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就労系\就労定着支援\"/>
    </mc:Choice>
  </mc:AlternateContent>
  <bookViews>
    <workbookView xWindow="16410" yWindow="-315" windowWidth="12390" windowHeight="12615" tabRatio="743" firstSheet="1" activeTab="1"/>
  </bookViews>
  <sheets>
    <sheet name="選択肢" sheetId="61" state="hidden" r:id="rId1"/>
    <sheet name="資料一覧" sheetId="65" r:id="rId2"/>
    <sheet name="【共通】" sheetId="15" r:id="rId3"/>
    <sheet name="P1" sheetId="57" r:id="rId4"/>
    <sheet name="P2-1" sheetId="58" r:id="rId5"/>
    <sheet name="P2-2" sheetId="62" r:id="rId6"/>
    <sheet name="P2-3" sheetId="63" r:id="rId7"/>
    <sheet name="P3" sheetId="44" r:id="rId8"/>
    <sheet name="P4" sheetId="53" r:id="rId9"/>
    <sheet name="P5" sheetId="11" r:id="rId10"/>
    <sheet name="P6" sheetId="56" r:id="rId11"/>
    <sheet name="P7" sheetId="19" r:id="rId12"/>
    <sheet name="P8" sheetId="52" r:id="rId13"/>
  </sheets>
  <externalReferences>
    <externalReference r:id="rId14"/>
    <externalReference r:id="rId15"/>
    <externalReference r:id="rId16"/>
  </externalReferences>
  <definedNames>
    <definedName name="_xlnm.Print_Area" localSheetId="2">【共通】!$A$1:$U$47</definedName>
    <definedName name="_xlnm.Print_Area" localSheetId="3">'P1'!$A$1:$AP$58</definedName>
    <definedName name="_xlnm.Print_Area" localSheetId="4">'P2-1'!$A$1:$AT$82</definedName>
    <definedName name="_xlnm.Print_Area" localSheetId="5">'P2-2'!$A$1:$AT$82</definedName>
    <definedName name="_xlnm.Print_Area" localSheetId="6">'P2-3'!$A$1:$AT$82</definedName>
    <definedName name="_xlnm.Print_Area" localSheetId="7">'P3'!$A$1:$F$9</definedName>
    <definedName name="_xlnm.Print_Area" localSheetId="8">'P4'!$A$1:$X$30</definedName>
    <definedName name="_xlnm.Print_Area" localSheetId="9">'P5'!$A$1:$Q$17</definedName>
    <definedName name="_xlnm.Print_Area" localSheetId="10">'P6'!$A$1:$M$24</definedName>
    <definedName name="_xlnm.Print_Area" localSheetId="11">'P7'!$A$1:$F$18</definedName>
    <definedName name="_xlnm.Print_Area" localSheetId="12">'P8'!$A$1:$H$36</definedName>
    <definedName name="_xlnm.Print_Area" localSheetId="1">資料一覧!$A$1:$D$73</definedName>
    <definedName name="_xlnm.Print_Titles" localSheetId="8">'P4'!$1:$5</definedName>
    <definedName name="あるふぁるふぁ">[1]プルダウン・リスト!$C$17:$L$17</definedName>
    <definedName name="なし">選択肢!$B$21:$F$21</definedName>
    <definedName name="医療型障害児入所施設">選択肢!$B$33:$J$33</definedName>
    <definedName name="一般相談支援事業">選択肢!$B$23:$D$23</definedName>
    <definedName name="管理者">選択肢!$C$22:$G$22</definedName>
    <definedName name="機能訓練">選択肢!$B$16:$I$16</definedName>
    <definedName name="居宅介護">選択肢!$B$2:$D$2</definedName>
    <definedName name="居宅介護・重度訪問介護・同行援護・行動援護">選択肢!$B$2:$D$2</definedName>
    <definedName name="居宅訪問型児童発達支援">選択肢!$B$31:$D$31</definedName>
    <definedName name="共同生活援助">選択肢!$B$12:$J$12</definedName>
    <definedName name="共同生活援助・介護サービス包括型">選択肢!$B$12:$F$12</definedName>
    <definedName name="共同生活援助・外部サービス利用型">選択肢!$B$13:$E$13</definedName>
    <definedName name="共同生活援助・日中サービス支援型">選択肢!$B$14:$G$14</definedName>
    <definedName name="行動援護">選択肢!$B$5:$D$5</definedName>
    <definedName name="児童発達支援・児童発達支援センターであるもの">選択肢!$B$29:$K$29</definedName>
    <definedName name="児童発達支援・主として重症心身障害児を対象とする場合">選択肢!$B$28:$I$28</definedName>
    <definedName name="児童発達支援・放課後等デイサービス">選択肢!$B$27:$H$27</definedName>
    <definedName name="自立生活援助">選択肢!$B$25:$E$25</definedName>
    <definedName name="就労移行支援">選択肢!$B$19:$G$19</definedName>
    <definedName name="就労継続支援Ａ型">選択肢!$B$21:$G$21</definedName>
    <definedName name="就労継続支援Ｂ型">選択肢!$B$22:$G$22</definedName>
    <definedName name="就労選択支援">選択肢!$B$18:$D$18</definedName>
    <definedName name="就労定着支援">選択肢!$B$24:$E$24</definedName>
    <definedName name="重度障害者等包括支援">選択肢!$B$11:$C$11</definedName>
    <definedName name="重度訪問介護">選択肢!$B$3:$D$3</definedName>
    <definedName name="障害者支援施設">選択肢!$B$15:$L$15</definedName>
    <definedName name="職種">[2]プルダウン・リスト!$C$17:$L$17</definedName>
    <definedName name="生活介護">選択肢!$B$7:$J$7</definedName>
    <definedName name="生活訓練">選択肢!$B$17:$F$17</definedName>
    <definedName name="短期入所・空床利用型">選択肢!$B$9:$C$9</definedName>
    <definedName name="短期入所・単独型">選択肢!$B$10:$C$10</definedName>
    <definedName name="短期入所・併設型">選択肢!$B$8:$C$8</definedName>
    <definedName name="同行援護">選択肢!$B$4:$D$4</definedName>
    <definedName name="特定相談支援・障害児相談支援">選択肢!$B$26:$E$26:'選択肢'!$D$26</definedName>
    <definedName name="認定指定就労移行支援">選択肢!$B$20:$F$200</definedName>
    <definedName name="福祉型障害児入所施設">選択肢!$B$32:$K$32</definedName>
    <definedName name="保育所等訪問支援">選択肢!$B$30:$D$30</definedName>
    <definedName name="曜日" localSheetId="5">#REF!</definedName>
    <definedName name="曜日" localSheetId="6">#REF!</definedName>
    <definedName name="曜日" localSheetId="7">[3]P3!$AK$4:$AL$10</definedName>
    <definedName name="曜日" localSheetId="8">#REF!</definedName>
    <definedName name="曜日" localSheetId="10">#REF!</definedName>
    <definedName name="曜日" localSheetId="12">#REF!</definedName>
    <definedName name="曜日" localSheetId="1">#REF!</definedName>
    <definedName name="曜日">#REF!</definedName>
    <definedName name="療養介護">選択肢!$B$6:$F$6</definedName>
  </definedNames>
  <calcPr calcId="162913"/>
</workbook>
</file>

<file path=xl/calcChain.xml><?xml version="1.0" encoding="utf-8"?>
<calcChain xmlns="http://schemas.openxmlformats.org/spreadsheetml/2006/main">
  <c r="V2" i="63" l="1"/>
  <c r="V2" i="62"/>
  <c r="V2" i="58"/>
  <c r="AM319" i="63"/>
  <c r="AL319" i="63"/>
  <c r="AK319" i="63"/>
  <c r="AJ319" i="63"/>
  <c r="AI319" i="63"/>
  <c r="AH319" i="63"/>
  <c r="AG319" i="63"/>
  <c r="AF319" i="63"/>
  <c r="AE319" i="63"/>
  <c r="AD319" i="63"/>
  <c r="AC319" i="63"/>
  <c r="AB319" i="63"/>
  <c r="AA319" i="63"/>
  <c r="Z319" i="63"/>
  <c r="Y319" i="63"/>
  <c r="X319" i="63"/>
  <c r="W319" i="63"/>
  <c r="V319" i="63"/>
  <c r="U319" i="63"/>
  <c r="T319" i="63"/>
  <c r="S319" i="63"/>
  <c r="R319" i="63"/>
  <c r="Q319" i="63"/>
  <c r="P319" i="63"/>
  <c r="O319" i="63"/>
  <c r="N319" i="63"/>
  <c r="M319" i="63"/>
  <c r="L319" i="63"/>
  <c r="K319" i="63"/>
  <c r="J319" i="63"/>
  <c r="I319" i="63"/>
  <c r="AM318" i="63"/>
  <c r="AL318" i="63"/>
  <c r="AK318" i="63"/>
  <c r="AJ318" i="63"/>
  <c r="AI318" i="63"/>
  <c r="AH318" i="63"/>
  <c r="AG318" i="63"/>
  <c r="AF318" i="63"/>
  <c r="AE318" i="63"/>
  <c r="AD318" i="63"/>
  <c r="AC318" i="63"/>
  <c r="AB318" i="63"/>
  <c r="AA318" i="63"/>
  <c r="Z318" i="63"/>
  <c r="Y318" i="63"/>
  <c r="X318" i="63"/>
  <c r="W318" i="63"/>
  <c r="V318" i="63"/>
  <c r="U318" i="63"/>
  <c r="T318" i="63"/>
  <c r="S318" i="63"/>
  <c r="R318" i="63"/>
  <c r="Q318" i="63"/>
  <c r="P318" i="63"/>
  <c r="O318" i="63"/>
  <c r="N318" i="63"/>
  <c r="M318" i="63"/>
  <c r="L318" i="63"/>
  <c r="K318" i="63"/>
  <c r="J318" i="63"/>
  <c r="I318" i="63"/>
  <c r="AM316" i="63"/>
  <c r="AL316" i="63"/>
  <c r="AK316" i="63"/>
  <c r="AJ316" i="63"/>
  <c r="AI316" i="63"/>
  <c r="AH316" i="63"/>
  <c r="AG316" i="63"/>
  <c r="AF316" i="63"/>
  <c r="AE316" i="63"/>
  <c r="AD316" i="63"/>
  <c r="AC316" i="63"/>
  <c r="AB316" i="63"/>
  <c r="AA316" i="63"/>
  <c r="Z316" i="63"/>
  <c r="Y316" i="63"/>
  <c r="X316" i="63"/>
  <c r="W316" i="63"/>
  <c r="V316" i="63"/>
  <c r="U316" i="63"/>
  <c r="T316" i="63"/>
  <c r="S316" i="63"/>
  <c r="R316" i="63"/>
  <c r="Q316" i="63"/>
  <c r="P316" i="63"/>
  <c r="O316" i="63"/>
  <c r="N316" i="63"/>
  <c r="M316" i="63"/>
  <c r="L316" i="63"/>
  <c r="K316" i="63"/>
  <c r="J316" i="63"/>
  <c r="I316" i="63"/>
  <c r="AM315" i="63"/>
  <c r="AL315" i="63"/>
  <c r="AK315" i="63"/>
  <c r="AJ315" i="63"/>
  <c r="AI315" i="63"/>
  <c r="AH315" i="63"/>
  <c r="AG315" i="63"/>
  <c r="AF315" i="63"/>
  <c r="AE315" i="63"/>
  <c r="AD315" i="63"/>
  <c r="AC315" i="63"/>
  <c r="AB315" i="63"/>
  <c r="AA315" i="63"/>
  <c r="Z315" i="63"/>
  <c r="Y315" i="63"/>
  <c r="X315" i="63"/>
  <c r="W315" i="63"/>
  <c r="V315" i="63"/>
  <c r="U315" i="63"/>
  <c r="T315" i="63"/>
  <c r="S315" i="63"/>
  <c r="R315" i="63"/>
  <c r="Q315" i="63"/>
  <c r="P315" i="63"/>
  <c r="O315" i="63"/>
  <c r="N315" i="63"/>
  <c r="M315" i="63"/>
  <c r="L315" i="63"/>
  <c r="K315" i="63"/>
  <c r="J315" i="63"/>
  <c r="I315" i="63"/>
  <c r="AM313" i="63"/>
  <c r="AL313" i="63"/>
  <c r="AK313" i="63"/>
  <c r="AJ313" i="63"/>
  <c r="AI313" i="63"/>
  <c r="AH313" i="63"/>
  <c r="AG313" i="63"/>
  <c r="AF313" i="63"/>
  <c r="AE313" i="63"/>
  <c r="AD313" i="63"/>
  <c r="AC313" i="63"/>
  <c r="AB313" i="63"/>
  <c r="AA313" i="63"/>
  <c r="Z313" i="63"/>
  <c r="Y313" i="63"/>
  <c r="X313" i="63"/>
  <c r="W313" i="63"/>
  <c r="V313" i="63"/>
  <c r="U313" i="63"/>
  <c r="T313" i="63"/>
  <c r="S313" i="63"/>
  <c r="R313" i="63"/>
  <c r="Q313" i="63"/>
  <c r="P313" i="63"/>
  <c r="O313" i="63"/>
  <c r="N313" i="63"/>
  <c r="M313" i="63"/>
  <c r="L313" i="63"/>
  <c r="K313" i="63"/>
  <c r="J313" i="63"/>
  <c r="I313" i="63"/>
  <c r="AM312" i="63"/>
  <c r="AL312" i="63"/>
  <c r="AK312" i="63"/>
  <c r="AJ312" i="63"/>
  <c r="AI312" i="63"/>
  <c r="AH312" i="63"/>
  <c r="AG312" i="63"/>
  <c r="AF312" i="63"/>
  <c r="AE312" i="63"/>
  <c r="AD312" i="63"/>
  <c r="AC312" i="63"/>
  <c r="AB312" i="63"/>
  <c r="AA312" i="63"/>
  <c r="Z312" i="63"/>
  <c r="Y312" i="63"/>
  <c r="X312" i="63"/>
  <c r="W312" i="63"/>
  <c r="V312" i="63"/>
  <c r="U312" i="63"/>
  <c r="T312" i="63"/>
  <c r="S312" i="63"/>
  <c r="R312" i="63"/>
  <c r="Q312" i="63"/>
  <c r="P312" i="63"/>
  <c r="O312" i="63"/>
  <c r="N312" i="63"/>
  <c r="M312" i="63"/>
  <c r="L312" i="63"/>
  <c r="K312" i="63"/>
  <c r="J312" i="63"/>
  <c r="I312" i="63"/>
  <c r="AM310" i="63"/>
  <c r="AL310" i="63"/>
  <c r="AK310" i="63"/>
  <c r="AJ310" i="63"/>
  <c r="AI310" i="63"/>
  <c r="AH310" i="63"/>
  <c r="AG310" i="63"/>
  <c r="AF310" i="63"/>
  <c r="AE310" i="63"/>
  <c r="AD310" i="63"/>
  <c r="AC310" i="63"/>
  <c r="AB310" i="63"/>
  <c r="AA310" i="63"/>
  <c r="Z310" i="63"/>
  <c r="Y310" i="63"/>
  <c r="X310" i="63"/>
  <c r="W310" i="63"/>
  <c r="V310" i="63"/>
  <c r="U310" i="63"/>
  <c r="T310" i="63"/>
  <c r="S310" i="63"/>
  <c r="R310" i="63"/>
  <c r="Q310" i="63"/>
  <c r="P310" i="63"/>
  <c r="O310" i="63"/>
  <c r="N310" i="63"/>
  <c r="M310" i="63"/>
  <c r="L310" i="63"/>
  <c r="K310" i="63"/>
  <c r="J310" i="63"/>
  <c r="I310" i="63"/>
  <c r="AM309" i="63"/>
  <c r="AL309" i="63"/>
  <c r="AK309" i="63"/>
  <c r="AJ309" i="63"/>
  <c r="AI309" i="63"/>
  <c r="AH309" i="63"/>
  <c r="AG309" i="63"/>
  <c r="AF309" i="63"/>
  <c r="AE309" i="63"/>
  <c r="AD309" i="63"/>
  <c r="AC309" i="63"/>
  <c r="AB309" i="63"/>
  <c r="AA309" i="63"/>
  <c r="Z309" i="63"/>
  <c r="Y309" i="63"/>
  <c r="X309" i="63"/>
  <c r="W309" i="63"/>
  <c r="V309" i="63"/>
  <c r="U309" i="63"/>
  <c r="T309" i="63"/>
  <c r="S309" i="63"/>
  <c r="R309" i="63"/>
  <c r="Q309" i="63"/>
  <c r="P309" i="63"/>
  <c r="O309" i="63"/>
  <c r="N309" i="63"/>
  <c r="M309" i="63"/>
  <c r="L309" i="63"/>
  <c r="K309" i="63"/>
  <c r="J309" i="63"/>
  <c r="I309" i="63"/>
  <c r="AM307" i="63"/>
  <c r="AL307" i="63"/>
  <c r="AK307" i="63"/>
  <c r="AJ307" i="63"/>
  <c r="AI307" i="63"/>
  <c r="AH307" i="63"/>
  <c r="AG307" i="63"/>
  <c r="AF307" i="63"/>
  <c r="AE307" i="63"/>
  <c r="AD307" i="63"/>
  <c r="AC307" i="63"/>
  <c r="AB307" i="63"/>
  <c r="AA307" i="63"/>
  <c r="Z307" i="63"/>
  <c r="Y307" i="63"/>
  <c r="X307" i="63"/>
  <c r="W307" i="63"/>
  <c r="V307" i="63"/>
  <c r="U307" i="63"/>
  <c r="T307" i="63"/>
  <c r="S307" i="63"/>
  <c r="R307" i="63"/>
  <c r="Q307" i="63"/>
  <c r="P307" i="63"/>
  <c r="O307" i="63"/>
  <c r="N307" i="63"/>
  <c r="M307" i="63"/>
  <c r="L307" i="63"/>
  <c r="K307" i="63"/>
  <c r="J307" i="63"/>
  <c r="I307" i="63"/>
  <c r="AM306" i="63"/>
  <c r="AL306" i="63"/>
  <c r="AK306" i="63"/>
  <c r="AJ306" i="63"/>
  <c r="AI306" i="63"/>
  <c r="AH306" i="63"/>
  <c r="AG306" i="63"/>
  <c r="AF306" i="63"/>
  <c r="AE306" i="63"/>
  <c r="AD306" i="63"/>
  <c r="AC306" i="63"/>
  <c r="AB306" i="63"/>
  <c r="AA306" i="63"/>
  <c r="Z306" i="63"/>
  <c r="Y306" i="63"/>
  <c r="X306" i="63"/>
  <c r="W306" i="63"/>
  <c r="V306" i="63"/>
  <c r="U306" i="63"/>
  <c r="T306" i="63"/>
  <c r="S306" i="63"/>
  <c r="R306" i="63"/>
  <c r="Q306" i="63"/>
  <c r="P306" i="63"/>
  <c r="O306" i="63"/>
  <c r="N306" i="63"/>
  <c r="M306" i="63"/>
  <c r="L306" i="63"/>
  <c r="K306" i="63"/>
  <c r="J306" i="63"/>
  <c r="I306" i="63"/>
  <c r="AM304" i="63"/>
  <c r="AL304" i="63"/>
  <c r="AK304" i="63"/>
  <c r="AJ304" i="63"/>
  <c r="AI304" i="63"/>
  <c r="AH304" i="63"/>
  <c r="AG304" i="63"/>
  <c r="AF304" i="63"/>
  <c r="AE304" i="63"/>
  <c r="AD304" i="63"/>
  <c r="AC304" i="63"/>
  <c r="AB304" i="63"/>
  <c r="AA304" i="63"/>
  <c r="Z304" i="63"/>
  <c r="Y304" i="63"/>
  <c r="X304" i="63"/>
  <c r="W304" i="63"/>
  <c r="V304" i="63"/>
  <c r="U304" i="63"/>
  <c r="T304" i="63"/>
  <c r="S304" i="63"/>
  <c r="R304" i="63"/>
  <c r="Q304" i="63"/>
  <c r="P304" i="63"/>
  <c r="O304" i="63"/>
  <c r="N304" i="63"/>
  <c r="M304" i="63"/>
  <c r="L304" i="63"/>
  <c r="K304" i="63"/>
  <c r="J304" i="63"/>
  <c r="I304" i="63"/>
  <c r="AM303" i="63"/>
  <c r="AL303" i="63"/>
  <c r="AK303" i="63"/>
  <c r="AJ303" i="63"/>
  <c r="AI303" i="63"/>
  <c r="AH303" i="63"/>
  <c r="AG303" i="63"/>
  <c r="AF303" i="63"/>
  <c r="AE303" i="63"/>
  <c r="AD303" i="63"/>
  <c r="AC303" i="63"/>
  <c r="AB303" i="63"/>
  <c r="AA303" i="63"/>
  <c r="Z303" i="63"/>
  <c r="Y303" i="63"/>
  <c r="X303" i="63"/>
  <c r="W303" i="63"/>
  <c r="V303" i="63"/>
  <c r="U303" i="63"/>
  <c r="T303" i="63"/>
  <c r="S303" i="63"/>
  <c r="R303" i="63"/>
  <c r="Q303" i="63"/>
  <c r="P303" i="63"/>
  <c r="O303" i="63"/>
  <c r="N303" i="63"/>
  <c r="M303" i="63"/>
  <c r="L303" i="63"/>
  <c r="K303" i="63"/>
  <c r="J303" i="63"/>
  <c r="I303" i="63"/>
  <c r="AM301" i="63"/>
  <c r="AL301" i="63"/>
  <c r="AK301" i="63"/>
  <c r="AJ301" i="63"/>
  <c r="AI301" i="63"/>
  <c r="AH301" i="63"/>
  <c r="AG301" i="63"/>
  <c r="AF301" i="63"/>
  <c r="AE301" i="63"/>
  <c r="AD301" i="63"/>
  <c r="AC301" i="63"/>
  <c r="AB301" i="63"/>
  <c r="AA301" i="63"/>
  <c r="Z301" i="63"/>
  <c r="Y301" i="63"/>
  <c r="X301" i="63"/>
  <c r="W301" i="63"/>
  <c r="V301" i="63"/>
  <c r="U301" i="63"/>
  <c r="T301" i="63"/>
  <c r="S301" i="63"/>
  <c r="R301" i="63"/>
  <c r="Q301" i="63"/>
  <c r="P301" i="63"/>
  <c r="O301" i="63"/>
  <c r="N301" i="63"/>
  <c r="M301" i="63"/>
  <c r="L301" i="63"/>
  <c r="K301" i="63"/>
  <c r="J301" i="63"/>
  <c r="I301" i="63"/>
  <c r="AM300" i="63"/>
  <c r="AL300" i="63"/>
  <c r="AK300" i="63"/>
  <c r="AJ300" i="63"/>
  <c r="AI300" i="63"/>
  <c r="AH300" i="63"/>
  <c r="AG300" i="63"/>
  <c r="AF300" i="63"/>
  <c r="AE300" i="63"/>
  <c r="AD300" i="63"/>
  <c r="AC300" i="63"/>
  <c r="AB300" i="63"/>
  <c r="AA300" i="63"/>
  <c r="Z300" i="63"/>
  <c r="Y300" i="63"/>
  <c r="X300" i="63"/>
  <c r="W300" i="63"/>
  <c r="V300" i="63"/>
  <c r="U300" i="63"/>
  <c r="T300" i="63"/>
  <c r="S300" i="63"/>
  <c r="R300" i="63"/>
  <c r="Q300" i="63"/>
  <c r="P300" i="63"/>
  <c r="O300" i="63"/>
  <c r="N300" i="63"/>
  <c r="M300" i="63"/>
  <c r="L300" i="63"/>
  <c r="K300" i="63"/>
  <c r="J300" i="63"/>
  <c r="I300" i="63"/>
  <c r="AM298" i="63"/>
  <c r="AL298" i="63"/>
  <c r="AK298" i="63"/>
  <c r="AJ298" i="63"/>
  <c r="AI298" i="63"/>
  <c r="AH298" i="63"/>
  <c r="AG298" i="63"/>
  <c r="AF298" i="63"/>
  <c r="AE298" i="63"/>
  <c r="AD298" i="63"/>
  <c r="AC298" i="63"/>
  <c r="AB298" i="63"/>
  <c r="AA298" i="63"/>
  <c r="Z298" i="63"/>
  <c r="Y298" i="63"/>
  <c r="X298" i="63"/>
  <c r="W298" i="63"/>
  <c r="V298" i="63"/>
  <c r="U298" i="63"/>
  <c r="T298" i="63"/>
  <c r="S298" i="63"/>
  <c r="R298" i="63"/>
  <c r="Q298" i="63"/>
  <c r="P298" i="63"/>
  <c r="O298" i="63"/>
  <c r="N298" i="63"/>
  <c r="M298" i="63"/>
  <c r="L298" i="63"/>
  <c r="K298" i="63"/>
  <c r="J298" i="63"/>
  <c r="I298" i="63"/>
  <c r="AM297" i="63"/>
  <c r="AL297" i="63"/>
  <c r="AK297" i="63"/>
  <c r="AJ297" i="63"/>
  <c r="AI297" i="63"/>
  <c r="AH297" i="63"/>
  <c r="AG297" i="63"/>
  <c r="AF297" i="63"/>
  <c r="AE297" i="63"/>
  <c r="AD297" i="63"/>
  <c r="AC297" i="63"/>
  <c r="AB297" i="63"/>
  <c r="AA297" i="63"/>
  <c r="Z297" i="63"/>
  <c r="Y297" i="63"/>
  <c r="X297" i="63"/>
  <c r="W297" i="63"/>
  <c r="V297" i="63"/>
  <c r="U297" i="63"/>
  <c r="T297" i="63"/>
  <c r="S297" i="63"/>
  <c r="R297" i="63"/>
  <c r="Q297" i="63"/>
  <c r="P297" i="63"/>
  <c r="O297" i="63"/>
  <c r="N297" i="63"/>
  <c r="M297" i="63"/>
  <c r="L297" i="63"/>
  <c r="K297" i="63"/>
  <c r="J297" i="63"/>
  <c r="I297" i="63"/>
  <c r="AM295" i="63"/>
  <c r="AL295" i="63"/>
  <c r="AK295" i="63"/>
  <c r="AJ295" i="63"/>
  <c r="AI295" i="63"/>
  <c r="AH295" i="63"/>
  <c r="AG295" i="63"/>
  <c r="AF295" i="63"/>
  <c r="AE295" i="63"/>
  <c r="AD295" i="63"/>
  <c r="AC295" i="63"/>
  <c r="AB295" i="63"/>
  <c r="AA295" i="63"/>
  <c r="Z295" i="63"/>
  <c r="Y295" i="63"/>
  <c r="X295" i="63"/>
  <c r="W295" i="63"/>
  <c r="V295" i="63"/>
  <c r="U295" i="63"/>
  <c r="T295" i="63"/>
  <c r="S295" i="63"/>
  <c r="R295" i="63"/>
  <c r="Q295" i="63"/>
  <c r="P295" i="63"/>
  <c r="O295" i="63"/>
  <c r="N295" i="63"/>
  <c r="M295" i="63"/>
  <c r="L295" i="63"/>
  <c r="K295" i="63"/>
  <c r="J295" i="63"/>
  <c r="I295" i="63"/>
  <c r="AM294" i="63"/>
  <c r="AL294" i="63"/>
  <c r="AK294" i="63"/>
  <c r="AJ294" i="63"/>
  <c r="AI294" i="63"/>
  <c r="AH294" i="63"/>
  <c r="AG294" i="63"/>
  <c r="AF294" i="63"/>
  <c r="AE294" i="63"/>
  <c r="AD294" i="63"/>
  <c r="AC294" i="63"/>
  <c r="AB294" i="63"/>
  <c r="AA294" i="63"/>
  <c r="Z294" i="63"/>
  <c r="Y294" i="63"/>
  <c r="X294" i="63"/>
  <c r="W294" i="63"/>
  <c r="V294" i="63"/>
  <c r="U294" i="63"/>
  <c r="T294" i="63"/>
  <c r="S294" i="63"/>
  <c r="R294" i="63"/>
  <c r="Q294" i="63"/>
  <c r="P294" i="63"/>
  <c r="O294" i="63"/>
  <c r="N294" i="63"/>
  <c r="M294" i="63"/>
  <c r="L294" i="63"/>
  <c r="K294" i="63"/>
  <c r="J294" i="63"/>
  <c r="I294" i="63"/>
  <c r="AM292" i="63"/>
  <c r="AL292" i="63"/>
  <c r="AK292" i="63"/>
  <c r="AJ292" i="63"/>
  <c r="AI292" i="63"/>
  <c r="AH292" i="63"/>
  <c r="AG292" i="63"/>
  <c r="AF292" i="63"/>
  <c r="AE292" i="63"/>
  <c r="AD292" i="63"/>
  <c r="AC292" i="63"/>
  <c r="AB292" i="63"/>
  <c r="AA292" i="63"/>
  <c r="Z292" i="63"/>
  <c r="Y292" i="63"/>
  <c r="X292" i="63"/>
  <c r="W292" i="63"/>
  <c r="V292" i="63"/>
  <c r="U292" i="63"/>
  <c r="T292" i="63"/>
  <c r="S292" i="63"/>
  <c r="R292" i="63"/>
  <c r="Q292" i="63"/>
  <c r="P292" i="63"/>
  <c r="O292" i="63"/>
  <c r="N292" i="63"/>
  <c r="M292" i="63"/>
  <c r="L292" i="63"/>
  <c r="K292" i="63"/>
  <c r="J292" i="63"/>
  <c r="I292" i="63"/>
  <c r="AM291" i="63"/>
  <c r="AL291" i="63"/>
  <c r="AK291" i="63"/>
  <c r="AJ291" i="63"/>
  <c r="AI291" i="63"/>
  <c r="AH291" i="63"/>
  <c r="AG291" i="63"/>
  <c r="AF291" i="63"/>
  <c r="AE291" i="63"/>
  <c r="AD291" i="63"/>
  <c r="AC291" i="63"/>
  <c r="AB291" i="63"/>
  <c r="AA291" i="63"/>
  <c r="Z291" i="63"/>
  <c r="Y291" i="63"/>
  <c r="X291" i="63"/>
  <c r="W291" i="63"/>
  <c r="V291" i="63"/>
  <c r="U291" i="63"/>
  <c r="T291" i="63"/>
  <c r="S291" i="63"/>
  <c r="R291" i="63"/>
  <c r="Q291" i="63"/>
  <c r="P291" i="63"/>
  <c r="O291" i="63"/>
  <c r="N291" i="63"/>
  <c r="M291" i="63"/>
  <c r="L291" i="63"/>
  <c r="K291" i="63"/>
  <c r="J291" i="63"/>
  <c r="I291" i="63"/>
  <c r="AM289" i="63"/>
  <c r="AL289" i="63"/>
  <c r="AK289" i="63"/>
  <c r="AJ289" i="63"/>
  <c r="AI289" i="63"/>
  <c r="AH289" i="63"/>
  <c r="AG289" i="63"/>
  <c r="AF289" i="63"/>
  <c r="AE289" i="63"/>
  <c r="AD289" i="63"/>
  <c r="AC289" i="63"/>
  <c r="AB289" i="63"/>
  <c r="AA289" i="63"/>
  <c r="Z289" i="63"/>
  <c r="Y289" i="63"/>
  <c r="X289" i="63"/>
  <c r="W289" i="63"/>
  <c r="V289" i="63"/>
  <c r="U289" i="63"/>
  <c r="T289" i="63"/>
  <c r="S289" i="63"/>
  <c r="R289" i="63"/>
  <c r="Q289" i="63"/>
  <c r="P289" i="63"/>
  <c r="O289" i="63"/>
  <c r="N289" i="63"/>
  <c r="M289" i="63"/>
  <c r="L289" i="63"/>
  <c r="K289" i="63"/>
  <c r="J289" i="63"/>
  <c r="I289" i="63"/>
  <c r="AM288" i="63"/>
  <c r="AL288" i="63"/>
  <c r="AK288" i="63"/>
  <c r="AJ288" i="63"/>
  <c r="AI288" i="63"/>
  <c r="AH288" i="63"/>
  <c r="AG288" i="63"/>
  <c r="AF288" i="63"/>
  <c r="AE288" i="63"/>
  <c r="AD288" i="63"/>
  <c r="AC288" i="63"/>
  <c r="AB288" i="63"/>
  <c r="AA288" i="63"/>
  <c r="Z288" i="63"/>
  <c r="Y288" i="63"/>
  <c r="X288" i="63"/>
  <c r="W288" i="63"/>
  <c r="V288" i="63"/>
  <c r="U288" i="63"/>
  <c r="T288" i="63"/>
  <c r="S288" i="63"/>
  <c r="R288" i="63"/>
  <c r="Q288" i="63"/>
  <c r="P288" i="63"/>
  <c r="O288" i="63"/>
  <c r="N288" i="63"/>
  <c r="M288" i="63"/>
  <c r="L288" i="63"/>
  <c r="K288" i="63"/>
  <c r="J288" i="63"/>
  <c r="I288" i="63"/>
  <c r="AM286" i="63"/>
  <c r="AL286" i="63"/>
  <c r="AK286" i="63"/>
  <c r="AJ286" i="63"/>
  <c r="AI286" i="63"/>
  <c r="AH286" i="63"/>
  <c r="AG286" i="63"/>
  <c r="AF286" i="63"/>
  <c r="AE286" i="63"/>
  <c r="AD286" i="63"/>
  <c r="AC286" i="63"/>
  <c r="AB286" i="63"/>
  <c r="AA286" i="63"/>
  <c r="Z286" i="63"/>
  <c r="Y286" i="63"/>
  <c r="X286" i="63"/>
  <c r="W286" i="63"/>
  <c r="V286" i="63"/>
  <c r="U286" i="63"/>
  <c r="T286" i="63"/>
  <c r="S286" i="63"/>
  <c r="R286" i="63"/>
  <c r="Q286" i="63"/>
  <c r="P286" i="63"/>
  <c r="O286" i="63"/>
  <c r="N286" i="63"/>
  <c r="M286" i="63"/>
  <c r="L286" i="63"/>
  <c r="K286" i="63"/>
  <c r="J286" i="63"/>
  <c r="I286" i="63"/>
  <c r="AM285" i="63"/>
  <c r="AL285" i="63"/>
  <c r="AK285" i="63"/>
  <c r="AJ285" i="63"/>
  <c r="AI285" i="63"/>
  <c r="AH285" i="63"/>
  <c r="AG285" i="63"/>
  <c r="AF285" i="63"/>
  <c r="AE285" i="63"/>
  <c r="AD285" i="63"/>
  <c r="AC285" i="63"/>
  <c r="AB285" i="63"/>
  <c r="AA285" i="63"/>
  <c r="Z285" i="63"/>
  <c r="Y285" i="63"/>
  <c r="X285" i="63"/>
  <c r="W285" i="63"/>
  <c r="V285" i="63"/>
  <c r="U285" i="63"/>
  <c r="T285" i="63"/>
  <c r="S285" i="63"/>
  <c r="R285" i="63"/>
  <c r="Q285" i="63"/>
  <c r="P285" i="63"/>
  <c r="O285" i="63"/>
  <c r="N285" i="63"/>
  <c r="M285" i="63"/>
  <c r="L285" i="63"/>
  <c r="K285" i="63"/>
  <c r="J285" i="63"/>
  <c r="I285" i="63"/>
  <c r="AM283" i="63"/>
  <c r="AL283" i="63"/>
  <c r="AK283" i="63"/>
  <c r="AJ283" i="63"/>
  <c r="AI283" i="63"/>
  <c r="AH283" i="63"/>
  <c r="AG283" i="63"/>
  <c r="AF283" i="63"/>
  <c r="AE283" i="63"/>
  <c r="AD283" i="63"/>
  <c r="AC283" i="63"/>
  <c r="AB283" i="63"/>
  <c r="AA283" i="63"/>
  <c r="Z283" i="63"/>
  <c r="Y283" i="63"/>
  <c r="X283" i="63"/>
  <c r="W283" i="63"/>
  <c r="V283" i="63"/>
  <c r="U283" i="63"/>
  <c r="T283" i="63"/>
  <c r="S283" i="63"/>
  <c r="R283" i="63"/>
  <c r="Q283" i="63"/>
  <c r="P283" i="63"/>
  <c r="O283" i="63"/>
  <c r="N283" i="63"/>
  <c r="M283" i="63"/>
  <c r="L283" i="63"/>
  <c r="K283" i="63"/>
  <c r="J283" i="63"/>
  <c r="I283" i="63"/>
  <c r="AM282" i="63"/>
  <c r="AL282" i="63"/>
  <c r="AK282" i="63"/>
  <c r="AJ282" i="63"/>
  <c r="AI282" i="63"/>
  <c r="AH282" i="63"/>
  <c r="AG282" i="63"/>
  <c r="AF282" i="63"/>
  <c r="AE282" i="63"/>
  <c r="AD282" i="63"/>
  <c r="AC282" i="63"/>
  <c r="AB282" i="63"/>
  <c r="AA282" i="63"/>
  <c r="Z282" i="63"/>
  <c r="Y282" i="63"/>
  <c r="X282" i="63"/>
  <c r="W282" i="63"/>
  <c r="V282" i="63"/>
  <c r="U282" i="63"/>
  <c r="T282" i="63"/>
  <c r="S282" i="63"/>
  <c r="R282" i="63"/>
  <c r="Q282" i="63"/>
  <c r="P282" i="63"/>
  <c r="O282" i="63"/>
  <c r="N282" i="63"/>
  <c r="M282" i="63"/>
  <c r="L282" i="63"/>
  <c r="K282" i="63"/>
  <c r="J282" i="63"/>
  <c r="I282" i="63"/>
  <c r="AM280" i="63"/>
  <c r="AL280" i="63"/>
  <c r="AK280" i="63"/>
  <c r="AJ280" i="63"/>
  <c r="AI280" i="63"/>
  <c r="AH280" i="63"/>
  <c r="AG280" i="63"/>
  <c r="AF280" i="63"/>
  <c r="AE280" i="63"/>
  <c r="AD280" i="63"/>
  <c r="AC280" i="63"/>
  <c r="AB280" i="63"/>
  <c r="AA280" i="63"/>
  <c r="Z280" i="63"/>
  <c r="Y280" i="63"/>
  <c r="X280" i="63"/>
  <c r="W280" i="63"/>
  <c r="V280" i="63"/>
  <c r="U280" i="63"/>
  <c r="T280" i="63"/>
  <c r="S280" i="63"/>
  <c r="R280" i="63"/>
  <c r="Q280" i="63"/>
  <c r="P280" i="63"/>
  <c r="O280" i="63"/>
  <c r="N280" i="63"/>
  <c r="M280" i="63"/>
  <c r="L280" i="63"/>
  <c r="K280" i="63"/>
  <c r="J280" i="63"/>
  <c r="I280" i="63"/>
  <c r="AM279" i="63"/>
  <c r="AL279" i="63"/>
  <c r="AK279" i="63"/>
  <c r="AJ279" i="63"/>
  <c r="AI279" i="63"/>
  <c r="AH279" i="63"/>
  <c r="AG279" i="63"/>
  <c r="AF279" i="63"/>
  <c r="AE279" i="63"/>
  <c r="AD279" i="63"/>
  <c r="AC279" i="63"/>
  <c r="AB279" i="63"/>
  <c r="AA279" i="63"/>
  <c r="Z279" i="63"/>
  <c r="Y279" i="63"/>
  <c r="X279" i="63"/>
  <c r="W279" i="63"/>
  <c r="V279" i="63"/>
  <c r="U279" i="63"/>
  <c r="T279" i="63"/>
  <c r="S279" i="63"/>
  <c r="R279" i="63"/>
  <c r="Q279" i="63"/>
  <c r="P279" i="63"/>
  <c r="O279" i="63"/>
  <c r="N279" i="63"/>
  <c r="M279" i="63"/>
  <c r="L279" i="63"/>
  <c r="K279" i="63"/>
  <c r="J279" i="63"/>
  <c r="I279" i="63"/>
  <c r="AM277" i="63"/>
  <c r="AL277" i="63"/>
  <c r="AK277" i="63"/>
  <c r="AJ277" i="63"/>
  <c r="AI277" i="63"/>
  <c r="AH277" i="63"/>
  <c r="AG277" i="63"/>
  <c r="AF277" i="63"/>
  <c r="AE277" i="63"/>
  <c r="AD277" i="63"/>
  <c r="AC277" i="63"/>
  <c r="AB277" i="63"/>
  <c r="AA277" i="63"/>
  <c r="Z277" i="63"/>
  <c r="Y277" i="63"/>
  <c r="X277" i="63"/>
  <c r="W277" i="63"/>
  <c r="V277" i="63"/>
  <c r="U277" i="63"/>
  <c r="T277" i="63"/>
  <c r="S277" i="63"/>
  <c r="R277" i="63"/>
  <c r="Q277" i="63"/>
  <c r="P277" i="63"/>
  <c r="O277" i="63"/>
  <c r="N277" i="63"/>
  <c r="M277" i="63"/>
  <c r="L277" i="63"/>
  <c r="K277" i="63"/>
  <c r="J277" i="63"/>
  <c r="I277" i="63"/>
  <c r="AM276" i="63"/>
  <c r="AL276" i="63"/>
  <c r="AK276" i="63"/>
  <c r="AJ276" i="63"/>
  <c r="AI276" i="63"/>
  <c r="AH276" i="63"/>
  <c r="AG276" i="63"/>
  <c r="AF276" i="63"/>
  <c r="AE276" i="63"/>
  <c r="AD276" i="63"/>
  <c r="AC276" i="63"/>
  <c r="AB276" i="63"/>
  <c r="AA276" i="63"/>
  <c r="Z276" i="63"/>
  <c r="Y276" i="63"/>
  <c r="X276" i="63"/>
  <c r="W276" i="63"/>
  <c r="V276" i="63"/>
  <c r="U276" i="63"/>
  <c r="T276" i="63"/>
  <c r="S276" i="63"/>
  <c r="R276" i="63"/>
  <c r="Q276" i="63"/>
  <c r="P276" i="63"/>
  <c r="O276" i="63"/>
  <c r="N276" i="63"/>
  <c r="M276" i="63"/>
  <c r="L276" i="63"/>
  <c r="K276" i="63"/>
  <c r="J276" i="63"/>
  <c r="I276" i="63"/>
  <c r="AM274" i="63"/>
  <c r="AL274" i="63"/>
  <c r="AK274" i="63"/>
  <c r="AJ274" i="63"/>
  <c r="AI274" i="63"/>
  <c r="AH274" i="63"/>
  <c r="AG274" i="63"/>
  <c r="AF274" i="63"/>
  <c r="AE274" i="63"/>
  <c r="AD274" i="63"/>
  <c r="AC274" i="63"/>
  <c r="AB274" i="63"/>
  <c r="AA274" i="63"/>
  <c r="Z274" i="63"/>
  <c r="Y274" i="63"/>
  <c r="X274" i="63"/>
  <c r="W274" i="63"/>
  <c r="V274" i="63"/>
  <c r="U274" i="63"/>
  <c r="T274" i="63"/>
  <c r="S274" i="63"/>
  <c r="R274" i="63"/>
  <c r="Q274" i="63"/>
  <c r="P274" i="63"/>
  <c r="O274" i="63"/>
  <c r="N274" i="63"/>
  <c r="M274" i="63"/>
  <c r="L274" i="63"/>
  <c r="K274" i="63"/>
  <c r="J274" i="63"/>
  <c r="I274" i="63"/>
  <c r="AM273" i="63"/>
  <c r="AL273" i="63"/>
  <c r="AK273" i="63"/>
  <c r="AJ273" i="63"/>
  <c r="AI273" i="63"/>
  <c r="AH273" i="63"/>
  <c r="AG273" i="63"/>
  <c r="AF273" i="63"/>
  <c r="AE273" i="63"/>
  <c r="AD273" i="63"/>
  <c r="AC273" i="63"/>
  <c r="AB273" i="63"/>
  <c r="AA273" i="63"/>
  <c r="Z273" i="63"/>
  <c r="Y273" i="63"/>
  <c r="X273" i="63"/>
  <c r="W273" i="63"/>
  <c r="V273" i="63"/>
  <c r="U273" i="63"/>
  <c r="T273" i="63"/>
  <c r="S273" i="63"/>
  <c r="R273" i="63"/>
  <c r="Q273" i="63"/>
  <c r="P273" i="63"/>
  <c r="O273" i="63"/>
  <c r="N273" i="63"/>
  <c r="M273" i="63"/>
  <c r="L273" i="63"/>
  <c r="K273" i="63"/>
  <c r="J273" i="63"/>
  <c r="I273" i="63"/>
  <c r="AM271" i="63"/>
  <c r="AL271" i="63"/>
  <c r="AK271" i="63"/>
  <c r="AJ271" i="63"/>
  <c r="AI271" i="63"/>
  <c r="AH271" i="63"/>
  <c r="AG271" i="63"/>
  <c r="AF271" i="63"/>
  <c r="AE271" i="63"/>
  <c r="AD271" i="63"/>
  <c r="AC271" i="63"/>
  <c r="AB271" i="63"/>
  <c r="AA271" i="63"/>
  <c r="Z271" i="63"/>
  <c r="Y271" i="63"/>
  <c r="X271" i="63"/>
  <c r="W271" i="63"/>
  <c r="V271" i="63"/>
  <c r="U271" i="63"/>
  <c r="T271" i="63"/>
  <c r="S271" i="63"/>
  <c r="R271" i="63"/>
  <c r="Q271" i="63"/>
  <c r="P271" i="63"/>
  <c r="O271" i="63"/>
  <c r="N271" i="63"/>
  <c r="M271" i="63"/>
  <c r="L271" i="63"/>
  <c r="K271" i="63"/>
  <c r="J271" i="63"/>
  <c r="I271" i="63"/>
  <c r="AM270" i="63"/>
  <c r="AL270" i="63"/>
  <c r="AK270" i="63"/>
  <c r="AJ270" i="63"/>
  <c r="AI270" i="63"/>
  <c r="AH270" i="63"/>
  <c r="AG270" i="63"/>
  <c r="AF270" i="63"/>
  <c r="AE270" i="63"/>
  <c r="AD270" i="63"/>
  <c r="AC270" i="63"/>
  <c r="AB270" i="63"/>
  <c r="AA270" i="63"/>
  <c r="Z270" i="63"/>
  <c r="Y270" i="63"/>
  <c r="X270" i="63"/>
  <c r="W270" i="63"/>
  <c r="V270" i="63"/>
  <c r="U270" i="63"/>
  <c r="T270" i="63"/>
  <c r="S270" i="63"/>
  <c r="R270" i="63"/>
  <c r="Q270" i="63"/>
  <c r="P270" i="63"/>
  <c r="O270" i="63"/>
  <c r="N270" i="63"/>
  <c r="M270" i="63"/>
  <c r="L270" i="63"/>
  <c r="K270" i="63"/>
  <c r="J270" i="63"/>
  <c r="I270" i="63"/>
  <c r="AM268" i="63"/>
  <c r="AL268" i="63"/>
  <c r="AK268" i="63"/>
  <c r="AJ268" i="63"/>
  <c r="AI268" i="63"/>
  <c r="AH268" i="63"/>
  <c r="AG268" i="63"/>
  <c r="AF268" i="63"/>
  <c r="AE268" i="63"/>
  <c r="AD268" i="63"/>
  <c r="AC268" i="63"/>
  <c r="AB268" i="63"/>
  <c r="AA268" i="63"/>
  <c r="Z268" i="63"/>
  <c r="Y268" i="63"/>
  <c r="X268" i="63"/>
  <c r="W268" i="63"/>
  <c r="V268" i="63"/>
  <c r="U268" i="63"/>
  <c r="T268" i="63"/>
  <c r="S268" i="63"/>
  <c r="R268" i="63"/>
  <c r="Q268" i="63"/>
  <c r="P268" i="63"/>
  <c r="O268" i="63"/>
  <c r="N268" i="63"/>
  <c r="M268" i="63"/>
  <c r="L268" i="63"/>
  <c r="K268" i="63"/>
  <c r="J268" i="63"/>
  <c r="I268" i="63"/>
  <c r="AM267" i="63"/>
  <c r="AL267" i="63"/>
  <c r="AK267" i="63"/>
  <c r="AJ267" i="63"/>
  <c r="AI267" i="63"/>
  <c r="AH267" i="63"/>
  <c r="AG267" i="63"/>
  <c r="AF267" i="63"/>
  <c r="AE267" i="63"/>
  <c r="AD267" i="63"/>
  <c r="AC267" i="63"/>
  <c r="AB267" i="63"/>
  <c r="AA267" i="63"/>
  <c r="Z267" i="63"/>
  <c r="Y267" i="63"/>
  <c r="X267" i="63"/>
  <c r="W267" i="63"/>
  <c r="V267" i="63"/>
  <c r="U267" i="63"/>
  <c r="T267" i="63"/>
  <c r="S267" i="63"/>
  <c r="R267" i="63"/>
  <c r="Q267" i="63"/>
  <c r="P267" i="63"/>
  <c r="O267" i="63"/>
  <c r="N267" i="63"/>
  <c r="M267" i="63"/>
  <c r="L267" i="63"/>
  <c r="K267" i="63"/>
  <c r="J267" i="63"/>
  <c r="I267" i="63"/>
  <c r="AM265" i="63"/>
  <c r="AL265" i="63"/>
  <c r="AK265" i="63"/>
  <c r="AJ265" i="63"/>
  <c r="AI265" i="63"/>
  <c r="AH265" i="63"/>
  <c r="AG265" i="63"/>
  <c r="AF265" i="63"/>
  <c r="AE265" i="63"/>
  <c r="AD265" i="63"/>
  <c r="AC265" i="63"/>
  <c r="AB265" i="63"/>
  <c r="AA265" i="63"/>
  <c r="Z265" i="63"/>
  <c r="Y265" i="63"/>
  <c r="X265" i="63"/>
  <c r="W265" i="63"/>
  <c r="V265" i="63"/>
  <c r="U265" i="63"/>
  <c r="T265" i="63"/>
  <c r="S265" i="63"/>
  <c r="R265" i="63"/>
  <c r="Q265" i="63"/>
  <c r="P265" i="63"/>
  <c r="O265" i="63"/>
  <c r="N265" i="63"/>
  <c r="M265" i="63"/>
  <c r="L265" i="63"/>
  <c r="K265" i="63"/>
  <c r="J265" i="63"/>
  <c r="I265" i="63"/>
  <c r="AM264" i="63"/>
  <c r="AL264" i="63"/>
  <c r="AK264" i="63"/>
  <c r="AJ264" i="63"/>
  <c r="AI264" i="63"/>
  <c r="AH264" i="63"/>
  <c r="AG264" i="63"/>
  <c r="AF264" i="63"/>
  <c r="AE264" i="63"/>
  <c r="AD264" i="63"/>
  <c r="AC264" i="63"/>
  <c r="AB264" i="63"/>
  <c r="AA264" i="63"/>
  <c r="Z264" i="63"/>
  <c r="Y264" i="63"/>
  <c r="X264" i="63"/>
  <c r="W264" i="63"/>
  <c r="V264" i="63"/>
  <c r="U264" i="63"/>
  <c r="T264" i="63"/>
  <c r="S264" i="63"/>
  <c r="R264" i="63"/>
  <c r="Q264" i="63"/>
  <c r="P264" i="63"/>
  <c r="O264" i="63"/>
  <c r="N264" i="63"/>
  <c r="M264" i="63"/>
  <c r="L264" i="63"/>
  <c r="K264" i="63"/>
  <c r="J264" i="63"/>
  <c r="I264" i="63"/>
  <c r="AM262" i="63"/>
  <c r="AL262" i="63"/>
  <c r="AK262" i="63"/>
  <c r="AJ262" i="63"/>
  <c r="AI262" i="63"/>
  <c r="AH262" i="63"/>
  <c r="AG262" i="63"/>
  <c r="AF262" i="63"/>
  <c r="AE262" i="63"/>
  <c r="AD262" i="63"/>
  <c r="AC262" i="63"/>
  <c r="AB262" i="63"/>
  <c r="AA262" i="63"/>
  <c r="Z262" i="63"/>
  <c r="Y262" i="63"/>
  <c r="X262" i="63"/>
  <c r="W262" i="63"/>
  <c r="V262" i="63"/>
  <c r="U262" i="63"/>
  <c r="T262" i="63"/>
  <c r="S262" i="63"/>
  <c r="R262" i="63"/>
  <c r="Q262" i="63"/>
  <c r="P262" i="63"/>
  <c r="O262" i="63"/>
  <c r="N262" i="63"/>
  <c r="M262" i="63"/>
  <c r="L262" i="63"/>
  <c r="K262" i="63"/>
  <c r="J262" i="63"/>
  <c r="I262" i="63"/>
  <c r="AM261" i="63"/>
  <c r="AL261" i="63"/>
  <c r="AK261" i="63"/>
  <c r="AJ261" i="63"/>
  <c r="AI261" i="63"/>
  <c r="AH261" i="63"/>
  <c r="AG261" i="63"/>
  <c r="AF261" i="63"/>
  <c r="AE261" i="63"/>
  <c r="AD261" i="63"/>
  <c r="AC261" i="63"/>
  <c r="AB261" i="63"/>
  <c r="AA261" i="63"/>
  <c r="Z261" i="63"/>
  <c r="Y261" i="63"/>
  <c r="X261" i="63"/>
  <c r="W261" i="63"/>
  <c r="V261" i="63"/>
  <c r="U261" i="63"/>
  <c r="T261" i="63"/>
  <c r="S261" i="63"/>
  <c r="R261" i="63"/>
  <c r="Q261" i="63"/>
  <c r="P261" i="63"/>
  <c r="O261" i="63"/>
  <c r="N261" i="63"/>
  <c r="M261" i="63"/>
  <c r="L261" i="63"/>
  <c r="K261" i="63"/>
  <c r="J261" i="63"/>
  <c r="I261" i="63"/>
  <c r="AM259" i="63"/>
  <c r="AL259" i="63"/>
  <c r="AK259" i="63"/>
  <c r="AJ259" i="63"/>
  <c r="AI259" i="63"/>
  <c r="AH259" i="63"/>
  <c r="AG259" i="63"/>
  <c r="AF259" i="63"/>
  <c r="AE259" i="63"/>
  <c r="AD259" i="63"/>
  <c r="AC259" i="63"/>
  <c r="AB259" i="63"/>
  <c r="AA259" i="63"/>
  <c r="Z259" i="63"/>
  <c r="Y259" i="63"/>
  <c r="X259" i="63"/>
  <c r="W259" i="63"/>
  <c r="V259" i="63"/>
  <c r="U259" i="63"/>
  <c r="T259" i="63"/>
  <c r="S259" i="63"/>
  <c r="R259" i="63"/>
  <c r="Q259" i="63"/>
  <c r="P259" i="63"/>
  <c r="O259" i="63"/>
  <c r="N259" i="63"/>
  <c r="M259" i="63"/>
  <c r="L259" i="63"/>
  <c r="K259" i="63"/>
  <c r="J259" i="63"/>
  <c r="I259" i="63"/>
  <c r="AM258" i="63"/>
  <c r="AL258" i="63"/>
  <c r="AK258" i="63"/>
  <c r="AJ258" i="63"/>
  <c r="AI258" i="63"/>
  <c r="AH258" i="63"/>
  <c r="AG258" i="63"/>
  <c r="AF258" i="63"/>
  <c r="AE258" i="63"/>
  <c r="AD258" i="63"/>
  <c r="AC258" i="63"/>
  <c r="AB258" i="63"/>
  <c r="AA258" i="63"/>
  <c r="Z258" i="63"/>
  <c r="Y258" i="63"/>
  <c r="X258" i="63"/>
  <c r="W258" i="63"/>
  <c r="V258" i="63"/>
  <c r="U258" i="63"/>
  <c r="T258" i="63"/>
  <c r="S258" i="63"/>
  <c r="R258" i="63"/>
  <c r="Q258" i="63"/>
  <c r="P258" i="63"/>
  <c r="O258" i="63"/>
  <c r="N258" i="63"/>
  <c r="M258" i="63"/>
  <c r="L258" i="63"/>
  <c r="K258" i="63"/>
  <c r="J258" i="63"/>
  <c r="I258" i="63"/>
  <c r="AM256" i="63"/>
  <c r="AL256" i="63"/>
  <c r="AK256" i="63"/>
  <c r="AJ256" i="63"/>
  <c r="AI256" i="63"/>
  <c r="AH256" i="63"/>
  <c r="AG256" i="63"/>
  <c r="AF256" i="63"/>
  <c r="AE256" i="63"/>
  <c r="AD256" i="63"/>
  <c r="AC256" i="63"/>
  <c r="AB256" i="63"/>
  <c r="AA256" i="63"/>
  <c r="Z256" i="63"/>
  <c r="Y256" i="63"/>
  <c r="X256" i="63"/>
  <c r="W256" i="63"/>
  <c r="V256" i="63"/>
  <c r="U256" i="63"/>
  <c r="T256" i="63"/>
  <c r="S256" i="63"/>
  <c r="R256" i="63"/>
  <c r="Q256" i="63"/>
  <c r="P256" i="63"/>
  <c r="O256" i="63"/>
  <c r="N256" i="63"/>
  <c r="M256" i="63"/>
  <c r="L256" i="63"/>
  <c r="K256" i="63"/>
  <c r="J256" i="63"/>
  <c r="I256" i="63"/>
  <c r="AM255" i="63"/>
  <c r="AL255" i="63"/>
  <c r="AK255" i="63"/>
  <c r="AJ255" i="63"/>
  <c r="AI255" i="63"/>
  <c r="AH255" i="63"/>
  <c r="AG255" i="63"/>
  <c r="AF255" i="63"/>
  <c r="AE255" i="63"/>
  <c r="AD255" i="63"/>
  <c r="AC255" i="63"/>
  <c r="AB255" i="63"/>
  <c r="AA255" i="63"/>
  <c r="Z255" i="63"/>
  <c r="Y255" i="63"/>
  <c r="X255" i="63"/>
  <c r="W255" i="63"/>
  <c r="V255" i="63"/>
  <c r="U255" i="63"/>
  <c r="T255" i="63"/>
  <c r="S255" i="63"/>
  <c r="R255" i="63"/>
  <c r="Q255" i="63"/>
  <c r="P255" i="63"/>
  <c r="O255" i="63"/>
  <c r="N255" i="63"/>
  <c r="M255" i="63"/>
  <c r="L255" i="63"/>
  <c r="K255" i="63"/>
  <c r="J255" i="63"/>
  <c r="I255" i="63"/>
  <c r="AM253" i="63"/>
  <c r="AL253" i="63"/>
  <c r="AK253" i="63"/>
  <c r="AJ253" i="63"/>
  <c r="AI253" i="63"/>
  <c r="AH253" i="63"/>
  <c r="AG253" i="63"/>
  <c r="AF253" i="63"/>
  <c r="AE253" i="63"/>
  <c r="AD253" i="63"/>
  <c r="AC253" i="63"/>
  <c r="AB253" i="63"/>
  <c r="AA253" i="63"/>
  <c r="Z253" i="63"/>
  <c r="Y253" i="63"/>
  <c r="X253" i="63"/>
  <c r="W253" i="63"/>
  <c r="V253" i="63"/>
  <c r="U253" i="63"/>
  <c r="T253" i="63"/>
  <c r="S253" i="63"/>
  <c r="R253" i="63"/>
  <c r="Q253" i="63"/>
  <c r="P253" i="63"/>
  <c r="O253" i="63"/>
  <c r="N253" i="63"/>
  <c r="M253" i="63"/>
  <c r="L253" i="63"/>
  <c r="K253" i="63"/>
  <c r="J253" i="63"/>
  <c r="I253" i="63"/>
  <c r="AM252" i="63"/>
  <c r="AL252" i="63"/>
  <c r="AK252" i="63"/>
  <c r="AJ252" i="63"/>
  <c r="AI252" i="63"/>
  <c r="AH252" i="63"/>
  <c r="AG252" i="63"/>
  <c r="AF252" i="63"/>
  <c r="AE252" i="63"/>
  <c r="AD252" i="63"/>
  <c r="AC252" i="63"/>
  <c r="AB252" i="63"/>
  <c r="AA252" i="63"/>
  <c r="Z252" i="63"/>
  <c r="Y252" i="63"/>
  <c r="X252" i="63"/>
  <c r="W252" i="63"/>
  <c r="V252" i="63"/>
  <c r="U252" i="63"/>
  <c r="T252" i="63"/>
  <c r="S252" i="63"/>
  <c r="R252" i="63"/>
  <c r="Q252" i="63"/>
  <c r="P252" i="63"/>
  <c r="O252" i="63"/>
  <c r="N252" i="63"/>
  <c r="M252" i="63"/>
  <c r="L252" i="63"/>
  <c r="K252" i="63"/>
  <c r="J252" i="63"/>
  <c r="I252" i="63"/>
  <c r="AM250" i="63"/>
  <c r="AL250" i="63"/>
  <c r="AK250" i="63"/>
  <c r="AJ250" i="63"/>
  <c r="AI250" i="63"/>
  <c r="AH250" i="63"/>
  <c r="AG250" i="63"/>
  <c r="AF250" i="63"/>
  <c r="AE250" i="63"/>
  <c r="AD250" i="63"/>
  <c r="AC250" i="63"/>
  <c r="AB250" i="63"/>
  <c r="AA250" i="63"/>
  <c r="Z250" i="63"/>
  <c r="Y250" i="63"/>
  <c r="X250" i="63"/>
  <c r="W250" i="63"/>
  <c r="V250" i="63"/>
  <c r="U250" i="63"/>
  <c r="T250" i="63"/>
  <c r="S250" i="63"/>
  <c r="R250" i="63"/>
  <c r="Q250" i="63"/>
  <c r="P250" i="63"/>
  <c r="O250" i="63"/>
  <c r="N250" i="63"/>
  <c r="M250" i="63"/>
  <c r="L250" i="63"/>
  <c r="K250" i="63"/>
  <c r="J250" i="63"/>
  <c r="I250" i="63"/>
  <c r="AM249" i="63"/>
  <c r="AL249" i="63"/>
  <c r="AK249" i="63"/>
  <c r="AJ249" i="63"/>
  <c r="AI249" i="63"/>
  <c r="AH249" i="63"/>
  <c r="AG249" i="63"/>
  <c r="AF249" i="63"/>
  <c r="AE249" i="63"/>
  <c r="AD249" i="63"/>
  <c r="AC249" i="63"/>
  <c r="AB249" i="63"/>
  <c r="AA249" i="63"/>
  <c r="Z249" i="63"/>
  <c r="Y249" i="63"/>
  <c r="X249" i="63"/>
  <c r="W249" i="63"/>
  <c r="V249" i="63"/>
  <c r="U249" i="63"/>
  <c r="T249" i="63"/>
  <c r="S249" i="63"/>
  <c r="R249" i="63"/>
  <c r="Q249" i="63"/>
  <c r="P249" i="63"/>
  <c r="O249" i="63"/>
  <c r="N249" i="63"/>
  <c r="M249" i="63"/>
  <c r="L249" i="63"/>
  <c r="K249" i="63"/>
  <c r="J249" i="63"/>
  <c r="I249" i="63"/>
  <c r="AM247" i="63"/>
  <c r="AL247" i="63"/>
  <c r="AK247" i="63"/>
  <c r="AJ247" i="63"/>
  <c r="AI247" i="63"/>
  <c r="AH247" i="63"/>
  <c r="AG247" i="63"/>
  <c r="AF247" i="63"/>
  <c r="AE247" i="63"/>
  <c r="AD247" i="63"/>
  <c r="AC247" i="63"/>
  <c r="AB247" i="63"/>
  <c r="AA247" i="63"/>
  <c r="Z247" i="63"/>
  <c r="Y247" i="63"/>
  <c r="X247" i="63"/>
  <c r="W247" i="63"/>
  <c r="V247" i="63"/>
  <c r="U247" i="63"/>
  <c r="T247" i="63"/>
  <c r="S247" i="63"/>
  <c r="R247" i="63"/>
  <c r="Q247" i="63"/>
  <c r="P247" i="63"/>
  <c r="O247" i="63"/>
  <c r="N247" i="63"/>
  <c r="M247" i="63"/>
  <c r="L247" i="63"/>
  <c r="K247" i="63"/>
  <c r="J247" i="63"/>
  <c r="I247" i="63"/>
  <c r="AM246" i="63"/>
  <c r="AL246" i="63"/>
  <c r="AK246" i="63"/>
  <c r="AJ246" i="63"/>
  <c r="AI246" i="63"/>
  <c r="AH246" i="63"/>
  <c r="AG246" i="63"/>
  <c r="AF246" i="63"/>
  <c r="AE246" i="63"/>
  <c r="AD246" i="63"/>
  <c r="AC246" i="63"/>
  <c r="AB246" i="63"/>
  <c r="AA246" i="63"/>
  <c r="Z246" i="63"/>
  <c r="Y246" i="63"/>
  <c r="X246" i="63"/>
  <c r="W246" i="63"/>
  <c r="V246" i="63"/>
  <c r="U246" i="63"/>
  <c r="T246" i="63"/>
  <c r="S246" i="63"/>
  <c r="R246" i="63"/>
  <c r="Q246" i="63"/>
  <c r="P246" i="63"/>
  <c r="O246" i="63"/>
  <c r="N246" i="63"/>
  <c r="M246" i="63"/>
  <c r="L246" i="63"/>
  <c r="K246" i="63"/>
  <c r="J246" i="63"/>
  <c r="I246" i="63"/>
  <c r="AM244" i="63"/>
  <c r="AL244" i="63"/>
  <c r="AK244" i="63"/>
  <c r="AJ244" i="63"/>
  <c r="AI244" i="63"/>
  <c r="AH244" i="63"/>
  <c r="AG244" i="63"/>
  <c r="AF244" i="63"/>
  <c r="AE244" i="63"/>
  <c r="AD244" i="63"/>
  <c r="AC244" i="63"/>
  <c r="AB244" i="63"/>
  <c r="AA244" i="63"/>
  <c r="Z244" i="63"/>
  <c r="Y244" i="63"/>
  <c r="X244" i="63"/>
  <c r="W244" i="63"/>
  <c r="V244" i="63"/>
  <c r="U244" i="63"/>
  <c r="T244" i="63"/>
  <c r="S244" i="63"/>
  <c r="R244" i="63"/>
  <c r="Q244" i="63"/>
  <c r="P244" i="63"/>
  <c r="O244" i="63"/>
  <c r="N244" i="63"/>
  <c r="M244" i="63"/>
  <c r="L244" i="63"/>
  <c r="K244" i="63"/>
  <c r="J244" i="63"/>
  <c r="I244" i="63"/>
  <c r="AM243" i="63"/>
  <c r="AL243" i="63"/>
  <c r="AK243" i="63"/>
  <c r="AJ243" i="63"/>
  <c r="AI243" i="63"/>
  <c r="AH243" i="63"/>
  <c r="AG243" i="63"/>
  <c r="AF243" i="63"/>
  <c r="AE243" i="63"/>
  <c r="AD243" i="63"/>
  <c r="AC243" i="63"/>
  <c r="AB243" i="63"/>
  <c r="AA243" i="63"/>
  <c r="Z243" i="63"/>
  <c r="Y243" i="63"/>
  <c r="X243" i="63"/>
  <c r="W243" i="63"/>
  <c r="V243" i="63"/>
  <c r="U243" i="63"/>
  <c r="T243" i="63"/>
  <c r="S243" i="63"/>
  <c r="R243" i="63"/>
  <c r="Q243" i="63"/>
  <c r="P243" i="63"/>
  <c r="O243" i="63"/>
  <c r="N243" i="63"/>
  <c r="M243" i="63"/>
  <c r="L243" i="63"/>
  <c r="K243" i="63"/>
  <c r="J243" i="63"/>
  <c r="I243" i="63"/>
  <c r="AM241" i="63"/>
  <c r="AL241" i="63"/>
  <c r="AK241" i="63"/>
  <c r="AJ241" i="63"/>
  <c r="AI241" i="63"/>
  <c r="AH241" i="63"/>
  <c r="AG241" i="63"/>
  <c r="AF241" i="63"/>
  <c r="AE241" i="63"/>
  <c r="AD241" i="63"/>
  <c r="AC241" i="63"/>
  <c r="AB241" i="63"/>
  <c r="AA241" i="63"/>
  <c r="Z241" i="63"/>
  <c r="Y241" i="63"/>
  <c r="X241" i="63"/>
  <c r="W241" i="63"/>
  <c r="V241" i="63"/>
  <c r="U241" i="63"/>
  <c r="T241" i="63"/>
  <c r="S241" i="63"/>
  <c r="R241" i="63"/>
  <c r="Q241" i="63"/>
  <c r="P241" i="63"/>
  <c r="O241" i="63"/>
  <c r="N241" i="63"/>
  <c r="M241" i="63"/>
  <c r="L241" i="63"/>
  <c r="K241" i="63"/>
  <c r="J241" i="63"/>
  <c r="I241" i="63"/>
  <c r="AM240" i="63"/>
  <c r="AL240" i="63"/>
  <c r="AK240" i="63"/>
  <c r="AJ240" i="63"/>
  <c r="AI240" i="63"/>
  <c r="AH240" i="63"/>
  <c r="AG240" i="63"/>
  <c r="AF240" i="63"/>
  <c r="AE240" i="63"/>
  <c r="AD240" i="63"/>
  <c r="AC240" i="63"/>
  <c r="AB240" i="63"/>
  <c r="AA240" i="63"/>
  <c r="Z240" i="63"/>
  <c r="Y240" i="63"/>
  <c r="X240" i="63"/>
  <c r="W240" i="63"/>
  <c r="V240" i="63"/>
  <c r="U240" i="63"/>
  <c r="T240" i="63"/>
  <c r="S240" i="63"/>
  <c r="R240" i="63"/>
  <c r="Q240" i="63"/>
  <c r="P240" i="63"/>
  <c r="O240" i="63"/>
  <c r="N240" i="63"/>
  <c r="M240" i="63"/>
  <c r="L240" i="63"/>
  <c r="K240" i="63"/>
  <c r="J240" i="63"/>
  <c r="I240" i="63"/>
  <c r="AM238" i="63"/>
  <c r="AL238" i="63"/>
  <c r="AK238" i="63"/>
  <c r="AJ238" i="63"/>
  <c r="AI238" i="63"/>
  <c r="AH238" i="63"/>
  <c r="AG238" i="63"/>
  <c r="AF238" i="63"/>
  <c r="AE238" i="63"/>
  <c r="AD238" i="63"/>
  <c r="AC238" i="63"/>
  <c r="AB238" i="63"/>
  <c r="AA238" i="63"/>
  <c r="Z238" i="63"/>
  <c r="Y238" i="63"/>
  <c r="X238" i="63"/>
  <c r="W238" i="63"/>
  <c r="V238" i="63"/>
  <c r="U238" i="63"/>
  <c r="T238" i="63"/>
  <c r="S238" i="63"/>
  <c r="R238" i="63"/>
  <c r="Q238" i="63"/>
  <c r="P238" i="63"/>
  <c r="O238" i="63"/>
  <c r="N238" i="63"/>
  <c r="M238" i="63"/>
  <c r="L238" i="63"/>
  <c r="K238" i="63"/>
  <c r="J238" i="63"/>
  <c r="I238" i="63"/>
  <c r="AM237" i="63"/>
  <c r="AL237" i="63"/>
  <c r="AK237" i="63"/>
  <c r="AJ237" i="63"/>
  <c r="AI237" i="63"/>
  <c r="AH237" i="63"/>
  <c r="AG237" i="63"/>
  <c r="AF237" i="63"/>
  <c r="AE237" i="63"/>
  <c r="AD237" i="63"/>
  <c r="AC237" i="63"/>
  <c r="AB237" i="63"/>
  <c r="AA237" i="63"/>
  <c r="Z237" i="63"/>
  <c r="Y237" i="63"/>
  <c r="X237" i="63"/>
  <c r="W237" i="63"/>
  <c r="V237" i="63"/>
  <c r="U237" i="63"/>
  <c r="T237" i="63"/>
  <c r="S237" i="63"/>
  <c r="R237" i="63"/>
  <c r="Q237" i="63"/>
  <c r="P237" i="63"/>
  <c r="O237" i="63"/>
  <c r="N237" i="63"/>
  <c r="M237" i="63"/>
  <c r="L237" i="63"/>
  <c r="K237" i="63"/>
  <c r="J237" i="63"/>
  <c r="I237" i="63"/>
  <c r="AM235" i="63"/>
  <c r="AL235" i="63"/>
  <c r="AK235" i="63"/>
  <c r="AJ235" i="63"/>
  <c r="AI235" i="63"/>
  <c r="AH235" i="63"/>
  <c r="AG235" i="63"/>
  <c r="AF235" i="63"/>
  <c r="AE235" i="63"/>
  <c r="AD235" i="63"/>
  <c r="AC235" i="63"/>
  <c r="AB235" i="63"/>
  <c r="AA235" i="63"/>
  <c r="Z235" i="63"/>
  <c r="Y235" i="63"/>
  <c r="X235" i="63"/>
  <c r="W235" i="63"/>
  <c r="V235" i="63"/>
  <c r="U235" i="63"/>
  <c r="T235" i="63"/>
  <c r="S235" i="63"/>
  <c r="R235" i="63"/>
  <c r="Q235" i="63"/>
  <c r="P235" i="63"/>
  <c r="O235" i="63"/>
  <c r="N235" i="63"/>
  <c r="M235" i="63"/>
  <c r="L235" i="63"/>
  <c r="K235" i="63"/>
  <c r="J235" i="63"/>
  <c r="I235" i="63"/>
  <c r="AM234" i="63"/>
  <c r="AL234" i="63"/>
  <c r="AK234" i="63"/>
  <c r="AJ234" i="63"/>
  <c r="AI234" i="63"/>
  <c r="AH234" i="63"/>
  <c r="AG234" i="63"/>
  <c r="AF234" i="63"/>
  <c r="AE234" i="63"/>
  <c r="AD234" i="63"/>
  <c r="AC234" i="63"/>
  <c r="AB234" i="63"/>
  <c r="AA234" i="63"/>
  <c r="Z234" i="63"/>
  <c r="Y234" i="63"/>
  <c r="X234" i="63"/>
  <c r="W234" i="63"/>
  <c r="V234" i="63"/>
  <c r="U234" i="63"/>
  <c r="T234" i="63"/>
  <c r="S234" i="63"/>
  <c r="R234" i="63"/>
  <c r="Q234" i="63"/>
  <c r="P234" i="63"/>
  <c r="O234" i="63"/>
  <c r="N234" i="63"/>
  <c r="M234" i="63"/>
  <c r="L234" i="63"/>
  <c r="K234" i="63"/>
  <c r="J234" i="63"/>
  <c r="I234" i="63"/>
  <c r="AM232" i="63"/>
  <c r="AL232" i="63"/>
  <c r="AK232" i="63"/>
  <c r="AJ232" i="63"/>
  <c r="AI232" i="63"/>
  <c r="AH232" i="63"/>
  <c r="AG232" i="63"/>
  <c r="AF232" i="63"/>
  <c r="AE232" i="63"/>
  <c r="AD232" i="63"/>
  <c r="AC232" i="63"/>
  <c r="AB232" i="63"/>
  <c r="AA232" i="63"/>
  <c r="Z232" i="63"/>
  <c r="Y232" i="63"/>
  <c r="X232" i="63"/>
  <c r="W232" i="63"/>
  <c r="V232" i="63"/>
  <c r="U232" i="63"/>
  <c r="T232" i="63"/>
  <c r="S232" i="63"/>
  <c r="R232" i="63"/>
  <c r="Q232" i="63"/>
  <c r="P232" i="63"/>
  <c r="O232" i="63"/>
  <c r="N232" i="63"/>
  <c r="M232" i="63"/>
  <c r="L232" i="63"/>
  <c r="K232" i="63"/>
  <c r="J232" i="63"/>
  <c r="I232" i="63"/>
  <c r="AM231" i="63"/>
  <c r="AL231" i="63"/>
  <c r="AK231" i="63"/>
  <c r="AJ231" i="63"/>
  <c r="AI231" i="63"/>
  <c r="AH231" i="63"/>
  <c r="AG231" i="63"/>
  <c r="AF231" i="63"/>
  <c r="AE231" i="63"/>
  <c r="AD231" i="63"/>
  <c r="AC231" i="63"/>
  <c r="AB231" i="63"/>
  <c r="AA231" i="63"/>
  <c r="Z231" i="63"/>
  <c r="Y231" i="63"/>
  <c r="X231" i="63"/>
  <c r="W231" i="63"/>
  <c r="V231" i="63"/>
  <c r="U231" i="63"/>
  <c r="T231" i="63"/>
  <c r="S231" i="63"/>
  <c r="R231" i="63"/>
  <c r="Q231" i="63"/>
  <c r="P231" i="63"/>
  <c r="O231" i="63"/>
  <c r="N231" i="63"/>
  <c r="M231" i="63"/>
  <c r="L231" i="63"/>
  <c r="K231" i="63"/>
  <c r="J231" i="63"/>
  <c r="I231" i="63"/>
  <c r="AM229" i="63"/>
  <c r="AL229" i="63"/>
  <c r="AK229" i="63"/>
  <c r="AJ229" i="63"/>
  <c r="AI229" i="63"/>
  <c r="AH229" i="63"/>
  <c r="AG229" i="63"/>
  <c r="AF229" i="63"/>
  <c r="AE229" i="63"/>
  <c r="AD229" i="63"/>
  <c r="AC229" i="63"/>
  <c r="AB229" i="63"/>
  <c r="AA229" i="63"/>
  <c r="Z229" i="63"/>
  <c r="Y229" i="63"/>
  <c r="X229" i="63"/>
  <c r="W229" i="63"/>
  <c r="V229" i="63"/>
  <c r="U229" i="63"/>
  <c r="T229" i="63"/>
  <c r="S229" i="63"/>
  <c r="R229" i="63"/>
  <c r="Q229" i="63"/>
  <c r="P229" i="63"/>
  <c r="O229" i="63"/>
  <c r="N229" i="63"/>
  <c r="M229" i="63"/>
  <c r="L229" i="63"/>
  <c r="K229" i="63"/>
  <c r="J229" i="63"/>
  <c r="I229" i="63"/>
  <c r="AM228" i="63"/>
  <c r="AL228" i="63"/>
  <c r="AK228" i="63"/>
  <c r="AJ228" i="63"/>
  <c r="AI228" i="63"/>
  <c r="AH228" i="63"/>
  <c r="AG228" i="63"/>
  <c r="AF228" i="63"/>
  <c r="AE228" i="63"/>
  <c r="AD228" i="63"/>
  <c r="AC228" i="63"/>
  <c r="AB228" i="63"/>
  <c r="AA228" i="63"/>
  <c r="Z228" i="63"/>
  <c r="Y228" i="63"/>
  <c r="X228" i="63"/>
  <c r="W228" i="63"/>
  <c r="V228" i="63"/>
  <c r="U228" i="63"/>
  <c r="T228" i="63"/>
  <c r="S228" i="63"/>
  <c r="R228" i="63"/>
  <c r="Q228" i="63"/>
  <c r="P228" i="63"/>
  <c r="O228" i="63"/>
  <c r="N228" i="63"/>
  <c r="M228" i="63"/>
  <c r="L228" i="63"/>
  <c r="K228" i="63"/>
  <c r="J228" i="63"/>
  <c r="I228" i="63"/>
  <c r="AM226" i="63"/>
  <c r="AL226" i="63"/>
  <c r="AK226" i="63"/>
  <c r="AJ226" i="63"/>
  <c r="AI226" i="63"/>
  <c r="AH226" i="63"/>
  <c r="AG226" i="63"/>
  <c r="AF226" i="63"/>
  <c r="AE226" i="63"/>
  <c r="AD226" i="63"/>
  <c r="AC226" i="63"/>
  <c r="AB226" i="63"/>
  <c r="AA226" i="63"/>
  <c r="Z226" i="63"/>
  <c r="Y226" i="63"/>
  <c r="X226" i="63"/>
  <c r="W226" i="63"/>
  <c r="V226" i="63"/>
  <c r="U226" i="63"/>
  <c r="T226" i="63"/>
  <c r="S226" i="63"/>
  <c r="R226" i="63"/>
  <c r="Q226" i="63"/>
  <c r="P226" i="63"/>
  <c r="O226" i="63"/>
  <c r="N226" i="63"/>
  <c r="M226" i="63"/>
  <c r="L226" i="63"/>
  <c r="K226" i="63"/>
  <c r="J226" i="63"/>
  <c r="I226" i="63"/>
  <c r="AM225" i="63"/>
  <c r="AL225" i="63"/>
  <c r="AK225" i="63"/>
  <c r="AJ225" i="63"/>
  <c r="AI225" i="63"/>
  <c r="AH225" i="63"/>
  <c r="AG225" i="63"/>
  <c r="AF225" i="63"/>
  <c r="AE225" i="63"/>
  <c r="AD225" i="63"/>
  <c r="AC225" i="63"/>
  <c r="AB225" i="63"/>
  <c r="AA225" i="63"/>
  <c r="Z225" i="63"/>
  <c r="Y225" i="63"/>
  <c r="X225" i="63"/>
  <c r="W225" i="63"/>
  <c r="V225" i="63"/>
  <c r="U225" i="63"/>
  <c r="T225" i="63"/>
  <c r="S225" i="63"/>
  <c r="R225" i="63"/>
  <c r="Q225" i="63"/>
  <c r="P225" i="63"/>
  <c r="O225" i="63"/>
  <c r="N225" i="63"/>
  <c r="M225" i="63"/>
  <c r="L225" i="63"/>
  <c r="K225" i="63"/>
  <c r="J225" i="63"/>
  <c r="I225" i="63"/>
  <c r="AM223" i="63"/>
  <c r="AL223" i="63"/>
  <c r="AK223" i="63"/>
  <c r="AJ223" i="63"/>
  <c r="AI223" i="63"/>
  <c r="AH223" i="63"/>
  <c r="AG223" i="63"/>
  <c r="AF223" i="63"/>
  <c r="AE223" i="63"/>
  <c r="AD223" i="63"/>
  <c r="AC223" i="63"/>
  <c r="AB223" i="63"/>
  <c r="AA223" i="63"/>
  <c r="Z223" i="63"/>
  <c r="Y223" i="63"/>
  <c r="X223" i="63"/>
  <c r="W223" i="63"/>
  <c r="V223" i="63"/>
  <c r="U223" i="63"/>
  <c r="T223" i="63"/>
  <c r="S223" i="63"/>
  <c r="R223" i="63"/>
  <c r="Q223" i="63"/>
  <c r="P223" i="63"/>
  <c r="O223" i="63"/>
  <c r="N223" i="63"/>
  <c r="M223" i="63"/>
  <c r="L223" i="63"/>
  <c r="K223" i="63"/>
  <c r="J223" i="63"/>
  <c r="I223" i="63"/>
  <c r="AM222" i="63"/>
  <c r="AL222" i="63"/>
  <c r="AK222" i="63"/>
  <c r="AJ222" i="63"/>
  <c r="AI222" i="63"/>
  <c r="AH222" i="63"/>
  <c r="AG222" i="63"/>
  <c r="AF222" i="63"/>
  <c r="AE222" i="63"/>
  <c r="AD222" i="63"/>
  <c r="AC222" i="63"/>
  <c r="AB222" i="63"/>
  <c r="AA222" i="63"/>
  <c r="Z222" i="63"/>
  <c r="Y222" i="63"/>
  <c r="X222" i="63"/>
  <c r="W222" i="63"/>
  <c r="V222" i="63"/>
  <c r="U222" i="63"/>
  <c r="T222" i="63"/>
  <c r="S222" i="63"/>
  <c r="R222" i="63"/>
  <c r="Q222" i="63"/>
  <c r="P222" i="63"/>
  <c r="O222" i="63"/>
  <c r="N222" i="63"/>
  <c r="M222" i="63"/>
  <c r="L222" i="63"/>
  <c r="K222" i="63"/>
  <c r="J222" i="63"/>
  <c r="I222" i="63"/>
  <c r="AM220" i="63"/>
  <c r="AL220" i="63"/>
  <c r="AK220" i="63"/>
  <c r="AJ220" i="63"/>
  <c r="AI220" i="63"/>
  <c r="AH220" i="63"/>
  <c r="AG220" i="63"/>
  <c r="AF220" i="63"/>
  <c r="AE220" i="63"/>
  <c r="AD220" i="63"/>
  <c r="AC220" i="63"/>
  <c r="AB220" i="63"/>
  <c r="AA220" i="63"/>
  <c r="Z220" i="63"/>
  <c r="Y220" i="63"/>
  <c r="X220" i="63"/>
  <c r="W220" i="63"/>
  <c r="V220" i="63"/>
  <c r="U220" i="63"/>
  <c r="T220" i="63"/>
  <c r="S220" i="63"/>
  <c r="R220" i="63"/>
  <c r="Q220" i="63"/>
  <c r="P220" i="63"/>
  <c r="O220" i="63"/>
  <c r="N220" i="63"/>
  <c r="M220" i="63"/>
  <c r="L220" i="63"/>
  <c r="K220" i="63"/>
  <c r="J220" i="63"/>
  <c r="I220" i="63"/>
  <c r="AM219" i="63"/>
  <c r="AL219" i="63"/>
  <c r="AK219" i="63"/>
  <c r="AJ219" i="63"/>
  <c r="AI219" i="63"/>
  <c r="AH219" i="63"/>
  <c r="AG219" i="63"/>
  <c r="AF219" i="63"/>
  <c r="AE219" i="63"/>
  <c r="AD219" i="63"/>
  <c r="AC219" i="63"/>
  <c r="AB219" i="63"/>
  <c r="AA219" i="63"/>
  <c r="Z219" i="63"/>
  <c r="Y219" i="63"/>
  <c r="X219" i="63"/>
  <c r="W219" i="63"/>
  <c r="V219" i="63"/>
  <c r="U219" i="63"/>
  <c r="T219" i="63"/>
  <c r="S219" i="63"/>
  <c r="R219" i="63"/>
  <c r="Q219" i="63"/>
  <c r="P219" i="63"/>
  <c r="O219" i="63"/>
  <c r="N219" i="63"/>
  <c r="M219" i="63"/>
  <c r="L219" i="63"/>
  <c r="K219" i="63"/>
  <c r="J219" i="63"/>
  <c r="I219" i="63"/>
  <c r="AM217" i="63"/>
  <c r="AL217" i="63"/>
  <c r="AK217" i="63"/>
  <c r="AJ217" i="63"/>
  <c r="AI217" i="63"/>
  <c r="AH217" i="63"/>
  <c r="AG217" i="63"/>
  <c r="AF217" i="63"/>
  <c r="AE217" i="63"/>
  <c r="AD217" i="63"/>
  <c r="AC217" i="63"/>
  <c r="AB217" i="63"/>
  <c r="AA217" i="63"/>
  <c r="Z217" i="63"/>
  <c r="Y217" i="63"/>
  <c r="X217" i="63"/>
  <c r="W217" i="63"/>
  <c r="V217" i="63"/>
  <c r="U217" i="63"/>
  <c r="T217" i="63"/>
  <c r="S217" i="63"/>
  <c r="R217" i="63"/>
  <c r="Q217" i="63"/>
  <c r="P217" i="63"/>
  <c r="O217" i="63"/>
  <c r="N217" i="63"/>
  <c r="M217" i="63"/>
  <c r="L217" i="63"/>
  <c r="K217" i="63"/>
  <c r="J217" i="63"/>
  <c r="I217" i="63"/>
  <c r="AM216" i="63"/>
  <c r="AL216" i="63"/>
  <c r="AK216" i="63"/>
  <c r="AJ216" i="63"/>
  <c r="AI216" i="63"/>
  <c r="AH216" i="63"/>
  <c r="AG216" i="63"/>
  <c r="AF216" i="63"/>
  <c r="AE216" i="63"/>
  <c r="AD216" i="63"/>
  <c r="AC216" i="63"/>
  <c r="AB216" i="63"/>
  <c r="AA216" i="63"/>
  <c r="Z216" i="63"/>
  <c r="Y216" i="63"/>
  <c r="X216" i="63"/>
  <c r="W216" i="63"/>
  <c r="V216" i="63"/>
  <c r="U216" i="63"/>
  <c r="T216" i="63"/>
  <c r="S216" i="63"/>
  <c r="R216" i="63"/>
  <c r="Q216" i="63"/>
  <c r="P216" i="63"/>
  <c r="O216" i="63"/>
  <c r="N216" i="63"/>
  <c r="M216" i="63"/>
  <c r="L216" i="63"/>
  <c r="K216" i="63"/>
  <c r="J216" i="63"/>
  <c r="I216" i="63"/>
  <c r="AM214" i="63"/>
  <c r="AL214" i="63"/>
  <c r="AK214" i="63"/>
  <c r="AJ214" i="63"/>
  <c r="AI214" i="63"/>
  <c r="AH214" i="63"/>
  <c r="AG214" i="63"/>
  <c r="AF214" i="63"/>
  <c r="AE214" i="63"/>
  <c r="AD214" i="63"/>
  <c r="AC214" i="63"/>
  <c r="AB214" i="63"/>
  <c r="AA214" i="63"/>
  <c r="Z214" i="63"/>
  <c r="Y214" i="63"/>
  <c r="X214" i="63"/>
  <c r="W214" i="63"/>
  <c r="V214" i="63"/>
  <c r="U214" i="63"/>
  <c r="T214" i="63"/>
  <c r="S214" i="63"/>
  <c r="R214" i="63"/>
  <c r="Q214" i="63"/>
  <c r="P214" i="63"/>
  <c r="O214" i="63"/>
  <c r="N214" i="63"/>
  <c r="M214" i="63"/>
  <c r="L214" i="63"/>
  <c r="K214" i="63"/>
  <c r="J214" i="63"/>
  <c r="I214" i="63"/>
  <c r="AM213" i="63"/>
  <c r="AL213" i="63"/>
  <c r="AK213" i="63"/>
  <c r="AJ213" i="63"/>
  <c r="AI213" i="63"/>
  <c r="AH213" i="63"/>
  <c r="AG213" i="63"/>
  <c r="AF213" i="63"/>
  <c r="AE213" i="63"/>
  <c r="AD213" i="63"/>
  <c r="AC213" i="63"/>
  <c r="AB213" i="63"/>
  <c r="AA213" i="63"/>
  <c r="Z213" i="63"/>
  <c r="Y213" i="63"/>
  <c r="X213" i="63"/>
  <c r="W213" i="63"/>
  <c r="V213" i="63"/>
  <c r="U213" i="63"/>
  <c r="T213" i="63"/>
  <c r="S213" i="63"/>
  <c r="R213" i="63"/>
  <c r="Q213" i="63"/>
  <c r="P213" i="63"/>
  <c r="O213" i="63"/>
  <c r="N213" i="63"/>
  <c r="M213" i="63"/>
  <c r="L213" i="63"/>
  <c r="K213" i="63"/>
  <c r="J213" i="63"/>
  <c r="I213" i="63"/>
  <c r="AM211" i="63"/>
  <c r="AL211" i="63"/>
  <c r="AK211" i="63"/>
  <c r="AJ211" i="63"/>
  <c r="AI211" i="63"/>
  <c r="AH211" i="63"/>
  <c r="AG211" i="63"/>
  <c r="AF211" i="63"/>
  <c r="AE211" i="63"/>
  <c r="AD211" i="63"/>
  <c r="AC211" i="63"/>
  <c r="AB211" i="63"/>
  <c r="AA211" i="63"/>
  <c r="Z211" i="63"/>
  <c r="Y211" i="63"/>
  <c r="X211" i="63"/>
  <c r="W211" i="63"/>
  <c r="V211" i="63"/>
  <c r="U211" i="63"/>
  <c r="T211" i="63"/>
  <c r="S211" i="63"/>
  <c r="R211" i="63"/>
  <c r="Q211" i="63"/>
  <c r="P211" i="63"/>
  <c r="O211" i="63"/>
  <c r="N211" i="63"/>
  <c r="M211" i="63"/>
  <c r="L211" i="63"/>
  <c r="K211" i="63"/>
  <c r="J211" i="63"/>
  <c r="I211" i="63"/>
  <c r="AM210" i="63"/>
  <c r="AL210" i="63"/>
  <c r="AK210" i="63"/>
  <c r="AJ210" i="63"/>
  <c r="AI210" i="63"/>
  <c r="AH210" i="63"/>
  <c r="AG210" i="63"/>
  <c r="AF210" i="63"/>
  <c r="AE210" i="63"/>
  <c r="AD210" i="63"/>
  <c r="AC210" i="63"/>
  <c r="AB210" i="63"/>
  <c r="AA210" i="63"/>
  <c r="Z210" i="63"/>
  <c r="Y210" i="63"/>
  <c r="X210" i="63"/>
  <c r="W210" i="63"/>
  <c r="V210" i="63"/>
  <c r="U210" i="63"/>
  <c r="T210" i="63"/>
  <c r="S210" i="63"/>
  <c r="R210" i="63"/>
  <c r="Q210" i="63"/>
  <c r="P210" i="63"/>
  <c r="O210" i="63"/>
  <c r="N210" i="63"/>
  <c r="M210" i="63"/>
  <c r="L210" i="63"/>
  <c r="K210" i="63"/>
  <c r="J210" i="63"/>
  <c r="I210" i="63"/>
  <c r="AM208" i="63"/>
  <c r="AL208" i="63"/>
  <c r="AK208" i="63"/>
  <c r="AJ208" i="63"/>
  <c r="AI208" i="63"/>
  <c r="AH208" i="63"/>
  <c r="AG208" i="63"/>
  <c r="AF208" i="63"/>
  <c r="AE208" i="63"/>
  <c r="AD208" i="63"/>
  <c r="AC208" i="63"/>
  <c r="AB208" i="63"/>
  <c r="AA208" i="63"/>
  <c r="Z208" i="63"/>
  <c r="Y208" i="63"/>
  <c r="X208" i="63"/>
  <c r="W208" i="63"/>
  <c r="V208" i="63"/>
  <c r="U208" i="63"/>
  <c r="T208" i="63"/>
  <c r="S208" i="63"/>
  <c r="R208" i="63"/>
  <c r="Q208" i="63"/>
  <c r="P208" i="63"/>
  <c r="O208" i="63"/>
  <c r="N208" i="63"/>
  <c r="M208" i="63"/>
  <c r="L208" i="63"/>
  <c r="K208" i="63"/>
  <c r="J208" i="63"/>
  <c r="I208" i="63"/>
  <c r="AM207" i="63"/>
  <c r="AL207" i="63"/>
  <c r="AK207" i="63"/>
  <c r="AJ207" i="63"/>
  <c r="AI207" i="63"/>
  <c r="AH207" i="63"/>
  <c r="AG207" i="63"/>
  <c r="AF207" i="63"/>
  <c r="AE207" i="63"/>
  <c r="AD207" i="63"/>
  <c r="AC207" i="63"/>
  <c r="AB207" i="63"/>
  <c r="AA207" i="63"/>
  <c r="Z207" i="63"/>
  <c r="Y207" i="63"/>
  <c r="X207" i="63"/>
  <c r="W207" i="63"/>
  <c r="V207" i="63"/>
  <c r="U207" i="63"/>
  <c r="T207" i="63"/>
  <c r="S207" i="63"/>
  <c r="R207" i="63"/>
  <c r="Q207" i="63"/>
  <c r="P207" i="63"/>
  <c r="O207" i="63"/>
  <c r="N207" i="63"/>
  <c r="M207" i="63"/>
  <c r="L207" i="63"/>
  <c r="K207" i="63"/>
  <c r="J207" i="63"/>
  <c r="I207" i="63"/>
  <c r="AM205" i="63"/>
  <c r="AL205" i="63"/>
  <c r="AK205" i="63"/>
  <c r="AJ205" i="63"/>
  <c r="AI205" i="63"/>
  <c r="AH205" i="63"/>
  <c r="AG205" i="63"/>
  <c r="AF205" i="63"/>
  <c r="AE205" i="63"/>
  <c r="AD205" i="63"/>
  <c r="AC205" i="63"/>
  <c r="AB205" i="63"/>
  <c r="AA205" i="63"/>
  <c r="Z205" i="63"/>
  <c r="Y205" i="63"/>
  <c r="X205" i="63"/>
  <c r="W205" i="63"/>
  <c r="V205" i="63"/>
  <c r="U205" i="63"/>
  <c r="T205" i="63"/>
  <c r="S205" i="63"/>
  <c r="R205" i="63"/>
  <c r="Q205" i="63"/>
  <c r="P205" i="63"/>
  <c r="O205" i="63"/>
  <c r="N205" i="63"/>
  <c r="M205" i="63"/>
  <c r="L205" i="63"/>
  <c r="K205" i="63"/>
  <c r="J205" i="63"/>
  <c r="I205" i="63"/>
  <c r="AM204" i="63"/>
  <c r="AL204" i="63"/>
  <c r="AK204" i="63"/>
  <c r="AJ204" i="63"/>
  <c r="AI204" i="63"/>
  <c r="AH204" i="63"/>
  <c r="AG204" i="63"/>
  <c r="AF204" i="63"/>
  <c r="AE204" i="63"/>
  <c r="AD204" i="63"/>
  <c r="AC204" i="63"/>
  <c r="AB204" i="63"/>
  <c r="AA204" i="63"/>
  <c r="Z204" i="63"/>
  <c r="Y204" i="63"/>
  <c r="X204" i="63"/>
  <c r="W204" i="63"/>
  <c r="V204" i="63"/>
  <c r="U204" i="63"/>
  <c r="T204" i="63"/>
  <c r="S204" i="63"/>
  <c r="R204" i="63"/>
  <c r="Q204" i="63"/>
  <c r="P204" i="63"/>
  <c r="O204" i="63"/>
  <c r="N204" i="63"/>
  <c r="M204" i="63"/>
  <c r="L204" i="63"/>
  <c r="K204" i="63"/>
  <c r="J204" i="63"/>
  <c r="I204" i="63"/>
  <c r="AM202" i="63"/>
  <c r="AL202" i="63"/>
  <c r="AK202" i="63"/>
  <c r="AJ202" i="63"/>
  <c r="AI202" i="63"/>
  <c r="AH202" i="63"/>
  <c r="AG202" i="63"/>
  <c r="AF202" i="63"/>
  <c r="AE202" i="63"/>
  <c r="AD202" i="63"/>
  <c r="AC202" i="63"/>
  <c r="AB202" i="63"/>
  <c r="AA202" i="63"/>
  <c r="Z202" i="63"/>
  <c r="Y202" i="63"/>
  <c r="X202" i="63"/>
  <c r="W202" i="63"/>
  <c r="V202" i="63"/>
  <c r="U202" i="63"/>
  <c r="T202" i="63"/>
  <c r="S202" i="63"/>
  <c r="R202" i="63"/>
  <c r="Q202" i="63"/>
  <c r="P202" i="63"/>
  <c r="O202" i="63"/>
  <c r="N202" i="63"/>
  <c r="M202" i="63"/>
  <c r="L202" i="63"/>
  <c r="K202" i="63"/>
  <c r="J202" i="63"/>
  <c r="I202" i="63"/>
  <c r="AM201" i="63"/>
  <c r="AL201" i="63"/>
  <c r="AK201" i="63"/>
  <c r="AJ201" i="63"/>
  <c r="AI201" i="63"/>
  <c r="AH201" i="63"/>
  <c r="AG201" i="63"/>
  <c r="AF201" i="63"/>
  <c r="AE201" i="63"/>
  <c r="AD201" i="63"/>
  <c r="AC201" i="63"/>
  <c r="AB201" i="63"/>
  <c r="AA201" i="63"/>
  <c r="Z201" i="63"/>
  <c r="Y201" i="63"/>
  <c r="X201" i="63"/>
  <c r="W201" i="63"/>
  <c r="V201" i="63"/>
  <c r="U201" i="63"/>
  <c r="T201" i="63"/>
  <c r="S201" i="63"/>
  <c r="R201" i="63"/>
  <c r="Q201" i="63"/>
  <c r="P201" i="63"/>
  <c r="O201" i="63"/>
  <c r="N201" i="63"/>
  <c r="M201" i="63"/>
  <c r="L201" i="63"/>
  <c r="K201" i="63"/>
  <c r="J201" i="63"/>
  <c r="I201" i="63"/>
  <c r="AM199" i="63"/>
  <c r="AL199" i="63"/>
  <c r="AK199" i="63"/>
  <c r="AJ199" i="63"/>
  <c r="AI199" i="63"/>
  <c r="AH199" i="63"/>
  <c r="AG199" i="63"/>
  <c r="AF199" i="63"/>
  <c r="AE199" i="63"/>
  <c r="AD199" i="63"/>
  <c r="AC199" i="63"/>
  <c r="AB199" i="63"/>
  <c r="AA199" i="63"/>
  <c r="Z199" i="63"/>
  <c r="Y199" i="63"/>
  <c r="X199" i="63"/>
  <c r="W199" i="63"/>
  <c r="V199" i="63"/>
  <c r="U199" i="63"/>
  <c r="T199" i="63"/>
  <c r="S199" i="63"/>
  <c r="R199" i="63"/>
  <c r="Q199" i="63"/>
  <c r="P199" i="63"/>
  <c r="O199" i="63"/>
  <c r="N199" i="63"/>
  <c r="M199" i="63"/>
  <c r="L199" i="63"/>
  <c r="K199" i="63"/>
  <c r="J199" i="63"/>
  <c r="I199" i="63"/>
  <c r="AM198" i="63"/>
  <c r="AL198" i="63"/>
  <c r="AK198" i="63"/>
  <c r="AJ198" i="63"/>
  <c r="AI198" i="63"/>
  <c r="AH198" i="63"/>
  <c r="AG198" i="63"/>
  <c r="AF198" i="63"/>
  <c r="AE198" i="63"/>
  <c r="AD198" i="63"/>
  <c r="AC198" i="63"/>
  <c r="AB198" i="63"/>
  <c r="AA198" i="63"/>
  <c r="Z198" i="63"/>
  <c r="Y198" i="63"/>
  <c r="X198" i="63"/>
  <c r="W198" i="63"/>
  <c r="V198" i="63"/>
  <c r="U198" i="63"/>
  <c r="T198" i="63"/>
  <c r="S198" i="63"/>
  <c r="R198" i="63"/>
  <c r="Q198" i="63"/>
  <c r="P198" i="63"/>
  <c r="O198" i="63"/>
  <c r="N198" i="63"/>
  <c r="M198" i="63"/>
  <c r="L198" i="63"/>
  <c r="K198" i="63"/>
  <c r="J198" i="63"/>
  <c r="I198" i="63"/>
  <c r="AM196" i="63"/>
  <c r="AL196" i="63"/>
  <c r="AK196" i="63"/>
  <c r="AJ196" i="63"/>
  <c r="AI196" i="63"/>
  <c r="AH196" i="63"/>
  <c r="AG196" i="63"/>
  <c r="AF196" i="63"/>
  <c r="AE196" i="63"/>
  <c r="AD196" i="63"/>
  <c r="AC196" i="63"/>
  <c r="AB196" i="63"/>
  <c r="AA196" i="63"/>
  <c r="Z196" i="63"/>
  <c r="Y196" i="63"/>
  <c r="X196" i="63"/>
  <c r="W196" i="63"/>
  <c r="V196" i="63"/>
  <c r="U196" i="63"/>
  <c r="T196" i="63"/>
  <c r="S196" i="63"/>
  <c r="R196" i="63"/>
  <c r="Q196" i="63"/>
  <c r="P196" i="63"/>
  <c r="O196" i="63"/>
  <c r="N196" i="63"/>
  <c r="M196" i="63"/>
  <c r="L196" i="63"/>
  <c r="K196" i="63"/>
  <c r="J196" i="63"/>
  <c r="I196" i="63"/>
  <c r="AM195" i="63"/>
  <c r="AL195" i="63"/>
  <c r="AK195" i="63"/>
  <c r="AJ195" i="63"/>
  <c r="AI195" i="63"/>
  <c r="AH195" i="63"/>
  <c r="AG195" i="63"/>
  <c r="AF195" i="63"/>
  <c r="AE195" i="63"/>
  <c r="AD195" i="63"/>
  <c r="AC195" i="63"/>
  <c r="AB195" i="63"/>
  <c r="AA195" i="63"/>
  <c r="Z195" i="63"/>
  <c r="Y195" i="63"/>
  <c r="X195" i="63"/>
  <c r="W195" i="63"/>
  <c r="V195" i="63"/>
  <c r="U195" i="63"/>
  <c r="T195" i="63"/>
  <c r="S195" i="63"/>
  <c r="R195" i="63"/>
  <c r="Q195" i="63"/>
  <c r="P195" i="63"/>
  <c r="O195" i="63"/>
  <c r="N195" i="63"/>
  <c r="M195" i="63"/>
  <c r="L195" i="63"/>
  <c r="K195" i="63"/>
  <c r="J195" i="63"/>
  <c r="I195" i="63"/>
  <c r="AM193" i="63"/>
  <c r="AL193" i="63"/>
  <c r="AK193" i="63"/>
  <c r="AJ193" i="63"/>
  <c r="AI193" i="63"/>
  <c r="AH193" i="63"/>
  <c r="AG193" i="63"/>
  <c r="AF193" i="63"/>
  <c r="AE193" i="63"/>
  <c r="AD193" i="63"/>
  <c r="AC193" i="63"/>
  <c r="AB193" i="63"/>
  <c r="AA193" i="63"/>
  <c r="Z193" i="63"/>
  <c r="Y193" i="63"/>
  <c r="X193" i="63"/>
  <c r="W193" i="63"/>
  <c r="V193" i="63"/>
  <c r="U193" i="63"/>
  <c r="T193" i="63"/>
  <c r="S193" i="63"/>
  <c r="R193" i="63"/>
  <c r="Q193" i="63"/>
  <c r="P193" i="63"/>
  <c r="O193" i="63"/>
  <c r="N193" i="63"/>
  <c r="M193" i="63"/>
  <c r="L193" i="63"/>
  <c r="K193" i="63"/>
  <c r="J193" i="63"/>
  <c r="I193" i="63"/>
  <c r="AM192" i="63"/>
  <c r="AL192" i="63"/>
  <c r="AK192" i="63"/>
  <c r="AJ192" i="63"/>
  <c r="AI192" i="63"/>
  <c r="AH192" i="63"/>
  <c r="AG192" i="63"/>
  <c r="AF192" i="63"/>
  <c r="AE192" i="63"/>
  <c r="AD192" i="63"/>
  <c r="AC192" i="63"/>
  <c r="AB192" i="63"/>
  <c r="AA192" i="63"/>
  <c r="Z192" i="63"/>
  <c r="Y192" i="63"/>
  <c r="X192" i="63"/>
  <c r="W192" i="63"/>
  <c r="V192" i="63"/>
  <c r="U192" i="63"/>
  <c r="T192" i="63"/>
  <c r="S192" i="63"/>
  <c r="R192" i="63"/>
  <c r="Q192" i="63"/>
  <c r="P192" i="63"/>
  <c r="O192" i="63"/>
  <c r="N192" i="63"/>
  <c r="M192" i="63"/>
  <c r="L192" i="63"/>
  <c r="K192" i="63"/>
  <c r="J192" i="63"/>
  <c r="I192" i="63"/>
  <c r="AM190" i="63"/>
  <c r="AL190" i="63"/>
  <c r="AK190" i="63"/>
  <c r="AJ190" i="63"/>
  <c r="AI190" i="63"/>
  <c r="AH190" i="63"/>
  <c r="AG190" i="63"/>
  <c r="AF190" i="63"/>
  <c r="AE190" i="63"/>
  <c r="AD190" i="63"/>
  <c r="AC190" i="63"/>
  <c r="AB190" i="63"/>
  <c r="AA190" i="63"/>
  <c r="Z190" i="63"/>
  <c r="Y190" i="63"/>
  <c r="X190" i="63"/>
  <c r="W190" i="63"/>
  <c r="V190" i="63"/>
  <c r="U190" i="63"/>
  <c r="T190" i="63"/>
  <c r="S190" i="63"/>
  <c r="R190" i="63"/>
  <c r="Q190" i="63"/>
  <c r="P190" i="63"/>
  <c r="O190" i="63"/>
  <c r="N190" i="63"/>
  <c r="M190" i="63"/>
  <c r="L190" i="63"/>
  <c r="K190" i="63"/>
  <c r="J190" i="63"/>
  <c r="I190" i="63"/>
  <c r="AM189" i="63"/>
  <c r="AL189" i="63"/>
  <c r="AK189" i="63"/>
  <c r="AJ189" i="63"/>
  <c r="AI189" i="63"/>
  <c r="AH189" i="63"/>
  <c r="AG189" i="63"/>
  <c r="AF189" i="63"/>
  <c r="AE189" i="63"/>
  <c r="AD189" i="63"/>
  <c r="AC189" i="63"/>
  <c r="AB189" i="63"/>
  <c r="AA189" i="63"/>
  <c r="Z189" i="63"/>
  <c r="Y189" i="63"/>
  <c r="X189" i="63"/>
  <c r="W189" i="63"/>
  <c r="V189" i="63"/>
  <c r="U189" i="63"/>
  <c r="T189" i="63"/>
  <c r="S189" i="63"/>
  <c r="R189" i="63"/>
  <c r="Q189" i="63"/>
  <c r="P189" i="63"/>
  <c r="O189" i="63"/>
  <c r="N189" i="63"/>
  <c r="M189" i="63"/>
  <c r="L189" i="63"/>
  <c r="K189" i="63"/>
  <c r="J189" i="63"/>
  <c r="I189" i="63"/>
  <c r="AM187" i="63"/>
  <c r="AL187" i="63"/>
  <c r="AK187" i="63"/>
  <c r="AJ187" i="63"/>
  <c r="AI187" i="63"/>
  <c r="AH187" i="63"/>
  <c r="AG187" i="63"/>
  <c r="AF187" i="63"/>
  <c r="AE187" i="63"/>
  <c r="AD187" i="63"/>
  <c r="AC187" i="63"/>
  <c r="AB187" i="63"/>
  <c r="AA187" i="63"/>
  <c r="Z187" i="63"/>
  <c r="Y187" i="63"/>
  <c r="X187" i="63"/>
  <c r="W187" i="63"/>
  <c r="V187" i="63"/>
  <c r="U187" i="63"/>
  <c r="T187" i="63"/>
  <c r="S187" i="63"/>
  <c r="R187" i="63"/>
  <c r="Q187" i="63"/>
  <c r="P187" i="63"/>
  <c r="O187" i="63"/>
  <c r="N187" i="63"/>
  <c r="M187" i="63"/>
  <c r="L187" i="63"/>
  <c r="K187" i="63"/>
  <c r="J187" i="63"/>
  <c r="I187" i="63"/>
  <c r="AM186" i="63"/>
  <c r="AL186" i="63"/>
  <c r="AK186" i="63"/>
  <c r="AJ186" i="63"/>
  <c r="AI186" i="63"/>
  <c r="AH186" i="63"/>
  <c r="AG186" i="63"/>
  <c r="AF186" i="63"/>
  <c r="AE186" i="63"/>
  <c r="AD186" i="63"/>
  <c r="AC186" i="63"/>
  <c r="AB186" i="63"/>
  <c r="AA186" i="63"/>
  <c r="Z186" i="63"/>
  <c r="Y186" i="63"/>
  <c r="X186" i="63"/>
  <c r="W186" i="63"/>
  <c r="V186" i="63"/>
  <c r="U186" i="63"/>
  <c r="T186" i="63"/>
  <c r="S186" i="63"/>
  <c r="R186" i="63"/>
  <c r="Q186" i="63"/>
  <c r="P186" i="63"/>
  <c r="O186" i="63"/>
  <c r="N186" i="63"/>
  <c r="M186" i="63"/>
  <c r="L186" i="63"/>
  <c r="K186" i="63"/>
  <c r="J186" i="63"/>
  <c r="I186" i="63"/>
  <c r="AM184" i="63"/>
  <c r="AL184" i="63"/>
  <c r="AK184" i="63"/>
  <c r="AJ184" i="63"/>
  <c r="AI184" i="63"/>
  <c r="AH184" i="63"/>
  <c r="AG184" i="63"/>
  <c r="AF184" i="63"/>
  <c r="AE184" i="63"/>
  <c r="AD184" i="63"/>
  <c r="AC184" i="63"/>
  <c r="AB184" i="63"/>
  <c r="AA184" i="63"/>
  <c r="Z184" i="63"/>
  <c r="Y184" i="63"/>
  <c r="X184" i="63"/>
  <c r="W184" i="63"/>
  <c r="V184" i="63"/>
  <c r="U184" i="63"/>
  <c r="T184" i="63"/>
  <c r="S184" i="63"/>
  <c r="R184" i="63"/>
  <c r="Q184" i="63"/>
  <c r="P184" i="63"/>
  <c r="O184" i="63"/>
  <c r="N184" i="63"/>
  <c r="M184" i="63"/>
  <c r="L184" i="63"/>
  <c r="K184" i="63"/>
  <c r="J184" i="63"/>
  <c r="I184" i="63"/>
  <c r="AM183" i="63"/>
  <c r="AL183" i="63"/>
  <c r="AK183" i="63"/>
  <c r="AJ183" i="63"/>
  <c r="AI183" i="63"/>
  <c r="AH183" i="63"/>
  <c r="AG183" i="63"/>
  <c r="AF183" i="63"/>
  <c r="AE183" i="63"/>
  <c r="AD183" i="63"/>
  <c r="AC183" i="63"/>
  <c r="AB183" i="63"/>
  <c r="AA183" i="63"/>
  <c r="Z183" i="63"/>
  <c r="Y183" i="63"/>
  <c r="X183" i="63"/>
  <c r="W183" i="63"/>
  <c r="V183" i="63"/>
  <c r="U183" i="63"/>
  <c r="T183" i="63"/>
  <c r="S183" i="63"/>
  <c r="R183" i="63"/>
  <c r="Q183" i="63"/>
  <c r="P183" i="63"/>
  <c r="O183" i="63"/>
  <c r="N183" i="63"/>
  <c r="M183" i="63"/>
  <c r="L183" i="63"/>
  <c r="K183" i="63"/>
  <c r="J183" i="63"/>
  <c r="I183" i="63"/>
  <c r="AM181" i="63"/>
  <c r="AL181" i="63"/>
  <c r="AK181" i="63"/>
  <c r="AJ181" i="63"/>
  <c r="AI181" i="63"/>
  <c r="AH181" i="63"/>
  <c r="AG181" i="63"/>
  <c r="AF181" i="63"/>
  <c r="AE181" i="63"/>
  <c r="AD181" i="63"/>
  <c r="AC181" i="63"/>
  <c r="AB181" i="63"/>
  <c r="AA181" i="63"/>
  <c r="Z181" i="63"/>
  <c r="Y181" i="63"/>
  <c r="X181" i="63"/>
  <c r="W181" i="63"/>
  <c r="V181" i="63"/>
  <c r="U181" i="63"/>
  <c r="T181" i="63"/>
  <c r="S181" i="63"/>
  <c r="R181" i="63"/>
  <c r="Q181" i="63"/>
  <c r="P181" i="63"/>
  <c r="O181" i="63"/>
  <c r="N181" i="63"/>
  <c r="M181" i="63"/>
  <c r="L181" i="63"/>
  <c r="K181" i="63"/>
  <c r="J181" i="63"/>
  <c r="I181" i="63"/>
  <c r="AM180" i="63"/>
  <c r="AL180" i="63"/>
  <c r="AK180" i="63"/>
  <c r="AJ180" i="63"/>
  <c r="AI180" i="63"/>
  <c r="AH180" i="63"/>
  <c r="AG180" i="63"/>
  <c r="AF180" i="63"/>
  <c r="AE180" i="63"/>
  <c r="AD180" i="63"/>
  <c r="AC180" i="63"/>
  <c r="AB180" i="63"/>
  <c r="AA180" i="63"/>
  <c r="Z180" i="63"/>
  <c r="Y180" i="63"/>
  <c r="X180" i="63"/>
  <c r="W180" i="63"/>
  <c r="V180" i="63"/>
  <c r="U180" i="63"/>
  <c r="T180" i="63"/>
  <c r="S180" i="63"/>
  <c r="R180" i="63"/>
  <c r="Q180" i="63"/>
  <c r="P180" i="63"/>
  <c r="O180" i="63"/>
  <c r="N180" i="63"/>
  <c r="M180" i="63"/>
  <c r="L180" i="63"/>
  <c r="K180" i="63"/>
  <c r="J180" i="63"/>
  <c r="I180" i="63"/>
  <c r="AM178" i="63"/>
  <c r="AL178" i="63"/>
  <c r="AK178" i="63"/>
  <c r="AJ178" i="63"/>
  <c r="AI178" i="63"/>
  <c r="AH178" i="63"/>
  <c r="AG178" i="63"/>
  <c r="AF178" i="63"/>
  <c r="AE178" i="63"/>
  <c r="AD178" i="63"/>
  <c r="AC178" i="63"/>
  <c r="AB178" i="63"/>
  <c r="AA178" i="63"/>
  <c r="Z178" i="63"/>
  <c r="Y178" i="63"/>
  <c r="X178" i="63"/>
  <c r="W178" i="63"/>
  <c r="V178" i="63"/>
  <c r="U178" i="63"/>
  <c r="T178" i="63"/>
  <c r="S178" i="63"/>
  <c r="R178" i="63"/>
  <c r="Q178" i="63"/>
  <c r="P178" i="63"/>
  <c r="O178" i="63"/>
  <c r="N178" i="63"/>
  <c r="M178" i="63"/>
  <c r="L178" i="63"/>
  <c r="K178" i="63"/>
  <c r="J178" i="63"/>
  <c r="I178" i="63"/>
  <c r="AM177" i="63"/>
  <c r="AL177" i="63"/>
  <c r="AK177" i="63"/>
  <c r="AJ177" i="63"/>
  <c r="AI177" i="63"/>
  <c r="AH177" i="63"/>
  <c r="AG177" i="63"/>
  <c r="AF177" i="63"/>
  <c r="AE177" i="63"/>
  <c r="AD177" i="63"/>
  <c r="AC177" i="63"/>
  <c r="AB177" i="63"/>
  <c r="AA177" i="63"/>
  <c r="Z177" i="63"/>
  <c r="Y177" i="63"/>
  <c r="X177" i="63"/>
  <c r="W177" i="63"/>
  <c r="V177" i="63"/>
  <c r="U177" i="63"/>
  <c r="T177" i="63"/>
  <c r="S177" i="63"/>
  <c r="R177" i="63"/>
  <c r="Q177" i="63"/>
  <c r="P177" i="63"/>
  <c r="O177" i="63"/>
  <c r="N177" i="63"/>
  <c r="M177" i="63"/>
  <c r="L177" i="63"/>
  <c r="K177" i="63"/>
  <c r="J177" i="63"/>
  <c r="I177" i="63"/>
  <c r="AM175" i="63"/>
  <c r="AL175" i="63"/>
  <c r="AK175" i="63"/>
  <c r="AJ175" i="63"/>
  <c r="AI175" i="63"/>
  <c r="AH175" i="63"/>
  <c r="AG175" i="63"/>
  <c r="AF175" i="63"/>
  <c r="AE175" i="63"/>
  <c r="AD175" i="63"/>
  <c r="AC175" i="63"/>
  <c r="AB175" i="63"/>
  <c r="AA175" i="63"/>
  <c r="Z175" i="63"/>
  <c r="Y175" i="63"/>
  <c r="X175" i="63"/>
  <c r="W175" i="63"/>
  <c r="V175" i="63"/>
  <c r="U175" i="63"/>
  <c r="T175" i="63"/>
  <c r="S175" i="63"/>
  <c r="R175" i="63"/>
  <c r="Q175" i="63"/>
  <c r="P175" i="63"/>
  <c r="O175" i="63"/>
  <c r="N175" i="63"/>
  <c r="M175" i="63"/>
  <c r="L175" i="63"/>
  <c r="K175" i="63"/>
  <c r="J175" i="63"/>
  <c r="I175" i="63"/>
  <c r="AM174" i="63"/>
  <c r="AL174" i="63"/>
  <c r="AK174" i="63"/>
  <c r="AJ174" i="63"/>
  <c r="AI174" i="63"/>
  <c r="AH174" i="63"/>
  <c r="AG174" i="63"/>
  <c r="AF174" i="63"/>
  <c r="AE174" i="63"/>
  <c r="AD174" i="63"/>
  <c r="AC174" i="63"/>
  <c r="AB174" i="63"/>
  <c r="AA174" i="63"/>
  <c r="Z174" i="63"/>
  <c r="Y174" i="63"/>
  <c r="X174" i="63"/>
  <c r="W174" i="63"/>
  <c r="V174" i="63"/>
  <c r="U174" i="63"/>
  <c r="T174" i="63"/>
  <c r="S174" i="63"/>
  <c r="R174" i="63"/>
  <c r="Q174" i="63"/>
  <c r="P174" i="63"/>
  <c r="O174" i="63"/>
  <c r="N174" i="63"/>
  <c r="M174" i="63"/>
  <c r="L174" i="63"/>
  <c r="K174" i="63"/>
  <c r="J174" i="63"/>
  <c r="I174" i="63"/>
  <c r="AM172" i="63"/>
  <c r="AL172" i="63"/>
  <c r="AK172" i="63"/>
  <c r="AJ172" i="63"/>
  <c r="AI172" i="63"/>
  <c r="AH172" i="63"/>
  <c r="AG172" i="63"/>
  <c r="AF172" i="63"/>
  <c r="AE172" i="63"/>
  <c r="AD172" i="63"/>
  <c r="AC172" i="63"/>
  <c r="AB172" i="63"/>
  <c r="AA172" i="63"/>
  <c r="Z172" i="63"/>
  <c r="Y172" i="63"/>
  <c r="X172" i="63"/>
  <c r="W172" i="63"/>
  <c r="V172" i="63"/>
  <c r="U172" i="63"/>
  <c r="T172" i="63"/>
  <c r="S172" i="63"/>
  <c r="R172" i="63"/>
  <c r="Q172" i="63"/>
  <c r="P172" i="63"/>
  <c r="O172" i="63"/>
  <c r="N172" i="63"/>
  <c r="M172" i="63"/>
  <c r="L172" i="63"/>
  <c r="K172" i="63"/>
  <c r="J172" i="63"/>
  <c r="I172" i="63"/>
  <c r="AM171" i="63"/>
  <c r="AL171" i="63"/>
  <c r="AK171" i="63"/>
  <c r="AJ171" i="63"/>
  <c r="AI171" i="63"/>
  <c r="AH171" i="63"/>
  <c r="AG171" i="63"/>
  <c r="AF171" i="63"/>
  <c r="AE171" i="63"/>
  <c r="AD171" i="63"/>
  <c r="AC171" i="63"/>
  <c r="AB171" i="63"/>
  <c r="AA171" i="63"/>
  <c r="Z171" i="63"/>
  <c r="Y171" i="63"/>
  <c r="X171" i="63"/>
  <c r="W171" i="63"/>
  <c r="V171" i="63"/>
  <c r="U171" i="63"/>
  <c r="T171" i="63"/>
  <c r="S171" i="63"/>
  <c r="R171" i="63"/>
  <c r="Q171" i="63"/>
  <c r="P171" i="63"/>
  <c r="O171" i="63"/>
  <c r="N171" i="63"/>
  <c r="M171" i="63"/>
  <c r="L171" i="63"/>
  <c r="K171" i="63"/>
  <c r="J171" i="63"/>
  <c r="I171" i="63"/>
  <c r="AM169" i="63"/>
  <c r="AL169" i="63"/>
  <c r="AK169" i="63"/>
  <c r="AJ169" i="63"/>
  <c r="AI169" i="63"/>
  <c r="AH169" i="63"/>
  <c r="AG169" i="63"/>
  <c r="AF169" i="63"/>
  <c r="AE169" i="63"/>
  <c r="AD169" i="63"/>
  <c r="AC169" i="63"/>
  <c r="AB169" i="63"/>
  <c r="AA169" i="63"/>
  <c r="Z169" i="63"/>
  <c r="Y169" i="63"/>
  <c r="X169" i="63"/>
  <c r="W169" i="63"/>
  <c r="V169" i="63"/>
  <c r="U169" i="63"/>
  <c r="T169" i="63"/>
  <c r="S169" i="63"/>
  <c r="R169" i="63"/>
  <c r="Q169" i="63"/>
  <c r="P169" i="63"/>
  <c r="O169" i="63"/>
  <c r="N169" i="63"/>
  <c r="M169" i="63"/>
  <c r="L169" i="63"/>
  <c r="K169" i="63"/>
  <c r="J169" i="63"/>
  <c r="I169" i="63"/>
  <c r="AM168" i="63"/>
  <c r="AL168" i="63"/>
  <c r="AK168" i="63"/>
  <c r="AJ168" i="63"/>
  <c r="AI168" i="63"/>
  <c r="AH168" i="63"/>
  <c r="AG168" i="63"/>
  <c r="AF168" i="63"/>
  <c r="AE168" i="63"/>
  <c r="AD168" i="63"/>
  <c r="AC168" i="63"/>
  <c r="AB168" i="63"/>
  <c r="AA168" i="63"/>
  <c r="Z168" i="63"/>
  <c r="Y168" i="63"/>
  <c r="X168" i="63"/>
  <c r="W168" i="63"/>
  <c r="V168" i="63"/>
  <c r="U168" i="63"/>
  <c r="T168" i="63"/>
  <c r="S168" i="63"/>
  <c r="R168" i="63"/>
  <c r="Q168" i="63"/>
  <c r="P168" i="63"/>
  <c r="O168" i="63"/>
  <c r="N168" i="63"/>
  <c r="M168" i="63"/>
  <c r="L168" i="63"/>
  <c r="K168" i="63"/>
  <c r="J168" i="63"/>
  <c r="I168" i="63"/>
  <c r="AM166" i="63"/>
  <c r="AL166" i="63"/>
  <c r="AK166" i="63"/>
  <c r="AJ166" i="63"/>
  <c r="AI166" i="63"/>
  <c r="AH166" i="63"/>
  <c r="AG166" i="63"/>
  <c r="AF166" i="63"/>
  <c r="AE166" i="63"/>
  <c r="AD166" i="63"/>
  <c r="AC166" i="63"/>
  <c r="AB166" i="63"/>
  <c r="AA166" i="63"/>
  <c r="Z166" i="63"/>
  <c r="Y166" i="63"/>
  <c r="X166" i="63"/>
  <c r="W166" i="63"/>
  <c r="V166" i="63"/>
  <c r="U166" i="63"/>
  <c r="T166" i="63"/>
  <c r="S166" i="63"/>
  <c r="R166" i="63"/>
  <c r="Q166" i="63"/>
  <c r="P166" i="63"/>
  <c r="O166" i="63"/>
  <c r="N166" i="63"/>
  <c r="M166" i="63"/>
  <c r="L166" i="63"/>
  <c r="K166" i="63"/>
  <c r="J166" i="63"/>
  <c r="I166" i="63"/>
  <c r="AM165" i="63"/>
  <c r="AL165" i="63"/>
  <c r="AK165" i="63"/>
  <c r="AJ165" i="63"/>
  <c r="AI165" i="63"/>
  <c r="AH165" i="63"/>
  <c r="AG165" i="63"/>
  <c r="AF165" i="63"/>
  <c r="AE165" i="63"/>
  <c r="AD165" i="63"/>
  <c r="AC165" i="63"/>
  <c r="AB165" i="63"/>
  <c r="AA165" i="63"/>
  <c r="Z165" i="63"/>
  <c r="Y165" i="63"/>
  <c r="X165" i="63"/>
  <c r="W165" i="63"/>
  <c r="V165" i="63"/>
  <c r="U165" i="63"/>
  <c r="T165" i="63"/>
  <c r="S165" i="63"/>
  <c r="R165" i="63"/>
  <c r="Q165" i="63"/>
  <c r="P165" i="63"/>
  <c r="O165" i="63"/>
  <c r="N165" i="63"/>
  <c r="M165" i="63"/>
  <c r="L165" i="63"/>
  <c r="K165" i="63"/>
  <c r="J165" i="63"/>
  <c r="I165" i="63"/>
  <c r="AM163" i="63"/>
  <c r="AL163" i="63"/>
  <c r="AK163" i="63"/>
  <c r="AJ163" i="63"/>
  <c r="AI163" i="63"/>
  <c r="AH163" i="63"/>
  <c r="AG163" i="63"/>
  <c r="AF163" i="63"/>
  <c r="AE163" i="63"/>
  <c r="AD163" i="63"/>
  <c r="AC163" i="63"/>
  <c r="AB163" i="63"/>
  <c r="AA163" i="63"/>
  <c r="Z163" i="63"/>
  <c r="Y163" i="63"/>
  <c r="X163" i="63"/>
  <c r="W163" i="63"/>
  <c r="V163" i="63"/>
  <c r="U163" i="63"/>
  <c r="T163" i="63"/>
  <c r="S163" i="63"/>
  <c r="R163" i="63"/>
  <c r="Q163" i="63"/>
  <c r="P163" i="63"/>
  <c r="O163" i="63"/>
  <c r="N163" i="63"/>
  <c r="M163" i="63"/>
  <c r="L163" i="63"/>
  <c r="K163" i="63"/>
  <c r="J163" i="63"/>
  <c r="I163" i="63"/>
  <c r="AM162" i="63"/>
  <c r="AL162" i="63"/>
  <c r="AK162" i="63"/>
  <c r="AJ162" i="63"/>
  <c r="AI162" i="63"/>
  <c r="AH162" i="63"/>
  <c r="AG162" i="63"/>
  <c r="AF162" i="63"/>
  <c r="AE162" i="63"/>
  <c r="AD162" i="63"/>
  <c r="AC162" i="63"/>
  <c r="AB162" i="63"/>
  <c r="AA162" i="63"/>
  <c r="Z162" i="63"/>
  <c r="Y162" i="63"/>
  <c r="X162" i="63"/>
  <c r="W162" i="63"/>
  <c r="V162" i="63"/>
  <c r="U162" i="63"/>
  <c r="T162" i="63"/>
  <c r="S162" i="63"/>
  <c r="R162" i="63"/>
  <c r="Q162" i="63"/>
  <c r="P162" i="63"/>
  <c r="O162" i="63"/>
  <c r="N162" i="63"/>
  <c r="M162" i="63"/>
  <c r="L162" i="63"/>
  <c r="K162" i="63"/>
  <c r="J162" i="63"/>
  <c r="I162" i="63"/>
  <c r="AM160" i="63"/>
  <c r="AL160" i="63"/>
  <c r="AK160" i="63"/>
  <c r="AJ160" i="63"/>
  <c r="AI160" i="63"/>
  <c r="AH160" i="63"/>
  <c r="AG160" i="63"/>
  <c r="AF160" i="63"/>
  <c r="AE160" i="63"/>
  <c r="AD160" i="63"/>
  <c r="AC160" i="63"/>
  <c r="AB160" i="63"/>
  <c r="AA160" i="63"/>
  <c r="Z160" i="63"/>
  <c r="Y160" i="63"/>
  <c r="X160" i="63"/>
  <c r="W160" i="63"/>
  <c r="V160" i="63"/>
  <c r="U160" i="63"/>
  <c r="T160" i="63"/>
  <c r="S160" i="63"/>
  <c r="R160" i="63"/>
  <c r="Q160" i="63"/>
  <c r="P160" i="63"/>
  <c r="O160" i="63"/>
  <c r="N160" i="63"/>
  <c r="M160" i="63"/>
  <c r="L160" i="63"/>
  <c r="K160" i="63"/>
  <c r="J160" i="63"/>
  <c r="I160" i="63"/>
  <c r="AM159" i="63"/>
  <c r="AL159" i="63"/>
  <c r="AK159" i="63"/>
  <c r="AJ159" i="63"/>
  <c r="AI159" i="63"/>
  <c r="AH159" i="63"/>
  <c r="AG159" i="63"/>
  <c r="AF159" i="63"/>
  <c r="AE159" i="63"/>
  <c r="AD159" i="63"/>
  <c r="AC159" i="63"/>
  <c r="AB159" i="63"/>
  <c r="AA159" i="63"/>
  <c r="Z159" i="63"/>
  <c r="Y159" i="63"/>
  <c r="X159" i="63"/>
  <c r="W159" i="63"/>
  <c r="V159" i="63"/>
  <c r="U159" i="63"/>
  <c r="T159" i="63"/>
  <c r="S159" i="63"/>
  <c r="R159" i="63"/>
  <c r="Q159" i="63"/>
  <c r="P159" i="63"/>
  <c r="O159" i="63"/>
  <c r="N159" i="63"/>
  <c r="M159" i="63"/>
  <c r="L159" i="63"/>
  <c r="K159" i="63"/>
  <c r="J159" i="63"/>
  <c r="I159" i="63"/>
  <c r="AM157" i="63"/>
  <c r="AL157" i="63"/>
  <c r="AK157" i="63"/>
  <c r="AJ157" i="63"/>
  <c r="AI157" i="63"/>
  <c r="AH157" i="63"/>
  <c r="AG157" i="63"/>
  <c r="AF157" i="63"/>
  <c r="AE157" i="63"/>
  <c r="AD157" i="63"/>
  <c r="AC157" i="63"/>
  <c r="AB157" i="63"/>
  <c r="AA157" i="63"/>
  <c r="Z157" i="63"/>
  <c r="Y157" i="63"/>
  <c r="X157" i="63"/>
  <c r="W157" i="63"/>
  <c r="V157" i="63"/>
  <c r="U157" i="63"/>
  <c r="T157" i="63"/>
  <c r="S157" i="63"/>
  <c r="R157" i="63"/>
  <c r="Q157" i="63"/>
  <c r="P157" i="63"/>
  <c r="O157" i="63"/>
  <c r="N157" i="63"/>
  <c r="M157" i="63"/>
  <c r="L157" i="63"/>
  <c r="K157" i="63"/>
  <c r="J157" i="63"/>
  <c r="I157" i="63"/>
  <c r="AM156" i="63"/>
  <c r="AL156" i="63"/>
  <c r="AK156" i="63"/>
  <c r="AJ156" i="63"/>
  <c r="AI156" i="63"/>
  <c r="AH156" i="63"/>
  <c r="AG156" i="63"/>
  <c r="AF156" i="63"/>
  <c r="AE156" i="63"/>
  <c r="AD156" i="63"/>
  <c r="AC156" i="63"/>
  <c r="AB156" i="63"/>
  <c r="AA156" i="63"/>
  <c r="Z156" i="63"/>
  <c r="Y156" i="63"/>
  <c r="X156" i="63"/>
  <c r="W156" i="63"/>
  <c r="V156" i="63"/>
  <c r="U156" i="63"/>
  <c r="T156" i="63"/>
  <c r="S156" i="63"/>
  <c r="R156" i="63"/>
  <c r="Q156" i="63"/>
  <c r="P156" i="63"/>
  <c r="O156" i="63"/>
  <c r="N156" i="63"/>
  <c r="M156" i="63"/>
  <c r="L156" i="63"/>
  <c r="K156" i="63"/>
  <c r="J156" i="63"/>
  <c r="I156" i="63"/>
  <c r="AM154" i="63"/>
  <c r="AL154" i="63"/>
  <c r="AK154" i="63"/>
  <c r="AJ154" i="63"/>
  <c r="AI154" i="63"/>
  <c r="AH154" i="63"/>
  <c r="AG154" i="63"/>
  <c r="AF154" i="63"/>
  <c r="AE154" i="63"/>
  <c r="AD154" i="63"/>
  <c r="AC154" i="63"/>
  <c r="AB154" i="63"/>
  <c r="AA154" i="63"/>
  <c r="Z154" i="63"/>
  <c r="Y154" i="63"/>
  <c r="X154" i="63"/>
  <c r="W154" i="63"/>
  <c r="V154" i="63"/>
  <c r="U154" i="63"/>
  <c r="T154" i="63"/>
  <c r="S154" i="63"/>
  <c r="R154" i="63"/>
  <c r="Q154" i="63"/>
  <c r="P154" i="63"/>
  <c r="O154" i="63"/>
  <c r="N154" i="63"/>
  <c r="M154" i="63"/>
  <c r="L154" i="63"/>
  <c r="K154" i="63"/>
  <c r="J154" i="63"/>
  <c r="I154" i="63"/>
  <c r="AM153" i="63"/>
  <c r="AL153" i="63"/>
  <c r="AK153" i="63"/>
  <c r="AJ153" i="63"/>
  <c r="AI153" i="63"/>
  <c r="AH153" i="63"/>
  <c r="AG153" i="63"/>
  <c r="AF153" i="63"/>
  <c r="AE153" i="63"/>
  <c r="AD153" i="63"/>
  <c r="AC153" i="63"/>
  <c r="AB153" i="63"/>
  <c r="AA153" i="63"/>
  <c r="Z153" i="63"/>
  <c r="Y153" i="63"/>
  <c r="X153" i="63"/>
  <c r="W153" i="63"/>
  <c r="V153" i="63"/>
  <c r="U153" i="63"/>
  <c r="T153" i="63"/>
  <c r="S153" i="63"/>
  <c r="R153" i="63"/>
  <c r="Q153" i="63"/>
  <c r="P153" i="63"/>
  <c r="O153" i="63"/>
  <c r="N153" i="63"/>
  <c r="M153" i="63"/>
  <c r="L153" i="63"/>
  <c r="K153" i="63"/>
  <c r="J153" i="63"/>
  <c r="I153" i="63"/>
  <c r="AM151" i="63"/>
  <c r="AL151" i="63"/>
  <c r="AK151" i="63"/>
  <c r="AJ151" i="63"/>
  <c r="AI151" i="63"/>
  <c r="AH151" i="63"/>
  <c r="AG151" i="63"/>
  <c r="AF151" i="63"/>
  <c r="AE151" i="63"/>
  <c r="AD151" i="63"/>
  <c r="AC151" i="63"/>
  <c r="AB151" i="63"/>
  <c r="AA151" i="63"/>
  <c r="Z151" i="63"/>
  <c r="Y151" i="63"/>
  <c r="X151" i="63"/>
  <c r="W151" i="63"/>
  <c r="V151" i="63"/>
  <c r="U151" i="63"/>
  <c r="T151" i="63"/>
  <c r="S151" i="63"/>
  <c r="R151" i="63"/>
  <c r="Q151" i="63"/>
  <c r="P151" i="63"/>
  <c r="O151" i="63"/>
  <c r="N151" i="63"/>
  <c r="M151" i="63"/>
  <c r="L151" i="63"/>
  <c r="K151" i="63"/>
  <c r="J151" i="63"/>
  <c r="I151" i="63"/>
  <c r="AM150" i="63"/>
  <c r="AL150" i="63"/>
  <c r="AK150" i="63"/>
  <c r="AJ150" i="63"/>
  <c r="AI150" i="63"/>
  <c r="AH150" i="63"/>
  <c r="AG150" i="63"/>
  <c r="AF150" i="63"/>
  <c r="AE150" i="63"/>
  <c r="AD150" i="63"/>
  <c r="AC150" i="63"/>
  <c r="AB150" i="63"/>
  <c r="AA150" i="63"/>
  <c r="Z150" i="63"/>
  <c r="Y150" i="63"/>
  <c r="X150" i="63"/>
  <c r="W150" i="63"/>
  <c r="V150" i="63"/>
  <c r="U150" i="63"/>
  <c r="T150" i="63"/>
  <c r="S150" i="63"/>
  <c r="R150" i="63"/>
  <c r="Q150" i="63"/>
  <c r="P150" i="63"/>
  <c r="O150" i="63"/>
  <c r="N150" i="63"/>
  <c r="M150" i="63"/>
  <c r="L150" i="63"/>
  <c r="K150" i="63"/>
  <c r="J150" i="63"/>
  <c r="I150" i="63"/>
  <c r="AM148" i="63"/>
  <c r="AL148" i="63"/>
  <c r="AK148" i="63"/>
  <c r="AJ148" i="63"/>
  <c r="AI148" i="63"/>
  <c r="AH148" i="63"/>
  <c r="AG148" i="63"/>
  <c r="AF148" i="63"/>
  <c r="AE148" i="63"/>
  <c r="AD148" i="63"/>
  <c r="AC148" i="63"/>
  <c r="AB148" i="63"/>
  <c r="AA148" i="63"/>
  <c r="Z148" i="63"/>
  <c r="Y148" i="63"/>
  <c r="X148" i="63"/>
  <c r="W148" i="63"/>
  <c r="V148" i="63"/>
  <c r="U148" i="63"/>
  <c r="T148" i="63"/>
  <c r="S148" i="63"/>
  <c r="R148" i="63"/>
  <c r="Q148" i="63"/>
  <c r="P148" i="63"/>
  <c r="O148" i="63"/>
  <c r="N148" i="63"/>
  <c r="M148" i="63"/>
  <c r="L148" i="63"/>
  <c r="K148" i="63"/>
  <c r="J148" i="63"/>
  <c r="I148" i="63"/>
  <c r="AM147" i="63"/>
  <c r="AL147" i="63"/>
  <c r="AK147" i="63"/>
  <c r="AJ147" i="63"/>
  <c r="AI147" i="63"/>
  <c r="AH147" i="63"/>
  <c r="AG147" i="63"/>
  <c r="AF147" i="63"/>
  <c r="AE147" i="63"/>
  <c r="AD147" i="63"/>
  <c r="AC147" i="63"/>
  <c r="AB147" i="63"/>
  <c r="AA147" i="63"/>
  <c r="Z147" i="63"/>
  <c r="Y147" i="63"/>
  <c r="X147" i="63"/>
  <c r="W147" i="63"/>
  <c r="V147" i="63"/>
  <c r="U147" i="63"/>
  <c r="T147" i="63"/>
  <c r="S147" i="63"/>
  <c r="R147" i="63"/>
  <c r="Q147" i="63"/>
  <c r="P147" i="63"/>
  <c r="O147" i="63"/>
  <c r="N147" i="63"/>
  <c r="M147" i="63"/>
  <c r="L147" i="63"/>
  <c r="K147" i="63"/>
  <c r="J147" i="63"/>
  <c r="I147" i="63"/>
  <c r="AM145" i="63"/>
  <c r="AL145" i="63"/>
  <c r="AK145" i="63"/>
  <c r="AJ145" i="63"/>
  <c r="AI145" i="63"/>
  <c r="AH145" i="63"/>
  <c r="AG145" i="63"/>
  <c r="AF145" i="63"/>
  <c r="AE145" i="63"/>
  <c r="AD145" i="63"/>
  <c r="AC145" i="63"/>
  <c r="AB145" i="63"/>
  <c r="AA145" i="63"/>
  <c r="Z145" i="63"/>
  <c r="Y145" i="63"/>
  <c r="X145" i="63"/>
  <c r="W145" i="63"/>
  <c r="V145" i="63"/>
  <c r="U145" i="63"/>
  <c r="T145" i="63"/>
  <c r="S145" i="63"/>
  <c r="R145" i="63"/>
  <c r="Q145" i="63"/>
  <c r="P145" i="63"/>
  <c r="O145" i="63"/>
  <c r="N145" i="63"/>
  <c r="M145" i="63"/>
  <c r="L145" i="63"/>
  <c r="K145" i="63"/>
  <c r="J145" i="63"/>
  <c r="I145" i="63"/>
  <c r="AM144" i="63"/>
  <c r="AL144" i="63"/>
  <c r="AK144" i="63"/>
  <c r="AJ144" i="63"/>
  <c r="AI144" i="63"/>
  <c r="AH144" i="63"/>
  <c r="AG144" i="63"/>
  <c r="AF144" i="63"/>
  <c r="AE144" i="63"/>
  <c r="AD144" i="63"/>
  <c r="AC144" i="63"/>
  <c r="AB144" i="63"/>
  <c r="AA144" i="63"/>
  <c r="Z144" i="63"/>
  <c r="Y144" i="63"/>
  <c r="X144" i="63"/>
  <c r="W144" i="63"/>
  <c r="V144" i="63"/>
  <c r="U144" i="63"/>
  <c r="T144" i="63"/>
  <c r="S144" i="63"/>
  <c r="R144" i="63"/>
  <c r="Q144" i="63"/>
  <c r="P144" i="63"/>
  <c r="O144" i="63"/>
  <c r="N144" i="63"/>
  <c r="M144" i="63"/>
  <c r="L144" i="63"/>
  <c r="K144" i="63"/>
  <c r="J144" i="63"/>
  <c r="I144" i="63"/>
  <c r="AM142" i="63"/>
  <c r="AL142" i="63"/>
  <c r="AK142" i="63"/>
  <c r="AJ142" i="63"/>
  <c r="AI142" i="63"/>
  <c r="AH142" i="63"/>
  <c r="AG142" i="63"/>
  <c r="AF142" i="63"/>
  <c r="AE142" i="63"/>
  <c r="AD142" i="63"/>
  <c r="AC142" i="63"/>
  <c r="AB142" i="63"/>
  <c r="AA142" i="63"/>
  <c r="Z142" i="63"/>
  <c r="Y142" i="63"/>
  <c r="X142" i="63"/>
  <c r="W142" i="63"/>
  <c r="V142" i="63"/>
  <c r="U142" i="63"/>
  <c r="T142" i="63"/>
  <c r="S142" i="63"/>
  <c r="R142" i="63"/>
  <c r="Q142" i="63"/>
  <c r="P142" i="63"/>
  <c r="O142" i="63"/>
  <c r="N142" i="63"/>
  <c r="M142" i="63"/>
  <c r="L142" i="63"/>
  <c r="K142" i="63"/>
  <c r="J142" i="63"/>
  <c r="I142" i="63"/>
  <c r="AM141" i="63"/>
  <c r="AL141" i="63"/>
  <c r="AK141" i="63"/>
  <c r="AJ141" i="63"/>
  <c r="AI141" i="63"/>
  <c r="AH141" i="63"/>
  <c r="AG141" i="63"/>
  <c r="AF141" i="63"/>
  <c r="AE141" i="63"/>
  <c r="AD141" i="63"/>
  <c r="AC141" i="63"/>
  <c r="AB141" i="63"/>
  <c r="AA141" i="63"/>
  <c r="Z141" i="63"/>
  <c r="Y141" i="63"/>
  <c r="X141" i="63"/>
  <c r="W141" i="63"/>
  <c r="V141" i="63"/>
  <c r="U141" i="63"/>
  <c r="T141" i="63"/>
  <c r="S141" i="63"/>
  <c r="R141" i="63"/>
  <c r="Q141" i="63"/>
  <c r="P141" i="63"/>
  <c r="O141" i="63"/>
  <c r="N141" i="63"/>
  <c r="M141" i="63"/>
  <c r="L141" i="63"/>
  <c r="K141" i="63"/>
  <c r="J141" i="63"/>
  <c r="I141" i="63"/>
  <c r="AM139" i="63"/>
  <c r="AL139" i="63"/>
  <c r="AK139" i="63"/>
  <c r="AJ139" i="63"/>
  <c r="AI139" i="63"/>
  <c r="AH139" i="63"/>
  <c r="AG139" i="63"/>
  <c r="AF139" i="63"/>
  <c r="AE139" i="63"/>
  <c r="AD139" i="63"/>
  <c r="AC139" i="63"/>
  <c r="AB139" i="63"/>
  <c r="AA139" i="63"/>
  <c r="Z139" i="63"/>
  <c r="Y139" i="63"/>
  <c r="X139" i="63"/>
  <c r="W139" i="63"/>
  <c r="V139" i="63"/>
  <c r="U139" i="63"/>
  <c r="T139" i="63"/>
  <c r="S139" i="63"/>
  <c r="R139" i="63"/>
  <c r="Q139" i="63"/>
  <c r="P139" i="63"/>
  <c r="O139" i="63"/>
  <c r="N139" i="63"/>
  <c r="M139" i="63"/>
  <c r="L139" i="63"/>
  <c r="K139" i="63"/>
  <c r="J139" i="63"/>
  <c r="I139" i="63"/>
  <c r="AM138" i="63"/>
  <c r="AL138" i="63"/>
  <c r="AK138" i="63"/>
  <c r="AJ138" i="63"/>
  <c r="AI138" i="63"/>
  <c r="AH138" i="63"/>
  <c r="AG138" i="63"/>
  <c r="AF138" i="63"/>
  <c r="AE138" i="63"/>
  <c r="AD138" i="63"/>
  <c r="AC138" i="63"/>
  <c r="AB138" i="63"/>
  <c r="AA138" i="63"/>
  <c r="Z138" i="63"/>
  <c r="Y138" i="63"/>
  <c r="X138" i="63"/>
  <c r="W138" i="63"/>
  <c r="V138" i="63"/>
  <c r="U138" i="63"/>
  <c r="T138" i="63"/>
  <c r="S138" i="63"/>
  <c r="R138" i="63"/>
  <c r="Q138" i="63"/>
  <c r="P138" i="63"/>
  <c r="O138" i="63"/>
  <c r="N138" i="63"/>
  <c r="M138" i="63"/>
  <c r="L138" i="63"/>
  <c r="K138" i="63"/>
  <c r="J138" i="63"/>
  <c r="I138" i="63"/>
  <c r="AM136" i="63"/>
  <c r="AL136" i="63"/>
  <c r="AK136" i="63"/>
  <c r="AJ136" i="63"/>
  <c r="AI136" i="63"/>
  <c r="AH136" i="63"/>
  <c r="AG136" i="63"/>
  <c r="AF136" i="63"/>
  <c r="AE136" i="63"/>
  <c r="AD136" i="63"/>
  <c r="AC136" i="63"/>
  <c r="AB136" i="63"/>
  <c r="AA136" i="63"/>
  <c r="Z136" i="63"/>
  <c r="Y136" i="63"/>
  <c r="X136" i="63"/>
  <c r="W136" i="63"/>
  <c r="V136" i="63"/>
  <c r="U136" i="63"/>
  <c r="T136" i="63"/>
  <c r="S136" i="63"/>
  <c r="R136" i="63"/>
  <c r="Q136" i="63"/>
  <c r="P136" i="63"/>
  <c r="O136" i="63"/>
  <c r="N136" i="63"/>
  <c r="M136" i="63"/>
  <c r="L136" i="63"/>
  <c r="K136" i="63"/>
  <c r="J136" i="63"/>
  <c r="I136" i="63"/>
  <c r="AM135" i="63"/>
  <c r="AL135" i="63"/>
  <c r="AK135" i="63"/>
  <c r="AJ135" i="63"/>
  <c r="AI135" i="63"/>
  <c r="AH135" i="63"/>
  <c r="AG135" i="63"/>
  <c r="AF135" i="63"/>
  <c r="AE135" i="63"/>
  <c r="AD135" i="63"/>
  <c r="AC135" i="63"/>
  <c r="AB135" i="63"/>
  <c r="AA135" i="63"/>
  <c r="Z135" i="63"/>
  <c r="Y135" i="63"/>
  <c r="X135" i="63"/>
  <c r="W135" i="63"/>
  <c r="V135" i="63"/>
  <c r="U135" i="63"/>
  <c r="T135" i="63"/>
  <c r="S135" i="63"/>
  <c r="R135" i="63"/>
  <c r="Q135" i="63"/>
  <c r="P135" i="63"/>
  <c r="O135" i="63"/>
  <c r="N135" i="63"/>
  <c r="M135" i="63"/>
  <c r="L135" i="63"/>
  <c r="K135" i="63"/>
  <c r="J135" i="63"/>
  <c r="I135" i="63"/>
  <c r="AM133" i="63"/>
  <c r="AL133" i="63"/>
  <c r="AK133" i="63"/>
  <c r="AJ133" i="63"/>
  <c r="AI133" i="63"/>
  <c r="AH133" i="63"/>
  <c r="AG133" i="63"/>
  <c r="AF133" i="63"/>
  <c r="AE133" i="63"/>
  <c r="AD133" i="63"/>
  <c r="AC133" i="63"/>
  <c r="AB133" i="63"/>
  <c r="AA133" i="63"/>
  <c r="Z133" i="63"/>
  <c r="Y133" i="63"/>
  <c r="X133" i="63"/>
  <c r="W133" i="63"/>
  <c r="V133" i="63"/>
  <c r="U133" i="63"/>
  <c r="T133" i="63"/>
  <c r="S133" i="63"/>
  <c r="R133" i="63"/>
  <c r="Q133" i="63"/>
  <c r="P133" i="63"/>
  <c r="O133" i="63"/>
  <c r="N133" i="63"/>
  <c r="M133" i="63"/>
  <c r="L133" i="63"/>
  <c r="K133" i="63"/>
  <c r="J133" i="63"/>
  <c r="I133" i="63"/>
  <c r="AM132" i="63"/>
  <c r="AL132" i="63"/>
  <c r="AK132" i="63"/>
  <c r="AJ132" i="63"/>
  <c r="AI132" i="63"/>
  <c r="AH132" i="63"/>
  <c r="AG132" i="63"/>
  <c r="AF132" i="63"/>
  <c r="AE132" i="63"/>
  <c r="AD132" i="63"/>
  <c r="AC132" i="63"/>
  <c r="AB132" i="63"/>
  <c r="AA132" i="63"/>
  <c r="Z132" i="63"/>
  <c r="Y132" i="63"/>
  <c r="X132" i="63"/>
  <c r="W132" i="63"/>
  <c r="V132" i="63"/>
  <c r="U132" i="63"/>
  <c r="T132" i="63"/>
  <c r="S132" i="63"/>
  <c r="R132" i="63"/>
  <c r="Q132" i="63"/>
  <c r="P132" i="63"/>
  <c r="O132" i="63"/>
  <c r="N132" i="63"/>
  <c r="M132" i="63"/>
  <c r="L132" i="63"/>
  <c r="K132" i="63"/>
  <c r="J132" i="63"/>
  <c r="I132" i="63"/>
  <c r="AM130" i="63"/>
  <c r="AL130" i="63"/>
  <c r="AK130" i="63"/>
  <c r="AJ130" i="63"/>
  <c r="AI130" i="63"/>
  <c r="AH130" i="63"/>
  <c r="AG130" i="63"/>
  <c r="AF130" i="63"/>
  <c r="AE130" i="63"/>
  <c r="AD130" i="63"/>
  <c r="AC130" i="63"/>
  <c r="AB130" i="63"/>
  <c r="AA130" i="63"/>
  <c r="Z130" i="63"/>
  <c r="Y130" i="63"/>
  <c r="X130" i="63"/>
  <c r="W130" i="63"/>
  <c r="V130" i="63"/>
  <c r="U130" i="63"/>
  <c r="T130" i="63"/>
  <c r="S130" i="63"/>
  <c r="R130" i="63"/>
  <c r="Q130" i="63"/>
  <c r="P130" i="63"/>
  <c r="O130" i="63"/>
  <c r="N130" i="63"/>
  <c r="M130" i="63"/>
  <c r="L130" i="63"/>
  <c r="K130" i="63"/>
  <c r="J130" i="63"/>
  <c r="I130" i="63"/>
  <c r="AM129" i="63"/>
  <c r="AL129" i="63"/>
  <c r="AK129" i="63"/>
  <c r="AJ129" i="63"/>
  <c r="AI129" i="63"/>
  <c r="AH129" i="63"/>
  <c r="AG129" i="63"/>
  <c r="AF129" i="63"/>
  <c r="AE129" i="63"/>
  <c r="AD129" i="63"/>
  <c r="AC129" i="63"/>
  <c r="AB129" i="63"/>
  <c r="AA129" i="63"/>
  <c r="Z129" i="63"/>
  <c r="Y129" i="63"/>
  <c r="X129" i="63"/>
  <c r="W129" i="63"/>
  <c r="V129" i="63"/>
  <c r="U129" i="63"/>
  <c r="T129" i="63"/>
  <c r="S129" i="63"/>
  <c r="R129" i="63"/>
  <c r="Q129" i="63"/>
  <c r="P129" i="63"/>
  <c r="O129" i="63"/>
  <c r="N129" i="63"/>
  <c r="M129" i="63"/>
  <c r="L129" i="63"/>
  <c r="K129" i="63"/>
  <c r="J129" i="63"/>
  <c r="I129" i="63"/>
  <c r="AM127" i="63"/>
  <c r="AL127" i="63"/>
  <c r="AK127" i="63"/>
  <c r="AJ127" i="63"/>
  <c r="AI127" i="63"/>
  <c r="AH127" i="63"/>
  <c r="AG127" i="63"/>
  <c r="AF127" i="63"/>
  <c r="AE127" i="63"/>
  <c r="AD127" i="63"/>
  <c r="AC127" i="63"/>
  <c r="AB127" i="63"/>
  <c r="AA127" i="63"/>
  <c r="Z127" i="63"/>
  <c r="Y127" i="63"/>
  <c r="X127" i="63"/>
  <c r="W127" i="63"/>
  <c r="V127" i="63"/>
  <c r="U127" i="63"/>
  <c r="T127" i="63"/>
  <c r="S127" i="63"/>
  <c r="R127" i="63"/>
  <c r="Q127" i="63"/>
  <c r="P127" i="63"/>
  <c r="O127" i="63"/>
  <c r="N127" i="63"/>
  <c r="M127" i="63"/>
  <c r="L127" i="63"/>
  <c r="K127" i="63"/>
  <c r="J127" i="63"/>
  <c r="I127" i="63"/>
  <c r="AM126" i="63"/>
  <c r="AL126" i="63"/>
  <c r="AK126" i="63"/>
  <c r="AJ126" i="63"/>
  <c r="AI126" i="63"/>
  <c r="AH126" i="63"/>
  <c r="AG126" i="63"/>
  <c r="AF126" i="63"/>
  <c r="AE126" i="63"/>
  <c r="AD126" i="63"/>
  <c r="AC126" i="63"/>
  <c r="AB126" i="63"/>
  <c r="AA126" i="63"/>
  <c r="Z126" i="63"/>
  <c r="Y126" i="63"/>
  <c r="X126" i="63"/>
  <c r="W126" i="63"/>
  <c r="V126" i="63"/>
  <c r="U126" i="63"/>
  <c r="T126" i="63"/>
  <c r="S126" i="63"/>
  <c r="R126" i="63"/>
  <c r="Q126" i="63"/>
  <c r="P126" i="63"/>
  <c r="O126" i="63"/>
  <c r="N126" i="63"/>
  <c r="M126" i="63"/>
  <c r="L126" i="63"/>
  <c r="K126" i="63"/>
  <c r="J126" i="63"/>
  <c r="I126" i="63"/>
  <c r="AM124" i="63"/>
  <c r="AL124" i="63"/>
  <c r="AK124" i="63"/>
  <c r="AJ124" i="63"/>
  <c r="AI124" i="63"/>
  <c r="AH124" i="63"/>
  <c r="AG124" i="63"/>
  <c r="AF124" i="63"/>
  <c r="AE124" i="63"/>
  <c r="AD124" i="63"/>
  <c r="AC124" i="63"/>
  <c r="AB124" i="63"/>
  <c r="AA124" i="63"/>
  <c r="Z124" i="63"/>
  <c r="Y124" i="63"/>
  <c r="X124" i="63"/>
  <c r="W124" i="63"/>
  <c r="V124" i="63"/>
  <c r="U124" i="63"/>
  <c r="T124" i="63"/>
  <c r="S124" i="63"/>
  <c r="R124" i="63"/>
  <c r="Q124" i="63"/>
  <c r="P124" i="63"/>
  <c r="O124" i="63"/>
  <c r="N124" i="63"/>
  <c r="M124" i="63"/>
  <c r="L124" i="63"/>
  <c r="K124" i="63"/>
  <c r="J124" i="63"/>
  <c r="I124" i="63"/>
  <c r="AM123" i="63"/>
  <c r="AL123" i="63"/>
  <c r="AK123" i="63"/>
  <c r="AJ123" i="63"/>
  <c r="AI123" i="63"/>
  <c r="AH123" i="63"/>
  <c r="AG123" i="63"/>
  <c r="AF123" i="63"/>
  <c r="AE123" i="63"/>
  <c r="AD123" i="63"/>
  <c r="AC123" i="63"/>
  <c r="AB123" i="63"/>
  <c r="AA123" i="63"/>
  <c r="Z123" i="63"/>
  <c r="Y123" i="63"/>
  <c r="X123" i="63"/>
  <c r="W123" i="63"/>
  <c r="V123" i="63"/>
  <c r="U123" i="63"/>
  <c r="T123" i="63"/>
  <c r="S123" i="63"/>
  <c r="R123" i="63"/>
  <c r="Q123" i="63"/>
  <c r="P123" i="63"/>
  <c r="O123" i="63"/>
  <c r="N123" i="63"/>
  <c r="M123" i="63"/>
  <c r="L123" i="63"/>
  <c r="K123" i="63"/>
  <c r="J123" i="63"/>
  <c r="I123" i="63"/>
  <c r="AM121" i="63"/>
  <c r="AL121" i="63"/>
  <c r="AK121" i="63"/>
  <c r="AJ121" i="63"/>
  <c r="AI121" i="63"/>
  <c r="AH121" i="63"/>
  <c r="AG121" i="63"/>
  <c r="AF121" i="63"/>
  <c r="AE121" i="63"/>
  <c r="AD121" i="63"/>
  <c r="AC121" i="63"/>
  <c r="AB121" i="63"/>
  <c r="AA121" i="63"/>
  <c r="Z121" i="63"/>
  <c r="Y121" i="63"/>
  <c r="X121" i="63"/>
  <c r="W121" i="63"/>
  <c r="V121" i="63"/>
  <c r="U121" i="63"/>
  <c r="T121" i="63"/>
  <c r="S121" i="63"/>
  <c r="R121" i="63"/>
  <c r="Q121" i="63"/>
  <c r="P121" i="63"/>
  <c r="O121" i="63"/>
  <c r="N121" i="63"/>
  <c r="M121" i="63"/>
  <c r="L121" i="63"/>
  <c r="K121" i="63"/>
  <c r="J121" i="63"/>
  <c r="I121" i="63"/>
  <c r="AM120" i="63"/>
  <c r="AL120" i="63"/>
  <c r="AK120" i="63"/>
  <c r="AJ120" i="63"/>
  <c r="AI120" i="63"/>
  <c r="AH120" i="63"/>
  <c r="AG120" i="63"/>
  <c r="AF120" i="63"/>
  <c r="AE120" i="63"/>
  <c r="AD120" i="63"/>
  <c r="AC120" i="63"/>
  <c r="AB120" i="63"/>
  <c r="AA120" i="63"/>
  <c r="Z120" i="63"/>
  <c r="Y120" i="63"/>
  <c r="X120" i="63"/>
  <c r="W120" i="63"/>
  <c r="V120" i="63"/>
  <c r="U120" i="63"/>
  <c r="T120" i="63"/>
  <c r="S120" i="63"/>
  <c r="R120" i="63"/>
  <c r="Q120" i="63"/>
  <c r="P120" i="63"/>
  <c r="O120" i="63"/>
  <c r="N120" i="63"/>
  <c r="M120" i="63"/>
  <c r="L120" i="63"/>
  <c r="K120" i="63"/>
  <c r="J120" i="63"/>
  <c r="I120" i="63"/>
  <c r="AM118" i="63"/>
  <c r="AL118" i="63"/>
  <c r="AK118" i="63"/>
  <c r="AJ118" i="63"/>
  <c r="AI118" i="63"/>
  <c r="AH118" i="63"/>
  <c r="AG118" i="63"/>
  <c r="AF118" i="63"/>
  <c r="AE118" i="63"/>
  <c r="AD118" i="63"/>
  <c r="AC118" i="63"/>
  <c r="AB118" i="63"/>
  <c r="AA118" i="63"/>
  <c r="Z118" i="63"/>
  <c r="Y118" i="63"/>
  <c r="X118" i="63"/>
  <c r="W118" i="63"/>
  <c r="V118" i="63"/>
  <c r="U118" i="63"/>
  <c r="T118" i="63"/>
  <c r="S118" i="63"/>
  <c r="R118" i="63"/>
  <c r="Q118" i="63"/>
  <c r="P118" i="63"/>
  <c r="O118" i="63"/>
  <c r="N118" i="63"/>
  <c r="M118" i="63"/>
  <c r="L118" i="63"/>
  <c r="K118" i="63"/>
  <c r="J118" i="63"/>
  <c r="I118" i="63"/>
  <c r="AM117" i="63"/>
  <c r="AL117" i="63"/>
  <c r="AK117" i="63"/>
  <c r="AJ117" i="63"/>
  <c r="AI117" i="63"/>
  <c r="AH117" i="63"/>
  <c r="AG117" i="63"/>
  <c r="AF117" i="63"/>
  <c r="AE117" i="63"/>
  <c r="AD117" i="63"/>
  <c r="AC117" i="63"/>
  <c r="AB117" i="63"/>
  <c r="AA117" i="63"/>
  <c r="Z117" i="63"/>
  <c r="Y117" i="63"/>
  <c r="X117" i="63"/>
  <c r="W117" i="63"/>
  <c r="V117" i="63"/>
  <c r="U117" i="63"/>
  <c r="T117" i="63"/>
  <c r="S117" i="63"/>
  <c r="R117" i="63"/>
  <c r="Q117" i="63"/>
  <c r="P117" i="63"/>
  <c r="O117" i="63"/>
  <c r="N117" i="63"/>
  <c r="M117" i="63"/>
  <c r="L117" i="63"/>
  <c r="K117" i="63"/>
  <c r="J117" i="63"/>
  <c r="I117" i="63"/>
  <c r="AM115" i="63"/>
  <c r="AL115" i="63"/>
  <c r="AK115" i="63"/>
  <c r="AJ115" i="63"/>
  <c r="AI115" i="63"/>
  <c r="AH115" i="63"/>
  <c r="AG115" i="63"/>
  <c r="AF115" i="63"/>
  <c r="AE115" i="63"/>
  <c r="AD115" i="63"/>
  <c r="AC115" i="63"/>
  <c r="AB115" i="63"/>
  <c r="AA115" i="63"/>
  <c r="Z115" i="63"/>
  <c r="Y115" i="63"/>
  <c r="X115" i="63"/>
  <c r="W115" i="63"/>
  <c r="V115" i="63"/>
  <c r="U115" i="63"/>
  <c r="T115" i="63"/>
  <c r="S115" i="63"/>
  <c r="R115" i="63"/>
  <c r="Q115" i="63"/>
  <c r="P115" i="63"/>
  <c r="O115" i="63"/>
  <c r="N115" i="63"/>
  <c r="M115" i="63"/>
  <c r="L115" i="63"/>
  <c r="K115" i="63"/>
  <c r="J115" i="63"/>
  <c r="I115" i="63"/>
  <c r="AM114" i="63"/>
  <c r="AL114" i="63"/>
  <c r="AK114" i="63"/>
  <c r="AJ114" i="63"/>
  <c r="AI114" i="63"/>
  <c r="AH114" i="63"/>
  <c r="AG114" i="63"/>
  <c r="AF114" i="63"/>
  <c r="AE114" i="63"/>
  <c r="AD114" i="63"/>
  <c r="AC114" i="63"/>
  <c r="AB114" i="63"/>
  <c r="AA114" i="63"/>
  <c r="Z114" i="63"/>
  <c r="Y114" i="63"/>
  <c r="X114" i="63"/>
  <c r="W114" i="63"/>
  <c r="V114" i="63"/>
  <c r="U114" i="63"/>
  <c r="T114" i="63"/>
  <c r="S114" i="63"/>
  <c r="R114" i="63"/>
  <c r="Q114" i="63"/>
  <c r="P114" i="63"/>
  <c r="O114" i="63"/>
  <c r="N114" i="63"/>
  <c r="M114" i="63"/>
  <c r="L114" i="63"/>
  <c r="K114" i="63"/>
  <c r="J114" i="63"/>
  <c r="I114" i="63"/>
  <c r="AM112" i="63"/>
  <c r="AL112" i="63"/>
  <c r="AK112" i="63"/>
  <c r="AJ112" i="63"/>
  <c r="AI112" i="63"/>
  <c r="AH112" i="63"/>
  <c r="AG112" i="63"/>
  <c r="AF112" i="63"/>
  <c r="AE112" i="63"/>
  <c r="AD112" i="63"/>
  <c r="AC112" i="63"/>
  <c r="AB112" i="63"/>
  <c r="AA112" i="63"/>
  <c r="Z112" i="63"/>
  <c r="Y112" i="63"/>
  <c r="X112" i="63"/>
  <c r="W112" i="63"/>
  <c r="V112" i="63"/>
  <c r="U112" i="63"/>
  <c r="T112" i="63"/>
  <c r="S112" i="63"/>
  <c r="R112" i="63"/>
  <c r="Q112" i="63"/>
  <c r="P112" i="63"/>
  <c r="O112" i="63"/>
  <c r="N112" i="63"/>
  <c r="M112" i="63"/>
  <c r="L112" i="63"/>
  <c r="K112" i="63"/>
  <c r="J112" i="63"/>
  <c r="I112" i="63"/>
  <c r="AM111" i="63"/>
  <c r="AL111" i="63"/>
  <c r="AK111" i="63"/>
  <c r="AJ111" i="63"/>
  <c r="AI111" i="63"/>
  <c r="AH111" i="63"/>
  <c r="AG111" i="63"/>
  <c r="AF111" i="63"/>
  <c r="AE111" i="63"/>
  <c r="AD111" i="63"/>
  <c r="AC111" i="63"/>
  <c r="AB111" i="63"/>
  <c r="AA111" i="63"/>
  <c r="Z111" i="63"/>
  <c r="Y111" i="63"/>
  <c r="X111" i="63"/>
  <c r="W111" i="63"/>
  <c r="V111" i="63"/>
  <c r="U111" i="63"/>
  <c r="T111" i="63"/>
  <c r="S111" i="63"/>
  <c r="R111" i="63"/>
  <c r="Q111" i="63"/>
  <c r="P111" i="63"/>
  <c r="O111" i="63"/>
  <c r="N111" i="63"/>
  <c r="M111" i="63"/>
  <c r="L111" i="63"/>
  <c r="K111" i="63"/>
  <c r="J111" i="63"/>
  <c r="I111" i="63"/>
  <c r="AM109" i="63"/>
  <c r="AL109" i="63"/>
  <c r="AK109" i="63"/>
  <c r="AJ109" i="63"/>
  <c r="AI109" i="63"/>
  <c r="AH109" i="63"/>
  <c r="AG109" i="63"/>
  <c r="AF109" i="63"/>
  <c r="AE109" i="63"/>
  <c r="AD109" i="63"/>
  <c r="AC109" i="63"/>
  <c r="AB109" i="63"/>
  <c r="AA109" i="63"/>
  <c r="Z109" i="63"/>
  <c r="Y109" i="63"/>
  <c r="X109" i="63"/>
  <c r="W109" i="63"/>
  <c r="V109" i="63"/>
  <c r="U109" i="63"/>
  <c r="T109" i="63"/>
  <c r="S109" i="63"/>
  <c r="R109" i="63"/>
  <c r="Q109" i="63"/>
  <c r="P109" i="63"/>
  <c r="O109" i="63"/>
  <c r="N109" i="63"/>
  <c r="M109" i="63"/>
  <c r="L109" i="63"/>
  <c r="K109" i="63"/>
  <c r="J109" i="63"/>
  <c r="I109" i="63"/>
  <c r="AM108" i="63"/>
  <c r="AL108" i="63"/>
  <c r="AK108" i="63"/>
  <c r="AJ108" i="63"/>
  <c r="AI108" i="63"/>
  <c r="AH108" i="63"/>
  <c r="AG108" i="63"/>
  <c r="AF108" i="63"/>
  <c r="AE108" i="63"/>
  <c r="AD108" i="63"/>
  <c r="AC108" i="63"/>
  <c r="AB108" i="63"/>
  <c r="AA108" i="63"/>
  <c r="Z108" i="63"/>
  <c r="Y108" i="63"/>
  <c r="X108" i="63"/>
  <c r="W108" i="63"/>
  <c r="V108" i="63"/>
  <c r="U108" i="63"/>
  <c r="T108" i="63"/>
  <c r="S108" i="63"/>
  <c r="R108" i="63"/>
  <c r="Q108" i="63"/>
  <c r="P108" i="63"/>
  <c r="O108" i="63"/>
  <c r="N108" i="63"/>
  <c r="M108" i="63"/>
  <c r="L108" i="63"/>
  <c r="K108" i="63"/>
  <c r="J108" i="63"/>
  <c r="I108" i="63"/>
  <c r="AM106" i="63"/>
  <c r="AL106" i="63"/>
  <c r="AK106" i="63"/>
  <c r="AJ106" i="63"/>
  <c r="AI106" i="63"/>
  <c r="AH106" i="63"/>
  <c r="AG106" i="63"/>
  <c r="AF106" i="63"/>
  <c r="AE106" i="63"/>
  <c r="AD106" i="63"/>
  <c r="AC106" i="63"/>
  <c r="AB106" i="63"/>
  <c r="AA106" i="63"/>
  <c r="Z106" i="63"/>
  <c r="Y106" i="63"/>
  <c r="X106" i="63"/>
  <c r="W106" i="63"/>
  <c r="V106" i="63"/>
  <c r="U106" i="63"/>
  <c r="T106" i="63"/>
  <c r="S106" i="63"/>
  <c r="R106" i="63"/>
  <c r="Q106" i="63"/>
  <c r="P106" i="63"/>
  <c r="O106" i="63"/>
  <c r="N106" i="63"/>
  <c r="M106" i="63"/>
  <c r="L106" i="63"/>
  <c r="K106" i="63"/>
  <c r="J106" i="63"/>
  <c r="I106" i="63"/>
  <c r="AM105" i="63"/>
  <c r="AL105" i="63"/>
  <c r="AK105" i="63"/>
  <c r="AJ105" i="63"/>
  <c r="AI105" i="63"/>
  <c r="AH105" i="63"/>
  <c r="AG105" i="63"/>
  <c r="AF105" i="63"/>
  <c r="AE105" i="63"/>
  <c r="AD105" i="63"/>
  <c r="AC105" i="63"/>
  <c r="AB105" i="63"/>
  <c r="AA105" i="63"/>
  <c r="Z105" i="63"/>
  <c r="Y105" i="63"/>
  <c r="X105" i="63"/>
  <c r="W105" i="63"/>
  <c r="V105" i="63"/>
  <c r="U105" i="63"/>
  <c r="T105" i="63"/>
  <c r="S105" i="63"/>
  <c r="R105" i="63"/>
  <c r="Q105" i="63"/>
  <c r="P105" i="63"/>
  <c r="O105" i="63"/>
  <c r="N105" i="63"/>
  <c r="M105" i="63"/>
  <c r="L105" i="63"/>
  <c r="K105" i="63"/>
  <c r="J105" i="63"/>
  <c r="I105" i="63"/>
  <c r="AM103" i="63"/>
  <c r="AL103" i="63"/>
  <c r="AK103" i="63"/>
  <c r="AJ103" i="63"/>
  <c r="AI103" i="63"/>
  <c r="AH103" i="63"/>
  <c r="AG103" i="63"/>
  <c r="AF103" i="63"/>
  <c r="AE103" i="63"/>
  <c r="AD103" i="63"/>
  <c r="AC103" i="63"/>
  <c r="AB103" i="63"/>
  <c r="AA103" i="63"/>
  <c r="Z103" i="63"/>
  <c r="Y103" i="63"/>
  <c r="X103" i="63"/>
  <c r="W103" i="63"/>
  <c r="V103" i="63"/>
  <c r="U103" i="63"/>
  <c r="T103" i="63"/>
  <c r="S103" i="63"/>
  <c r="R103" i="63"/>
  <c r="Q103" i="63"/>
  <c r="P103" i="63"/>
  <c r="O103" i="63"/>
  <c r="N103" i="63"/>
  <c r="M103" i="63"/>
  <c r="L103" i="63"/>
  <c r="K103" i="63"/>
  <c r="J103" i="63"/>
  <c r="I103" i="63"/>
  <c r="AM102" i="63"/>
  <c r="AL102" i="63"/>
  <c r="AK102" i="63"/>
  <c r="AJ102" i="63"/>
  <c r="AI102" i="63"/>
  <c r="AH102" i="63"/>
  <c r="AG102" i="63"/>
  <c r="AF102" i="63"/>
  <c r="AE102" i="63"/>
  <c r="AD102" i="63"/>
  <c r="AC102" i="63"/>
  <c r="AB102" i="63"/>
  <c r="AA102" i="63"/>
  <c r="Z102" i="63"/>
  <c r="Y102" i="63"/>
  <c r="X102" i="63"/>
  <c r="W102" i="63"/>
  <c r="V102" i="63"/>
  <c r="U102" i="63"/>
  <c r="T102" i="63"/>
  <c r="S102" i="63"/>
  <c r="R102" i="63"/>
  <c r="Q102" i="63"/>
  <c r="P102" i="63"/>
  <c r="O102" i="63"/>
  <c r="N102" i="63"/>
  <c r="M102" i="63"/>
  <c r="L102" i="63"/>
  <c r="K102" i="63"/>
  <c r="J102" i="63"/>
  <c r="I102" i="63"/>
  <c r="AM100" i="63"/>
  <c r="AL100" i="63"/>
  <c r="AK100" i="63"/>
  <c r="AJ100" i="63"/>
  <c r="AI100" i="63"/>
  <c r="AH100" i="63"/>
  <c r="AG100" i="63"/>
  <c r="AF100" i="63"/>
  <c r="AE100" i="63"/>
  <c r="AD100" i="63"/>
  <c r="AC100" i="63"/>
  <c r="AB100" i="63"/>
  <c r="AA100" i="63"/>
  <c r="Z100" i="63"/>
  <c r="Y100" i="63"/>
  <c r="X100" i="63"/>
  <c r="W100" i="63"/>
  <c r="V100" i="63"/>
  <c r="U100" i="63"/>
  <c r="T100" i="63"/>
  <c r="S100" i="63"/>
  <c r="R100" i="63"/>
  <c r="Q100" i="63"/>
  <c r="P100" i="63"/>
  <c r="O100" i="63"/>
  <c r="N100" i="63"/>
  <c r="M100" i="63"/>
  <c r="L100" i="63"/>
  <c r="K100" i="63"/>
  <c r="J100" i="63"/>
  <c r="I100" i="63"/>
  <c r="AM99" i="63"/>
  <c r="AL99" i="63"/>
  <c r="AK99" i="63"/>
  <c r="AJ99" i="63"/>
  <c r="AI99" i="63"/>
  <c r="AH99" i="63"/>
  <c r="AG99" i="63"/>
  <c r="AF99" i="63"/>
  <c r="AE99" i="63"/>
  <c r="AD99" i="63"/>
  <c r="AC99" i="63"/>
  <c r="AB99" i="63"/>
  <c r="AA99" i="63"/>
  <c r="Z99" i="63"/>
  <c r="Y99" i="63"/>
  <c r="X99" i="63"/>
  <c r="W99" i="63"/>
  <c r="V99" i="63"/>
  <c r="U99" i="63"/>
  <c r="T99" i="63"/>
  <c r="S99" i="63"/>
  <c r="R99" i="63"/>
  <c r="Q99" i="63"/>
  <c r="P99" i="63"/>
  <c r="O99" i="63"/>
  <c r="N99" i="63"/>
  <c r="M99" i="63"/>
  <c r="L99" i="63"/>
  <c r="K99" i="63"/>
  <c r="J99" i="63"/>
  <c r="I99" i="63"/>
  <c r="AM97" i="63"/>
  <c r="AL97" i="63"/>
  <c r="AK97" i="63"/>
  <c r="AJ97" i="63"/>
  <c r="AI97" i="63"/>
  <c r="AH97" i="63"/>
  <c r="AG97" i="63"/>
  <c r="AF97" i="63"/>
  <c r="AE97" i="63"/>
  <c r="AD97" i="63"/>
  <c r="AC97" i="63"/>
  <c r="AB97" i="63"/>
  <c r="AA97" i="63"/>
  <c r="Z97" i="63"/>
  <c r="Y97" i="63"/>
  <c r="X97" i="63"/>
  <c r="W97" i="63"/>
  <c r="V97" i="63"/>
  <c r="U97" i="63"/>
  <c r="T97" i="63"/>
  <c r="S97" i="63"/>
  <c r="R97" i="63"/>
  <c r="Q97" i="63"/>
  <c r="P97" i="63"/>
  <c r="O97" i="63"/>
  <c r="N97" i="63"/>
  <c r="M97" i="63"/>
  <c r="L97" i="63"/>
  <c r="K97" i="63"/>
  <c r="J97" i="63"/>
  <c r="I97" i="63"/>
  <c r="AM96" i="63"/>
  <c r="AL96" i="63"/>
  <c r="AK96" i="63"/>
  <c r="AJ96" i="63"/>
  <c r="AI96" i="63"/>
  <c r="AH96" i="63"/>
  <c r="AG96" i="63"/>
  <c r="AF96" i="63"/>
  <c r="AE96" i="63"/>
  <c r="AD96" i="63"/>
  <c r="AC96" i="63"/>
  <c r="AB96" i="63"/>
  <c r="AA96" i="63"/>
  <c r="Z96" i="63"/>
  <c r="Y96" i="63"/>
  <c r="X96" i="63"/>
  <c r="W96" i="63"/>
  <c r="V96" i="63"/>
  <c r="U96" i="63"/>
  <c r="T96" i="63"/>
  <c r="S96" i="63"/>
  <c r="R96" i="63"/>
  <c r="Q96" i="63"/>
  <c r="P96" i="63"/>
  <c r="O96" i="63"/>
  <c r="N96" i="63"/>
  <c r="M96" i="63"/>
  <c r="L96" i="63"/>
  <c r="K96" i="63"/>
  <c r="J96" i="63"/>
  <c r="I96" i="63"/>
  <c r="AM94" i="63"/>
  <c r="AL94" i="63"/>
  <c r="AK94" i="63"/>
  <c r="AJ94" i="63"/>
  <c r="AI94" i="63"/>
  <c r="AH94" i="63"/>
  <c r="AG94" i="63"/>
  <c r="AF94" i="63"/>
  <c r="AE94" i="63"/>
  <c r="AD94" i="63"/>
  <c r="AC94" i="63"/>
  <c r="AB94" i="63"/>
  <c r="AA94" i="63"/>
  <c r="Z94" i="63"/>
  <c r="Y94" i="63"/>
  <c r="X94" i="63"/>
  <c r="W94" i="63"/>
  <c r="V94" i="63"/>
  <c r="U94" i="63"/>
  <c r="T94" i="63"/>
  <c r="S94" i="63"/>
  <c r="R94" i="63"/>
  <c r="Q94" i="63"/>
  <c r="P94" i="63"/>
  <c r="O94" i="63"/>
  <c r="N94" i="63"/>
  <c r="M94" i="63"/>
  <c r="L94" i="63"/>
  <c r="K94" i="63"/>
  <c r="J94" i="63"/>
  <c r="I94" i="63"/>
  <c r="AM93" i="63"/>
  <c r="AL93" i="63"/>
  <c r="AK93" i="63"/>
  <c r="AJ93" i="63"/>
  <c r="AI93" i="63"/>
  <c r="AH93" i="63"/>
  <c r="AG93" i="63"/>
  <c r="AF93" i="63"/>
  <c r="AE93" i="63"/>
  <c r="AD93" i="63"/>
  <c r="AC93" i="63"/>
  <c r="AB93" i="63"/>
  <c r="AA93" i="63"/>
  <c r="Z93" i="63"/>
  <c r="Y93" i="63"/>
  <c r="X93" i="63"/>
  <c r="W93" i="63"/>
  <c r="V93" i="63"/>
  <c r="U93" i="63"/>
  <c r="T93" i="63"/>
  <c r="S93" i="63"/>
  <c r="R93" i="63"/>
  <c r="Q93" i="63"/>
  <c r="P93" i="63"/>
  <c r="O93" i="63"/>
  <c r="N93" i="63"/>
  <c r="M93" i="63"/>
  <c r="L93" i="63"/>
  <c r="K93" i="63"/>
  <c r="J93" i="63"/>
  <c r="I93" i="63"/>
  <c r="AM91" i="63"/>
  <c r="AL91" i="63"/>
  <c r="AK91" i="63"/>
  <c r="AJ91" i="63"/>
  <c r="AI91" i="63"/>
  <c r="AH91" i="63"/>
  <c r="AG91" i="63"/>
  <c r="AF91" i="63"/>
  <c r="AE91" i="63"/>
  <c r="AD91" i="63"/>
  <c r="AC91" i="63"/>
  <c r="AB91" i="63"/>
  <c r="AA91" i="63"/>
  <c r="Z91" i="63"/>
  <c r="Y91" i="63"/>
  <c r="X91" i="63"/>
  <c r="W91" i="63"/>
  <c r="V91" i="63"/>
  <c r="U91" i="63"/>
  <c r="T91" i="63"/>
  <c r="S91" i="63"/>
  <c r="R91" i="63"/>
  <c r="Q91" i="63"/>
  <c r="P91" i="63"/>
  <c r="O91" i="63"/>
  <c r="N91" i="63"/>
  <c r="M91" i="63"/>
  <c r="L91" i="63"/>
  <c r="K91" i="63"/>
  <c r="J91" i="63"/>
  <c r="I91" i="63"/>
  <c r="AM90" i="63"/>
  <c r="AL90" i="63"/>
  <c r="AK90" i="63"/>
  <c r="AJ90" i="63"/>
  <c r="AI90" i="63"/>
  <c r="AH90" i="63"/>
  <c r="AG90" i="63"/>
  <c r="AF90" i="63"/>
  <c r="AE90" i="63"/>
  <c r="AD90" i="63"/>
  <c r="AC90" i="63"/>
  <c r="AB90" i="63"/>
  <c r="AA90" i="63"/>
  <c r="Z90" i="63"/>
  <c r="Y90" i="63"/>
  <c r="X90" i="63"/>
  <c r="W90" i="63"/>
  <c r="V90" i="63"/>
  <c r="U90" i="63"/>
  <c r="T90" i="63"/>
  <c r="S90" i="63"/>
  <c r="R90" i="63"/>
  <c r="Q90" i="63"/>
  <c r="P90" i="63"/>
  <c r="O90" i="63"/>
  <c r="N90" i="63"/>
  <c r="M90" i="63"/>
  <c r="L90" i="63"/>
  <c r="K90" i="63"/>
  <c r="J90" i="63"/>
  <c r="I90" i="63"/>
  <c r="AM88" i="63"/>
  <c r="AL88" i="63"/>
  <c r="AK88" i="63"/>
  <c r="AJ88" i="63"/>
  <c r="AI88" i="63"/>
  <c r="AH88" i="63"/>
  <c r="AG88" i="63"/>
  <c r="AF88" i="63"/>
  <c r="AE88" i="63"/>
  <c r="AD88" i="63"/>
  <c r="AC88" i="63"/>
  <c r="AB88" i="63"/>
  <c r="AA88" i="63"/>
  <c r="Z88" i="63"/>
  <c r="Y88" i="63"/>
  <c r="X88" i="63"/>
  <c r="W88" i="63"/>
  <c r="V88" i="63"/>
  <c r="U88" i="63"/>
  <c r="T88" i="63"/>
  <c r="S88" i="63"/>
  <c r="R88" i="63"/>
  <c r="Q88" i="63"/>
  <c r="P88" i="63"/>
  <c r="O88" i="63"/>
  <c r="N88" i="63"/>
  <c r="M88" i="63"/>
  <c r="L88" i="63"/>
  <c r="K88" i="63"/>
  <c r="J88" i="63"/>
  <c r="I88"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AM84" i="63"/>
  <c r="AL84" i="63"/>
  <c r="AK84" i="63"/>
  <c r="AJ84" i="63"/>
  <c r="AI84" i="63"/>
  <c r="AH84" i="63"/>
  <c r="AG84" i="63"/>
  <c r="AF84" i="63"/>
  <c r="AE84" i="63"/>
  <c r="AD84" i="63"/>
  <c r="AC84" i="63"/>
  <c r="AB84" i="63"/>
  <c r="AA84" i="63"/>
  <c r="Z84" i="63"/>
  <c r="Y84" i="63"/>
  <c r="X84" i="63"/>
  <c r="W84" i="63"/>
  <c r="V84" i="63"/>
  <c r="U84" i="63"/>
  <c r="T84" i="63"/>
  <c r="S84" i="63"/>
  <c r="R84" i="63"/>
  <c r="Q84" i="63"/>
  <c r="P84" i="63"/>
  <c r="O84" i="63"/>
  <c r="N84" i="63"/>
  <c r="M84" i="63"/>
  <c r="L84" i="63"/>
  <c r="K84" i="63"/>
  <c r="J84" i="63"/>
  <c r="I84" i="63"/>
  <c r="AM82" i="63"/>
  <c r="AL82" i="63"/>
  <c r="AK82" i="63"/>
  <c r="AJ82" i="63"/>
  <c r="AI82" i="63"/>
  <c r="AH82" i="63"/>
  <c r="AG82" i="63"/>
  <c r="AF82" i="63"/>
  <c r="AE82" i="63"/>
  <c r="AD82" i="63"/>
  <c r="AC82" i="63"/>
  <c r="AB82" i="63"/>
  <c r="AA82" i="63"/>
  <c r="Z82" i="63"/>
  <c r="Y82" i="63"/>
  <c r="X82" i="63"/>
  <c r="W82" i="63"/>
  <c r="V82" i="63"/>
  <c r="U82" i="63"/>
  <c r="T82" i="63"/>
  <c r="S82" i="63"/>
  <c r="R82" i="63"/>
  <c r="Q82" i="63"/>
  <c r="P82" i="63"/>
  <c r="O82" i="63"/>
  <c r="N82" i="63"/>
  <c r="M82" i="63"/>
  <c r="L82" i="63"/>
  <c r="K82" i="63"/>
  <c r="J82" i="63"/>
  <c r="I82" i="63"/>
  <c r="AM81" i="63"/>
  <c r="AL81" i="63"/>
  <c r="AK81" i="63"/>
  <c r="AJ81" i="63"/>
  <c r="AI81" i="63"/>
  <c r="AH81" i="63"/>
  <c r="AG81" i="63"/>
  <c r="AF81" i="63"/>
  <c r="AE81" i="63"/>
  <c r="AD81" i="63"/>
  <c r="AC81" i="63"/>
  <c r="AB81" i="63"/>
  <c r="AA81" i="63"/>
  <c r="Z81" i="63"/>
  <c r="Y81" i="63"/>
  <c r="X81" i="63"/>
  <c r="W81" i="63"/>
  <c r="V81" i="63"/>
  <c r="U81" i="63"/>
  <c r="T81" i="63"/>
  <c r="S81" i="63"/>
  <c r="R81" i="63"/>
  <c r="Q81" i="63"/>
  <c r="P81" i="63"/>
  <c r="O81" i="63"/>
  <c r="N81" i="63"/>
  <c r="M81" i="63"/>
  <c r="L81" i="63"/>
  <c r="K81" i="63"/>
  <c r="J81" i="63"/>
  <c r="I81" i="63"/>
  <c r="AM79" i="63"/>
  <c r="AL79" i="63"/>
  <c r="AK79" i="63"/>
  <c r="AJ79" i="63"/>
  <c r="AI79" i="63"/>
  <c r="AH79" i="63"/>
  <c r="AG79" i="63"/>
  <c r="AF79" i="63"/>
  <c r="AE79" i="63"/>
  <c r="AD79" i="63"/>
  <c r="AC79" i="63"/>
  <c r="AB79" i="63"/>
  <c r="AA79" i="63"/>
  <c r="Z79" i="63"/>
  <c r="Y79" i="63"/>
  <c r="X79" i="63"/>
  <c r="W79" i="63"/>
  <c r="V79" i="63"/>
  <c r="U79" i="63"/>
  <c r="T79" i="63"/>
  <c r="S79" i="63"/>
  <c r="R79" i="63"/>
  <c r="Q79" i="63"/>
  <c r="P79" i="63"/>
  <c r="O79" i="63"/>
  <c r="N79" i="63"/>
  <c r="M79" i="63"/>
  <c r="L79" i="63"/>
  <c r="K79" i="63"/>
  <c r="J79" i="63"/>
  <c r="I79" i="63"/>
  <c r="AM78" i="63"/>
  <c r="AL78" i="63"/>
  <c r="AK78" i="63"/>
  <c r="AJ78" i="63"/>
  <c r="AI78" i="63"/>
  <c r="AH78" i="63"/>
  <c r="AG78" i="63"/>
  <c r="AF78" i="63"/>
  <c r="AE78" i="63"/>
  <c r="AD78" i="63"/>
  <c r="AC78" i="63"/>
  <c r="AB78" i="63"/>
  <c r="AA78" i="63"/>
  <c r="Z78" i="63"/>
  <c r="Y78" i="63"/>
  <c r="X78" i="63"/>
  <c r="W78" i="63"/>
  <c r="V78" i="63"/>
  <c r="U78" i="63"/>
  <c r="T78" i="63"/>
  <c r="S78" i="63"/>
  <c r="R78" i="63"/>
  <c r="Q78" i="63"/>
  <c r="P78" i="63"/>
  <c r="O78" i="63"/>
  <c r="N78" i="63"/>
  <c r="M78" i="63"/>
  <c r="L78" i="63"/>
  <c r="K78" i="63"/>
  <c r="J78" i="63"/>
  <c r="I78" i="63"/>
  <c r="AM76" i="63"/>
  <c r="AL76" i="63"/>
  <c r="AK76" i="63"/>
  <c r="AJ76" i="63"/>
  <c r="AI76" i="63"/>
  <c r="AH76" i="63"/>
  <c r="AG76" i="63"/>
  <c r="AF76" i="63"/>
  <c r="AE76" i="63"/>
  <c r="AD76" i="63"/>
  <c r="AC76" i="63"/>
  <c r="AB76" i="63"/>
  <c r="AA76" i="63"/>
  <c r="Z76" i="63"/>
  <c r="Y76" i="63"/>
  <c r="X76" i="63"/>
  <c r="W76" i="63"/>
  <c r="V76" i="63"/>
  <c r="U76" i="63"/>
  <c r="T76" i="63"/>
  <c r="S76" i="63"/>
  <c r="R76" i="63"/>
  <c r="Q76" i="63"/>
  <c r="P76" i="63"/>
  <c r="O76" i="63"/>
  <c r="N76" i="63"/>
  <c r="M76" i="63"/>
  <c r="L76" i="63"/>
  <c r="K76" i="63"/>
  <c r="J76" i="63"/>
  <c r="I76" i="63"/>
  <c r="AM75" i="63"/>
  <c r="AL75" i="63"/>
  <c r="AK75" i="63"/>
  <c r="AJ75" i="63"/>
  <c r="AI75" i="63"/>
  <c r="AH75" i="63"/>
  <c r="AG75" i="63"/>
  <c r="AF75" i="63"/>
  <c r="AE75" i="63"/>
  <c r="AD75" i="63"/>
  <c r="AC75" i="63"/>
  <c r="AB75" i="63"/>
  <c r="AA75" i="63"/>
  <c r="Z75" i="63"/>
  <c r="Y75" i="63"/>
  <c r="X75" i="63"/>
  <c r="W75" i="63"/>
  <c r="V75" i="63"/>
  <c r="U75" i="63"/>
  <c r="T75" i="63"/>
  <c r="S75" i="63"/>
  <c r="R75" i="63"/>
  <c r="Q75" i="63"/>
  <c r="P75" i="63"/>
  <c r="O75" i="63"/>
  <c r="N75" i="63"/>
  <c r="M75" i="63"/>
  <c r="L75" i="63"/>
  <c r="K75" i="63"/>
  <c r="J75" i="63"/>
  <c r="I75" i="63"/>
  <c r="AM73" i="63"/>
  <c r="AL73" i="63"/>
  <c r="AK73" i="63"/>
  <c r="AJ73" i="63"/>
  <c r="AI73" i="63"/>
  <c r="AH73" i="63"/>
  <c r="AG73" i="63"/>
  <c r="AF73" i="63"/>
  <c r="AE73" i="63"/>
  <c r="AD73" i="63"/>
  <c r="AC73" i="63"/>
  <c r="AB73" i="63"/>
  <c r="AA73" i="63"/>
  <c r="Z73" i="63"/>
  <c r="Y73" i="63"/>
  <c r="X73" i="63"/>
  <c r="W73" i="63"/>
  <c r="V73" i="63"/>
  <c r="U73" i="63"/>
  <c r="T73" i="63"/>
  <c r="S73" i="63"/>
  <c r="R73" i="63"/>
  <c r="Q73" i="63"/>
  <c r="P73" i="63"/>
  <c r="O73" i="63"/>
  <c r="N73" i="63"/>
  <c r="M73" i="63"/>
  <c r="L73" i="63"/>
  <c r="K73" i="63"/>
  <c r="J73" i="63"/>
  <c r="I73" i="63"/>
  <c r="AM72" i="63"/>
  <c r="AL72" i="63"/>
  <c r="AK72" i="63"/>
  <c r="AJ72" i="63"/>
  <c r="AI72" i="63"/>
  <c r="AH72" i="63"/>
  <c r="AG72" i="63"/>
  <c r="AF72" i="63"/>
  <c r="AE72" i="63"/>
  <c r="AD72" i="63"/>
  <c r="AC72" i="63"/>
  <c r="AB72" i="63"/>
  <c r="AA72" i="63"/>
  <c r="Z72" i="63"/>
  <c r="Y72" i="63"/>
  <c r="X72" i="63"/>
  <c r="W72" i="63"/>
  <c r="V72" i="63"/>
  <c r="U72" i="63"/>
  <c r="T72" i="63"/>
  <c r="S72" i="63"/>
  <c r="R72" i="63"/>
  <c r="Q72" i="63"/>
  <c r="P72" i="63"/>
  <c r="O72" i="63"/>
  <c r="N72" i="63"/>
  <c r="M72" i="63"/>
  <c r="L72" i="63"/>
  <c r="K72" i="63"/>
  <c r="J72" i="63"/>
  <c r="I72" i="63"/>
  <c r="AM70" i="63"/>
  <c r="AL70" i="63"/>
  <c r="AK70" i="63"/>
  <c r="AJ70" i="63"/>
  <c r="AI70" i="63"/>
  <c r="AH70" i="63"/>
  <c r="AG70" i="63"/>
  <c r="AF70" i="63"/>
  <c r="AE70" i="63"/>
  <c r="AD70" i="63"/>
  <c r="AC70" i="63"/>
  <c r="AB70" i="63"/>
  <c r="AA70" i="63"/>
  <c r="Z70" i="63"/>
  <c r="Y70" i="63"/>
  <c r="X70" i="63"/>
  <c r="W70" i="63"/>
  <c r="V70" i="63"/>
  <c r="U70" i="63"/>
  <c r="T70" i="63"/>
  <c r="S70" i="63"/>
  <c r="R70" i="63"/>
  <c r="Q70" i="63"/>
  <c r="P70" i="63"/>
  <c r="O70" i="63"/>
  <c r="N70" i="63"/>
  <c r="M70" i="63"/>
  <c r="L70" i="63"/>
  <c r="K70" i="63"/>
  <c r="J70" i="63"/>
  <c r="I70" i="63"/>
  <c r="AM69" i="63"/>
  <c r="AL69" i="63"/>
  <c r="AK69" i="63"/>
  <c r="AJ69" i="63"/>
  <c r="AI69" i="63"/>
  <c r="AH69" i="63"/>
  <c r="AG69" i="63"/>
  <c r="AF69" i="63"/>
  <c r="AE69" i="63"/>
  <c r="AD69" i="63"/>
  <c r="AC69" i="63"/>
  <c r="AB69" i="63"/>
  <c r="AA69" i="63"/>
  <c r="Z69" i="63"/>
  <c r="Y69" i="63"/>
  <c r="X69" i="63"/>
  <c r="W69" i="63"/>
  <c r="V69" i="63"/>
  <c r="U69" i="63"/>
  <c r="T69" i="63"/>
  <c r="S69" i="63"/>
  <c r="R69" i="63"/>
  <c r="Q69" i="63"/>
  <c r="P69" i="63"/>
  <c r="O69" i="63"/>
  <c r="N69" i="63"/>
  <c r="M69" i="63"/>
  <c r="L69" i="63"/>
  <c r="K69" i="63"/>
  <c r="J69" i="63"/>
  <c r="I69" i="63"/>
  <c r="AM67" i="63"/>
  <c r="AL67" i="63"/>
  <c r="AK67" i="63"/>
  <c r="AJ67" i="63"/>
  <c r="AI67" i="63"/>
  <c r="AH67" i="63"/>
  <c r="AG67" i="63"/>
  <c r="AF67" i="63"/>
  <c r="AE67" i="63"/>
  <c r="AD67" i="63"/>
  <c r="AC67" i="63"/>
  <c r="AB67" i="63"/>
  <c r="AA67" i="63"/>
  <c r="Z67" i="63"/>
  <c r="Y67" i="63"/>
  <c r="X67" i="63"/>
  <c r="W67" i="63"/>
  <c r="V67" i="63"/>
  <c r="U67" i="63"/>
  <c r="T67" i="63"/>
  <c r="S67" i="63"/>
  <c r="R67" i="63"/>
  <c r="Q67" i="63"/>
  <c r="P67" i="63"/>
  <c r="O67" i="63"/>
  <c r="N67" i="63"/>
  <c r="M67" i="63"/>
  <c r="L67" i="63"/>
  <c r="K67" i="63"/>
  <c r="J67" i="63"/>
  <c r="I67" i="63"/>
  <c r="AM66" i="63"/>
  <c r="AL66" i="63"/>
  <c r="AK66" i="63"/>
  <c r="AJ66" i="63"/>
  <c r="AI66" i="63"/>
  <c r="AH66" i="63"/>
  <c r="AG66" i="63"/>
  <c r="AF66" i="63"/>
  <c r="AE66" i="63"/>
  <c r="AD66" i="63"/>
  <c r="AC66" i="63"/>
  <c r="AB66" i="63"/>
  <c r="AA66" i="63"/>
  <c r="Z66" i="63"/>
  <c r="Y66" i="63"/>
  <c r="X66" i="63"/>
  <c r="W66" i="63"/>
  <c r="V66" i="63"/>
  <c r="U66" i="63"/>
  <c r="T66" i="63"/>
  <c r="S66" i="63"/>
  <c r="R66" i="63"/>
  <c r="Q66" i="63"/>
  <c r="P66" i="63"/>
  <c r="O66" i="63"/>
  <c r="N66" i="63"/>
  <c r="M66" i="63"/>
  <c r="L66" i="63"/>
  <c r="K66" i="63"/>
  <c r="J66" i="63"/>
  <c r="I66" i="63"/>
  <c r="AM64" i="63"/>
  <c r="AL64" i="63"/>
  <c r="AK64" i="63"/>
  <c r="AJ64" i="63"/>
  <c r="AI64" i="63"/>
  <c r="AH64" i="63"/>
  <c r="AG64" i="63"/>
  <c r="AF64" i="63"/>
  <c r="AE64" i="63"/>
  <c r="AD64" i="63"/>
  <c r="AC64" i="63"/>
  <c r="AB64" i="63"/>
  <c r="AA64" i="63"/>
  <c r="Z64" i="63"/>
  <c r="Y64" i="63"/>
  <c r="X64" i="63"/>
  <c r="W64" i="63"/>
  <c r="V64" i="63"/>
  <c r="U64" i="63"/>
  <c r="T64" i="63"/>
  <c r="S64" i="63"/>
  <c r="R64" i="63"/>
  <c r="Q64" i="63"/>
  <c r="P64" i="63"/>
  <c r="O64" i="63"/>
  <c r="N64" i="63"/>
  <c r="M64" i="63"/>
  <c r="L64" i="63"/>
  <c r="K64" i="63"/>
  <c r="J64" i="63"/>
  <c r="I64" i="63"/>
  <c r="AM63" i="63"/>
  <c r="AL63" i="63"/>
  <c r="AK63" i="63"/>
  <c r="AJ63" i="63"/>
  <c r="AI63" i="63"/>
  <c r="AH63" i="63"/>
  <c r="AG63" i="63"/>
  <c r="AF63" i="63"/>
  <c r="AE63" i="63"/>
  <c r="AD63" i="63"/>
  <c r="AC63" i="63"/>
  <c r="AB63" i="63"/>
  <c r="AA63" i="63"/>
  <c r="Z63" i="63"/>
  <c r="Y63" i="63"/>
  <c r="X63" i="63"/>
  <c r="W63" i="63"/>
  <c r="V63" i="63"/>
  <c r="U63" i="63"/>
  <c r="T63" i="63"/>
  <c r="S63" i="63"/>
  <c r="R63" i="63"/>
  <c r="Q63" i="63"/>
  <c r="P63" i="63"/>
  <c r="O63" i="63"/>
  <c r="N63" i="63"/>
  <c r="M63" i="63"/>
  <c r="L63" i="63"/>
  <c r="K63" i="63"/>
  <c r="J63" i="63"/>
  <c r="I63" i="63"/>
  <c r="AM61" i="63"/>
  <c r="AL61" i="63"/>
  <c r="AK61" i="63"/>
  <c r="AJ61" i="63"/>
  <c r="AI61" i="63"/>
  <c r="AH61" i="63"/>
  <c r="AG61" i="63"/>
  <c r="AF61" i="63"/>
  <c r="AE61" i="63"/>
  <c r="AD61" i="63"/>
  <c r="AC61" i="63"/>
  <c r="AB61" i="63"/>
  <c r="AA61" i="63"/>
  <c r="Z61" i="63"/>
  <c r="Y61" i="63"/>
  <c r="X61" i="63"/>
  <c r="W61" i="63"/>
  <c r="V61" i="63"/>
  <c r="U61" i="63"/>
  <c r="T61" i="63"/>
  <c r="S61" i="63"/>
  <c r="R61" i="63"/>
  <c r="Q61" i="63"/>
  <c r="P61" i="63"/>
  <c r="O61" i="63"/>
  <c r="N61" i="63"/>
  <c r="M61" i="63"/>
  <c r="L61" i="63"/>
  <c r="K61" i="63"/>
  <c r="J61" i="63"/>
  <c r="I61" i="63"/>
  <c r="AM60" i="63"/>
  <c r="AL60" i="63"/>
  <c r="AK60" i="63"/>
  <c r="AJ60" i="63"/>
  <c r="AI60" i="63"/>
  <c r="AH60" i="63"/>
  <c r="AG60" i="63"/>
  <c r="AF60" i="63"/>
  <c r="AE60" i="63"/>
  <c r="AD60" i="63"/>
  <c r="AC60" i="63"/>
  <c r="AB60" i="63"/>
  <c r="AA60" i="63"/>
  <c r="Z60" i="63"/>
  <c r="Y60" i="63"/>
  <c r="X60" i="63"/>
  <c r="W60" i="63"/>
  <c r="V60" i="63"/>
  <c r="U60" i="63"/>
  <c r="T60" i="63"/>
  <c r="S60" i="63"/>
  <c r="R60" i="63"/>
  <c r="Q60" i="63"/>
  <c r="P60" i="63"/>
  <c r="O60" i="63"/>
  <c r="N60" i="63"/>
  <c r="M60" i="63"/>
  <c r="L60" i="63"/>
  <c r="K60" i="63"/>
  <c r="J60" i="63"/>
  <c r="I60" i="63"/>
  <c r="AM58" i="63"/>
  <c r="AL58" i="63"/>
  <c r="AK58" i="63"/>
  <c r="AJ58" i="63"/>
  <c r="AI58" i="63"/>
  <c r="AH58" i="63"/>
  <c r="AG58" i="63"/>
  <c r="AF58" i="63"/>
  <c r="AE58" i="63"/>
  <c r="AD58" i="63"/>
  <c r="AC58" i="63"/>
  <c r="AB58" i="63"/>
  <c r="AA58" i="63"/>
  <c r="Z58" i="63"/>
  <c r="Y58" i="63"/>
  <c r="X58" i="63"/>
  <c r="W58" i="63"/>
  <c r="V58" i="63"/>
  <c r="U58" i="63"/>
  <c r="T58" i="63"/>
  <c r="S58" i="63"/>
  <c r="R58" i="63"/>
  <c r="Q58" i="63"/>
  <c r="P58" i="63"/>
  <c r="O58" i="63"/>
  <c r="N58" i="63"/>
  <c r="M58" i="63"/>
  <c r="L58" i="63"/>
  <c r="K58" i="63"/>
  <c r="J58" i="63"/>
  <c r="I58" i="63"/>
  <c r="AM57" i="63"/>
  <c r="AL57" i="63"/>
  <c r="AK57" i="63"/>
  <c r="AJ57" i="63"/>
  <c r="AI57" i="63"/>
  <c r="AH57" i="63"/>
  <c r="AG57" i="63"/>
  <c r="AF57" i="63"/>
  <c r="AE57" i="63"/>
  <c r="AD57" i="63"/>
  <c r="AC57" i="63"/>
  <c r="AB57" i="63"/>
  <c r="AA57" i="63"/>
  <c r="Z57" i="63"/>
  <c r="Y57" i="63"/>
  <c r="X57" i="63"/>
  <c r="W57" i="63"/>
  <c r="V57" i="63"/>
  <c r="U57" i="63"/>
  <c r="T57" i="63"/>
  <c r="S57" i="63"/>
  <c r="R57" i="63"/>
  <c r="Q57" i="63"/>
  <c r="P57" i="63"/>
  <c r="O57" i="63"/>
  <c r="N57" i="63"/>
  <c r="M57" i="63"/>
  <c r="L57" i="63"/>
  <c r="K57" i="63"/>
  <c r="J57" i="63"/>
  <c r="I57" i="63"/>
  <c r="AM55" i="63"/>
  <c r="AL55" i="63"/>
  <c r="AK55" i="63"/>
  <c r="AJ55" i="63"/>
  <c r="AI55" i="63"/>
  <c r="AH55" i="63"/>
  <c r="AG55" i="63"/>
  <c r="AF55" i="63"/>
  <c r="AE55" i="63"/>
  <c r="AD55" i="63"/>
  <c r="AC55" i="63"/>
  <c r="AB55" i="63"/>
  <c r="AA55" i="63"/>
  <c r="Z55" i="63"/>
  <c r="Y55" i="63"/>
  <c r="X55" i="63"/>
  <c r="W55" i="63"/>
  <c r="V55" i="63"/>
  <c r="U55" i="63"/>
  <c r="T55" i="63"/>
  <c r="S55" i="63"/>
  <c r="R55" i="63"/>
  <c r="Q55" i="63"/>
  <c r="P55" i="63"/>
  <c r="O55" i="63"/>
  <c r="N55" i="63"/>
  <c r="M55" i="63"/>
  <c r="L55" i="63"/>
  <c r="K55" i="63"/>
  <c r="J55" i="63"/>
  <c r="I55" i="63"/>
  <c r="AM54" i="63"/>
  <c r="AL54" i="63"/>
  <c r="AK54" i="63"/>
  <c r="AJ54" i="63"/>
  <c r="AI54" i="63"/>
  <c r="AH54" i="63"/>
  <c r="AG54" i="63"/>
  <c r="AF54" i="63"/>
  <c r="AE54" i="63"/>
  <c r="AD54" i="63"/>
  <c r="AC54" i="63"/>
  <c r="AB54" i="63"/>
  <c r="AA54" i="63"/>
  <c r="Z54" i="63"/>
  <c r="Y54" i="63"/>
  <c r="X54" i="63"/>
  <c r="W54" i="63"/>
  <c r="V54" i="63"/>
  <c r="U54" i="63"/>
  <c r="T54" i="63"/>
  <c r="S54" i="63"/>
  <c r="R54" i="63"/>
  <c r="Q54" i="63"/>
  <c r="P54" i="63"/>
  <c r="O54" i="63"/>
  <c r="N54" i="63"/>
  <c r="M54" i="63"/>
  <c r="L54" i="63"/>
  <c r="K54" i="63"/>
  <c r="J54" i="63"/>
  <c r="I54" i="63"/>
  <c r="AM52" i="63"/>
  <c r="AL52" i="63"/>
  <c r="AK52" i="63"/>
  <c r="AJ52" i="63"/>
  <c r="AI52" i="63"/>
  <c r="AH52" i="63"/>
  <c r="AG52" i="63"/>
  <c r="AF52" i="63"/>
  <c r="AE52" i="63"/>
  <c r="AD52" i="63"/>
  <c r="AC52" i="63"/>
  <c r="AB52" i="63"/>
  <c r="AA52" i="63"/>
  <c r="Z52" i="63"/>
  <c r="Y52" i="63"/>
  <c r="X52" i="63"/>
  <c r="W52" i="63"/>
  <c r="V52" i="63"/>
  <c r="U52" i="63"/>
  <c r="T52" i="63"/>
  <c r="S52" i="63"/>
  <c r="R52" i="63"/>
  <c r="Q52" i="63"/>
  <c r="P52" i="63"/>
  <c r="O52" i="63"/>
  <c r="N52" i="63"/>
  <c r="M52" i="63"/>
  <c r="L52" i="63"/>
  <c r="K52" i="63"/>
  <c r="J52" i="63"/>
  <c r="I52" i="63"/>
  <c r="AM51" i="63"/>
  <c r="AL51" i="63"/>
  <c r="AK51" i="63"/>
  <c r="AJ51" i="63"/>
  <c r="AI51" i="63"/>
  <c r="AH51" i="63"/>
  <c r="AG51" i="63"/>
  <c r="AF51" i="63"/>
  <c r="AE51" i="63"/>
  <c r="AD51" i="63"/>
  <c r="AC51" i="63"/>
  <c r="AB51" i="63"/>
  <c r="AA51" i="63"/>
  <c r="Z51" i="63"/>
  <c r="Y51" i="63"/>
  <c r="X51" i="63"/>
  <c r="W51" i="63"/>
  <c r="V51" i="63"/>
  <c r="U51" i="63"/>
  <c r="T51" i="63"/>
  <c r="S51" i="63"/>
  <c r="R51" i="63"/>
  <c r="Q51" i="63"/>
  <c r="P51" i="63"/>
  <c r="O51" i="63"/>
  <c r="N51" i="63"/>
  <c r="M51" i="63"/>
  <c r="L51" i="63"/>
  <c r="K51" i="63"/>
  <c r="J51" i="63"/>
  <c r="I51" i="63"/>
  <c r="AM49" i="63"/>
  <c r="AL49" i="63"/>
  <c r="AK49" i="63"/>
  <c r="AJ49" i="63"/>
  <c r="AI49" i="63"/>
  <c r="AH49" i="63"/>
  <c r="AG49" i="63"/>
  <c r="AF49" i="63"/>
  <c r="AE49" i="63"/>
  <c r="AD49" i="63"/>
  <c r="AC49" i="63"/>
  <c r="AB49" i="63"/>
  <c r="AA49" i="63"/>
  <c r="Z49" i="63"/>
  <c r="Y49" i="63"/>
  <c r="X49" i="63"/>
  <c r="W49" i="63"/>
  <c r="V49" i="63"/>
  <c r="U49" i="63"/>
  <c r="T49" i="63"/>
  <c r="S49" i="63"/>
  <c r="R49" i="63"/>
  <c r="Q49" i="63"/>
  <c r="P49" i="63"/>
  <c r="O49" i="63"/>
  <c r="N49" i="63"/>
  <c r="M49" i="63"/>
  <c r="L49" i="63"/>
  <c r="K49" i="63"/>
  <c r="J49" i="63"/>
  <c r="I49" i="63"/>
  <c r="AM48" i="63"/>
  <c r="AL48" i="63"/>
  <c r="AK48" i="63"/>
  <c r="AJ48" i="63"/>
  <c r="AI48" i="63"/>
  <c r="AH48" i="63"/>
  <c r="AG48" i="63"/>
  <c r="AF48" i="63"/>
  <c r="AE48" i="63"/>
  <c r="AD48" i="63"/>
  <c r="AC48" i="63"/>
  <c r="AB48" i="63"/>
  <c r="AA48" i="63"/>
  <c r="Z48" i="63"/>
  <c r="Y48" i="63"/>
  <c r="X48" i="63"/>
  <c r="W48" i="63"/>
  <c r="V48" i="63"/>
  <c r="U48" i="63"/>
  <c r="T48" i="63"/>
  <c r="S48" i="63"/>
  <c r="R48" i="63"/>
  <c r="Q48" i="63"/>
  <c r="P48" i="63"/>
  <c r="O48" i="63"/>
  <c r="N48" i="63"/>
  <c r="M48" i="63"/>
  <c r="L48" i="63"/>
  <c r="K48" i="63"/>
  <c r="J48" i="63"/>
  <c r="I48" i="63"/>
  <c r="AM46" i="63"/>
  <c r="AL46" i="63"/>
  <c r="AK46" i="63"/>
  <c r="AJ46" i="63"/>
  <c r="AI46" i="63"/>
  <c r="AH46" i="63"/>
  <c r="AG46" i="63"/>
  <c r="AF46" i="63"/>
  <c r="AE46" i="63"/>
  <c r="AD46" i="63"/>
  <c r="AC46" i="63"/>
  <c r="AB46" i="63"/>
  <c r="AA46" i="63"/>
  <c r="Z46" i="63"/>
  <c r="Y46" i="63"/>
  <c r="X46" i="63"/>
  <c r="W46" i="63"/>
  <c r="V46" i="63"/>
  <c r="U46" i="63"/>
  <c r="T46" i="63"/>
  <c r="S46" i="63"/>
  <c r="R46" i="63"/>
  <c r="Q46" i="63"/>
  <c r="P46" i="63"/>
  <c r="O46" i="63"/>
  <c r="N46" i="63"/>
  <c r="M46" i="63"/>
  <c r="L46" i="63"/>
  <c r="K46" i="63"/>
  <c r="J46" i="63"/>
  <c r="I46" i="63"/>
  <c r="AM45" i="63"/>
  <c r="AL45" i="63"/>
  <c r="AK45" i="63"/>
  <c r="AJ45" i="63"/>
  <c r="AI45" i="63"/>
  <c r="AH45" i="63"/>
  <c r="AG45" i="63"/>
  <c r="AF45" i="63"/>
  <c r="AE45" i="63"/>
  <c r="AD45" i="63"/>
  <c r="AC45" i="63"/>
  <c r="AB45" i="63"/>
  <c r="AA45" i="63"/>
  <c r="Z45" i="63"/>
  <c r="Y45" i="63"/>
  <c r="X45" i="63"/>
  <c r="W45" i="63"/>
  <c r="V45" i="63"/>
  <c r="U45" i="63"/>
  <c r="T45" i="63"/>
  <c r="S45" i="63"/>
  <c r="R45" i="63"/>
  <c r="Q45" i="63"/>
  <c r="P45" i="63"/>
  <c r="O45" i="63"/>
  <c r="N45" i="63"/>
  <c r="M45" i="63"/>
  <c r="L45" i="63"/>
  <c r="K45" i="63"/>
  <c r="J45" i="63"/>
  <c r="I45" i="63"/>
  <c r="AM43" i="63"/>
  <c r="AL43" i="63"/>
  <c r="AK43" i="63"/>
  <c r="AJ43" i="63"/>
  <c r="AI43" i="63"/>
  <c r="AH43" i="63"/>
  <c r="AG43" i="63"/>
  <c r="AF43" i="63"/>
  <c r="AE43" i="63"/>
  <c r="AD43" i="63"/>
  <c r="AC43" i="63"/>
  <c r="AB43" i="63"/>
  <c r="AA43" i="63"/>
  <c r="Z43" i="63"/>
  <c r="Y43" i="63"/>
  <c r="X43" i="63"/>
  <c r="W43" i="63"/>
  <c r="V43" i="63"/>
  <c r="U43" i="63"/>
  <c r="T43" i="63"/>
  <c r="S43" i="63"/>
  <c r="R43" i="63"/>
  <c r="Q43" i="63"/>
  <c r="P43" i="63"/>
  <c r="O43" i="63"/>
  <c r="N43" i="63"/>
  <c r="M43" i="63"/>
  <c r="L43" i="63"/>
  <c r="K43" i="63"/>
  <c r="J43" i="63"/>
  <c r="I43" i="63"/>
  <c r="AM42" i="63"/>
  <c r="AL42" i="63"/>
  <c r="AK42" i="63"/>
  <c r="AJ42" i="63"/>
  <c r="AI42" i="63"/>
  <c r="AH42" i="63"/>
  <c r="AG42" i="63"/>
  <c r="AF42" i="63"/>
  <c r="AE42" i="63"/>
  <c r="AD42" i="63"/>
  <c r="AC42" i="63"/>
  <c r="AB42" i="63"/>
  <c r="AA42" i="63"/>
  <c r="Z42" i="63"/>
  <c r="Y42" i="63"/>
  <c r="X42" i="63"/>
  <c r="W42" i="63"/>
  <c r="V42" i="63"/>
  <c r="U42" i="63"/>
  <c r="T42" i="63"/>
  <c r="S42" i="63"/>
  <c r="R42" i="63"/>
  <c r="Q42" i="63"/>
  <c r="P42" i="63"/>
  <c r="O42" i="63"/>
  <c r="N42" i="63"/>
  <c r="M42" i="63"/>
  <c r="L42" i="63"/>
  <c r="K42" i="63"/>
  <c r="J42" i="63"/>
  <c r="I42" i="63"/>
  <c r="AM40" i="63"/>
  <c r="AL40" i="63"/>
  <c r="AK40" i="63"/>
  <c r="AJ40" i="63"/>
  <c r="AI40" i="63"/>
  <c r="AH40" i="63"/>
  <c r="AG40" i="63"/>
  <c r="AF40" i="63"/>
  <c r="AE40" i="63"/>
  <c r="AD40" i="63"/>
  <c r="AC40" i="63"/>
  <c r="AB40" i="63"/>
  <c r="AA40" i="63"/>
  <c r="Z40" i="63"/>
  <c r="Y40" i="63"/>
  <c r="X40" i="63"/>
  <c r="W40" i="63"/>
  <c r="V40" i="63"/>
  <c r="U40" i="63"/>
  <c r="T40" i="63"/>
  <c r="S40" i="63"/>
  <c r="R40" i="63"/>
  <c r="Q40" i="63"/>
  <c r="P40" i="63"/>
  <c r="O40" i="63"/>
  <c r="N40" i="63"/>
  <c r="M40" i="63"/>
  <c r="L40" i="63"/>
  <c r="K40" i="63"/>
  <c r="J40" i="63"/>
  <c r="I40" i="63"/>
  <c r="AM39" i="63"/>
  <c r="AL39" i="63"/>
  <c r="AK39" i="63"/>
  <c r="AJ39" i="63"/>
  <c r="AI39" i="63"/>
  <c r="AH39" i="63"/>
  <c r="AG39" i="63"/>
  <c r="AF39" i="63"/>
  <c r="AE39" i="63"/>
  <c r="AD39" i="63"/>
  <c r="AC39" i="63"/>
  <c r="AB39" i="63"/>
  <c r="AA39" i="63"/>
  <c r="Z39" i="63"/>
  <c r="Y39" i="63"/>
  <c r="X39" i="63"/>
  <c r="W39" i="63"/>
  <c r="V39" i="63"/>
  <c r="U39" i="63"/>
  <c r="T39" i="63"/>
  <c r="S39" i="63"/>
  <c r="R39" i="63"/>
  <c r="Q39" i="63"/>
  <c r="P39" i="63"/>
  <c r="O39" i="63"/>
  <c r="N39" i="63"/>
  <c r="M39" i="63"/>
  <c r="L39" i="63"/>
  <c r="K39" i="63"/>
  <c r="J39" i="63"/>
  <c r="I39" i="63"/>
  <c r="AM37" i="63"/>
  <c r="AL37" i="63"/>
  <c r="AK37" i="63"/>
  <c r="AJ37" i="63"/>
  <c r="AI37" i="63"/>
  <c r="AH37" i="63"/>
  <c r="AG37" i="63"/>
  <c r="AF37" i="63"/>
  <c r="AE37" i="63"/>
  <c r="AD37" i="63"/>
  <c r="AC37" i="63"/>
  <c r="AB37" i="63"/>
  <c r="AA37" i="63"/>
  <c r="Z37" i="63"/>
  <c r="Y37" i="63"/>
  <c r="X37" i="63"/>
  <c r="W37" i="63"/>
  <c r="V37" i="63"/>
  <c r="U37" i="63"/>
  <c r="T37" i="63"/>
  <c r="S37" i="63"/>
  <c r="R37" i="63"/>
  <c r="Q37" i="63"/>
  <c r="P37" i="63"/>
  <c r="O37" i="63"/>
  <c r="N37" i="63"/>
  <c r="M37" i="63"/>
  <c r="L37" i="63"/>
  <c r="K37" i="63"/>
  <c r="J37" i="63"/>
  <c r="I37" i="63"/>
  <c r="AM36" i="63"/>
  <c r="AL36" i="63"/>
  <c r="AK36" i="63"/>
  <c r="AJ36" i="63"/>
  <c r="AI36" i="63"/>
  <c r="AH36" i="63"/>
  <c r="AG36" i="63"/>
  <c r="AF36" i="63"/>
  <c r="AE36" i="63"/>
  <c r="AD36" i="63"/>
  <c r="AC36" i="63"/>
  <c r="AB36" i="63"/>
  <c r="AA36" i="63"/>
  <c r="Z36" i="63"/>
  <c r="Y36" i="63"/>
  <c r="X36" i="63"/>
  <c r="W36" i="63"/>
  <c r="V36" i="63"/>
  <c r="U36" i="63"/>
  <c r="T36" i="63"/>
  <c r="S36" i="63"/>
  <c r="R36" i="63"/>
  <c r="Q36" i="63"/>
  <c r="P36" i="63"/>
  <c r="O36" i="63"/>
  <c r="N36" i="63"/>
  <c r="M36" i="63"/>
  <c r="L36" i="63"/>
  <c r="K36" i="63"/>
  <c r="J36" i="63"/>
  <c r="I36" i="63"/>
  <c r="AM34" i="63"/>
  <c r="AL34" i="63"/>
  <c r="AK34" i="63"/>
  <c r="AJ34" i="63"/>
  <c r="AI34" i="63"/>
  <c r="AH34" i="63"/>
  <c r="AG34" i="63"/>
  <c r="AF34" i="63"/>
  <c r="AE34" i="63"/>
  <c r="AD34" i="63"/>
  <c r="AC34" i="63"/>
  <c r="AB34" i="63"/>
  <c r="AA34" i="63"/>
  <c r="Z34" i="63"/>
  <c r="Y34" i="63"/>
  <c r="X34" i="63"/>
  <c r="W34" i="63"/>
  <c r="V34" i="63"/>
  <c r="U34" i="63"/>
  <c r="T34" i="63"/>
  <c r="S34" i="63"/>
  <c r="R34" i="63"/>
  <c r="Q34" i="63"/>
  <c r="P34" i="63"/>
  <c r="O34" i="63"/>
  <c r="N34" i="63"/>
  <c r="M34" i="63"/>
  <c r="L34" i="63"/>
  <c r="K34" i="63"/>
  <c r="J34" i="63"/>
  <c r="I34" i="63"/>
  <c r="AM33" i="63"/>
  <c r="AL33" i="63"/>
  <c r="AK33" i="63"/>
  <c r="AJ33" i="63"/>
  <c r="AI33" i="63"/>
  <c r="AH33" i="63"/>
  <c r="AG33" i="63"/>
  <c r="AF33" i="63"/>
  <c r="AE33" i="63"/>
  <c r="AD33" i="63"/>
  <c r="AC33" i="63"/>
  <c r="AB33" i="63"/>
  <c r="AA33" i="63"/>
  <c r="Z33" i="63"/>
  <c r="Y33" i="63"/>
  <c r="X33" i="63"/>
  <c r="W33" i="63"/>
  <c r="V33" i="63"/>
  <c r="U33" i="63"/>
  <c r="T33" i="63"/>
  <c r="S33" i="63"/>
  <c r="R33" i="63"/>
  <c r="Q33" i="63"/>
  <c r="P33" i="63"/>
  <c r="O33" i="63"/>
  <c r="N33" i="63"/>
  <c r="M33" i="63"/>
  <c r="L33" i="63"/>
  <c r="K33" i="63"/>
  <c r="J33" i="63"/>
  <c r="I33" i="63"/>
  <c r="AM31" i="63"/>
  <c r="AL31" i="63"/>
  <c r="AK31" i="63"/>
  <c r="AJ31" i="63"/>
  <c r="AI31" i="63"/>
  <c r="AH31" i="63"/>
  <c r="AG31" i="63"/>
  <c r="AF31" i="63"/>
  <c r="AE31" i="63"/>
  <c r="AD31" i="63"/>
  <c r="AC31" i="63"/>
  <c r="AB31" i="63"/>
  <c r="AA31" i="63"/>
  <c r="Z31" i="63"/>
  <c r="Y31" i="63"/>
  <c r="X31" i="63"/>
  <c r="W31" i="63"/>
  <c r="V31" i="63"/>
  <c r="U31" i="63"/>
  <c r="T31" i="63"/>
  <c r="S31" i="63"/>
  <c r="R31" i="63"/>
  <c r="Q31" i="63"/>
  <c r="P31" i="63"/>
  <c r="O31" i="63"/>
  <c r="N31" i="63"/>
  <c r="M31" i="63"/>
  <c r="L31" i="63"/>
  <c r="K31" i="63"/>
  <c r="J31" i="63"/>
  <c r="I31" i="63"/>
  <c r="AM30" i="63"/>
  <c r="AL30" i="63"/>
  <c r="AK30" i="63"/>
  <c r="AJ30" i="63"/>
  <c r="AI30" i="63"/>
  <c r="AH30" i="63"/>
  <c r="AG30" i="63"/>
  <c r="AF30" i="63"/>
  <c r="AE30" i="63"/>
  <c r="AD30" i="63"/>
  <c r="AC30" i="63"/>
  <c r="AB30" i="63"/>
  <c r="AA30" i="63"/>
  <c r="Z30" i="63"/>
  <c r="Y30" i="63"/>
  <c r="X30" i="63"/>
  <c r="W30" i="63"/>
  <c r="V30" i="63"/>
  <c r="U30" i="63"/>
  <c r="T30" i="63"/>
  <c r="S30" i="63"/>
  <c r="R30" i="63"/>
  <c r="Q30" i="63"/>
  <c r="P30" i="63"/>
  <c r="O30" i="63"/>
  <c r="N30" i="63"/>
  <c r="M30" i="63"/>
  <c r="L30" i="63"/>
  <c r="K30" i="63"/>
  <c r="J30" i="63"/>
  <c r="I30" i="63"/>
  <c r="AM28" i="63"/>
  <c r="AL28" i="63"/>
  <c r="AK28" i="63"/>
  <c r="AJ28" i="63"/>
  <c r="AI28" i="63"/>
  <c r="AH28" i="63"/>
  <c r="AG28" i="63"/>
  <c r="AF28" i="63"/>
  <c r="AE28" i="63"/>
  <c r="AD28" i="63"/>
  <c r="AC28" i="63"/>
  <c r="AB28" i="63"/>
  <c r="AA28" i="63"/>
  <c r="Z28" i="63"/>
  <c r="Y28" i="63"/>
  <c r="X28" i="63"/>
  <c r="W28" i="63"/>
  <c r="V28" i="63"/>
  <c r="U28" i="63"/>
  <c r="T28" i="63"/>
  <c r="S28" i="63"/>
  <c r="R28" i="63"/>
  <c r="Q28" i="63"/>
  <c r="P28" i="63"/>
  <c r="O28" i="63"/>
  <c r="N28" i="63"/>
  <c r="M28" i="63"/>
  <c r="L28" i="63"/>
  <c r="K28" i="63"/>
  <c r="J28" i="63"/>
  <c r="I28" i="63"/>
  <c r="AM27" i="63"/>
  <c r="AL27" i="63"/>
  <c r="AK27" i="63"/>
  <c r="AJ27" i="63"/>
  <c r="AI27" i="63"/>
  <c r="AH27" i="63"/>
  <c r="AG27" i="63"/>
  <c r="AF27" i="63"/>
  <c r="AE27" i="63"/>
  <c r="AD27" i="63"/>
  <c r="AC27" i="63"/>
  <c r="AB27" i="63"/>
  <c r="AA27" i="63"/>
  <c r="Z27" i="63"/>
  <c r="Y27" i="63"/>
  <c r="X27" i="63"/>
  <c r="W27" i="63"/>
  <c r="V27" i="63"/>
  <c r="U27" i="63"/>
  <c r="T27" i="63"/>
  <c r="S27" i="63"/>
  <c r="R27" i="63"/>
  <c r="Q27" i="63"/>
  <c r="P27" i="63"/>
  <c r="O27" i="63"/>
  <c r="N27" i="63"/>
  <c r="M27" i="63"/>
  <c r="L27" i="63"/>
  <c r="K27" i="63"/>
  <c r="J27" i="63"/>
  <c r="I27" i="63"/>
  <c r="AM25" i="63"/>
  <c r="AL25" i="63"/>
  <c r="AK25" i="63"/>
  <c r="AJ25" i="63"/>
  <c r="AI25" i="63"/>
  <c r="AH25" i="63"/>
  <c r="AG25" i="63"/>
  <c r="AF25" i="63"/>
  <c r="AE25" i="63"/>
  <c r="AD25" i="63"/>
  <c r="AC25" i="63"/>
  <c r="AB25" i="63"/>
  <c r="AA25" i="63"/>
  <c r="Z25" i="63"/>
  <c r="Y25" i="63"/>
  <c r="X25" i="63"/>
  <c r="W25" i="63"/>
  <c r="V25" i="63"/>
  <c r="U25" i="63"/>
  <c r="T25" i="63"/>
  <c r="S25" i="63"/>
  <c r="R25" i="63"/>
  <c r="Q25" i="63"/>
  <c r="P25" i="63"/>
  <c r="O25" i="63"/>
  <c r="N25" i="63"/>
  <c r="M25" i="63"/>
  <c r="L25" i="63"/>
  <c r="K25" i="63"/>
  <c r="J25" i="63"/>
  <c r="I25" i="63"/>
  <c r="AM24" i="63"/>
  <c r="AL24" i="63"/>
  <c r="AK24" i="63"/>
  <c r="AJ24" i="63"/>
  <c r="AI24" i="63"/>
  <c r="AH24" i="63"/>
  <c r="AG24" i="63"/>
  <c r="AF24" i="63"/>
  <c r="AE24" i="63"/>
  <c r="AD24" i="63"/>
  <c r="AC24" i="63"/>
  <c r="AB24" i="63"/>
  <c r="AA24" i="63"/>
  <c r="Z24" i="63"/>
  <c r="Y24" i="63"/>
  <c r="X24" i="63"/>
  <c r="W24" i="63"/>
  <c r="V24" i="63"/>
  <c r="U24" i="63"/>
  <c r="T24" i="63"/>
  <c r="S24" i="63"/>
  <c r="R24" i="63"/>
  <c r="Q24" i="63"/>
  <c r="P24" i="63"/>
  <c r="O24" i="63"/>
  <c r="N24" i="63"/>
  <c r="M24" i="63"/>
  <c r="L24" i="63"/>
  <c r="K24" i="63"/>
  <c r="J24" i="63"/>
  <c r="I24" i="63"/>
  <c r="AR15" i="63"/>
  <c r="AP15" i="63"/>
  <c r="AO14" i="63"/>
  <c r="AH13" i="63"/>
  <c r="AB13" i="63"/>
  <c r="Y13" i="63"/>
  <c r="S14" i="63"/>
  <c r="M14" i="63"/>
  <c r="G15" i="63"/>
  <c r="E13" i="63"/>
  <c r="AR10" i="63"/>
  <c r="AP10" i="63"/>
  <c r="AN10" i="63"/>
  <c r="AH10" i="63"/>
  <c r="AB10" i="63"/>
  <c r="V10" i="63"/>
  <c r="P10" i="63"/>
  <c r="J10" i="63"/>
  <c r="G10" i="63"/>
  <c r="E10" i="63"/>
  <c r="BA3" i="63"/>
  <c r="BA4" i="63" s="1"/>
  <c r="BA5" i="63" s="1"/>
  <c r="BA6" i="63" s="1"/>
  <c r="BA7" i="63" s="1"/>
  <c r="BA8" i="63" s="1"/>
  <c r="AN3" i="63"/>
  <c r="BA2" i="63"/>
  <c r="AZ2" i="63"/>
  <c r="AZ3" i="63" s="1"/>
  <c r="AZ4" i="63" s="1"/>
  <c r="AZ5" i="63" s="1"/>
  <c r="AZ6" i="63" s="1"/>
  <c r="AZ7" i="63" s="1"/>
  <c r="AZ8" i="63" s="1"/>
  <c r="P2" i="63"/>
  <c r="AA22" i="63" s="1"/>
  <c r="AM319" i="62"/>
  <c r="AL319" i="62"/>
  <c r="AK319" i="62"/>
  <c r="AJ319" i="62"/>
  <c r="AI319" i="62"/>
  <c r="AH319" i="62"/>
  <c r="AG319" i="62"/>
  <c r="AF319" i="62"/>
  <c r="AE319" i="62"/>
  <c r="AD319" i="62"/>
  <c r="AC319" i="62"/>
  <c r="AB319" i="62"/>
  <c r="AA319" i="62"/>
  <c r="Z319" i="62"/>
  <c r="Y319" i="62"/>
  <c r="X319" i="62"/>
  <c r="W319" i="62"/>
  <c r="V319" i="62"/>
  <c r="U319" i="62"/>
  <c r="T319" i="62"/>
  <c r="S319" i="62"/>
  <c r="R319" i="62"/>
  <c r="Q319" i="62"/>
  <c r="P319" i="62"/>
  <c r="O319" i="62"/>
  <c r="N319" i="62"/>
  <c r="M319" i="62"/>
  <c r="L319" i="62"/>
  <c r="K319" i="62"/>
  <c r="J319" i="62"/>
  <c r="I319" i="62"/>
  <c r="AM318" i="62"/>
  <c r="AL318" i="62"/>
  <c r="AK318" i="62"/>
  <c r="AJ318" i="62"/>
  <c r="AI318" i="62"/>
  <c r="AH318" i="62"/>
  <c r="AG318" i="62"/>
  <c r="AF318" i="62"/>
  <c r="AE318" i="62"/>
  <c r="AD318" i="62"/>
  <c r="AC318" i="62"/>
  <c r="AB318" i="62"/>
  <c r="AA318" i="62"/>
  <c r="Z318" i="62"/>
  <c r="Y318" i="62"/>
  <c r="X318" i="62"/>
  <c r="W318" i="62"/>
  <c r="V318" i="62"/>
  <c r="U318" i="62"/>
  <c r="T318" i="62"/>
  <c r="S318" i="62"/>
  <c r="R318" i="62"/>
  <c r="Q318" i="62"/>
  <c r="P318" i="62"/>
  <c r="O318" i="62"/>
  <c r="N318" i="62"/>
  <c r="M318" i="62"/>
  <c r="L318" i="62"/>
  <c r="K318" i="62"/>
  <c r="J318" i="62"/>
  <c r="I318" i="62"/>
  <c r="AM316" i="62"/>
  <c r="AL316" i="62"/>
  <c r="AK316" i="62"/>
  <c r="AJ316" i="62"/>
  <c r="AI316" i="62"/>
  <c r="AH316" i="62"/>
  <c r="AG316" i="62"/>
  <c r="AF316" i="62"/>
  <c r="AE316" i="62"/>
  <c r="AD316" i="62"/>
  <c r="AC316" i="62"/>
  <c r="AB316" i="62"/>
  <c r="AA316" i="62"/>
  <c r="Z316" i="62"/>
  <c r="Y316" i="62"/>
  <c r="X316" i="62"/>
  <c r="W316" i="62"/>
  <c r="V316" i="62"/>
  <c r="U316" i="62"/>
  <c r="T316" i="62"/>
  <c r="S316" i="62"/>
  <c r="R316" i="62"/>
  <c r="Q316" i="62"/>
  <c r="P316" i="62"/>
  <c r="O316" i="62"/>
  <c r="N316" i="62"/>
  <c r="M316" i="62"/>
  <c r="L316" i="62"/>
  <c r="K316" i="62"/>
  <c r="J316" i="62"/>
  <c r="I316" i="62"/>
  <c r="AM315" i="62"/>
  <c r="AL315" i="62"/>
  <c r="AK315" i="62"/>
  <c r="AJ315" i="62"/>
  <c r="AI315" i="62"/>
  <c r="AH315" i="62"/>
  <c r="AG315" i="62"/>
  <c r="AF315" i="62"/>
  <c r="AE315" i="62"/>
  <c r="AD315" i="62"/>
  <c r="AC315" i="62"/>
  <c r="AB315" i="62"/>
  <c r="AA315" i="62"/>
  <c r="Z315" i="62"/>
  <c r="Y315" i="62"/>
  <c r="X315" i="62"/>
  <c r="W315" i="62"/>
  <c r="V315" i="62"/>
  <c r="U315" i="62"/>
  <c r="T315" i="62"/>
  <c r="S315" i="62"/>
  <c r="R315" i="62"/>
  <c r="Q315" i="62"/>
  <c r="P315" i="62"/>
  <c r="O315" i="62"/>
  <c r="N315" i="62"/>
  <c r="M315" i="62"/>
  <c r="L315" i="62"/>
  <c r="K315" i="62"/>
  <c r="J315" i="62"/>
  <c r="I315" i="62"/>
  <c r="AM313" i="62"/>
  <c r="AL313" i="62"/>
  <c r="AK313" i="62"/>
  <c r="AJ313" i="62"/>
  <c r="AI313" i="62"/>
  <c r="AH313" i="62"/>
  <c r="AG313" i="62"/>
  <c r="AF313" i="62"/>
  <c r="AE313" i="62"/>
  <c r="AD313" i="62"/>
  <c r="AC313" i="62"/>
  <c r="AB313" i="62"/>
  <c r="AA313" i="62"/>
  <c r="Z313" i="62"/>
  <c r="Y313" i="62"/>
  <c r="X313" i="62"/>
  <c r="W313" i="62"/>
  <c r="V313" i="62"/>
  <c r="U313" i="62"/>
  <c r="T313" i="62"/>
  <c r="S313" i="62"/>
  <c r="R313" i="62"/>
  <c r="Q313" i="62"/>
  <c r="P313" i="62"/>
  <c r="O313" i="62"/>
  <c r="N313" i="62"/>
  <c r="M313" i="62"/>
  <c r="L313" i="62"/>
  <c r="K313" i="62"/>
  <c r="J313" i="62"/>
  <c r="I313" i="62"/>
  <c r="AM312" i="62"/>
  <c r="AL312" i="62"/>
  <c r="AK312" i="62"/>
  <c r="AJ312" i="62"/>
  <c r="AI312" i="62"/>
  <c r="AH312" i="62"/>
  <c r="AG312" i="62"/>
  <c r="AF312" i="62"/>
  <c r="AE312" i="62"/>
  <c r="AD312" i="62"/>
  <c r="AC312" i="62"/>
  <c r="AB312" i="62"/>
  <c r="AA312" i="62"/>
  <c r="Z312" i="62"/>
  <c r="Y312" i="62"/>
  <c r="X312" i="62"/>
  <c r="W312" i="62"/>
  <c r="V312" i="62"/>
  <c r="U312" i="62"/>
  <c r="T312" i="62"/>
  <c r="S312" i="62"/>
  <c r="R312" i="62"/>
  <c r="Q312" i="62"/>
  <c r="P312" i="62"/>
  <c r="O312" i="62"/>
  <c r="N312" i="62"/>
  <c r="M312" i="62"/>
  <c r="L312" i="62"/>
  <c r="K312" i="62"/>
  <c r="J312" i="62"/>
  <c r="I312" i="62"/>
  <c r="AM310" i="62"/>
  <c r="AL310" i="62"/>
  <c r="AK310" i="62"/>
  <c r="AJ310" i="62"/>
  <c r="AI310" i="62"/>
  <c r="AH310" i="62"/>
  <c r="AG310" i="62"/>
  <c r="AF310" i="62"/>
  <c r="AE310" i="62"/>
  <c r="AD310" i="62"/>
  <c r="AC310" i="62"/>
  <c r="AB310" i="62"/>
  <c r="AA310" i="62"/>
  <c r="Z310" i="62"/>
  <c r="Y310" i="62"/>
  <c r="X310" i="62"/>
  <c r="W310" i="62"/>
  <c r="V310" i="62"/>
  <c r="U310" i="62"/>
  <c r="T310" i="62"/>
  <c r="S310" i="62"/>
  <c r="R310" i="62"/>
  <c r="Q310" i="62"/>
  <c r="P310" i="62"/>
  <c r="O310" i="62"/>
  <c r="N310" i="62"/>
  <c r="M310" i="62"/>
  <c r="L310" i="62"/>
  <c r="K310" i="62"/>
  <c r="J310" i="62"/>
  <c r="I310" i="62"/>
  <c r="AM309" i="62"/>
  <c r="AL309" i="62"/>
  <c r="AK309" i="62"/>
  <c r="AJ309" i="62"/>
  <c r="AI309" i="62"/>
  <c r="AH309" i="62"/>
  <c r="AG309" i="62"/>
  <c r="AF309" i="62"/>
  <c r="AE309" i="62"/>
  <c r="AD309" i="62"/>
  <c r="AC309" i="62"/>
  <c r="AB309" i="62"/>
  <c r="AA309" i="62"/>
  <c r="Z309" i="62"/>
  <c r="Y309" i="62"/>
  <c r="X309" i="62"/>
  <c r="W309" i="62"/>
  <c r="V309" i="62"/>
  <c r="U309" i="62"/>
  <c r="T309" i="62"/>
  <c r="S309" i="62"/>
  <c r="R309" i="62"/>
  <c r="Q309" i="62"/>
  <c r="P309" i="62"/>
  <c r="O309" i="62"/>
  <c r="N309" i="62"/>
  <c r="M309" i="62"/>
  <c r="L309" i="62"/>
  <c r="K309" i="62"/>
  <c r="J309" i="62"/>
  <c r="I309" i="62"/>
  <c r="AM307" i="62"/>
  <c r="AL307" i="62"/>
  <c r="AK307" i="62"/>
  <c r="AJ307" i="62"/>
  <c r="AI307" i="62"/>
  <c r="AH307" i="62"/>
  <c r="AG307" i="62"/>
  <c r="AF307" i="62"/>
  <c r="AE307" i="62"/>
  <c r="AD307" i="62"/>
  <c r="AC307" i="62"/>
  <c r="AB307" i="62"/>
  <c r="AA307" i="62"/>
  <c r="Z307" i="62"/>
  <c r="Y307" i="62"/>
  <c r="X307" i="62"/>
  <c r="W307" i="62"/>
  <c r="V307" i="62"/>
  <c r="U307" i="62"/>
  <c r="T307" i="62"/>
  <c r="S307" i="62"/>
  <c r="R307" i="62"/>
  <c r="Q307" i="62"/>
  <c r="P307" i="62"/>
  <c r="O307" i="62"/>
  <c r="N307" i="62"/>
  <c r="M307" i="62"/>
  <c r="L307" i="62"/>
  <c r="K307" i="62"/>
  <c r="J307" i="62"/>
  <c r="I307" i="62"/>
  <c r="AM306" i="62"/>
  <c r="AL306" i="62"/>
  <c r="AK306" i="62"/>
  <c r="AJ306" i="62"/>
  <c r="AI306" i="62"/>
  <c r="AH306" i="62"/>
  <c r="AG306" i="62"/>
  <c r="AF306" i="62"/>
  <c r="AE306" i="62"/>
  <c r="AD306" i="62"/>
  <c r="AC306" i="62"/>
  <c r="AB306" i="62"/>
  <c r="AA306" i="62"/>
  <c r="Z306" i="62"/>
  <c r="Y306" i="62"/>
  <c r="X306" i="62"/>
  <c r="W306" i="62"/>
  <c r="V306" i="62"/>
  <c r="U306" i="62"/>
  <c r="T306" i="62"/>
  <c r="S306" i="62"/>
  <c r="R306" i="62"/>
  <c r="Q306" i="62"/>
  <c r="P306" i="62"/>
  <c r="O306" i="62"/>
  <c r="N306" i="62"/>
  <c r="M306" i="62"/>
  <c r="L306" i="62"/>
  <c r="K306" i="62"/>
  <c r="J306" i="62"/>
  <c r="I306" i="62"/>
  <c r="AM304" i="62"/>
  <c r="AL304" i="62"/>
  <c r="AK304" i="62"/>
  <c r="AJ304" i="62"/>
  <c r="AI304" i="62"/>
  <c r="AH304" i="62"/>
  <c r="AG304" i="62"/>
  <c r="AF304" i="62"/>
  <c r="AE304" i="62"/>
  <c r="AD304" i="62"/>
  <c r="AC304" i="62"/>
  <c r="AB304" i="62"/>
  <c r="AA304" i="62"/>
  <c r="Z304" i="62"/>
  <c r="Y304" i="62"/>
  <c r="X304" i="62"/>
  <c r="W304" i="62"/>
  <c r="V304" i="62"/>
  <c r="U304" i="62"/>
  <c r="T304" i="62"/>
  <c r="S304" i="62"/>
  <c r="R304" i="62"/>
  <c r="Q304" i="62"/>
  <c r="P304" i="62"/>
  <c r="O304" i="62"/>
  <c r="N304" i="62"/>
  <c r="M304" i="62"/>
  <c r="L304" i="62"/>
  <c r="K304" i="62"/>
  <c r="J304" i="62"/>
  <c r="I304" i="62"/>
  <c r="AM303" i="62"/>
  <c r="AL303" i="62"/>
  <c r="AK303" i="62"/>
  <c r="AJ303" i="62"/>
  <c r="AI303" i="62"/>
  <c r="AH303" i="62"/>
  <c r="AG303" i="62"/>
  <c r="AF303" i="62"/>
  <c r="AE303" i="62"/>
  <c r="AD303" i="62"/>
  <c r="AC303" i="62"/>
  <c r="AB303" i="62"/>
  <c r="AA303" i="62"/>
  <c r="Z303" i="62"/>
  <c r="Y303" i="62"/>
  <c r="X303" i="62"/>
  <c r="W303" i="62"/>
  <c r="V303" i="62"/>
  <c r="U303" i="62"/>
  <c r="T303" i="62"/>
  <c r="S303" i="62"/>
  <c r="R303" i="62"/>
  <c r="Q303" i="62"/>
  <c r="P303" i="62"/>
  <c r="O303" i="62"/>
  <c r="N303" i="62"/>
  <c r="M303" i="62"/>
  <c r="L303" i="62"/>
  <c r="K303" i="62"/>
  <c r="J303" i="62"/>
  <c r="I303" i="62"/>
  <c r="AM301" i="62"/>
  <c r="AL301" i="62"/>
  <c r="AK301" i="62"/>
  <c r="AJ301" i="62"/>
  <c r="AI301" i="62"/>
  <c r="AH301" i="62"/>
  <c r="AG301" i="62"/>
  <c r="AF301" i="62"/>
  <c r="AE301" i="62"/>
  <c r="AD301" i="62"/>
  <c r="AC301" i="62"/>
  <c r="AB301" i="62"/>
  <c r="AA301" i="62"/>
  <c r="Z301" i="62"/>
  <c r="Y301" i="62"/>
  <c r="X301" i="62"/>
  <c r="W301" i="62"/>
  <c r="V301" i="62"/>
  <c r="U301" i="62"/>
  <c r="T301" i="62"/>
  <c r="S301" i="62"/>
  <c r="R301" i="62"/>
  <c r="Q301" i="62"/>
  <c r="P301" i="62"/>
  <c r="O301" i="62"/>
  <c r="N301" i="62"/>
  <c r="M301" i="62"/>
  <c r="L301" i="62"/>
  <c r="K301" i="62"/>
  <c r="J301" i="62"/>
  <c r="I301" i="62"/>
  <c r="AM300" i="62"/>
  <c r="AL300" i="62"/>
  <c r="AK300" i="62"/>
  <c r="AJ300" i="62"/>
  <c r="AI300" i="62"/>
  <c r="AH300" i="62"/>
  <c r="AG300" i="62"/>
  <c r="AF300" i="62"/>
  <c r="AE300" i="62"/>
  <c r="AD300" i="62"/>
  <c r="AC300" i="62"/>
  <c r="AB300" i="62"/>
  <c r="AA300" i="62"/>
  <c r="Z300" i="62"/>
  <c r="Y300" i="62"/>
  <c r="X300" i="62"/>
  <c r="W300" i="62"/>
  <c r="V300" i="62"/>
  <c r="U300" i="62"/>
  <c r="T300" i="62"/>
  <c r="S300" i="62"/>
  <c r="R300" i="62"/>
  <c r="Q300" i="62"/>
  <c r="P300" i="62"/>
  <c r="O300" i="62"/>
  <c r="N300" i="62"/>
  <c r="M300" i="62"/>
  <c r="L300" i="62"/>
  <c r="K300" i="62"/>
  <c r="J300" i="62"/>
  <c r="I300" i="62"/>
  <c r="AM298" i="62"/>
  <c r="AL298" i="62"/>
  <c r="AK298" i="62"/>
  <c r="AJ298" i="62"/>
  <c r="AI298" i="62"/>
  <c r="AH298" i="62"/>
  <c r="AG298" i="62"/>
  <c r="AF298" i="62"/>
  <c r="AE298" i="62"/>
  <c r="AD298" i="62"/>
  <c r="AC298" i="62"/>
  <c r="AB298" i="62"/>
  <c r="AA298" i="62"/>
  <c r="Z298" i="62"/>
  <c r="Y298" i="62"/>
  <c r="X298" i="62"/>
  <c r="W298" i="62"/>
  <c r="V298" i="62"/>
  <c r="U298" i="62"/>
  <c r="T298" i="62"/>
  <c r="S298" i="62"/>
  <c r="R298" i="62"/>
  <c r="Q298" i="62"/>
  <c r="P298" i="62"/>
  <c r="O298" i="62"/>
  <c r="N298" i="62"/>
  <c r="M298" i="62"/>
  <c r="L298" i="62"/>
  <c r="K298" i="62"/>
  <c r="J298" i="62"/>
  <c r="I298" i="62"/>
  <c r="AM297" i="62"/>
  <c r="AL297" i="62"/>
  <c r="AK297" i="62"/>
  <c r="AJ297" i="62"/>
  <c r="AI297" i="62"/>
  <c r="AH297" i="62"/>
  <c r="AG297" i="62"/>
  <c r="AF297" i="62"/>
  <c r="AE297" i="62"/>
  <c r="AD297" i="62"/>
  <c r="AC297" i="62"/>
  <c r="AB297" i="62"/>
  <c r="AA297" i="62"/>
  <c r="Z297" i="62"/>
  <c r="Y297" i="62"/>
  <c r="X297" i="62"/>
  <c r="W297" i="62"/>
  <c r="V297" i="62"/>
  <c r="U297" i="62"/>
  <c r="T297" i="62"/>
  <c r="S297" i="62"/>
  <c r="R297" i="62"/>
  <c r="Q297" i="62"/>
  <c r="P297" i="62"/>
  <c r="O297" i="62"/>
  <c r="N297" i="62"/>
  <c r="M297" i="62"/>
  <c r="L297" i="62"/>
  <c r="K297" i="62"/>
  <c r="J297" i="62"/>
  <c r="I297" i="62"/>
  <c r="AM295" i="62"/>
  <c r="AL295" i="62"/>
  <c r="AK295" i="62"/>
  <c r="AJ295" i="62"/>
  <c r="AI295" i="62"/>
  <c r="AH295" i="62"/>
  <c r="AG295" i="62"/>
  <c r="AF295" i="62"/>
  <c r="AE295" i="62"/>
  <c r="AD295" i="62"/>
  <c r="AC295" i="62"/>
  <c r="AB295" i="62"/>
  <c r="AA295" i="62"/>
  <c r="Z295" i="62"/>
  <c r="Y295" i="62"/>
  <c r="X295" i="62"/>
  <c r="W295" i="62"/>
  <c r="V295" i="62"/>
  <c r="U295" i="62"/>
  <c r="T295" i="62"/>
  <c r="S295" i="62"/>
  <c r="R295" i="62"/>
  <c r="Q295" i="62"/>
  <c r="P295" i="62"/>
  <c r="O295" i="62"/>
  <c r="N295" i="62"/>
  <c r="M295" i="62"/>
  <c r="L295" i="62"/>
  <c r="K295" i="62"/>
  <c r="J295" i="62"/>
  <c r="I295" i="62"/>
  <c r="AM294" i="62"/>
  <c r="AL294" i="62"/>
  <c r="AK294" i="62"/>
  <c r="AJ294" i="62"/>
  <c r="AI294" i="62"/>
  <c r="AH294" i="62"/>
  <c r="AG294" i="62"/>
  <c r="AF294" i="62"/>
  <c r="AE294" i="62"/>
  <c r="AD294" i="62"/>
  <c r="AC294" i="62"/>
  <c r="AB294" i="62"/>
  <c r="AA294" i="62"/>
  <c r="Z294" i="62"/>
  <c r="Y294" i="62"/>
  <c r="X294" i="62"/>
  <c r="W294" i="62"/>
  <c r="V294" i="62"/>
  <c r="U294" i="62"/>
  <c r="T294" i="62"/>
  <c r="S294" i="62"/>
  <c r="R294" i="62"/>
  <c r="Q294" i="62"/>
  <c r="P294" i="62"/>
  <c r="O294" i="62"/>
  <c r="N294" i="62"/>
  <c r="M294" i="62"/>
  <c r="L294" i="62"/>
  <c r="K294" i="62"/>
  <c r="J294" i="62"/>
  <c r="I294" i="62"/>
  <c r="AM292" i="62"/>
  <c r="AL292" i="62"/>
  <c r="AK292" i="62"/>
  <c r="AJ292" i="62"/>
  <c r="AI292" i="62"/>
  <c r="AH292" i="62"/>
  <c r="AG292" i="62"/>
  <c r="AF292" i="62"/>
  <c r="AE292" i="62"/>
  <c r="AD292" i="62"/>
  <c r="AC292" i="62"/>
  <c r="AB292" i="62"/>
  <c r="AA292" i="62"/>
  <c r="Z292" i="62"/>
  <c r="Y292" i="62"/>
  <c r="X292" i="62"/>
  <c r="W292" i="62"/>
  <c r="V292" i="62"/>
  <c r="U292" i="62"/>
  <c r="T292" i="62"/>
  <c r="S292" i="62"/>
  <c r="R292" i="62"/>
  <c r="Q292" i="62"/>
  <c r="P292" i="62"/>
  <c r="O292" i="62"/>
  <c r="N292" i="62"/>
  <c r="M292" i="62"/>
  <c r="L292" i="62"/>
  <c r="K292" i="62"/>
  <c r="J292" i="62"/>
  <c r="I292" i="62"/>
  <c r="AM291" i="62"/>
  <c r="AL291" i="62"/>
  <c r="AK291" i="62"/>
  <c r="AJ291" i="62"/>
  <c r="AI291" i="62"/>
  <c r="AH291" i="62"/>
  <c r="AG291" i="62"/>
  <c r="AF291" i="62"/>
  <c r="AE291" i="62"/>
  <c r="AD291" i="62"/>
  <c r="AC291" i="62"/>
  <c r="AB291" i="62"/>
  <c r="AA291" i="62"/>
  <c r="Z291" i="62"/>
  <c r="Y291" i="62"/>
  <c r="X291" i="62"/>
  <c r="W291" i="62"/>
  <c r="V291" i="62"/>
  <c r="U291" i="62"/>
  <c r="T291" i="62"/>
  <c r="S291" i="62"/>
  <c r="R291" i="62"/>
  <c r="Q291" i="62"/>
  <c r="P291" i="62"/>
  <c r="O291" i="62"/>
  <c r="N291" i="62"/>
  <c r="M291" i="62"/>
  <c r="L291" i="62"/>
  <c r="K291" i="62"/>
  <c r="J291" i="62"/>
  <c r="I291" i="62"/>
  <c r="AM289" i="62"/>
  <c r="AL289" i="62"/>
  <c r="AK289" i="62"/>
  <c r="AJ289" i="62"/>
  <c r="AI289" i="62"/>
  <c r="AH289" i="62"/>
  <c r="AG289" i="62"/>
  <c r="AF289" i="62"/>
  <c r="AE289" i="62"/>
  <c r="AD289" i="62"/>
  <c r="AC289" i="62"/>
  <c r="AB289" i="62"/>
  <c r="AA289" i="62"/>
  <c r="Z289" i="62"/>
  <c r="Y289" i="62"/>
  <c r="X289" i="62"/>
  <c r="W289" i="62"/>
  <c r="V289" i="62"/>
  <c r="U289" i="62"/>
  <c r="T289" i="62"/>
  <c r="S289" i="62"/>
  <c r="R289" i="62"/>
  <c r="Q289" i="62"/>
  <c r="P289" i="62"/>
  <c r="O289" i="62"/>
  <c r="N289" i="62"/>
  <c r="M289" i="62"/>
  <c r="L289" i="62"/>
  <c r="K289" i="62"/>
  <c r="J289" i="62"/>
  <c r="I289" i="62"/>
  <c r="AM288" i="62"/>
  <c r="AL288" i="62"/>
  <c r="AK288" i="62"/>
  <c r="AJ288" i="62"/>
  <c r="AI288" i="62"/>
  <c r="AH288" i="62"/>
  <c r="AG288" i="62"/>
  <c r="AF288" i="62"/>
  <c r="AE288" i="62"/>
  <c r="AD288" i="62"/>
  <c r="AC288" i="62"/>
  <c r="AB288" i="62"/>
  <c r="AA288" i="62"/>
  <c r="Z288" i="62"/>
  <c r="Y288" i="62"/>
  <c r="X288" i="62"/>
  <c r="W288" i="62"/>
  <c r="V288" i="62"/>
  <c r="U288" i="62"/>
  <c r="T288" i="62"/>
  <c r="S288" i="62"/>
  <c r="R288" i="62"/>
  <c r="Q288" i="62"/>
  <c r="P288" i="62"/>
  <c r="O288" i="62"/>
  <c r="N288" i="62"/>
  <c r="M288" i="62"/>
  <c r="L288" i="62"/>
  <c r="K288" i="62"/>
  <c r="J288" i="62"/>
  <c r="I288" i="62"/>
  <c r="AM286" i="62"/>
  <c r="AL286" i="62"/>
  <c r="AK286" i="62"/>
  <c r="AJ286" i="62"/>
  <c r="AI286" i="62"/>
  <c r="AH286" i="62"/>
  <c r="AG286" i="62"/>
  <c r="AF286" i="62"/>
  <c r="AE286" i="62"/>
  <c r="AD286" i="62"/>
  <c r="AC286" i="62"/>
  <c r="AB286" i="62"/>
  <c r="AA286" i="62"/>
  <c r="Z286" i="62"/>
  <c r="Y286" i="62"/>
  <c r="X286" i="62"/>
  <c r="W286" i="62"/>
  <c r="V286" i="62"/>
  <c r="U286" i="62"/>
  <c r="T286" i="62"/>
  <c r="S286" i="62"/>
  <c r="R286" i="62"/>
  <c r="Q286" i="62"/>
  <c r="P286" i="62"/>
  <c r="O286" i="62"/>
  <c r="N286" i="62"/>
  <c r="M286" i="62"/>
  <c r="L286" i="62"/>
  <c r="K286" i="62"/>
  <c r="J286" i="62"/>
  <c r="I286" i="62"/>
  <c r="AM285" i="62"/>
  <c r="AL285" i="62"/>
  <c r="AK285" i="62"/>
  <c r="AJ285" i="62"/>
  <c r="AI285" i="62"/>
  <c r="AH285" i="62"/>
  <c r="AG285" i="62"/>
  <c r="AF285" i="62"/>
  <c r="AE285" i="62"/>
  <c r="AD285" i="62"/>
  <c r="AC285" i="62"/>
  <c r="AB285" i="62"/>
  <c r="AA285" i="62"/>
  <c r="Z285" i="62"/>
  <c r="Y285" i="62"/>
  <c r="X285" i="62"/>
  <c r="W285" i="62"/>
  <c r="V285" i="62"/>
  <c r="U285" i="62"/>
  <c r="T285" i="62"/>
  <c r="S285" i="62"/>
  <c r="R285" i="62"/>
  <c r="Q285" i="62"/>
  <c r="P285" i="62"/>
  <c r="O285" i="62"/>
  <c r="N285" i="62"/>
  <c r="M285" i="62"/>
  <c r="L285" i="62"/>
  <c r="K285" i="62"/>
  <c r="J285" i="62"/>
  <c r="I285" i="62"/>
  <c r="AM283" i="62"/>
  <c r="AL283" i="62"/>
  <c r="AK283" i="62"/>
  <c r="AJ283" i="62"/>
  <c r="AI283" i="62"/>
  <c r="AH283" i="62"/>
  <c r="AG283" i="62"/>
  <c r="AF283" i="62"/>
  <c r="AE283" i="62"/>
  <c r="AD283" i="62"/>
  <c r="AC283" i="62"/>
  <c r="AB283" i="62"/>
  <c r="AA283" i="62"/>
  <c r="Z283" i="62"/>
  <c r="Y283" i="62"/>
  <c r="X283" i="62"/>
  <c r="W283" i="62"/>
  <c r="V283" i="62"/>
  <c r="U283" i="62"/>
  <c r="T283" i="62"/>
  <c r="S283" i="62"/>
  <c r="R283" i="62"/>
  <c r="Q283" i="62"/>
  <c r="P283" i="62"/>
  <c r="O283" i="62"/>
  <c r="N283" i="62"/>
  <c r="M283" i="62"/>
  <c r="L283" i="62"/>
  <c r="K283" i="62"/>
  <c r="J283" i="62"/>
  <c r="I283" i="62"/>
  <c r="AM282" i="62"/>
  <c r="AL282" i="62"/>
  <c r="AK282" i="62"/>
  <c r="AJ282" i="62"/>
  <c r="AI282" i="62"/>
  <c r="AH282" i="62"/>
  <c r="AG282" i="62"/>
  <c r="AF282" i="62"/>
  <c r="AE282" i="62"/>
  <c r="AD282" i="62"/>
  <c r="AC282" i="62"/>
  <c r="AB282" i="62"/>
  <c r="AA282" i="62"/>
  <c r="Z282" i="62"/>
  <c r="Y282" i="62"/>
  <c r="X282" i="62"/>
  <c r="W282" i="62"/>
  <c r="V282" i="62"/>
  <c r="U282" i="62"/>
  <c r="T282" i="62"/>
  <c r="S282" i="62"/>
  <c r="R282" i="62"/>
  <c r="Q282" i="62"/>
  <c r="P282" i="62"/>
  <c r="O282" i="62"/>
  <c r="N282" i="62"/>
  <c r="M282" i="62"/>
  <c r="L282" i="62"/>
  <c r="K282" i="62"/>
  <c r="J282" i="62"/>
  <c r="I282" i="62"/>
  <c r="AM280" i="62"/>
  <c r="AL280" i="62"/>
  <c r="AK280" i="62"/>
  <c r="AJ280" i="62"/>
  <c r="AI280" i="62"/>
  <c r="AH280" i="62"/>
  <c r="AG280" i="62"/>
  <c r="AF280" i="62"/>
  <c r="AE280" i="62"/>
  <c r="AD280" i="62"/>
  <c r="AC280" i="62"/>
  <c r="AB280" i="62"/>
  <c r="AA280" i="62"/>
  <c r="Z280" i="62"/>
  <c r="Y280" i="62"/>
  <c r="X280" i="62"/>
  <c r="W280" i="62"/>
  <c r="V280" i="62"/>
  <c r="U280" i="62"/>
  <c r="T280" i="62"/>
  <c r="S280" i="62"/>
  <c r="R280" i="62"/>
  <c r="Q280" i="62"/>
  <c r="P280" i="62"/>
  <c r="O280" i="62"/>
  <c r="N280" i="62"/>
  <c r="M280" i="62"/>
  <c r="L280" i="62"/>
  <c r="K280" i="62"/>
  <c r="J280" i="62"/>
  <c r="I280" i="62"/>
  <c r="AM279" i="62"/>
  <c r="AL279" i="62"/>
  <c r="AK279" i="62"/>
  <c r="AJ279" i="62"/>
  <c r="AI279" i="62"/>
  <c r="AH279" i="62"/>
  <c r="AG279" i="62"/>
  <c r="AF279" i="62"/>
  <c r="AE279" i="62"/>
  <c r="AD279" i="62"/>
  <c r="AC279" i="62"/>
  <c r="AB279" i="62"/>
  <c r="AA279" i="62"/>
  <c r="Z279" i="62"/>
  <c r="Y279" i="62"/>
  <c r="X279" i="62"/>
  <c r="W279" i="62"/>
  <c r="V279" i="62"/>
  <c r="U279" i="62"/>
  <c r="T279" i="62"/>
  <c r="S279" i="62"/>
  <c r="R279" i="62"/>
  <c r="Q279" i="62"/>
  <c r="P279" i="62"/>
  <c r="O279" i="62"/>
  <c r="N279" i="62"/>
  <c r="M279" i="62"/>
  <c r="L279" i="62"/>
  <c r="K279" i="62"/>
  <c r="J279" i="62"/>
  <c r="I279" i="62"/>
  <c r="AM277" i="62"/>
  <c r="AL277" i="62"/>
  <c r="AK277" i="62"/>
  <c r="AJ277" i="62"/>
  <c r="AI277" i="62"/>
  <c r="AH277" i="62"/>
  <c r="AG277" i="62"/>
  <c r="AF277" i="62"/>
  <c r="AE277" i="62"/>
  <c r="AD277" i="62"/>
  <c r="AC277" i="62"/>
  <c r="AB277" i="62"/>
  <c r="AA277" i="62"/>
  <c r="Z277" i="62"/>
  <c r="Y277" i="62"/>
  <c r="X277" i="62"/>
  <c r="W277" i="62"/>
  <c r="V277" i="62"/>
  <c r="U277" i="62"/>
  <c r="T277" i="62"/>
  <c r="S277" i="62"/>
  <c r="R277" i="62"/>
  <c r="Q277" i="62"/>
  <c r="P277" i="62"/>
  <c r="O277" i="62"/>
  <c r="N277" i="62"/>
  <c r="M277" i="62"/>
  <c r="L277" i="62"/>
  <c r="K277" i="62"/>
  <c r="J277" i="62"/>
  <c r="I277" i="62"/>
  <c r="AM276" i="62"/>
  <c r="AL276" i="62"/>
  <c r="AK276" i="62"/>
  <c r="AJ276" i="62"/>
  <c r="AI276" i="62"/>
  <c r="AH276" i="62"/>
  <c r="AG276" i="62"/>
  <c r="AF276" i="62"/>
  <c r="AE276" i="62"/>
  <c r="AD276" i="62"/>
  <c r="AC276" i="62"/>
  <c r="AB276" i="62"/>
  <c r="AA276" i="62"/>
  <c r="Z276" i="62"/>
  <c r="Y276" i="62"/>
  <c r="X276" i="62"/>
  <c r="W276" i="62"/>
  <c r="V276" i="62"/>
  <c r="U276" i="62"/>
  <c r="T276" i="62"/>
  <c r="S276" i="62"/>
  <c r="R276" i="62"/>
  <c r="Q276" i="62"/>
  <c r="P276" i="62"/>
  <c r="O276" i="62"/>
  <c r="N276" i="62"/>
  <c r="M276" i="62"/>
  <c r="L276" i="62"/>
  <c r="K276" i="62"/>
  <c r="J276" i="62"/>
  <c r="I276" i="62"/>
  <c r="AM274" i="62"/>
  <c r="AL274" i="62"/>
  <c r="AK274" i="62"/>
  <c r="AJ274" i="62"/>
  <c r="AI274" i="62"/>
  <c r="AH274" i="62"/>
  <c r="AG274" i="62"/>
  <c r="AF274" i="62"/>
  <c r="AE274" i="62"/>
  <c r="AD274" i="62"/>
  <c r="AC274" i="62"/>
  <c r="AB274" i="62"/>
  <c r="AA274" i="62"/>
  <c r="Z274" i="62"/>
  <c r="Y274" i="62"/>
  <c r="X274" i="62"/>
  <c r="W274" i="62"/>
  <c r="V274" i="62"/>
  <c r="U274" i="62"/>
  <c r="T274" i="62"/>
  <c r="S274" i="62"/>
  <c r="R274" i="62"/>
  <c r="Q274" i="62"/>
  <c r="P274" i="62"/>
  <c r="O274" i="62"/>
  <c r="N274" i="62"/>
  <c r="M274" i="62"/>
  <c r="L274" i="62"/>
  <c r="K274" i="62"/>
  <c r="J274" i="62"/>
  <c r="I274" i="62"/>
  <c r="AM273" i="62"/>
  <c r="AL273" i="62"/>
  <c r="AK273" i="62"/>
  <c r="AJ273" i="62"/>
  <c r="AI273" i="62"/>
  <c r="AH273" i="62"/>
  <c r="AG273" i="62"/>
  <c r="AF273" i="62"/>
  <c r="AE273" i="62"/>
  <c r="AD273" i="62"/>
  <c r="AC273" i="62"/>
  <c r="AB273" i="62"/>
  <c r="AA273" i="62"/>
  <c r="Z273" i="62"/>
  <c r="Y273" i="62"/>
  <c r="X273" i="62"/>
  <c r="W273" i="62"/>
  <c r="V273" i="62"/>
  <c r="U273" i="62"/>
  <c r="T273" i="62"/>
  <c r="S273" i="62"/>
  <c r="R273" i="62"/>
  <c r="Q273" i="62"/>
  <c r="P273" i="62"/>
  <c r="O273" i="62"/>
  <c r="N273" i="62"/>
  <c r="M273" i="62"/>
  <c r="L273" i="62"/>
  <c r="K273" i="62"/>
  <c r="J273" i="62"/>
  <c r="I273" i="62"/>
  <c r="AM271" i="62"/>
  <c r="AL271" i="62"/>
  <c r="AK271" i="62"/>
  <c r="AJ271" i="62"/>
  <c r="AI271" i="62"/>
  <c r="AH271" i="62"/>
  <c r="AG271" i="62"/>
  <c r="AF271" i="62"/>
  <c r="AE271" i="62"/>
  <c r="AD271" i="62"/>
  <c r="AC271" i="62"/>
  <c r="AB271" i="62"/>
  <c r="AA271" i="62"/>
  <c r="Z271" i="62"/>
  <c r="Y271" i="62"/>
  <c r="X271" i="62"/>
  <c r="W271" i="62"/>
  <c r="V271" i="62"/>
  <c r="U271" i="62"/>
  <c r="T271" i="62"/>
  <c r="S271" i="62"/>
  <c r="R271" i="62"/>
  <c r="Q271" i="62"/>
  <c r="P271" i="62"/>
  <c r="O271" i="62"/>
  <c r="N271" i="62"/>
  <c r="M271" i="62"/>
  <c r="L271" i="62"/>
  <c r="K271" i="62"/>
  <c r="J271" i="62"/>
  <c r="I271" i="62"/>
  <c r="AM270" i="62"/>
  <c r="AL270" i="62"/>
  <c r="AK270" i="62"/>
  <c r="AJ270" i="62"/>
  <c r="AI270" i="62"/>
  <c r="AH270" i="62"/>
  <c r="AG270" i="62"/>
  <c r="AF270" i="62"/>
  <c r="AE270" i="62"/>
  <c r="AD270" i="62"/>
  <c r="AC270" i="62"/>
  <c r="AB270" i="62"/>
  <c r="AA270" i="62"/>
  <c r="Z270" i="62"/>
  <c r="Y270" i="62"/>
  <c r="X270" i="62"/>
  <c r="W270" i="62"/>
  <c r="V270" i="62"/>
  <c r="U270" i="62"/>
  <c r="T270" i="62"/>
  <c r="S270" i="62"/>
  <c r="R270" i="62"/>
  <c r="Q270" i="62"/>
  <c r="P270" i="62"/>
  <c r="O270" i="62"/>
  <c r="N270" i="62"/>
  <c r="M270" i="62"/>
  <c r="L270" i="62"/>
  <c r="K270" i="62"/>
  <c r="J270" i="62"/>
  <c r="I270" i="62"/>
  <c r="AM268" i="62"/>
  <c r="AL268" i="62"/>
  <c r="AK268" i="62"/>
  <c r="AJ268" i="62"/>
  <c r="AI268" i="62"/>
  <c r="AH268" i="62"/>
  <c r="AG268" i="62"/>
  <c r="AF268" i="62"/>
  <c r="AE268" i="62"/>
  <c r="AD268" i="62"/>
  <c r="AC268" i="62"/>
  <c r="AB268" i="62"/>
  <c r="AA268" i="62"/>
  <c r="Z268" i="62"/>
  <c r="Y268" i="62"/>
  <c r="X268" i="62"/>
  <c r="W268" i="62"/>
  <c r="V268" i="62"/>
  <c r="U268" i="62"/>
  <c r="T268" i="62"/>
  <c r="S268" i="62"/>
  <c r="R268" i="62"/>
  <c r="Q268" i="62"/>
  <c r="P268" i="62"/>
  <c r="O268" i="62"/>
  <c r="N268" i="62"/>
  <c r="M268" i="62"/>
  <c r="L268" i="62"/>
  <c r="K268" i="62"/>
  <c r="J268" i="62"/>
  <c r="I268" i="62"/>
  <c r="AM267" i="62"/>
  <c r="AL267" i="62"/>
  <c r="AK267" i="62"/>
  <c r="AJ267" i="62"/>
  <c r="AI267" i="62"/>
  <c r="AH267" i="62"/>
  <c r="AG267" i="62"/>
  <c r="AF267" i="62"/>
  <c r="AE267" i="62"/>
  <c r="AD267" i="62"/>
  <c r="AC267" i="62"/>
  <c r="AB267" i="62"/>
  <c r="AA267" i="62"/>
  <c r="Z267" i="62"/>
  <c r="Y267" i="62"/>
  <c r="X267" i="62"/>
  <c r="W267" i="62"/>
  <c r="V267" i="62"/>
  <c r="U267" i="62"/>
  <c r="T267" i="62"/>
  <c r="S267" i="62"/>
  <c r="R267" i="62"/>
  <c r="Q267" i="62"/>
  <c r="P267" i="62"/>
  <c r="O267" i="62"/>
  <c r="N267" i="62"/>
  <c r="M267" i="62"/>
  <c r="L267" i="62"/>
  <c r="K267" i="62"/>
  <c r="J267" i="62"/>
  <c r="I267" i="62"/>
  <c r="AM265" i="62"/>
  <c r="AL265" i="62"/>
  <c r="AK265" i="62"/>
  <c r="AJ265" i="62"/>
  <c r="AI265" i="62"/>
  <c r="AH265" i="62"/>
  <c r="AG265" i="62"/>
  <c r="AF265" i="62"/>
  <c r="AE265" i="62"/>
  <c r="AD265" i="62"/>
  <c r="AC265" i="62"/>
  <c r="AB265" i="62"/>
  <c r="AA265" i="62"/>
  <c r="Z265" i="62"/>
  <c r="Y265" i="62"/>
  <c r="X265" i="62"/>
  <c r="W265" i="62"/>
  <c r="V265" i="62"/>
  <c r="U265" i="62"/>
  <c r="T265" i="62"/>
  <c r="S265" i="62"/>
  <c r="R265" i="62"/>
  <c r="Q265" i="62"/>
  <c r="P265" i="62"/>
  <c r="O265" i="62"/>
  <c r="N265" i="62"/>
  <c r="M265" i="62"/>
  <c r="L265" i="62"/>
  <c r="K265" i="62"/>
  <c r="J265" i="62"/>
  <c r="I265" i="62"/>
  <c r="AM264" i="62"/>
  <c r="AL264" i="62"/>
  <c r="AK264" i="62"/>
  <c r="AJ264" i="62"/>
  <c r="AI264" i="62"/>
  <c r="AH264" i="62"/>
  <c r="AG264" i="62"/>
  <c r="AF264" i="62"/>
  <c r="AE264" i="62"/>
  <c r="AD264" i="62"/>
  <c r="AC264" i="62"/>
  <c r="AB264" i="62"/>
  <c r="AA264" i="62"/>
  <c r="Z264" i="62"/>
  <c r="Y264" i="62"/>
  <c r="X264" i="62"/>
  <c r="W264" i="62"/>
  <c r="V264" i="62"/>
  <c r="U264" i="62"/>
  <c r="T264" i="62"/>
  <c r="S264" i="62"/>
  <c r="R264" i="62"/>
  <c r="Q264" i="62"/>
  <c r="P264" i="62"/>
  <c r="O264" i="62"/>
  <c r="N264" i="62"/>
  <c r="M264" i="62"/>
  <c r="L264" i="62"/>
  <c r="K264" i="62"/>
  <c r="J264" i="62"/>
  <c r="I264" i="62"/>
  <c r="AM262" i="62"/>
  <c r="AL262" i="62"/>
  <c r="AK262" i="62"/>
  <c r="AJ262" i="62"/>
  <c r="AI262" i="62"/>
  <c r="AH262" i="62"/>
  <c r="AG262" i="62"/>
  <c r="AF262" i="62"/>
  <c r="AE262" i="62"/>
  <c r="AD262" i="62"/>
  <c r="AC262" i="62"/>
  <c r="AB262" i="62"/>
  <c r="AA262" i="62"/>
  <c r="Z262" i="62"/>
  <c r="Y262" i="62"/>
  <c r="X262" i="62"/>
  <c r="W262" i="62"/>
  <c r="V262" i="62"/>
  <c r="U262" i="62"/>
  <c r="T262" i="62"/>
  <c r="S262" i="62"/>
  <c r="R262" i="62"/>
  <c r="Q262" i="62"/>
  <c r="P262" i="62"/>
  <c r="O262" i="62"/>
  <c r="N262" i="62"/>
  <c r="M262" i="62"/>
  <c r="L262" i="62"/>
  <c r="K262" i="62"/>
  <c r="J262" i="62"/>
  <c r="I262" i="62"/>
  <c r="AM261" i="62"/>
  <c r="AL261" i="62"/>
  <c r="AK261" i="62"/>
  <c r="AJ261" i="62"/>
  <c r="AI261" i="62"/>
  <c r="AH261" i="62"/>
  <c r="AG261" i="62"/>
  <c r="AF261" i="62"/>
  <c r="AE261" i="62"/>
  <c r="AD261" i="62"/>
  <c r="AC261" i="62"/>
  <c r="AB261" i="62"/>
  <c r="AA261" i="62"/>
  <c r="Z261" i="62"/>
  <c r="Y261" i="62"/>
  <c r="X261" i="62"/>
  <c r="W261" i="62"/>
  <c r="V261" i="62"/>
  <c r="U261" i="62"/>
  <c r="T261" i="62"/>
  <c r="S261" i="62"/>
  <c r="R261" i="62"/>
  <c r="Q261" i="62"/>
  <c r="P261" i="62"/>
  <c r="O261" i="62"/>
  <c r="N261" i="62"/>
  <c r="M261" i="62"/>
  <c r="L261" i="62"/>
  <c r="K261" i="62"/>
  <c r="J261" i="62"/>
  <c r="I261" i="62"/>
  <c r="AM259" i="62"/>
  <c r="AL259" i="62"/>
  <c r="AK259" i="62"/>
  <c r="AJ259" i="62"/>
  <c r="AI259" i="62"/>
  <c r="AH259" i="62"/>
  <c r="AG259" i="62"/>
  <c r="AF259" i="62"/>
  <c r="AE259" i="62"/>
  <c r="AD259" i="62"/>
  <c r="AC259" i="62"/>
  <c r="AB259" i="62"/>
  <c r="AA259" i="62"/>
  <c r="Z259" i="62"/>
  <c r="Y259" i="62"/>
  <c r="X259" i="62"/>
  <c r="W259" i="62"/>
  <c r="V259" i="62"/>
  <c r="U259" i="62"/>
  <c r="T259" i="62"/>
  <c r="S259" i="62"/>
  <c r="R259" i="62"/>
  <c r="Q259" i="62"/>
  <c r="P259" i="62"/>
  <c r="O259" i="62"/>
  <c r="N259" i="62"/>
  <c r="M259" i="62"/>
  <c r="L259" i="62"/>
  <c r="K259" i="62"/>
  <c r="J259" i="62"/>
  <c r="I259" i="62"/>
  <c r="AM258" i="62"/>
  <c r="AL258" i="62"/>
  <c r="AK258" i="62"/>
  <c r="AJ258" i="62"/>
  <c r="AI258" i="62"/>
  <c r="AH258" i="62"/>
  <c r="AG258" i="62"/>
  <c r="AF258" i="62"/>
  <c r="AE258" i="62"/>
  <c r="AD258" i="62"/>
  <c r="AC258" i="62"/>
  <c r="AB258" i="62"/>
  <c r="AA258" i="62"/>
  <c r="Z258" i="62"/>
  <c r="Y258" i="62"/>
  <c r="X258" i="62"/>
  <c r="W258" i="62"/>
  <c r="V258" i="62"/>
  <c r="U258" i="62"/>
  <c r="T258" i="62"/>
  <c r="S258" i="62"/>
  <c r="R258" i="62"/>
  <c r="Q258" i="62"/>
  <c r="P258" i="62"/>
  <c r="O258" i="62"/>
  <c r="N258" i="62"/>
  <c r="M258" i="62"/>
  <c r="L258" i="62"/>
  <c r="K258" i="62"/>
  <c r="J258" i="62"/>
  <c r="I258" i="62"/>
  <c r="AM256" i="62"/>
  <c r="AL256" i="62"/>
  <c r="AK256" i="62"/>
  <c r="AJ256" i="62"/>
  <c r="AI256" i="62"/>
  <c r="AH256" i="62"/>
  <c r="AG256" i="62"/>
  <c r="AF256" i="62"/>
  <c r="AE256" i="62"/>
  <c r="AD256" i="62"/>
  <c r="AC256" i="62"/>
  <c r="AB256" i="62"/>
  <c r="AA256" i="62"/>
  <c r="Z256" i="62"/>
  <c r="Y256" i="62"/>
  <c r="X256" i="62"/>
  <c r="W256" i="62"/>
  <c r="V256" i="62"/>
  <c r="U256" i="62"/>
  <c r="T256" i="62"/>
  <c r="S256" i="62"/>
  <c r="R256" i="62"/>
  <c r="Q256" i="62"/>
  <c r="P256" i="62"/>
  <c r="O256" i="62"/>
  <c r="N256" i="62"/>
  <c r="M256" i="62"/>
  <c r="L256" i="62"/>
  <c r="K256" i="62"/>
  <c r="J256" i="62"/>
  <c r="I256" i="62"/>
  <c r="AM255" i="62"/>
  <c r="AL255" i="62"/>
  <c r="AK255" i="62"/>
  <c r="AJ255" i="62"/>
  <c r="AI255" i="62"/>
  <c r="AH255" i="62"/>
  <c r="AG255" i="62"/>
  <c r="AF255" i="62"/>
  <c r="AE255" i="62"/>
  <c r="AD255" i="62"/>
  <c r="AC255" i="62"/>
  <c r="AB255" i="62"/>
  <c r="AA255" i="62"/>
  <c r="Z255" i="62"/>
  <c r="Y255" i="62"/>
  <c r="X255" i="62"/>
  <c r="W255" i="62"/>
  <c r="V255" i="62"/>
  <c r="U255" i="62"/>
  <c r="T255" i="62"/>
  <c r="S255" i="62"/>
  <c r="R255" i="62"/>
  <c r="Q255" i="62"/>
  <c r="P255" i="62"/>
  <c r="O255" i="62"/>
  <c r="N255" i="62"/>
  <c r="M255" i="62"/>
  <c r="L255" i="62"/>
  <c r="K255" i="62"/>
  <c r="J255" i="62"/>
  <c r="I255" i="62"/>
  <c r="AM253" i="62"/>
  <c r="AL253" i="62"/>
  <c r="AK253" i="62"/>
  <c r="AJ253" i="62"/>
  <c r="AI253" i="62"/>
  <c r="AH253" i="62"/>
  <c r="AG253" i="62"/>
  <c r="AF253" i="62"/>
  <c r="AE253" i="62"/>
  <c r="AD253" i="62"/>
  <c r="AC253" i="62"/>
  <c r="AB253" i="62"/>
  <c r="AA253" i="62"/>
  <c r="Z253" i="62"/>
  <c r="Y253" i="62"/>
  <c r="X253" i="62"/>
  <c r="W253" i="62"/>
  <c r="V253" i="62"/>
  <c r="U253" i="62"/>
  <c r="T253" i="62"/>
  <c r="S253" i="62"/>
  <c r="R253" i="62"/>
  <c r="Q253" i="62"/>
  <c r="P253" i="62"/>
  <c r="O253" i="62"/>
  <c r="N253" i="62"/>
  <c r="M253" i="62"/>
  <c r="L253" i="62"/>
  <c r="K253" i="62"/>
  <c r="J253" i="62"/>
  <c r="I253" i="62"/>
  <c r="AM252" i="62"/>
  <c r="AL252" i="62"/>
  <c r="AK252" i="62"/>
  <c r="AJ252" i="62"/>
  <c r="AI252" i="62"/>
  <c r="AH252" i="62"/>
  <c r="AG252" i="62"/>
  <c r="AF252" i="62"/>
  <c r="AE252" i="62"/>
  <c r="AD252" i="62"/>
  <c r="AC252" i="62"/>
  <c r="AB252" i="62"/>
  <c r="AA252" i="62"/>
  <c r="Z252" i="62"/>
  <c r="Y252" i="62"/>
  <c r="X252" i="62"/>
  <c r="W252" i="62"/>
  <c r="V252" i="62"/>
  <c r="U252" i="62"/>
  <c r="T252" i="62"/>
  <c r="S252" i="62"/>
  <c r="R252" i="62"/>
  <c r="Q252" i="62"/>
  <c r="P252" i="62"/>
  <c r="O252" i="62"/>
  <c r="N252" i="62"/>
  <c r="M252" i="62"/>
  <c r="L252" i="62"/>
  <c r="K252" i="62"/>
  <c r="J252" i="62"/>
  <c r="I252" i="62"/>
  <c r="AM250" i="62"/>
  <c r="AL250" i="62"/>
  <c r="AK250" i="62"/>
  <c r="AJ250" i="62"/>
  <c r="AI250" i="62"/>
  <c r="AH250" i="62"/>
  <c r="AG250" i="62"/>
  <c r="AF250" i="62"/>
  <c r="AE250" i="62"/>
  <c r="AD250" i="62"/>
  <c r="AC250" i="62"/>
  <c r="AB250" i="62"/>
  <c r="AA250" i="62"/>
  <c r="Z250" i="62"/>
  <c r="Y250" i="62"/>
  <c r="X250" i="62"/>
  <c r="W250" i="62"/>
  <c r="V250" i="62"/>
  <c r="U250" i="62"/>
  <c r="T250" i="62"/>
  <c r="S250" i="62"/>
  <c r="R250" i="62"/>
  <c r="Q250" i="62"/>
  <c r="P250" i="62"/>
  <c r="O250" i="62"/>
  <c r="N250" i="62"/>
  <c r="M250" i="62"/>
  <c r="L250" i="62"/>
  <c r="K250" i="62"/>
  <c r="J250" i="62"/>
  <c r="I250" i="62"/>
  <c r="AM249" i="62"/>
  <c r="AL249" i="62"/>
  <c r="AK249" i="62"/>
  <c r="AJ249" i="62"/>
  <c r="AI249" i="62"/>
  <c r="AH249" i="62"/>
  <c r="AG249" i="62"/>
  <c r="AF249" i="62"/>
  <c r="AE249" i="62"/>
  <c r="AD249" i="62"/>
  <c r="AC249" i="62"/>
  <c r="AB249" i="62"/>
  <c r="AA249" i="62"/>
  <c r="Z249" i="62"/>
  <c r="Y249" i="62"/>
  <c r="X249" i="62"/>
  <c r="W249" i="62"/>
  <c r="V249" i="62"/>
  <c r="U249" i="62"/>
  <c r="T249" i="62"/>
  <c r="S249" i="62"/>
  <c r="R249" i="62"/>
  <c r="Q249" i="62"/>
  <c r="P249" i="62"/>
  <c r="O249" i="62"/>
  <c r="N249" i="62"/>
  <c r="M249" i="62"/>
  <c r="L249" i="62"/>
  <c r="K249" i="62"/>
  <c r="J249" i="62"/>
  <c r="I249" i="62"/>
  <c r="AM247" i="62"/>
  <c r="AL247" i="62"/>
  <c r="AK247" i="62"/>
  <c r="AJ247" i="62"/>
  <c r="AI247" i="62"/>
  <c r="AH247" i="62"/>
  <c r="AG247" i="62"/>
  <c r="AF247" i="62"/>
  <c r="AE247" i="62"/>
  <c r="AD247" i="62"/>
  <c r="AC247" i="62"/>
  <c r="AB247" i="62"/>
  <c r="AA247" i="62"/>
  <c r="Z247" i="62"/>
  <c r="Y247" i="62"/>
  <c r="X247" i="62"/>
  <c r="W247" i="62"/>
  <c r="V247" i="62"/>
  <c r="U247" i="62"/>
  <c r="T247" i="62"/>
  <c r="S247" i="62"/>
  <c r="R247" i="62"/>
  <c r="Q247" i="62"/>
  <c r="P247" i="62"/>
  <c r="O247" i="62"/>
  <c r="N247" i="62"/>
  <c r="M247" i="62"/>
  <c r="L247" i="62"/>
  <c r="K247" i="62"/>
  <c r="J247" i="62"/>
  <c r="I247" i="62"/>
  <c r="AM246" i="62"/>
  <c r="AL246" i="62"/>
  <c r="AK246" i="62"/>
  <c r="AJ246" i="62"/>
  <c r="AI246" i="62"/>
  <c r="AH246" i="62"/>
  <c r="AG246" i="62"/>
  <c r="AF246" i="62"/>
  <c r="AE246" i="62"/>
  <c r="AD246" i="62"/>
  <c r="AC246" i="62"/>
  <c r="AB246" i="62"/>
  <c r="AA246" i="62"/>
  <c r="Z246" i="62"/>
  <c r="Y246" i="62"/>
  <c r="X246" i="62"/>
  <c r="W246" i="62"/>
  <c r="V246" i="62"/>
  <c r="U246" i="62"/>
  <c r="T246" i="62"/>
  <c r="S246" i="62"/>
  <c r="R246" i="62"/>
  <c r="Q246" i="62"/>
  <c r="P246" i="62"/>
  <c r="O246" i="62"/>
  <c r="N246" i="62"/>
  <c r="M246" i="62"/>
  <c r="L246" i="62"/>
  <c r="K246" i="62"/>
  <c r="J246" i="62"/>
  <c r="I246" i="62"/>
  <c r="AM244" i="62"/>
  <c r="AL244" i="62"/>
  <c r="AK244" i="62"/>
  <c r="AJ244" i="62"/>
  <c r="AI244" i="62"/>
  <c r="AH244" i="62"/>
  <c r="AG244" i="62"/>
  <c r="AF244" i="62"/>
  <c r="AE244" i="62"/>
  <c r="AD244" i="62"/>
  <c r="AC244" i="62"/>
  <c r="AB244" i="62"/>
  <c r="AA244" i="62"/>
  <c r="Z244" i="62"/>
  <c r="Y244" i="62"/>
  <c r="X244" i="62"/>
  <c r="W244" i="62"/>
  <c r="V244" i="62"/>
  <c r="U244" i="62"/>
  <c r="T244" i="62"/>
  <c r="S244" i="62"/>
  <c r="R244" i="62"/>
  <c r="Q244" i="62"/>
  <c r="P244" i="62"/>
  <c r="O244" i="62"/>
  <c r="N244" i="62"/>
  <c r="M244" i="62"/>
  <c r="L244" i="62"/>
  <c r="K244" i="62"/>
  <c r="J244" i="62"/>
  <c r="I244" i="62"/>
  <c r="AM243" i="62"/>
  <c r="AL243" i="62"/>
  <c r="AK243" i="62"/>
  <c r="AJ243" i="62"/>
  <c r="AI243" i="62"/>
  <c r="AH243" i="62"/>
  <c r="AG243" i="62"/>
  <c r="AF243" i="62"/>
  <c r="AE243" i="62"/>
  <c r="AD243" i="62"/>
  <c r="AC243" i="62"/>
  <c r="AB243" i="62"/>
  <c r="AA243" i="62"/>
  <c r="Z243" i="62"/>
  <c r="Y243" i="62"/>
  <c r="X243" i="62"/>
  <c r="W243" i="62"/>
  <c r="V243" i="62"/>
  <c r="U243" i="62"/>
  <c r="T243" i="62"/>
  <c r="S243" i="62"/>
  <c r="R243" i="62"/>
  <c r="Q243" i="62"/>
  <c r="P243" i="62"/>
  <c r="O243" i="62"/>
  <c r="N243" i="62"/>
  <c r="M243" i="62"/>
  <c r="L243" i="62"/>
  <c r="K243" i="62"/>
  <c r="J243" i="62"/>
  <c r="I243" i="62"/>
  <c r="AM241" i="62"/>
  <c r="AL241" i="62"/>
  <c r="AK241" i="62"/>
  <c r="AJ241" i="62"/>
  <c r="AI241" i="62"/>
  <c r="AH241" i="62"/>
  <c r="AG241" i="62"/>
  <c r="AF241" i="62"/>
  <c r="AE241" i="62"/>
  <c r="AD241" i="62"/>
  <c r="AC241" i="62"/>
  <c r="AB241" i="62"/>
  <c r="AA241" i="62"/>
  <c r="Z241" i="62"/>
  <c r="Y241" i="62"/>
  <c r="X241" i="62"/>
  <c r="W241" i="62"/>
  <c r="V241" i="62"/>
  <c r="U241" i="62"/>
  <c r="T241" i="62"/>
  <c r="S241" i="62"/>
  <c r="R241" i="62"/>
  <c r="Q241" i="62"/>
  <c r="P241" i="62"/>
  <c r="O241" i="62"/>
  <c r="N241" i="62"/>
  <c r="M241" i="62"/>
  <c r="L241" i="62"/>
  <c r="K241" i="62"/>
  <c r="J241" i="62"/>
  <c r="I241" i="62"/>
  <c r="AM240" i="62"/>
  <c r="AL240" i="62"/>
  <c r="AK240" i="62"/>
  <c r="AJ240" i="62"/>
  <c r="AI240" i="62"/>
  <c r="AH240" i="62"/>
  <c r="AG240" i="62"/>
  <c r="AF240" i="62"/>
  <c r="AE240" i="62"/>
  <c r="AD240" i="62"/>
  <c r="AC240" i="62"/>
  <c r="AB240" i="62"/>
  <c r="AA240" i="62"/>
  <c r="Z240" i="62"/>
  <c r="Y240" i="62"/>
  <c r="X240" i="62"/>
  <c r="W240" i="62"/>
  <c r="V240" i="62"/>
  <c r="U240" i="62"/>
  <c r="T240" i="62"/>
  <c r="S240" i="62"/>
  <c r="R240" i="62"/>
  <c r="Q240" i="62"/>
  <c r="P240" i="62"/>
  <c r="O240" i="62"/>
  <c r="N240" i="62"/>
  <c r="M240" i="62"/>
  <c r="L240" i="62"/>
  <c r="K240" i="62"/>
  <c r="J240" i="62"/>
  <c r="I240" i="62"/>
  <c r="AM238" i="62"/>
  <c r="AL238" i="62"/>
  <c r="AK238" i="62"/>
  <c r="AJ238" i="62"/>
  <c r="AI238" i="62"/>
  <c r="AH238" i="62"/>
  <c r="AG238" i="62"/>
  <c r="AF238" i="62"/>
  <c r="AE238" i="62"/>
  <c r="AD238" i="62"/>
  <c r="AC238" i="62"/>
  <c r="AB238" i="62"/>
  <c r="AA238" i="62"/>
  <c r="Z238" i="62"/>
  <c r="Y238" i="62"/>
  <c r="X238" i="62"/>
  <c r="W238" i="62"/>
  <c r="V238" i="62"/>
  <c r="U238" i="62"/>
  <c r="T238" i="62"/>
  <c r="S238" i="62"/>
  <c r="R238" i="62"/>
  <c r="Q238" i="62"/>
  <c r="P238" i="62"/>
  <c r="O238" i="62"/>
  <c r="N238" i="62"/>
  <c r="M238" i="62"/>
  <c r="L238" i="62"/>
  <c r="K238" i="62"/>
  <c r="J238" i="62"/>
  <c r="I238" i="62"/>
  <c r="AM237" i="62"/>
  <c r="AL237" i="62"/>
  <c r="AK237" i="62"/>
  <c r="AJ237" i="62"/>
  <c r="AI237" i="62"/>
  <c r="AH237" i="62"/>
  <c r="AG237" i="62"/>
  <c r="AF237" i="62"/>
  <c r="AE237" i="62"/>
  <c r="AD237" i="62"/>
  <c r="AC237" i="62"/>
  <c r="AB237" i="62"/>
  <c r="AA237" i="62"/>
  <c r="Z237" i="62"/>
  <c r="Y237" i="62"/>
  <c r="X237" i="62"/>
  <c r="W237" i="62"/>
  <c r="V237" i="62"/>
  <c r="U237" i="62"/>
  <c r="T237" i="62"/>
  <c r="S237" i="62"/>
  <c r="R237" i="62"/>
  <c r="Q237" i="62"/>
  <c r="P237" i="62"/>
  <c r="O237" i="62"/>
  <c r="N237" i="62"/>
  <c r="M237" i="62"/>
  <c r="L237" i="62"/>
  <c r="K237" i="62"/>
  <c r="J237" i="62"/>
  <c r="I237" i="62"/>
  <c r="AM235" i="62"/>
  <c r="AL235" i="62"/>
  <c r="AK235" i="62"/>
  <c r="AJ235" i="62"/>
  <c r="AI235" i="62"/>
  <c r="AH235" i="62"/>
  <c r="AG235" i="62"/>
  <c r="AF235" i="62"/>
  <c r="AE235" i="62"/>
  <c r="AD235" i="62"/>
  <c r="AC235" i="62"/>
  <c r="AB235" i="62"/>
  <c r="AA235" i="62"/>
  <c r="Z235" i="62"/>
  <c r="Y235" i="62"/>
  <c r="X235" i="62"/>
  <c r="W235" i="62"/>
  <c r="V235" i="62"/>
  <c r="U235" i="62"/>
  <c r="T235" i="62"/>
  <c r="S235" i="62"/>
  <c r="R235" i="62"/>
  <c r="Q235" i="62"/>
  <c r="P235" i="62"/>
  <c r="O235" i="62"/>
  <c r="N235" i="62"/>
  <c r="M235" i="62"/>
  <c r="L235" i="62"/>
  <c r="K235" i="62"/>
  <c r="J235" i="62"/>
  <c r="I235" i="62"/>
  <c r="AM234" i="62"/>
  <c r="AL234" i="62"/>
  <c r="AK234" i="62"/>
  <c r="AJ234" i="62"/>
  <c r="AI234" i="62"/>
  <c r="AH234" i="62"/>
  <c r="AG234" i="62"/>
  <c r="AF234" i="62"/>
  <c r="AE234" i="62"/>
  <c r="AD234" i="62"/>
  <c r="AC234" i="62"/>
  <c r="AB234" i="62"/>
  <c r="AA234" i="62"/>
  <c r="Z234" i="62"/>
  <c r="Y234" i="62"/>
  <c r="X234" i="62"/>
  <c r="W234" i="62"/>
  <c r="V234" i="62"/>
  <c r="U234" i="62"/>
  <c r="T234" i="62"/>
  <c r="S234" i="62"/>
  <c r="R234" i="62"/>
  <c r="Q234" i="62"/>
  <c r="P234" i="62"/>
  <c r="O234" i="62"/>
  <c r="N234" i="62"/>
  <c r="M234" i="62"/>
  <c r="L234" i="62"/>
  <c r="K234" i="62"/>
  <c r="J234" i="62"/>
  <c r="I234" i="62"/>
  <c r="AM232" i="62"/>
  <c r="AL232" i="62"/>
  <c r="AK232" i="62"/>
  <c r="AJ232" i="62"/>
  <c r="AI232" i="62"/>
  <c r="AH232" i="62"/>
  <c r="AG232" i="62"/>
  <c r="AF232" i="62"/>
  <c r="AE232" i="62"/>
  <c r="AD232" i="62"/>
  <c r="AC232" i="62"/>
  <c r="AB232" i="62"/>
  <c r="AA232" i="62"/>
  <c r="Z232" i="62"/>
  <c r="Y232" i="62"/>
  <c r="X232" i="62"/>
  <c r="W232" i="62"/>
  <c r="V232" i="62"/>
  <c r="U232" i="62"/>
  <c r="T232" i="62"/>
  <c r="S232" i="62"/>
  <c r="R232" i="62"/>
  <c r="Q232" i="62"/>
  <c r="P232" i="62"/>
  <c r="O232" i="62"/>
  <c r="N232" i="62"/>
  <c r="M232" i="62"/>
  <c r="L232" i="62"/>
  <c r="K232" i="62"/>
  <c r="J232" i="62"/>
  <c r="I232" i="62"/>
  <c r="AM231" i="62"/>
  <c r="AL231" i="62"/>
  <c r="AK231" i="62"/>
  <c r="AJ231" i="62"/>
  <c r="AI231" i="62"/>
  <c r="AH231" i="62"/>
  <c r="AG231" i="62"/>
  <c r="AF231" i="62"/>
  <c r="AE231" i="62"/>
  <c r="AD231" i="62"/>
  <c r="AC231" i="62"/>
  <c r="AB231" i="62"/>
  <c r="AA231" i="62"/>
  <c r="Z231" i="62"/>
  <c r="Y231" i="62"/>
  <c r="X231" i="62"/>
  <c r="W231" i="62"/>
  <c r="V231" i="62"/>
  <c r="U231" i="62"/>
  <c r="T231" i="62"/>
  <c r="S231" i="62"/>
  <c r="R231" i="62"/>
  <c r="Q231" i="62"/>
  <c r="P231" i="62"/>
  <c r="O231" i="62"/>
  <c r="N231" i="62"/>
  <c r="M231" i="62"/>
  <c r="L231" i="62"/>
  <c r="K231" i="62"/>
  <c r="J231" i="62"/>
  <c r="I231" i="62"/>
  <c r="AM229" i="62"/>
  <c r="AL229" i="62"/>
  <c r="AK229" i="62"/>
  <c r="AJ229" i="62"/>
  <c r="AI229" i="62"/>
  <c r="AH229" i="62"/>
  <c r="AG229" i="62"/>
  <c r="AF229" i="62"/>
  <c r="AE229" i="62"/>
  <c r="AD229" i="62"/>
  <c r="AC229" i="62"/>
  <c r="AB229" i="62"/>
  <c r="AA229" i="62"/>
  <c r="Z229" i="62"/>
  <c r="Y229" i="62"/>
  <c r="X229" i="62"/>
  <c r="W229" i="62"/>
  <c r="V229" i="62"/>
  <c r="U229" i="62"/>
  <c r="T229" i="62"/>
  <c r="S229" i="62"/>
  <c r="R229" i="62"/>
  <c r="Q229" i="62"/>
  <c r="P229" i="62"/>
  <c r="O229" i="62"/>
  <c r="N229" i="62"/>
  <c r="M229" i="62"/>
  <c r="L229" i="62"/>
  <c r="K229" i="62"/>
  <c r="J229" i="62"/>
  <c r="I229" i="62"/>
  <c r="AM228" i="62"/>
  <c r="AL228" i="62"/>
  <c r="AK228" i="62"/>
  <c r="AJ228" i="62"/>
  <c r="AI228" i="62"/>
  <c r="AH228" i="62"/>
  <c r="AG228" i="62"/>
  <c r="AF228" i="62"/>
  <c r="AE228" i="62"/>
  <c r="AD228" i="62"/>
  <c r="AC228" i="62"/>
  <c r="AB228" i="62"/>
  <c r="AA228" i="62"/>
  <c r="Z228" i="62"/>
  <c r="Y228" i="62"/>
  <c r="X228" i="62"/>
  <c r="W228" i="62"/>
  <c r="V228" i="62"/>
  <c r="U228" i="62"/>
  <c r="T228" i="62"/>
  <c r="S228" i="62"/>
  <c r="R228" i="62"/>
  <c r="Q228" i="62"/>
  <c r="P228" i="62"/>
  <c r="O228" i="62"/>
  <c r="N228" i="62"/>
  <c r="M228" i="62"/>
  <c r="L228" i="62"/>
  <c r="K228" i="62"/>
  <c r="J228" i="62"/>
  <c r="I228" i="62"/>
  <c r="AM226" i="62"/>
  <c r="AL226" i="62"/>
  <c r="AK226" i="62"/>
  <c r="AJ226" i="62"/>
  <c r="AI226" i="62"/>
  <c r="AH226" i="62"/>
  <c r="AG226" i="62"/>
  <c r="AF226" i="62"/>
  <c r="AE226" i="62"/>
  <c r="AD226" i="62"/>
  <c r="AC226" i="62"/>
  <c r="AB226" i="62"/>
  <c r="AA226" i="62"/>
  <c r="Z226" i="62"/>
  <c r="Y226" i="62"/>
  <c r="X226" i="62"/>
  <c r="W226" i="62"/>
  <c r="V226" i="62"/>
  <c r="U226" i="62"/>
  <c r="T226" i="62"/>
  <c r="S226" i="62"/>
  <c r="R226" i="62"/>
  <c r="Q226" i="62"/>
  <c r="P226" i="62"/>
  <c r="O226" i="62"/>
  <c r="N226" i="62"/>
  <c r="M226" i="62"/>
  <c r="L226" i="62"/>
  <c r="K226" i="62"/>
  <c r="J226" i="62"/>
  <c r="I226" i="62"/>
  <c r="AM225" i="62"/>
  <c r="AL225" i="62"/>
  <c r="AK225" i="62"/>
  <c r="AJ225" i="62"/>
  <c r="AI225" i="62"/>
  <c r="AH225" i="62"/>
  <c r="AG225" i="62"/>
  <c r="AF225" i="62"/>
  <c r="AE225" i="62"/>
  <c r="AD225" i="62"/>
  <c r="AC225" i="62"/>
  <c r="AB225" i="62"/>
  <c r="AA225" i="62"/>
  <c r="Z225" i="62"/>
  <c r="Y225" i="62"/>
  <c r="X225" i="62"/>
  <c r="W225" i="62"/>
  <c r="V225" i="62"/>
  <c r="U225" i="62"/>
  <c r="T225" i="62"/>
  <c r="S225" i="62"/>
  <c r="R225" i="62"/>
  <c r="Q225" i="62"/>
  <c r="P225" i="62"/>
  <c r="O225" i="62"/>
  <c r="N225" i="62"/>
  <c r="M225" i="62"/>
  <c r="L225" i="62"/>
  <c r="K225" i="62"/>
  <c r="J225" i="62"/>
  <c r="I225" i="62"/>
  <c r="AM223" i="62"/>
  <c r="AL223" i="62"/>
  <c r="AK223" i="62"/>
  <c r="AJ223" i="62"/>
  <c r="AI223" i="62"/>
  <c r="AH223" i="62"/>
  <c r="AG223" i="62"/>
  <c r="AF223" i="62"/>
  <c r="AE223" i="62"/>
  <c r="AD223" i="62"/>
  <c r="AC223" i="62"/>
  <c r="AB223" i="62"/>
  <c r="AA223" i="62"/>
  <c r="Z223" i="62"/>
  <c r="Y223" i="62"/>
  <c r="X223" i="62"/>
  <c r="W223" i="62"/>
  <c r="V223" i="62"/>
  <c r="U223" i="62"/>
  <c r="T223" i="62"/>
  <c r="S223" i="62"/>
  <c r="R223" i="62"/>
  <c r="Q223" i="62"/>
  <c r="P223" i="62"/>
  <c r="O223" i="62"/>
  <c r="N223" i="62"/>
  <c r="M223" i="62"/>
  <c r="L223" i="62"/>
  <c r="K223" i="62"/>
  <c r="J223" i="62"/>
  <c r="I223" i="62"/>
  <c r="AM222" i="62"/>
  <c r="AL222" i="62"/>
  <c r="AK222" i="62"/>
  <c r="AJ222" i="62"/>
  <c r="AI222" i="62"/>
  <c r="AH222" i="62"/>
  <c r="AG222" i="62"/>
  <c r="AF222" i="62"/>
  <c r="AE222" i="62"/>
  <c r="AD222" i="62"/>
  <c r="AC222" i="62"/>
  <c r="AB222" i="62"/>
  <c r="AA222" i="62"/>
  <c r="Z222" i="62"/>
  <c r="Y222" i="62"/>
  <c r="X222" i="62"/>
  <c r="W222" i="62"/>
  <c r="V222" i="62"/>
  <c r="U222" i="62"/>
  <c r="T222" i="62"/>
  <c r="S222" i="62"/>
  <c r="R222" i="62"/>
  <c r="Q222" i="62"/>
  <c r="P222" i="62"/>
  <c r="O222" i="62"/>
  <c r="N222" i="62"/>
  <c r="M222" i="62"/>
  <c r="L222" i="62"/>
  <c r="K222" i="62"/>
  <c r="J222" i="62"/>
  <c r="I222" i="62"/>
  <c r="AM220" i="62"/>
  <c r="AL220" i="62"/>
  <c r="AK220" i="62"/>
  <c r="AJ220" i="62"/>
  <c r="AI220" i="62"/>
  <c r="AH220" i="62"/>
  <c r="AG220" i="62"/>
  <c r="AF220" i="62"/>
  <c r="AE220" i="62"/>
  <c r="AD220" i="62"/>
  <c r="AC220" i="62"/>
  <c r="AB220" i="62"/>
  <c r="AA220" i="62"/>
  <c r="Z220" i="62"/>
  <c r="Y220" i="62"/>
  <c r="X220" i="62"/>
  <c r="W220" i="62"/>
  <c r="V220" i="62"/>
  <c r="U220" i="62"/>
  <c r="T220" i="62"/>
  <c r="S220" i="62"/>
  <c r="R220" i="62"/>
  <c r="Q220" i="62"/>
  <c r="P220" i="62"/>
  <c r="O220" i="62"/>
  <c r="N220" i="62"/>
  <c r="M220" i="62"/>
  <c r="L220" i="62"/>
  <c r="K220" i="62"/>
  <c r="J220" i="62"/>
  <c r="I220" i="62"/>
  <c r="AM219" i="62"/>
  <c r="AL219" i="62"/>
  <c r="AK219" i="62"/>
  <c r="AJ219" i="62"/>
  <c r="AI219" i="62"/>
  <c r="AH219" i="62"/>
  <c r="AG219" i="62"/>
  <c r="AF219" i="62"/>
  <c r="AE219" i="62"/>
  <c r="AD219" i="62"/>
  <c r="AC219" i="62"/>
  <c r="AB219" i="62"/>
  <c r="AA219" i="62"/>
  <c r="Z219" i="62"/>
  <c r="Y219" i="62"/>
  <c r="X219" i="62"/>
  <c r="W219" i="62"/>
  <c r="V219" i="62"/>
  <c r="U219" i="62"/>
  <c r="T219" i="62"/>
  <c r="S219" i="62"/>
  <c r="R219" i="62"/>
  <c r="Q219" i="62"/>
  <c r="P219" i="62"/>
  <c r="O219" i="62"/>
  <c r="N219" i="62"/>
  <c r="M219" i="62"/>
  <c r="L219" i="62"/>
  <c r="K219" i="62"/>
  <c r="J219" i="62"/>
  <c r="I219" i="62"/>
  <c r="AM217" i="62"/>
  <c r="AL217" i="62"/>
  <c r="AK217" i="62"/>
  <c r="AJ217" i="62"/>
  <c r="AI217" i="62"/>
  <c r="AH217" i="62"/>
  <c r="AG217" i="62"/>
  <c r="AF217" i="62"/>
  <c r="AE217" i="62"/>
  <c r="AD217" i="62"/>
  <c r="AC217" i="62"/>
  <c r="AB217" i="62"/>
  <c r="AA217" i="62"/>
  <c r="Z217" i="62"/>
  <c r="Y217" i="62"/>
  <c r="X217" i="62"/>
  <c r="W217" i="62"/>
  <c r="V217" i="62"/>
  <c r="U217" i="62"/>
  <c r="T217" i="62"/>
  <c r="S217" i="62"/>
  <c r="R217" i="62"/>
  <c r="Q217" i="62"/>
  <c r="P217" i="62"/>
  <c r="O217" i="62"/>
  <c r="N217" i="62"/>
  <c r="M217" i="62"/>
  <c r="L217" i="62"/>
  <c r="K217" i="62"/>
  <c r="J217" i="62"/>
  <c r="I217" i="62"/>
  <c r="AM216" i="62"/>
  <c r="AL216" i="62"/>
  <c r="AK216" i="62"/>
  <c r="AJ216" i="62"/>
  <c r="AI216" i="62"/>
  <c r="AH216" i="62"/>
  <c r="AG216" i="62"/>
  <c r="AF216" i="62"/>
  <c r="AE216" i="62"/>
  <c r="AD216" i="62"/>
  <c r="AC216" i="62"/>
  <c r="AB216" i="62"/>
  <c r="AA216" i="62"/>
  <c r="Z216" i="62"/>
  <c r="Y216" i="62"/>
  <c r="X216" i="62"/>
  <c r="W216" i="62"/>
  <c r="V216" i="62"/>
  <c r="U216" i="62"/>
  <c r="T216" i="62"/>
  <c r="S216" i="62"/>
  <c r="R216" i="62"/>
  <c r="Q216" i="62"/>
  <c r="P216" i="62"/>
  <c r="O216" i="62"/>
  <c r="N216" i="62"/>
  <c r="M216" i="62"/>
  <c r="L216" i="62"/>
  <c r="K216" i="62"/>
  <c r="J216" i="62"/>
  <c r="I216" i="62"/>
  <c r="AM214" i="62"/>
  <c r="AL214" i="62"/>
  <c r="AK214" i="62"/>
  <c r="AJ214" i="62"/>
  <c r="AI214" i="62"/>
  <c r="AH214" i="62"/>
  <c r="AG214" i="62"/>
  <c r="AF214" i="62"/>
  <c r="AE214" i="62"/>
  <c r="AD214" i="62"/>
  <c r="AC214" i="62"/>
  <c r="AB214" i="62"/>
  <c r="AA214" i="62"/>
  <c r="Z214" i="62"/>
  <c r="Y214" i="62"/>
  <c r="X214" i="62"/>
  <c r="W214" i="62"/>
  <c r="V214" i="62"/>
  <c r="U214" i="62"/>
  <c r="T214" i="62"/>
  <c r="S214" i="62"/>
  <c r="R214" i="62"/>
  <c r="Q214" i="62"/>
  <c r="P214" i="62"/>
  <c r="O214" i="62"/>
  <c r="N214" i="62"/>
  <c r="M214" i="62"/>
  <c r="L214" i="62"/>
  <c r="K214" i="62"/>
  <c r="J214" i="62"/>
  <c r="I214" i="62"/>
  <c r="AM213" i="62"/>
  <c r="AL213" i="62"/>
  <c r="AK213" i="62"/>
  <c r="AJ213" i="62"/>
  <c r="AI213" i="62"/>
  <c r="AH213" i="62"/>
  <c r="AG213" i="62"/>
  <c r="AF213" i="62"/>
  <c r="AE213" i="62"/>
  <c r="AD213" i="62"/>
  <c r="AC213" i="62"/>
  <c r="AB213" i="62"/>
  <c r="AA213" i="62"/>
  <c r="Z213" i="62"/>
  <c r="Y213" i="62"/>
  <c r="X213" i="62"/>
  <c r="W213" i="62"/>
  <c r="V213" i="62"/>
  <c r="U213" i="62"/>
  <c r="T213" i="62"/>
  <c r="S213" i="62"/>
  <c r="R213" i="62"/>
  <c r="Q213" i="62"/>
  <c r="P213" i="62"/>
  <c r="O213" i="62"/>
  <c r="N213" i="62"/>
  <c r="M213" i="62"/>
  <c r="L213" i="62"/>
  <c r="K213" i="62"/>
  <c r="J213" i="62"/>
  <c r="I213" i="62"/>
  <c r="AM211" i="62"/>
  <c r="AL211" i="62"/>
  <c r="AK211" i="62"/>
  <c r="AJ211" i="62"/>
  <c r="AI211" i="62"/>
  <c r="AH211" i="62"/>
  <c r="AG211" i="62"/>
  <c r="AF211" i="62"/>
  <c r="AE211" i="62"/>
  <c r="AD211" i="62"/>
  <c r="AC211" i="62"/>
  <c r="AB211" i="62"/>
  <c r="AA211" i="62"/>
  <c r="Z211" i="62"/>
  <c r="Y211" i="62"/>
  <c r="X211" i="62"/>
  <c r="W211" i="62"/>
  <c r="V211" i="62"/>
  <c r="U211" i="62"/>
  <c r="T211" i="62"/>
  <c r="S211" i="62"/>
  <c r="R211" i="62"/>
  <c r="Q211" i="62"/>
  <c r="P211" i="62"/>
  <c r="O211" i="62"/>
  <c r="N211" i="62"/>
  <c r="M211" i="62"/>
  <c r="L211" i="62"/>
  <c r="K211" i="62"/>
  <c r="J211" i="62"/>
  <c r="I211" i="62"/>
  <c r="AM210" i="62"/>
  <c r="AL210" i="62"/>
  <c r="AK210" i="62"/>
  <c r="AJ210" i="62"/>
  <c r="AI210" i="62"/>
  <c r="AH210" i="62"/>
  <c r="AG210" i="62"/>
  <c r="AF210" i="62"/>
  <c r="AE210" i="62"/>
  <c r="AD210" i="62"/>
  <c r="AC210" i="62"/>
  <c r="AB210" i="62"/>
  <c r="AA210" i="62"/>
  <c r="Z210" i="62"/>
  <c r="Y210" i="62"/>
  <c r="X210" i="62"/>
  <c r="W210" i="62"/>
  <c r="V210" i="62"/>
  <c r="U210" i="62"/>
  <c r="T210" i="62"/>
  <c r="S210" i="62"/>
  <c r="R210" i="62"/>
  <c r="Q210" i="62"/>
  <c r="P210" i="62"/>
  <c r="O210" i="62"/>
  <c r="N210" i="62"/>
  <c r="M210" i="62"/>
  <c r="L210" i="62"/>
  <c r="K210" i="62"/>
  <c r="J210" i="62"/>
  <c r="I210" i="62"/>
  <c r="AM208" i="62"/>
  <c r="AL208" i="62"/>
  <c r="AK208" i="62"/>
  <c r="AJ208" i="62"/>
  <c r="AI208" i="62"/>
  <c r="AH208" i="62"/>
  <c r="AG208" i="62"/>
  <c r="AF208" i="62"/>
  <c r="AE208" i="62"/>
  <c r="AD208" i="62"/>
  <c r="AC208" i="62"/>
  <c r="AB208" i="62"/>
  <c r="AA208" i="62"/>
  <c r="Z208" i="62"/>
  <c r="Y208" i="62"/>
  <c r="X208" i="62"/>
  <c r="W208" i="62"/>
  <c r="V208" i="62"/>
  <c r="U208" i="62"/>
  <c r="T208" i="62"/>
  <c r="S208" i="62"/>
  <c r="R208" i="62"/>
  <c r="Q208" i="62"/>
  <c r="P208" i="62"/>
  <c r="O208" i="62"/>
  <c r="N208" i="62"/>
  <c r="M208" i="62"/>
  <c r="L208" i="62"/>
  <c r="K208" i="62"/>
  <c r="J208" i="62"/>
  <c r="I208" i="62"/>
  <c r="AM207" i="62"/>
  <c r="AL207" i="62"/>
  <c r="AK207" i="62"/>
  <c r="AJ207" i="62"/>
  <c r="AI207" i="62"/>
  <c r="AH207" i="62"/>
  <c r="AG207" i="62"/>
  <c r="AF207" i="62"/>
  <c r="AE207" i="62"/>
  <c r="AD207" i="62"/>
  <c r="AC207" i="62"/>
  <c r="AB207" i="62"/>
  <c r="AA207" i="62"/>
  <c r="Z207" i="62"/>
  <c r="Y207" i="62"/>
  <c r="X207" i="62"/>
  <c r="W207" i="62"/>
  <c r="V207" i="62"/>
  <c r="U207" i="62"/>
  <c r="T207" i="62"/>
  <c r="S207" i="62"/>
  <c r="R207" i="62"/>
  <c r="Q207" i="62"/>
  <c r="P207" i="62"/>
  <c r="O207" i="62"/>
  <c r="N207" i="62"/>
  <c r="M207" i="62"/>
  <c r="L207" i="62"/>
  <c r="K207" i="62"/>
  <c r="J207" i="62"/>
  <c r="I207" i="62"/>
  <c r="AM205" i="62"/>
  <c r="AL205" i="62"/>
  <c r="AK205" i="62"/>
  <c r="AJ205" i="62"/>
  <c r="AI205" i="62"/>
  <c r="AH205" i="62"/>
  <c r="AG205" i="62"/>
  <c r="AF205" i="62"/>
  <c r="AE205" i="62"/>
  <c r="AD205" i="62"/>
  <c r="AC205" i="62"/>
  <c r="AB205" i="62"/>
  <c r="AA205" i="62"/>
  <c r="Z205" i="62"/>
  <c r="Y205" i="62"/>
  <c r="X205" i="62"/>
  <c r="W205" i="62"/>
  <c r="V205" i="62"/>
  <c r="U205" i="62"/>
  <c r="T205" i="62"/>
  <c r="S205" i="62"/>
  <c r="R205" i="62"/>
  <c r="Q205" i="62"/>
  <c r="P205" i="62"/>
  <c r="O205" i="62"/>
  <c r="N205" i="62"/>
  <c r="M205" i="62"/>
  <c r="L205" i="62"/>
  <c r="K205" i="62"/>
  <c r="J205" i="62"/>
  <c r="I205" i="62"/>
  <c r="AM204" i="62"/>
  <c r="AL204" i="62"/>
  <c r="AK204" i="62"/>
  <c r="AJ204" i="62"/>
  <c r="AI204" i="62"/>
  <c r="AH204" i="62"/>
  <c r="AG204" i="62"/>
  <c r="AF204" i="62"/>
  <c r="AE204" i="62"/>
  <c r="AD204" i="62"/>
  <c r="AC204" i="62"/>
  <c r="AB204" i="62"/>
  <c r="AA204" i="62"/>
  <c r="Z204" i="62"/>
  <c r="Y204" i="62"/>
  <c r="X204" i="62"/>
  <c r="W204" i="62"/>
  <c r="V204" i="62"/>
  <c r="U204" i="62"/>
  <c r="T204" i="62"/>
  <c r="S204" i="62"/>
  <c r="R204" i="62"/>
  <c r="Q204" i="62"/>
  <c r="P204" i="62"/>
  <c r="O204" i="62"/>
  <c r="N204" i="62"/>
  <c r="M204" i="62"/>
  <c r="L204" i="62"/>
  <c r="K204" i="62"/>
  <c r="J204" i="62"/>
  <c r="I204" i="62"/>
  <c r="AM202" i="62"/>
  <c r="AL202" i="62"/>
  <c r="AK202" i="62"/>
  <c r="AJ202" i="62"/>
  <c r="AI202" i="62"/>
  <c r="AH202" i="62"/>
  <c r="AG202" i="62"/>
  <c r="AF202" i="62"/>
  <c r="AE202" i="62"/>
  <c r="AD202" i="62"/>
  <c r="AC202" i="62"/>
  <c r="AB202" i="62"/>
  <c r="AA202" i="62"/>
  <c r="Z202" i="62"/>
  <c r="Y202" i="62"/>
  <c r="X202" i="62"/>
  <c r="W202" i="62"/>
  <c r="V202" i="62"/>
  <c r="U202" i="62"/>
  <c r="T202" i="62"/>
  <c r="S202" i="62"/>
  <c r="R202" i="62"/>
  <c r="Q202" i="62"/>
  <c r="P202" i="62"/>
  <c r="O202" i="62"/>
  <c r="N202" i="62"/>
  <c r="M202" i="62"/>
  <c r="L202" i="62"/>
  <c r="K202" i="62"/>
  <c r="J202" i="62"/>
  <c r="I202" i="62"/>
  <c r="AM201" i="62"/>
  <c r="AL201" i="62"/>
  <c r="AK201" i="62"/>
  <c r="AJ201" i="62"/>
  <c r="AI201" i="62"/>
  <c r="AH201" i="62"/>
  <c r="AG201" i="62"/>
  <c r="AF201" i="62"/>
  <c r="AE201" i="62"/>
  <c r="AD201" i="62"/>
  <c r="AC201" i="62"/>
  <c r="AB201" i="62"/>
  <c r="AA201" i="62"/>
  <c r="Z201" i="62"/>
  <c r="Y201" i="62"/>
  <c r="X201" i="62"/>
  <c r="W201" i="62"/>
  <c r="V201" i="62"/>
  <c r="U201" i="62"/>
  <c r="T201" i="62"/>
  <c r="S201" i="62"/>
  <c r="R201" i="62"/>
  <c r="Q201" i="62"/>
  <c r="P201" i="62"/>
  <c r="O201" i="62"/>
  <c r="N201" i="62"/>
  <c r="M201" i="62"/>
  <c r="L201" i="62"/>
  <c r="K201" i="62"/>
  <c r="J201" i="62"/>
  <c r="I201" i="62"/>
  <c r="AM199" i="62"/>
  <c r="AL199" i="62"/>
  <c r="AK199" i="62"/>
  <c r="AJ199" i="62"/>
  <c r="AI199" i="62"/>
  <c r="AH199" i="62"/>
  <c r="AG199" i="62"/>
  <c r="AF199" i="62"/>
  <c r="AE199" i="62"/>
  <c r="AD199" i="62"/>
  <c r="AC199" i="62"/>
  <c r="AB199" i="62"/>
  <c r="AA199" i="62"/>
  <c r="Z199" i="62"/>
  <c r="Y199" i="62"/>
  <c r="X199" i="62"/>
  <c r="W199" i="62"/>
  <c r="V199" i="62"/>
  <c r="U199" i="62"/>
  <c r="T199" i="62"/>
  <c r="S199" i="62"/>
  <c r="R199" i="62"/>
  <c r="Q199" i="62"/>
  <c r="P199" i="62"/>
  <c r="O199" i="62"/>
  <c r="N199" i="62"/>
  <c r="M199" i="62"/>
  <c r="L199" i="62"/>
  <c r="K199" i="62"/>
  <c r="J199" i="62"/>
  <c r="I199" i="62"/>
  <c r="AM198" i="62"/>
  <c r="AL198" i="62"/>
  <c r="AK198" i="62"/>
  <c r="AJ198" i="62"/>
  <c r="AI198" i="62"/>
  <c r="AH198" i="62"/>
  <c r="AG198" i="62"/>
  <c r="AF198" i="62"/>
  <c r="AE198" i="62"/>
  <c r="AD198" i="62"/>
  <c r="AC198" i="62"/>
  <c r="AB198" i="62"/>
  <c r="AA198" i="62"/>
  <c r="Z198" i="62"/>
  <c r="Y198" i="62"/>
  <c r="X198" i="62"/>
  <c r="W198" i="62"/>
  <c r="V198" i="62"/>
  <c r="U198" i="62"/>
  <c r="T198" i="62"/>
  <c r="S198" i="62"/>
  <c r="R198" i="62"/>
  <c r="Q198" i="62"/>
  <c r="P198" i="62"/>
  <c r="O198" i="62"/>
  <c r="N198" i="62"/>
  <c r="M198" i="62"/>
  <c r="L198" i="62"/>
  <c r="K198" i="62"/>
  <c r="J198" i="62"/>
  <c r="I198" i="62"/>
  <c r="AM196" i="62"/>
  <c r="AL196" i="62"/>
  <c r="AK196" i="62"/>
  <c r="AJ196" i="62"/>
  <c r="AI196" i="62"/>
  <c r="AH196" i="62"/>
  <c r="AG196" i="62"/>
  <c r="AF196" i="62"/>
  <c r="AE196" i="62"/>
  <c r="AD196" i="62"/>
  <c r="AC196" i="62"/>
  <c r="AB196" i="62"/>
  <c r="AA196" i="62"/>
  <c r="Z196" i="62"/>
  <c r="Y196" i="62"/>
  <c r="X196" i="62"/>
  <c r="W196" i="62"/>
  <c r="V196" i="62"/>
  <c r="U196" i="62"/>
  <c r="T196" i="62"/>
  <c r="S196" i="62"/>
  <c r="R196" i="62"/>
  <c r="Q196" i="62"/>
  <c r="P196" i="62"/>
  <c r="O196" i="62"/>
  <c r="N196" i="62"/>
  <c r="M196" i="62"/>
  <c r="L196" i="62"/>
  <c r="K196" i="62"/>
  <c r="J196" i="62"/>
  <c r="I196" i="62"/>
  <c r="AM195" i="62"/>
  <c r="AL195" i="62"/>
  <c r="AK195" i="62"/>
  <c r="AJ195" i="62"/>
  <c r="AI195" i="62"/>
  <c r="AH195" i="62"/>
  <c r="AG195" i="62"/>
  <c r="AF195" i="62"/>
  <c r="AE195" i="62"/>
  <c r="AD195" i="62"/>
  <c r="AC195" i="62"/>
  <c r="AB195" i="62"/>
  <c r="AA195" i="62"/>
  <c r="Z195" i="62"/>
  <c r="Y195" i="62"/>
  <c r="X195" i="62"/>
  <c r="W195" i="62"/>
  <c r="V195" i="62"/>
  <c r="U195" i="62"/>
  <c r="T195" i="62"/>
  <c r="S195" i="62"/>
  <c r="R195" i="62"/>
  <c r="Q195" i="62"/>
  <c r="P195" i="62"/>
  <c r="O195" i="62"/>
  <c r="N195" i="62"/>
  <c r="M195" i="62"/>
  <c r="L195" i="62"/>
  <c r="K195" i="62"/>
  <c r="J195" i="62"/>
  <c r="I195" i="62"/>
  <c r="AM193" i="62"/>
  <c r="AL193" i="62"/>
  <c r="AK193" i="62"/>
  <c r="AJ193" i="62"/>
  <c r="AI193" i="62"/>
  <c r="AH193" i="62"/>
  <c r="AG193" i="62"/>
  <c r="AF193" i="62"/>
  <c r="AE193" i="62"/>
  <c r="AD193" i="62"/>
  <c r="AC193" i="62"/>
  <c r="AB193" i="62"/>
  <c r="AA193" i="62"/>
  <c r="Z193" i="62"/>
  <c r="Y193" i="62"/>
  <c r="X193" i="62"/>
  <c r="W193" i="62"/>
  <c r="V193" i="62"/>
  <c r="U193" i="62"/>
  <c r="T193" i="62"/>
  <c r="S193" i="62"/>
  <c r="R193" i="62"/>
  <c r="Q193" i="62"/>
  <c r="P193" i="62"/>
  <c r="O193" i="62"/>
  <c r="N193" i="62"/>
  <c r="M193" i="62"/>
  <c r="L193" i="62"/>
  <c r="K193" i="62"/>
  <c r="J193" i="62"/>
  <c r="I193" i="62"/>
  <c r="AM192" i="62"/>
  <c r="AL192" i="62"/>
  <c r="AK192" i="62"/>
  <c r="AJ192" i="62"/>
  <c r="AI192" i="62"/>
  <c r="AH192" i="62"/>
  <c r="AG192" i="62"/>
  <c r="AF192" i="62"/>
  <c r="AE192" i="62"/>
  <c r="AD192" i="62"/>
  <c r="AC192" i="62"/>
  <c r="AB192" i="62"/>
  <c r="AA192" i="62"/>
  <c r="Z192" i="62"/>
  <c r="Y192" i="62"/>
  <c r="X192" i="62"/>
  <c r="W192" i="62"/>
  <c r="V192" i="62"/>
  <c r="U192" i="62"/>
  <c r="T192" i="62"/>
  <c r="S192" i="62"/>
  <c r="R192" i="62"/>
  <c r="Q192" i="62"/>
  <c r="P192" i="62"/>
  <c r="O192" i="62"/>
  <c r="N192" i="62"/>
  <c r="M192" i="62"/>
  <c r="L192" i="62"/>
  <c r="K192" i="62"/>
  <c r="J192" i="62"/>
  <c r="I192" i="62"/>
  <c r="AM190" i="62"/>
  <c r="AL190" i="62"/>
  <c r="AK190" i="62"/>
  <c r="AJ190" i="62"/>
  <c r="AI190" i="62"/>
  <c r="AH190" i="62"/>
  <c r="AG190" i="62"/>
  <c r="AF190" i="62"/>
  <c r="AE190" i="62"/>
  <c r="AD190" i="62"/>
  <c r="AC190" i="62"/>
  <c r="AB190" i="62"/>
  <c r="AA190" i="62"/>
  <c r="Z190" i="62"/>
  <c r="Y190" i="62"/>
  <c r="X190" i="62"/>
  <c r="W190" i="62"/>
  <c r="V190" i="62"/>
  <c r="U190" i="62"/>
  <c r="T190" i="62"/>
  <c r="S190" i="62"/>
  <c r="R190" i="62"/>
  <c r="Q190" i="62"/>
  <c r="P190" i="62"/>
  <c r="O190" i="62"/>
  <c r="N190" i="62"/>
  <c r="M190" i="62"/>
  <c r="L190" i="62"/>
  <c r="K190" i="62"/>
  <c r="J190" i="62"/>
  <c r="I190" i="62"/>
  <c r="AM189" i="62"/>
  <c r="AL189" i="62"/>
  <c r="AK189" i="62"/>
  <c r="AJ189" i="62"/>
  <c r="AI189" i="62"/>
  <c r="AH189" i="62"/>
  <c r="AG189" i="62"/>
  <c r="AF189" i="62"/>
  <c r="AE189" i="62"/>
  <c r="AD189" i="62"/>
  <c r="AC189" i="62"/>
  <c r="AB189" i="62"/>
  <c r="AA189" i="62"/>
  <c r="Z189" i="62"/>
  <c r="Y189" i="62"/>
  <c r="X189" i="62"/>
  <c r="W189" i="62"/>
  <c r="V189" i="62"/>
  <c r="U189" i="62"/>
  <c r="T189" i="62"/>
  <c r="S189" i="62"/>
  <c r="R189" i="62"/>
  <c r="Q189" i="62"/>
  <c r="P189" i="62"/>
  <c r="O189" i="62"/>
  <c r="N189" i="62"/>
  <c r="M189" i="62"/>
  <c r="L189" i="62"/>
  <c r="K189" i="62"/>
  <c r="J189" i="62"/>
  <c r="I189" i="62"/>
  <c r="AM187" i="62"/>
  <c r="AL187" i="62"/>
  <c r="AK187" i="62"/>
  <c r="AJ187" i="62"/>
  <c r="AI187" i="62"/>
  <c r="AH187" i="62"/>
  <c r="AG187" i="62"/>
  <c r="AF187" i="62"/>
  <c r="AE187" i="62"/>
  <c r="AD187" i="62"/>
  <c r="AC187" i="62"/>
  <c r="AB187" i="62"/>
  <c r="AA187" i="62"/>
  <c r="Z187" i="62"/>
  <c r="Y187" i="62"/>
  <c r="X187" i="62"/>
  <c r="W187" i="62"/>
  <c r="V187" i="62"/>
  <c r="U187" i="62"/>
  <c r="T187" i="62"/>
  <c r="S187" i="62"/>
  <c r="R187" i="62"/>
  <c r="Q187" i="62"/>
  <c r="P187" i="62"/>
  <c r="O187" i="62"/>
  <c r="N187" i="62"/>
  <c r="M187" i="62"/>
  <c r="L187" i="62"/>
  <c r="K187" i="62"/>
  <c r="J187" i="62"/>
  <c r="I187" i="62"/>
  <c r="AM186" i="62"/>
  <c r="AL186" i="62"/>
  <c r="AK186" i="62"/>
  <c r="AJ186" i="62"/>
  <c r="AI186" i="62"/>
  <c r="AH186" i="62"/>
  <c r="AG186" i="62"/>
  <c r="AF186" i="62"/>
  <c r="AE186" i="62"/>
  <c r="AD186" i="62"/>
  <c r="AC186" i="62"/>
  <c r="AB186" i="62"/>
  <c r="AA186" i="62"/>
  <c r="Z186" i="62"/>
  <c r="Y186" i="62"/>
  <c r="X186" i="62"/>
  <c r="W186" i="62"/>
  <c r="V186" i="62"/>
  <c r="U186" i="62"/>
  <c r="T186" i="62"/>
  <c r="S186" i="62"/>
  <c r="R186" i="62"/>
  <c r="Q186" i="62"/>
  <c r="P186" i="62"/>
  <c r="O186" i="62"/>
  <c r="N186" i="62"/>
  <c r="M186" i="62"/>
  <c r="L186" i="62"/>
  <c r="K186" i="62"/>
  <c r="J186" i="62"/>
  <c r="I186" i="62"/>
  <c r="AM184" i="62"/>
  <c r="AL184" i="62"/>
  <c r="AK184" i="62"/>
  <c r="AJ184" i="62"/>
  <c r="AI184" i="62"/>
  <c r="AH184" i="62"/>
  <c r="AG184" i="62"/>
  <c r="AF184" i="62"/>
  <c r="AE184" i="62"/>
  <c r="AD184" i="62"/>
  <c r="AC184" i="62"/>
  <c r="AB184" i="62"/>
  <c r="AA184" i="62"/>
  <c r="Z184" i="62"/>
  <c r="Y184" i="62"/>
  <c r="X184" i="62"/>
  <c r="W184" i="62"/>
  <c r="V184" i="62"/>
  <c r="U184" i="62"/>
  <c r="T184" i="62"/>
  <c r="S184" i="62"/>
  <c r="R184" i="62"/>
  <c r="Q184" i="62"/>
  <c r="P184" i="62"/>
  <c r="O184" i="62"/>
  <c r="N184" i="62"/>
  <c r="M184" i="62"/>
  <c r="L184" i="62"/>
  <c r="K184" i="62"/>
  <c r="J184" i="62"/>
  <c r="I184" i="62"/>
  <c r="AM183" i="62"/>
  <c r="AL183" i="62"/>
  <c r="AK183" i="62"/>
  <c r="AJ183" i="62"/>
  <c r="AI183" i="62"/>
  <c r="AH183" i="62"/>
  <c r="AG183" i="62"/>
  <c r="AF183" i="62"/>
  <c r="AE183" i="62"/>
  <c r="AD183" i="62"/>
  <c r="AC183" i="62"/>
  <c r="AB183" i="62"/>
  <c r="AA183" i="62"/>
  <c r="Z183" i="62"/>
  <c r="Y183" i="62"/>
  <c r="X183" i="62"/>
  <c r="W183" i="62"/>
  <c r="V183" i="62"/>
  <c r="U183" i="62"/>
  <c r="T183" i="62"/>
  <c r="S183" i="62"/>
  <c r="R183" i="62"/>
  <c r="Q183" i="62"/>
  <c r="P183" i="62"/>
  <c r="O183" i="62"/>
  <c r="N183" i="62"/>
  <c r="M183" i="62"/>
  <c r="L183" i="62"/>
  <c r="K183" i="62"/>
  <c r="J183" i="62"/>
  <c r="I183" i="62"/>
  <c r="AM181" i="62"/>
  <c r="AL181" i="62"/>
  <c r="AK181" i="62"/>
  <c r="AJ181" i="62"/>
  <c r="AI181" i="62"/>
  <c r="AH181" i="62"/>
  <c r="AG181" i="62"/>
  <c r="AF181" i="62"/>
  <c r="AE181" i="62"/>
  <c r="AD181" i="62"/>
  <c r="AC181" i="62"/>
  <c r="AB181" i="62"/>
  <c r="AA181" i="62"/>
  <c r="Z181" i="62"/>
  <c r="Y181" i="62"/>
  <c r="X181" i="62"/>
  <c r="W181" i="62"/>
  <c r="V181" i="62"/>
  <c r="U181" i="62"/>
  <c r="T181" i="62"/>
  <c r="S181" i="62"/>
  <c r="R181" i="62"/>
  <c r="Q181" i="62"/>
  <c r="P181" i="62"/>
  <c r="O181" i="62"/>
  <c r="N181" i="62"/>
  <c r="M181" i="62"/>
  <c r="L181" i="62"/>
  <c r="K181" i="62"/>
  <c r="J181" i="62"/>
  <c r="I181" i="62"/>
  <c r="AM180" i="62"/>
  <c r="AL180" i="62"/>
  <c r="AK180" i="62"/>
  <c r="AJ180" i="62"/>
  <c r="AI180" i="62"/>
  <c r="AH180" i="62"/>
  <c r="AG180" i="62"/>
  <c r="AF180" i="62"/>
  <c r="AE180" i="62"/>
  <c r="AD180" i="62"/>
  <c r="AC180" i="62"/>
  <c r="AB180" i="62"/>
  <c r="AA180" i="62"/>
  <c r="Z180" i="62"/>
  <c r="Y180" i="62"/>
  <c r="X180" i="62"/>
  <c r="W180" i="62"/>
  <c r="V180" i="62"/>
  <c r="U180" i="62"/>
  <c r="T180" i="62"/>
  <c r="S180" i="62"/>
  <c r="R180" i="62"/>
  <c r="Q180" i="62"/>
  <c r="P180" i="62"/>
  <c r="O180" i="62"/>
  <c r="N180" i="62"/>
  <c r="M180" i="62"/>
  <c r="L180" i="62"/>
  <c r="K180" i="62"/>
  <c r="J180" i="62"/>
  <c r="I180" i="62"/>
  <c r="AM178" i="62"/>
  <c r="AL178" i="62"/>
  <c r="AK178" i="62"/>
  <c r="AJ178" i="62"/>
  <c r="AI178" i="62"/>
  <c r="AH178" i="62"/>
  <c r="AG178" i="62"/>
  <c r="AF178" i="62"/>
  <c r="AE178" i="62"/>
  <c r="AD178" i="62"/>
  <c r="AC178" i="62"/>
  <c r="AB178" i="62"/>
  <c r="AA178" i="62"/>
  <c r="Z178" i="62"/>
  <c r="Y178" i="62"/>
  <c r="X178" i="62"/>
  <c r="W178" i="62"/>
  <c r="V178" i="62"/>
  <c r="U178" i="62"/>
  <c r="T178" i="62"/>
  <c r="S178" i="62"/>
  <c r="R178" i="62"/>
  <c r="Q178" i="62"/>
  <c r="P178" i="62"/>
  <c r="O178" i="62"/>
  <c r="N178" i="62"/>
  <c r="M178" i="62"/>
  <c r="L178" i="62"/>
  <c r="K178" i="62"/>
  <c r="J178" i="62"/>
  <c r="I178" i="62"/>
  <c r="AM177" i="62"/>
  <c r="AL177" i="62"/>
  <c r="AK177" i="62"/>
  <c r="AJ177" i="62"/>
  <c r="AI177" i="62"/>
  <c r="AH177" i="62"/>
  <c r="AG177" i="62"/>
  <c r="AF177" i="62"/>
  <c r="AE177" i="62"/>
  <c r="AD177" i="62"/>
  <c r="AC177" i="62"/>
  <c r="AB177" i="62"/>
  <c r="AA177" i="62"/>
  <c r="Z177" i="62"/>
  <c r="Y177" i="62"/>
  <c r="X177" i="62"/>
  <c r="W177" i="62"/>
  <c r="V177" i="62"/>
  <c r="U177" i="62"/>
  <c r="T177" i="62"/>
  <c r="S177" i="62"/>
  <c r="R177" i="62"/>
  <c r="Q177" i="62"/>
  <c r="P177" i="62"/>
  <c r="O177" i="62"/>
  <c r="N177" i="62"/>
  <c r="M177" i="62"/>
  <c r="L177" i="62"/>
  <c r="K177" i="62"/>
  <c r="J177" i="62"/>
  <c r="I177" i="62"/>
  <c r="AM175" i="62"/>
  <c r="AL175" i="62"/>
  <c r="AK175" i="62"/>
  <c r="AJ175" i="62"/>
  <c r="AI175" i="62"/>
  <c r="AH175" i="62"/>
  <c r="AG175" i="62"/>
  <c r="AF175" i="62"/>
  <c r="AE175" i="62"/>
  <c r="AD175" i="62"/>
  <c r="AC175" i="62"/>
  <c r="AB175" i="62"/>
  <c r="AA175" i="62"/>
  <c r="Z175" i="62"/>
  <c r="Y175" i="62"/>
  <c r="X175" i="62"/>
  <c r="W175" i="62"/>
  <c r="V175" i="62"/>
  <c r="U175" i="62"/>
  <c r="T175" i="62"/>
  <c r="S175" i="62"/>
  <c r="R175" i="62"/>
  <c r="Q175" i="62"/>
  <c r="P175" i="62"/>
  <c r="O175" i="62"/>
  <c r="N175" i="62"/>
  <c r="M175" i="62"/>
  <c r="L175" i="62"/>
  <c r="K175" i="62"/>
  <c r="J175" i="62"/>
  <c r="I175" i="62"/>
  <c r="AM174" i="62"/>
  <c r="AL174" i="62"/>
  <c r="AK174" i="62"/>
  <c r="AJ174" i="62"/>
  <c r="AI174" i="62"/>
  <c r="AH174" i="62"/>
  <c r="AG174" i="62"/>
  <c r="AF174" i="62"/>
  <c r="AE174" i="62"/>
  <c r="AD174" i="62"/>
  <c r="AC174" i="62"/>
  <c r="AB174" i="62"/>
  <c r="AA174" i="62"/>
  <c r="Z174" i="62"/>
  <c r="Y174" i="62"/>
  <c r="X174" i="62"/>
  <c r="W174" i="62"/>
  <c r="V174" i="62"/>
  <c r="U174" i="62"/>
  <c r="T174" i="62"/>
  <c r="S174" i="62"/>
  <c r="R174" i="62"/>
  <c r="Q174" i="62"/>
  <c r="P174" i="62"/>
  <c r="O174" i="62"/>
  <c r="N174" i="62"/>
  <c r="M174" i="62"/>
  <c r="L174" i="62"/>
  <c r="K174" i="62"/>
  <c r="J174" i="62"/>
  <c r="I174" i="62"/>
  <c r="AM172" i="62"/>
  <c r="AL172" i="62"/>
  <c r="AK172" i="62"/>
  <c r="AJ172" i="62"/>
  <c r="AI172" i="62"/>
  <c r="AH172" i="62"/>
  <c r="AG172" i="62"/>
  <c r="AF172" i="62"/>
  <c r="AE172" i="62"/>
  <c r="AD172" i="62"/>
  <c r="AC172" i="62"/>
  <c r="AB172" i="62"/>
  <c r="AA172" i="62"/>
  <c r="Z172" i="62"/>
  <c r="Y172" i="62"/>
  <c r="X172" i="62"/>
  <c r="W172" i="62"/>
  <c r="V172" i="62"/>
  <c r="U172" i="62"/>
  <c r="T172" i="62"/>
  <c r="S172" i="62"/>
  <c r="R172" i="62"/>
  <c r="Q172" i="62"/>
  <c r="P172" i="62"/>
  <c r="O172" i="62"/>
  <c r="N172" i="62"/>
  <c r="M172" i="62"/>
  <c r="L172" i="62"/>
  <c r="K172" i="62"/>
  <c r="J172" i="62"/>
  <c r="I172" i="62"/>
  <c r="AM171" i="62"/>
  <c r="AL171" i="62"/>
  <c r="AK171" i="62"/>
  <c r="AJ171" i="62"/>
  <c r="AI171" i="62"/>
  <c r="AH171" i="62"/>
  <c r="AG171" i="62"/>
  <c r="AF171" i="62"/>
  <c r="AE171" i="62"/>
  <c r="AD171" i="62"/>
  <c r="AC171" i="62"/>
  <c r="AB171" i="62"/>
  <c r="AA171" i="62"/>
  <c r="Z171" i="62"/>
  <c r="Y171" i="62"/>
  <c r="X171" i="62"/>
  <c r="W171" i="62"/>
  <c r="V171" i="62"/>
  <c r="U171" i="62"/>
  <c r="T171" i="62"/>
  <c r="S171" i="62"/>
  <c r="R171" i="62"/>
  <c r="Q171" i="62"/>
  <c r="P171" i="62"/>
  <c r="O171" i="62"/>
  <c r="N171" i="62"/>
  <c r="M171" i="62"/>
  <c r="L171" i="62"/>
  <c r="K171" i="62"/>
  <c r="J171" i="62"/>
  <c r="I171" i="62"/>
  <c r="AM169" i="62"/>
  <c r="AL169" i="62"/>
  <c r="AK169" i="62"/>
  <c r="AJ169" i="62"/>
  <c r="AI169" i="62"/>
  <c r="AH169" i="62"/>
  <c r="AG169" i="62"/>
  <c r="AF169" i="62"/>
  <c r="AE169" i="62"/>
  <c r="AD169" i="62"/>
  <c r="AC169" i="62"/>
  <c r="AB169" i="62"/>
  <c r="AA169" i="62"/>
  <c r="Z169" i="62"/>
  <c r="Y169" i="62"/>
  <c r="X169" i="62"/>
  <c r="W169" i="62"/>
  <c r="V169" i="62"/>
  <c r="U169" i="62"/>
  <c r="T169" i="62"/>
  <c r="S169" i="62"/>
  <c r="R169" i="62"/>
  <c r="Q169" i="62"/>
  <c r="P169" i="62"/>
  <c r="O169" i="62"/>
  <c r="N169" i="62"/>
  <c r="M169" i="62"/>
  <c r="L169" i="62"/>
  <c r="K169" i="62"/>
  <c r="J169" i="62"/>
  <c r="I169" i="62"/>
  <c r="AM168" i="62"/>
  <c r="AL168" i="62"/>
  <c r="AK168" i="62"/>
  <c r="AJ168" i="62"/>
  <c r="AI168" i="62"/>
  <c r="AH168" i="62"/>
  <c r="AG168" i="62"/>
  <c r="AF168" i="62"/>
  <c r="AE168" i="62"/>
  <c r="AD168" i="62"/>
  <c r="AC168" i="62"/>
  <c r="AB168" i="62"/>
  <c r="AA168" i="62"/>
  <c r="Z168" i="62"/>
  <c r="Y168" i="62"/>
  <c r="X168" i="62"/>
  <c r="W168" i="62"/>
  <c r="V168" i="62"/>
  <c r="U168" i="62"/>
  <c r="T168" i="62"/>
  <c r="S168" i="62"/>
  <c r="R168" i="62"/>
  <c r="Q168" i="62"/>
  <c r="P168" i="62"/>
  <c r="O168" i="62"/>
  <c r="N168" i="62"/>
  <c r="M168" i="62"/>
  <c r="L168" i="62"/>
  <c r="K168" i="62"/>
  <c r="J168" i="62"/>
  <c r="I168" i="62"/>
  <c r="AM166" i="62"/>
  <c r="AL166" i="62"/>
  <c r="AK166" i="62"/>
  <c r="AJ166" i="62"/>
  <c r="AI166" i="62"/>
  <c r="AH166" i="62"/>
  <c r="AG166" i="62"/>
  <c r="AF166" i="62"/>
  <c r="AE166" i="62"/>
  <c r="AD166" i="62"/>
  <c r="AC166" i="62"/>
  <c r="AB166" i="62"/>
  <c r="AA166" i="62"/>
  <c r="Z166" i="62"/>
  <c r="Y166" i="62"/>
  <c r="X166" i="62"/>
  <c r="W166" i="62"/>
  <c r="V166" i="62"/>
  <c r="U166" i="62"/>
  <c r="T166" i="62"/>
  <c r="S166" i="62"/>
  <c r="R166" i="62"/>
  <c r="Q166" i="62"/>
  <c r="P166" i="62"/>
  <c r="O166" i="62"/>
  <c r="N166" i="62"/>
  <c r="M166" i="62"/>
  <c r="L166" i="62"/>
  <c r="K166" i="62"/>
  <c r="J166" i="62"/>
  <c r="I166" i="62"/>
  <c r="AM165" i="62"/>
  <c r="AL165" i="62"/>
  <c r="AK165" i="62"/>
  <c r="AJ165" i="62"/>
  <c r="AI165" i="62"/>
  <c r="AH165" i="62"/>
  <c r="AG165" i="62"/>
  <c r="AF165" i="62"/>
  <c r="AE165" i="62"/>
  <c r="AD165" i="62"/>
  <c r="AC165" i="62"/>
  <c r="AB165" i="62"/>
  <c r="AA165" i="62"/>
  <c r="Z165" i="62"/>
  <c r="Y165" i="62"/>
  <c r="X165" i="62"/>
  <c r="W165" i="62"/>
  <c r="V165" i="62"/>
  <c r="U165" i="62"/>
  <c r="T165" i="62"/>
  <c r="S165" i="62"/>
  <c r="R165" i="62"/>
  <c r="Q165" i="62"/>
  <c r="P165" i="62"/>
  <c r="O165" i="62"/>
  <c r="N165" i="62"/>
  <c r="M165" i="62"/>
  <c r="L165" i="62"/>
  <c r="K165" i="62"/>
  <c r="J165" i="62"/>
  <c r="I165" i="62"/>
  <c r="AM163" i="62"/>
  <c r="AL163" i="62"/>
  <c r="AK163" i="62"/>
  <c r="AJ163" i="62"/>
  <c r="AI163" i="62"/>
  <c r="AH163" i="62"/>
  <c r="AG163" i="62"/>
  <c r="AF163" i="62"/>
  <c r="AE163" i="62"/>
  <c r="AD163" i="62"/>
  <c r="AC163" i="62"/>
  <c r="AB163" i="62"/>
  <c r="AA163" i="62"/>
  <c r="Z163" i="62"/>
  <c r="Y163" i="62"/>
  <c r="X163" i="62"/>
  <c r="W163" i="62"/>
  <c r="V163" i="62"/>
  <c r="U163" i="62"/>
  <c r="T163" i="62"/>
  <c r="S163" i="62"/>
  <c r="R163" i="62"/>
  <c r="Q163" i="62"/>
  <c r="P163" i="62"/>
  <c r="O163" i="62"/>
  <c r="N163" i="62"/>
  <c r="M163" i="62"/>
  <c r="L163" i="62"/>
  <c r="K163" i="62"/>
  <c r="J163" i="62"/>
  <c r="I163" i="62"/>
  <c r="AM162" i="62"/>
  <c r="AL162" i="62"/>
  <c r="AK162" i="62"/>
  <c r="AJ162" i="62"/>
  <c r="AI162" i="62"/>
  <c r="AH162" i="62"/>
  <c r="AG162" i="62"/>
  <c r="AF162" i="62"/>
  <c r="AE162" i="62"/>
  <c r="AD162" i="62"/>
  <c r="AC162" i="62"/>
  <c r="AB162" i="62"/>
  <c r="AA162" i="62"/>
  <c r="Z162" i="62"/>
  <c r="Y162" i="62"/>
  <c r="X162" i="62"/>
  <c r="W162" i="62"/>
  <c r="V162" i="62"/>
  <c r="U162" i="62"/>
  <c r="T162" i="62"/>
  <c r="S162" i="62"/>
  <c r="R162" i="62"/>
  <c r="Q162" i="62"/>
  <c r="P162" i="62"/>
  <c r="O162" i="62"/>
  <c r="N162" i="62"/>
  <c r="M162" i="62"/>
  <c r="L162" i="62"/>
  <c r="K162" i="62"/>
  <c r="J162" i="62"/>
  <c r="I162" i="62"/>
  <c r="AM160" i="62"/>
  <c r="AL160" i="62"/>
  <c r="AK160" i="62"/>
  <c r="AJ160" i="62"/>
  <c r="AI160" i="62"/>
  <c r="AH160" i="62"/>
  <c r="AG160" i="62"/>
  <c r="AF160" i="62"/>
  <c r="AE160" i="62"/>
  <c r="AD160" i="62"/>
  <c r="AC160" i="62"/>
  <c r="AB160" i="62"/>
  <c r="AA160" i="62"/>
  <c r="Z160" i="62"/>
  <c r="Y160" i="62"/>
  <c r="X160" i="62"/>
  <c r="W160" i="62"/>
  <c r="V160" i="62"/>
  <c r="U160" i="62"/>
  <c r="T160" i="62"/>
  <c r="S160" i="62"/>
  <c r="R160" i="62"/>
  <c r="Q160" i="62"/>
  <c r="P160" i="62"/>
  <c r="O160" i="62"/>
  <c r="N160" i="62"/>
  <c r="M160" i="62"/>
  <c r="L160" i="62"/>
  <c r="K160" i="62"/>
  <c r="J160" i="62"/>
  <c r="I160" i="62"/>
  <c r="AM159" i="62"/>
  <c r="AL159" i="62"/>
  <c r="AK159" i="62"/>
  <c r="AJ159" i="62"/>
  <c r="AI159" i="62"/>
  <c r="AH159" i="62"/>
  <c r="AG159" i="62"/>
  <c r="AF159" i="62"/>
  <c r="AE159" i="62"/>
  <c r="AD159" i="62"/>
  <c r="AC159" i="62"/>
  <c r="AB159" i="62"/>
  <c r="AA159" i="62"/>
  <c r="Z159" i="62"/>
  <c r="Y159" i="62"/>
  <c r="X159" i="62"/>
  <c r="W159" i="62"/>
  <c r="V159" i="62"/>
  <c r="U159" i="62"/>
  <c r="T159" i="62"/>
  <c r="S159" i="62"/>
  <c r="R159" i="62"/>
  <c r="Q159" i="62"/>
  <c r="P159" i="62"/>
  <c r="O159" i="62"/>
  <c r="N159" i="62"/>
  <c r="M159" i="62"/>
  <c r="L159" i="62"/>
  <c r="K159" i="62"/>
  <c r="J159" i="62"/>
  <c r="I159" i="62"/>
  <c r="AM157" i="62"/>
  <c r="AL157" i="62"/>
  <c r="AK157" i="62"/>
  <c r="AJ157" i="62"/>
  <c r="AI157" i="62"/>
  <c r="AH157" i="62"/>
  <c r="AG157" i="62"/>
  <c r="AF157" i="62"/>
  <c r="AE157" i="62"/>
  <c r="AD157" i="62"/>
  <c r="AC157" i="62"/>
  <c r="AB157" i="62"/>
  <c r="AA157" i="62"/>
  <c r="Z157" i="62"/>
  <c r="Y157" i="62"/>
  <c r="X157" i="62"/>
  <c r="W157" i="62"/>
  <c r="V157" i="62"/>
  <c r="U157" i="62"/>
  <c r="T157" i="62"/>
  <c r="S157" i="62"/>
  <c r="R157" i="62"/>
  <c r="Q157" i="62"/>
  <c r="P157" i="62"/>
  <c r="O157" i="62"/>
  <c r="N157" i="62"/>
  <c r="M157" i="62"/>
  <c r="L157" i="62"/>
  <c r="K157" i="62"/>
  <c r="J157" i="62"/>
  <c r="I157" i="62"/>
  <c r="AM156" i="62"/>
  <c r="AL156" i="62"/>
  <c r="AK156" i="62"/>
  <c r="AJ156" i="62"/>
  <c r="AI156" i="62"/>
  <c r="AH156" i="62"/>
  <c r="AG156" i="62"/>
  <c r="AF156" i="62"/>
  <c r="AE156" i="62"/>
  <c r="AD156" i="62"/>
  <c r="AC156" i="62"/>
  <c r="AB156" i="62"/>
  <c r="AA156" i="62"/>
  <c r="Z156" i="62"/>
  <c r="Y156" i="62"/>
  <c r="X156" i="62"/>
  <c r="W156" i="62"/>
  <c r="V156" i="62"/>
  <c r="U156" i="62"/>
  <c r="T156" i="62"/>
  <c r="S156" i="62"/>
  <c r="R156" i="62"/>
  <c r="Q156" i="62"/>
  <c r="P156" i="62"/>
  <c r="O156" i="62"/>
  <c r="N156" i="62"/>
  <c r="M156" i="62"/>
  <c r="L156" i="62"/>
  <c r="K156" i="62"/>
  <c r="J156" i="62"/>
  <c r="I156" i="62"/>
  <c r="AM154" i="62"/>
  <c r="AL154" i="62"/>
  <c r="AK154" i="62"/>
  <c r="AJ154" i="62"/>
  <c r="AI154" i="62"/>
  <c r="AH154" i="62"/>
  <c r="AG154" i="62"/>
  <c r="AF154" i="62"/>
  <c r="AE154" i="62"/>
  <c r="AD154" i="62"/>
  <c r="AC154" i="62"/>
  <c r="AB154" i="62"/>
  <c r="AA154" i="62"/>
  <c r="Z154" i="62"/>
  <c r="Y154" i="62"/>
  <c r="X154" i="62"/>
  <c r="W154" i="62"/>
  <c r="V154" i="62"/>
  <c r="U154" i="62"/>
  <c r="T154" i="62"/>
  <c r="S154" i="62"/>
  <c r="R154" i="62"/>
  <c r="Q154" i="62"/>
  <c r="P154" i="62"/>
  <c r="O154" i="62"/>
  <c r="N154" i="62"/>
  <c r="M154" i="62"/>
  <c r="L154" i="62"/>
  <c r="K154" i="62"/>
  <c r="J154" i="62"/>
  <c r="I154" i="62"/>
  <c r="AM153" i="62"/>
  <c r="AL153" i="62"/>
  <c r="AK153" i="62"/>
  <c r="AJ153" i="62"/>
  <c r="AI153" i="62"/>
  <c r="AH153" i="62"/>
  <c r="AG153" i="62"/>
  <c r="AF153" i="62"/>
  <c r="AE153" i="62"/>
  <c r="AD153" i="62"/>
  <c r="AC153" i="62"/>
  <c r="AB153" i="62"/>
  <c r="AA153" i="62"/>
  <c r="Z153" i="62"/>
  <c r="Y153" i="62"/>
  <c r="X153" i="62"/>
  <c r="W153" i="62"/>
  <c r="V153" i="62"/>
  <c r="U153" i="62"/>
  <c r="T153" i="62"/>
  <c r="S153" i="62"/>
  <c r="R153" i="62"/>
  <c r="Q153" i="62"/>
  <c r="P153" i="62"/>
  <c r="O153" i="62"/>
  <c r="N153" i="62"/>
  <c r="M153" i="62"/>
  <c r="L153" i="62"/>
  <c r="K153" i="62"/>
  <c r="J153" i="62"/>
  <c r="I153" i="62"/>
  <c r="AM151" i="62"/>
  <c r="AL151" i="62"/>
  <c r="AK151" i="62"/>
  <c r="AJ151" i="62"/>
  <c r="AI151" i="62"/>
  <c r="AH151" i="62"/>
  <c r="AG151" i="62"/>
  <c r="AF151" i="62"/>
  <c r="AE151" i="62"/>
  <c r="AD151" i="62"/>
  <c r="AC151" i="62"/>
  <c r="AB151" i="62"/>
  <c r="AA151" i="62"/>
  <c r="Z151" i="62"/>
  <c r="Y151" i="62"/>
  <c r="X151" i="62"/>
  <c r="W151" i="62"/>
  <c r="V151" i="62"/>
  <c r="U151" i="62"/>
  <c r="T151" i="62"/>
  <c r="S151" i="62"/>
  <c r="R151" i="62"/>
  <c r="Q151" i="62"/>
  <c r="P151" i="62"/>
  <c r="O151" i="62"/>
  <c r="N151" i="62"/>
  <c r="M151" i="62"/>
  <c r="L151" i="62"/>
  <c r="K151" i="62"/>
  <c r="J151" i="62"/>
  <c r="I151" i="62"/>
  <c r="AM150" i="62"/>
  <c r="AL150" i="62"/>
  <c r="AK150" i="62"/>
  <c r="AJ150" i="62"/>
  <c r="AI150" i="62"/>
  <c r="AH150" i="62"/>
  <c r="AG150" i="62"/>
  <c r="AF150" i="62"/>
  <c r="AE150" i="62"/>
  <c r="AD150" i="62"/>
  <c r="AC150" i="62"/>
  <c r="AB150" i="62"/>
  <c r="AA150" i="62"/>
  <c r="Z150" i="62"/>
  <c r="Y150" i="62"/>
  <c r="X150" i="62"/>
  <c r="W150" i="62"/>
  <c r="V150" i="62"/>
  <c r="U150" i="62"/>
  <c r="T150" i="62"/>
  <c r="S150" i="62"/>
  <c r="R150" i="62"/>
  <c r="Q150" i="62"/>
  <c r="P150" i="62"/>
  <c r="O150" i="62"/>
  <c r="N150" i="62"/>
  <c r="M150" i="62"/>
  <c r="L150" i="62"/>
  <c r="K150" i="62"/>
  <c r="J150" i="62"/>
  <c r="I150" i="62"/>
  <c r="AM148" i="62"/>
  <c r="AL148" i="62"/>
  <c r="AK148" i="62"/>
  <c r="AJ148" i="62"/>
  <c r="AI148" i="62"/>
  <c r="AH148" i="62"/>
  <c r="AG148" i="62"/>
  <c r="AF148" i="62"/>
  <c r="AE148" i="62"/>
  <c r="AD148" i="62"/>
  <c r="AC148" i="62"/>
  <c r="AB148" i="62"/>
  <c r="AA148" i="62"/>
  <c r="Z148" i="62"/>
  <c r="Y148" i="62"/>
  <c r="X148" i="62"/>
  <c r="W148" i="62"/>
  <c r="V148" i="62"/>
  <c r="U148" i="62"/>
  <c r="T148" i="62"/>
  <c r="S148" i="62"/>
  <c r="R148" i="62"/>
  <c r="Q148" i="62"/>
  <c r="P148" i="62"/>
  <c r="O148" i="62"/>
  <c r="N148" i="62"/>
  <c r="M148" i="62"/>
  <c r="L148" i="62"/>
  <c r="K148" i="62"/>
  <c r="J148" i="62"/>
  <c r="I148" i="62"/>
  <c r="AM147" i="62"/>
  <c r="AL147" i="62"/>
  <c r="AK147" i="62"/>
  <c r="AJ147" i="62"/>
  <c r="AI147" i="62"/>
  <c r="AH147" i="62"/>
  <c r="AG147" i="62"/>
  <c r="AF147" i="62"/>
  <c r="AE147" i="62"/>
  <c r="AD147" i="62"/>
  <c r="AC147" i="62"/>
  <c r="AB147" i="62"/>
  <c r="AA147" i="62"/>
  <c r="Z147" i="62"/>
  <c r="Y147" i="62"/>
  <c r="X147" i="62"/>
  <c r="W147" i="62"/>
  <c r="V147" i="62"/>
  <c r="U147" i="62"/>
  <c r="T147" i="62"/>
  <c r="S147" i="62"/>
  <c r="R147" i="62"/>
  <c r="Q147" i="62"/>
  <c r="P147" i="62"/>
  <c r="O147" i="62"/>
  <c r="N147" i="62"/>
  <c r="M147" i="62"/>
  <c r="L147" i="62"/>
  <c r="K147" i="62"/>
  <c r="J147" i="62"/>
  <c r="I147" i="62"/>
  <c r="AM145" i="62"/>
  <c r="AL145" i="62"/>
  <c r="AK145" i="62"/>
  <c r="AJ145" i="62"/>
  <c r="AI145" i="62"/>
  <c r="AH145" i="62"/>
  <c r="AG145" i="62"/>
  <c r="AF145" i="62"/>
  <c r="AE145" i="62"/>
  <c r="AD145" i="62"/>
  <c r="AC145" i="62"/>
  <c r="AB145" i="62"/>
  <c r="AA145" i="62"/>
  <c r="Z145" i="62"/>
  <c r="Y145" i="62"/>
  <c r="X145" i="62"/>
  <c r="W145" i="62"/>
  <c r="V145" i="62"/>
  <c r="U145" i="62"/>
  <c r="T145" i="62"/>
  <c r="S145" i="62"/>
  <c r="R145" i="62"/>
  <c r="Q145" i="62"/>
  <c r="P145" i="62"/>
  <c r="O145" i="62"/>
  <c r="N145" i="62"/>
  <c r="M145" i="62"/>
  <c r="L145" i="62"/>
  <c r="K145" i="62"/>
  <c r="J145" i="62"/>
  <c r="I145" i="62"/>
  <c r="AM144" i="62"/>
  <c r="AL144" i="62"/>
  <c r="AK144" i="62"/>
  <c r="AJ144" i="62"/>
  <c r="AI144" i="62"/>
  <c r="AH144" i="62"/>
  <c r="AG144" i="62"/>
  <c r="AF144" i="62"/>
  <c r="AE144" i="62"/>
  <c r="AD144" i="62"/>
  <c r="AC144" i="62"/>
  <c r="AB144" i="62"/>
  <c r="AA144" i="62"/>
  <c r="Z144" i="62"/>
  <c r="Y144" i="62"/>
  <c r="X144" i="62"/>
  <c r="W144" i="62"/>
  <c r="V144" i="62"/>
  <c r="U144" i="62"/>
  <c r="T144" i="62"/>
  <c r="S144" i="62"/>
  <c r="R144" i="62"/>
  <c r="Q144" i="62"/>
  <c r="P144" i="62"/>
  <c r="O144" i="62"/>
  <c r="N144" i="62"/>
  <c r="M144" i="62"/>
  <c r="L144" i="62"/>
  <c r="K144" i="62"/>
  <c r="J144" i="62"/>
  <c r="I144" i="62"/>
  <c r="AM142" i="62"/>
  <c r="AL142" i="62"/>
  <c r="AK142" i="62"/>
  <c r="AJ142" i="62"/>
  <c r="AI142" i="62"/>
  <c r="AH142" i="62"/>
  <c r="AG142" i="62"/>
  <c r="AF142" i="62"/>
  <c r="AE142" i="62"/>
  <c r="AD142" i="62"/>
  <c r="AC142" i="62"/>
  <c r="AB142" i="62"/>
  <c r="AA142" i="62"/>
  <c r="Z142" i="62"/>
  <c r="Y142" i="62"/>
  <c r="X142" i="62"/>
  <c r="W142" i="62"/>
  <c r="V142" i="62"/>
  <c r="U142" i="62"/>
  <c r="T142" i="62"/>
  <c r="S142" i="62"/>
  <c r="R142" i="62"/>
  <c r="Q142" i="62"/>
  <c r="P142" i="62"/>
  <c r="O142" i="62"/>
  <c r="N142" i="62"/>
  <c r="M142" i="62"/>
  <c r="L142" i="62"/>
  <c r="K142" i="62"/>
  <c r="J142" i="62"/>
  <c r="I142" i="62"/>
  <c r="AM141" i="62"/>
  <c r="AL141" i="62"/>
  <c r="AK141" i="62"/>
  <c r="AJ141" i="62"/>
  <c r="AI141" i="62"/>
  <c r="AH141" i="62"/>
  <c r="AG141" i="62"/>
  <c r="AF141" i="62"/>
  <c r="AE141" i="62"/>
  <c r="AD141" i="62"/>
  <c r="AC141" i="62"/>
  <c r="AB141" i="62"/>
  <c r="AA141" i="62"/>
  <c r="Z141" i="62"/>
  <c r="Y141" i="62"/>
  <c r="X141" i="62"/>
  <c r="W141" i="62"/>
  <c r="V141" i="62"/>
  <c r="U141" i="62"/>
  <c r="T141" i="62"/>
  <c r="S141" i="62"/>
  <c r="R141" i="62"/>
  <c r="Q141" i="62"/>
  <c r="P141" i="62"/>
  <c r="O141" i="62"/>
  <c r="N141" i="62"/>
  <c r="M141" i="62"/>
  <c r="L141" i="62"/>
  <c r="K141" i="62"/>
  <c r="J141" i="62"/>
  <c r="I141" i="62"/>
  <c r="AM139" i="62"/>
  <c r="AL139" i="62"/>
  <c r="AK139" i="62"/>
  <c r="AJ139" i="62"/>
  <c r="AI139" i="62"/>
  <c r="AH139" i="62"/>
  <c r="AG139" i="62"/>
  <c r="AF139" i="62"/>
  <c r="AE139" i="62"/>
  <c r="AD139" i="62"/>
  <c r="AC139" i="62"/>
  <c r="AB139" i="62"/>
  <c r="AA139" i="62"/>
  <c r="Z139" i="62"/>
  <c r="Y139" i="62"/>
  <c r="X139" i="62"/>
  <c r="W139" i="62"/>
  <c r="V139" i="62"/>
  <c r="U139" i="62"/>
  <c r="T139" i="62"/>
  <c r="S139" i="62"/>
  <c r="R139" i="62"/>
  <c r="Q139" i="62"/>
  <c r="P139" i="62"/>
  <c r="O139" i="62"/>
  <c r="N139" i="62"/>
  <c r="M139" i="62"/>
  <c r="L139" i="62"/>
  <c r="K139" i="62"/>
  <c r="J139" i="62"/>
  <c r="I139" i="62"/>
  <c r="AM138" i="62"/>
  <c r="AL138" i="62"/>
  <c r="AK138" i="62"/>
  <c r="AJ138" i="62"/>
  <c r="AI138" i="62"/>
  <c r="AH138" i="62"/>
  <c r="AG138" i="62"/>
  <c r="AF138" i="62"/>
  <c r="AE138" i="62"/>
  <c r="AD138" i="62"/>
  <c r="AC138" i="62"/>
  <c r="AB138" i="62"/>
  <c r="AA138" i="62"/>
  <c r="Z138" i="62"/>
  <c r="Y138" i="62"/>
  <c r="X138" i="62"/>
  <c r="W138" i="62"/>
  <c r="V138" i="62"/>
  <c r="U138" i="62"/>
  <c r="T138" i="62"/>
  <c r="S138" i="62"/>
  <c r="R138" i="62"/>
  <c r="Q138" i="62"/>
  <c r="P138" i="62"/>
  <c r="O138" i="62"/>
  <c r="N138" i="62"/>
  <c r="M138" i="62"/>
  <c r="L138" i="62"/>
  <c r="K138" i="62"/>
  <c r="J138" i="62"/>
  <c r="I138" i="62"/>
  <c r="AM136" i="62"/>
  <c r="AL136" i="62"/>
  <c r="AK136" i="62"/>
  <c r="AJ136" i="62"/>
  <c r="AI136" i="62"/>
  <c r="AH136" i="62"/>
  <c r="AG136" i="62"/>
  <c r="AF136" i="62"/>
  <c r="AE136" i="62"/>
  <c r="AD136" i="62"/>
  <c r="AC136" i="62"/>
  <c r="AB136" i="62"/>
  <c r="AA136" i="62"/>
  <c r="Z136" i="62"/>
  <c r="Y136" i="62"/>
  <c r="X136" i="62"/>
  <c r="W136" i="62"/>
  <c r="V136" i="62"/>
  <c r="U136" i="62"/>
  <c r="T136" i="62"/>
  <c r="S136" i="62"/>
  <c r="R136" i="62"/>
  <c r="Q136" i="62"/>
  <c r="P136" i="62"/>
  <c r="O136" i="62"/>
  <c r="N136" i="62"/>
  <c r="M136" i="62"/>
  <c r="L136" i="62"/>
  <c r="K136" i="62"/>
  <c r="J136" i="62"/>
  <c r="I136" i="62"/>
  <c r="AM135" i="62"/>
  <c r="AL135" i="62"/>
  <c r="AK135" i="62"/>
  <c r="AJ135" i="62"/>
  <c r="AI135" i="62"/>
  <c r="AH135" i="62"/>
  <c r="AG135" i="62"/>
  <c r="AF135" i="62"/>
  <c r="AE135" i="62"/>
  <c r="AD135" i="62"/>
  <c r="AC135" i="62"/>
  <c r="AB135" i="62"/>
  <c r="AA135" i="62"/>
  <c r="Z135" i="62"/>
  <c r="Y135" i="62"/>
  <c r="X135" i="62"/>
  <c r="W135" i="62"/>
  <c r="V135" i="62"/>
  <c r="U135" i="62"/>
  <c r="T135" i="62"/>
  <c r="S135" i="62"/>
  <c r="R135" i="62"/>
  <c r="Q135" i="62"/>
  <c r="P135" i="62"/>
  <c r="O135" i="62"/>
  <c r="N135" i="62"/>
  <c r="M135" i="62"/>
  <c r="L135" i="62"/>
  <c r="K135" i="62"/>
  <c r="J135" i="62"/>
  <c r="I135" i="62"/>
  <c r="AM133" i="62"/>
  <c r="AL133" i="62"/>
  <c r="AK133" i="62"/>
  <c r="AJ133" i="62"/>
  <c r="AI133" i="62"/>
  <c r="AH133" i="62"/>
  <c r="AG133" i="62"/>
  <c r="AF133" i="62"/>
  <c r="AE133" i="62"/>
  <c r="AD133" i="62"/>
  <c r="AC133" i="62"/>
  <c r="AB133" i="62"/>
  <c r="AA133" i="62"/>
  <c r="Z133" i="62"/>
  <c r="Y133" i="62"/>
  <c r="X133" i="62"/>
  <c r="W133" i="62"/>
  <c r="V133" i="62"/>
  <c r="U133" i="62"/>
  <c r="T133" i="62"/>
  <c r="S133" i="62"/>
  <c r="R133" i="62"/>
  <c r="Q133" i="62"/>
  <c r="P133" i="62"/>
  <c r="O133" i="62"/>
  <c r="N133" i="62"/>
  <c r="M133" i="62"/>
  <c r="L133" i="62"/>
  <c r="K133" i="62"/>
  <c r="J133" i="62"/>
  <c r="I133" i="62"/>
  <c r="AM132" i="62"/>
  <c r="AL132" i="62"/>
  <c r="AK132" i="62"/>
  <c r="AJ132" i="62"/>
  <c r="AI132" i="62"/>
  <c r="AH132" i="62"/>
  <c r="AG132" i="62"/>
  <c r="AF132" i="62"/>
  <c r="AE132" i="62"/>
  <c r="AD132" i="62"/>
  <c r="AC132" i="62"/>
  <c r="AB132" i="62"/>
  <c r="AA132" i="62"/>
  <c r="Z132" i="62"/>
  <c r="Y132" i="62"/>
  <c r="X132" i="62"/>
  <c r="W132" i="62"/>
  <c r="V132" i="62"/>
  <c r="U132" i="62"/>
  <c r="T132" i="62"/>
  <c r="S132" i="62"/>
  <c r="R132" i="62"/>
  <c r="Q132" i="62"/>
  <c r="P132" i="62"/>
  <c r="O132" i="62"/>
  <c r="N132" i="62"/>
  <c r="M132" i="62"/>
  <c r="L132" i="62"/>
  <c r="K132" i="62"/>
  <c r="J132" i="62"/>
  <c r="I132" i="62"/>
  <c r="AM130" i="62"/>
  <c r="AL130" i="62"/>
  <c r="AK130" i="62"/>
  <c r="AJ130" i="62"/>
  <c r="AI130" i="62"/>
  <c r="AH130" i="62"/>
  <c r="AG130" i="62"/>
  <c r="AF130" i="62"/>
  <c r="AE130" i="62"/>
  <c r="AD130" i="62"/>
  <c r="AC130" i="62"/>
  <c r="AB130" i="62"/>
  <c r="AA130" i="62"/>
  <c r="Z130" i="62"/>
  <c r="Y130" i="62"/>
  <c r="X130" i="62"/>
  <c r="W130" i="62"/>
  <c r="V130" i="62"/>
  <c r="U130" i="62"/>
  <c r="T130" i="62"/>
  <c r="S130" i="62"/>
  <c r="R130" i="62"/>
  <c r="Q130" i="62"/>
  <c r="P130" i="62"/>
  <c r="O130" i="62"/>
  <c r="N130" i="62"/>
  <c r="M130" i="62"/>
  <c r="L130" i="62"/>
  <c r="K130" i="62"/>
  <c r="J130" i="62"/>
  <c r="I130" i="62"/>
  <c r="AM129" i="62"/>
  <c r="AL129" i="62"/>
  <c r="AK129" i="62"/>
  <c r="AJ129" i="62"/>
  <c r="AI129" i="62"/>
  <c r="AH129" i="62"/>
  <c r="AG129" i="62"/>
  <c r="AF129" i="62"/>
  <c r="AE129" i="62"/>
  <c r="AD129" i="62"/>
  <c r="AC129" i="62"/>
  <c r="AB129" i="62"/>
  <c r="AA129" i="62"/>
  <c r="Z129" i="62"/>
  <c r="Y129" i="62"/>
  <c r="X129" i="62"/>
  <c r="W129" i="62"/>
  <c r="V129" i="62"/>
  <c r="U129" i="62"/>
  <c r="T129" i="62"/>
  <c r="S129" i="62"/>
  <c r="R129" i="62"/>
  <c r="Q129" i="62"/>
  <c r="P129" i="62"/>
  <c r="O129" i="62"/>
  <c r="N129" i="62"/>
  <c r="M129" i="62"/>
  <c r="L129" i="62"/>
  <c r="K129" i="62"/>
  <c r="J129" i="62"/>
  <c r="I129" i="62"/>
  <c r="AM127" i="62"/>
  <c r="AL127" i="62"/>
  <c r="AK127" i="62"/>
  <c r="AJ127" i="62"/>
  <c r="AI127" i="62"/>
  <c r="AH127" i="62"/>
  <c r="AG127" i="62"/>
  <c r="AF127" i="62"/>
  <c r="AE127" i="62"/>
  <c r="AD127" i="62"/>
  <c r="AC127" i="62"/>
  <c r="AB127" i="62"/>
  <c r="AA127" i="62"/>
  <c r="Z127" i="62"/>
  <c r="Y127" i="62"/>
  <c r="X127" i="62"/>
  <c r="W127" i="62"/>
  <c r="V127" i="62"/>
  <c r="U127" i="62"/>
  <c r="T127" i="62"/>
  <c r="S127" i="62"/>
  <c r="R127" i="62"/>
  <c r="Q127" i="62"/>
  <c r="P127" i="62"/>
  <c r="O127" i="62"/>
  <c r="N127" i="62"/>
  <c r="M127" i="62"/>
  <c r="L127" i="62"/>
  <c r="K127" i="62"/>
  <c r="J127" i="62"/>
  <c r="I127" i="62"/>
  <c r="AM126" i="62"/>
  <c r="AL126" i="62"/>
  <c r="AK126" i="62"/>
  <c r="AJ126" i="62"/>
  <c r="AI126" i="62"/>
  <c r="AH126" i="62"/>
  <c r="AG126" i="62"/>
  <c r="AF126" i="62"/>
  <c r="AE126" i="62"/>
  <c r="AD126" i="62"/>
  <c r="AC126" i="62"/>
  <c r="AB126" i="62"/>
  <c r="AA126" i="62"/>
  <c r="Z126" i="62"/>
  <c r="Y126" i="62"/>
  <c r="X126" i="62"/>
  <c r="W126" i="62"/>
  <c r="V126" i="62"/>
  <c r="U126" i="62"/>
  <c r="T126" i="62"/>
  <c r="S126" i="62"/>
  <c r="R126" i="62"/>
  <c r="Q126" i="62"/>
  <c r="P126" i="62"/>
  <c r="O126" i="62"/>
  <c r="N126" i="62"/>
  <c r="M126" i="62"/>
  <c r="L126" i="62"/>
  <c r="K126" i="62"/>
  <c r="J126" i="62"/>
  <c r="I126" i="62"/>
  <c r="AM124" i="62"/>
  <c r="AL124" i="62"/>
  <c r="AK124" i="62"/>
  <c r="AJ124" i="62"/>
  <c r="AI124" i="62"/>
  <c r="AH124" i="62"/>
  <c r="AG124" i="62"/>
  <c r="AF124" i="62"/>
  <c r="AE124" i="62"/>
  <c r="AD124" i="62"/>
  <c r="AC124" i="62"/>
  <c r="AB124" i="62"/>
  <c r="AA124" i="62"/>
  <c r="Z124" i="62"/>
  <c r="Y124" i="62"/>
  <c r="X124" i="62"/>
  <c r="W124" i="62"/>
  <c r="V124" i="62"/>
  <c r="U124" i="62"/>
  <c r="T124" i="62"/>
  <c r="S124" i="62"/>
  <c r="R124" i="62"/>
  <c r="Q124" i="62"/>
  <c r="P124" i="62"/>
  <c r="O124" i="62"/>
  <c r="N124" i="62"/>
  <c r="M124" i="62"/>
  <c r="L124" i="62"/>
  <c r="K124" i="62"/>
  <c r="J124" i="62"/>
  <c r="I124" i="62"/>
  <c r="AM123" i="62"/>
  <c r="AL123" i="62"/>
  <c r="AK123" i="62"/>
  <c r="AJ123" i="62"/>
  <c r="AI123" i="62"/>
  <c r="AH123" i="62"/>
  <c r="AG123" i="62"/>
  <c r="AF123" i="62"/>
  <c r="AE123" i="62"/>
  <c r="AD123" i="62"/>
  <c r="AC123" i="62"/>
  <c r="AB123" i="62"/>
  <c r="AA123" i="62"/>
  <c r="Z123" i="62"/>
  <c r="Y123" i="62"/>
  <c r="X123" i="62"/>
  <c r="W123" i="62"/>
  <c r="V123" i="62"/>
  <c r="U123" i="62"/>
  <c r="T123" i="62"/>
  <c r="S123" i="62"/>
  <c r="R123" i="62"/>
  <c r="Q123" i="62"/>
  <c r="P123" i="62"/>
  <c r="O123" i="62"/>
  <c r="N123" i="62"/>
  <c r="M123" i="62"/>
  <c r="L123" i="62"/>
  <c r="K123" i="62"/>
  <c r="J123" i="62"/>
  <c r="I123" i="62"/>
  <c r="AM121" i="62"/>
  <c r="AL121" i="62"/>
  <c r="AK121" i="62"/>
  <c r="AJ121" i="62"/>
  <c r="AI121" i="62"/>
  <c r="AH121" i="62"/>
  <c r="AG121" i="62"/>
  <c r="AF121" i="62"/>
  <c r="AE121" i="62"/>
  <c r="AD121" i="62"/>
  <c r="AC121" i="62"/>
  <c r="AB121" i="62"/>
  <c r="AA121" i="62"/>
  <c r="Z121" i="62"/>
  <c r="Y121" i="62"/>
  <c r="X121" i="62"/>
  <c r="W121" i="62"/>
  <c r="V121" i="62"/>
  <c r="U121" i="62"/>
  <c r="T121" i="62"/>
  <c r="S121" i="62"/>
  <c r="R121" i="62"/>
  <c r="Q121" i="62"/>
  <c r="P121" i="62"/>
  <c r="O121" i="62"/>
  <c r="N121" i="62"/>
  <c r="M121" i="62"/>
  <c r="L121" i="62"/>
  <c r="K121" i="62"/>
  <c r="J121" i="62"/>
  <c r="I121" i="62"/>
  <c r="AM120" i="62"/>
  <c r="AL120" i="62"/>
  <c r="AK120" i="62"/>
  <c r="AJ120" i="62"/>
  <c r="AI120" i="62"/>
  <c r="AH120" i="62"/>
  <c r="AG120" i="62"/>
  <c r="AF120" i="62"/>
  <c r="AE120" i="62"/>
  <c r="AD120" i="62"/>
  <c r="AC120" i="62"/>
  <c r="AB120" i="62"/>
  <c r="AA120" i="62"/>
  <c r="Z120" i="62"/>
  <c r="Y120" i="62"/>
  <c r="X120" i="62"/>
  <c r="W120" i="62"/>
  <c r="V120" i="62"/>
  <c r="U120" i="62"/>
  <c r="T120" i="62"/>
  <c r="S120" i="62"/>
  <c r="R120" i="62"/>
  <c r="Q120" i="62"/>
  <c r="P120" i="62"/>
  <c r="O120" i="62"/>
  <c r="N120" i="62"/>
  <c r="M120" i="62"/>
  <c r="L120" i="62"/>
  <c r="K120" i="62"/>
  <c r="J120" i="62"/>
  <c r="I120" i="62"/>
  <c r="AM118" i="62"/>
  <c r="AL118" i="62"/>
  <c r="AK118" i="62"/>
  <c r="AJ118" i="62"/>
  <c r="AI118" i="62"/>
  <c r="AH118" i="62"/>
  <c r="AG118" i="62"/>
  <c r="AF118" i="62"/>
  <c r="AE118" i="62"/>
  <c r="AD118" i="62"/>
  <c r="AC118" i="62"/>
  <c r="AB118" i="62"/>
  <c r="AA118" i="62"/>
  <c r="Z118" i="62"/>
  <c r="Y118" i="62"/>
  <c r="X118" i="62"/>
  <c r="W118" i="62"/>
  <c r="V118" i="62"/>
  <c r="U118" i="62"/>
  <c r="T118" i="62"/>
  <c r="S118" i="62"/>
  <c r="R118" i="62"/>
  <c r="Q118" i="62"/>
  <c r="P118" i="62"/>
  <c r="O118" i="62"/>
  <c r="N118" i="62"/>
  <c r="M118" i="62"/>
  <c r="L118" i="62"/>
  <c r="K118" i="62"/>
  <c r="J118" i="62"/>
  <c r="I118" i="62"/>
  <c r="AM117" i="62"/>
  <c r="AL117" i="62"/>
  <c r="AK117" i="62"/>
  <c r="AJ117" i="62"/>
  <c r="AI117" i="62"/>
  <c r="AH117" i="62"/>
  <c r="AG117" i="62"/>
  <c r="AF117" i="62"/>
  <c r="AE117" i="62"/>
  <c r="AD117" i="62"/>
  <c r="AC117" i="62"/>
  <c r="AB117" i="62"/>
  <c r="AA117" i="62"/>
  <c r="Z117" i="62"/>
  <c r="Y117" i="62"/>
  <c r="X117" i="62"/>
  <c r="W117" i="62"/>
  <c r="V117" i="62"/>
  <c r="U117" i="62"/>
  <c r="T117" i="62"/>
  <c r="S117" i="62"/>
  <c r="R117" i="62"/>
  <c r="Q117" i="62"/>
  <c r="P117" i="62"/>
  <c r="O117" i="62"/>
  <c r="N117" i="62"/>
  <c r="M117" i="62"/>
  <c r="L117" i="62"/>
  <c r="K117" i="62"/>
  <c r="J117" i="62"/>
  <c r="I117" i="62"/>
  <c r="AM115" i="62"/>
  <c r="AL115" i="62"/>
  <c r="AK115" i="62"/>
  <c r="AJ115" i="62"/>
  <c r="AI115" i="62"/>
  <c r="AH115" i="62"/>
  <c r="AG115" i="62"/>
  <c r="AF115" i="62"/>
  <c r="AE115" i="62"/>
  <c r="AD115" i="62"/>
  <c r="AC115" i="62"/>
  <c r="AB115" i="62"/>
  <c r="AA115" i="62"/>
  <c r="Z115" i="62"/>
  <c r="Y115" i="62"/>
  <c r="X115" i="62"/>
  <c r="W115" i="62"/>
  <c r="V115" i="62"/>
  <c r="U115" i="62"/>
  <c r="T115" i="62"/>
  <c r="S115" i="62"/>
  <c r="R115" i="62"/>
  <c r="Q115" i="62"/>
  <c r="P115" i="62"/>
  <c r="O115" i="62"/>
  <c r="N115" i="62"/>
  <c r="M115" i="62"/>
  <c r="L115" i="62"/>
  <c r="K115" i="62"/>
  <c r="J115" i="62"/>
  <c r="I115" i="62"/>
  <c r="AM114" i="62"/>
  <c r="AL114" i="62"/>
  <c r="AK114" i="62"/>
  <c r="AJ114" i="62"/>
  <c r="AI114" i="62"/>
  <c r="AH114" i="62"/>
  <c r="AG114" i="62"/>
  <c r="AF114" i="62"/>
  <c r="AE114" i="62"/>
  <c r="AD114" i="62"/>
  <c r="AC114" i="62"/>
  <c r="AB114" i="62"/>
  <c r="AA114" i="62"/>
  <c r="Z114" i="62"/>
  <c r="Y114" i="62"/>
  <c r="X114" i="62"/>
  <c r="W114" i="62"/>
  <c r="V114" i="62"/>
  <c r="U114" i="62"/>
  <c r="T114" i="62"/>
  <c r="S114" i="62"/>
  <c r="R114" i="62"/>
  <c r="Q114" i="62"/>
  <c r="P114" i="62"/>
  <c r="O114" i="62"/>
  <c r="N114" i="62"/>
  <c r="M114" i="62"/>
  <c r="L114" i="62"/>
  <c r="K114" i="62"/>
  <c r="J114" i="62"/>
  <c r="I114" i="62"/>
  <c r="AM112" i="62"/>
  <c r="AL112" i="62"/>
  <c r="AK112" i="62"/>
  <c r="AJ112" i="62"/>
  <c r="AI112" i="62"/>
  <c r="AH112" i="62"/>
  <c r="AG112" i="62"/>
  <c r="AF112" i="62"/>
  <c r="AE112" i="62"/>
  <c r="AD112" i="62"/>
  <c r="AC112" i="62"/>
  <c r="AB112" i="62"/>
  <c r="AA112" i="62"/>
  <c r="Z112" i="62"/>
  <c r="Y112" i="62"/>
  <c r="X112" i="62"/>
  <c r="W112" i="62"/>
  <c r="V112" i="62"/>
  <c r="U112" i="62"/>
  <c r="T112" i="62"/>
  <c r="S112" i="62"/>
  <c r="R112" i="62"/>
  <c r="Q112" i="62"/>
  <c r="P112" i="62"/>
  <c r="O112" i="62"/>
  <c r="N112" i="62"/>
  <c r="M112" i="62"/>
  <c r="L112" i="62"/>
  <c r="K112" i="62"/>
  <c r="J112" i="62"/>
  <c r="I112" i="62"/>
  <c r="AM111" i="62"/>
  <c r="AL111" i="62"/>
  <c r="AK111" i="62"/>
  <c r="AJ111" i="62"/>
  <c r="AI111" i="62"/>
  <c r="AH111" i="62"/>
  <c r="AG111" i="62"/>
  <c r="AF111" i="62"/>
  <c r="AE111" i="62"/>
  <c r="AD111" i="62"/>
  <c r="AC111" i="62"/>
  <c r="AB111" i="62"/>
  <c r="AA111" i="62"/>
  <c r="Z111" i="62"/>
  <c r="Y111" i="62"/>
  <c r="X111" i="62"/>
  <c r="W111" i="62"/>
  <c r="V111" i="62"/>
  <c r="U111" i="62"/>
  <c r="T111" i="62"/>
  <c r="S111" i="62"/>
  <c r="R111" i="62"/>
  <c r="Q111" i="62"/>
  <c r="P111" i="62"/>
  <c r="O111" i="62"/>
  <c r="N111" i="62"/>
  <c r="M111" i="62"/>
  <c r="L111" i="62"/>
  <c r="K111" i="62"/>
  <c r="J111" i="62"/>
  <c r="I111" i="62"/>
  <c r="AM109" i="62"/>
  <c r="AL109" i="62"/>
  <c r="AK109" i="62"/>
  <c r="AJ109" i="62"/>
  <c r="AI109" i="62"/>
  <c r="AH109" i="62"/>
  <c r="AG109" i="62"/>
  <c r="AF109" i="62"/>
  <c r="AE109" i="62"/>
  <c r="AD109" i="62"/>
  <c r="AC109" i="62"/>
  <c r="AB109" i="62"/>
  <c r="AA109" i="62"/>
  <c r="Z109" i="62"/>
  <c r="Y109" i="62"/>
  <c r="X109" i="62"/>
  <c r="W109" i="62"/>
  <c r="V109" i="62"/>
  <c r="U109" i="62"/>
  <c r="T109" i="62"/>
  <c r="S109" i="62"/>
  <c r="R109" i="62"/>
  <c r="Q109" i="62"/>
  <c r="P109" i="62"/>
  <c r="O109" i="62"/>
  <c r="N109" i="62"/>
  <c r="M109" i="62"/>
  <c r="L109" i="62"/>
  <c r="K109" i="62"/>
  <c r="J109" i="62"/>
  <c r="I109" i="62"/>
  <c r="AM108" i="62"/>
  <c r="AL108" i="62"/>
  <c r="AK108" i="62"/>
  <c r="AJ108" i="62"/>
  <c r="AI108" i="62"/>
  <c r="AH108" i="62"/>
  <c r="AG108" i="62"/>
  <c r="AF108" i="62"/>
  <c r="AE108" i="62"/>
  <c r="AD108" i="62"/>
  <c r="AC108" i="62"/>
  <c r="AB108" i="62"/>
  <c r="AA108" i="62"/>
  <c r="Z108" i="62"/>
  <c r="Y108" i="62"/>
  <c r="X108" i="62"/>
  <c r="W108" i="62"/>
  <c r="V108" i="62"/>
  <c r="U108" i="62"/>
  <c r="T108" i="62"/>
  <c r="S108" i="62"/>
  <c r="R108" i="62"/>
  <c r="Q108" i="62"/>
  <c r="P108" i="62"/>
  <c r="O108" i="62"/>
  <c r="N108" i="62"/>
  <c r="M108" i="62"/>
  <c r="L108" i="62"/>
  <c r="K108" i="62"/>
  <c r="J108" i="62"/>
  <c r="I108" i="62"/>
  <c r="AM106" i="62"/>
  <c r="AL106" i="62"/>
  <c r="AK106" i="62"/>
  <c r="AJ106" i="62"/>
  <c r="AI106" i="62"/>
  <c r="AH106" i="62"/>
  <c r="AG106" i="62"/>
  <c r="AF106" i="62"/>
  <c r="AE106" i="62"/>
  <c r="AD106" i="62"/>
  <c r="AC106" i="62"/>
  <c r="AB106" i="62"/>
  <c r="AA106" i="62"/>
  <c r="Z106" i="62"/>
  <c r="Y106" i="62"/>
  <c r="X106" i="62"/>
  <c r="W106" i="62"/>
  <c r="V106" i="62"/>
  <c r="U106" i="62"/>
  <c r="T106" i="62"/>
  <c r="S106" i="62"/>
  <c r="R106" i="62"/>
  <c r="Q106" i="62"/>
  <c r="P106" i="62"/>
  <c r="O106" i="62"/>
  <c r="N106" i="62"/>
  <c r="M106" i="62"/>
  <c r="L106" i="62"/>
  <c r="K106" i="62"/>
  <c r="J106" i="62"/>
  <c r="I106" i="62"/>
  <c r="AM105" i="62"/>
  <c r="AL105" i="62"/>
  <c r="AK105" i="62"/>
  <c r="AJ105" i="62"/>
  <c r="AI105" i="62"/>
  <c r="AH105" i="62"/>
  <c r="AG105" i="62"/>
  <c r="AF105" i="62"/>
  <c r="AE105" i="62"/>
  <c r="AD105" i="62"/>
  <c r="AC105" i="62"/>
  <c r="AB105" i="62"/>
  <c r="AA105" i="62"/>
  <c r="Z105" i="62"/>
  <c r="Y105" i="62"/>
  <c r="X105" i="62"/>
  <c r="W105" i="62"/>
  <c r="V105" i="62"/>
  <c r="U105" i="62"/>
  <c r="T105" i="62"/>
  <c r="S105" i="62"/>
  <c r="R105" i="62"/>
  <c r="Q105" i="62"/>
  <c r="P105" i="62"/>
  <c r="O105" i="62"/>
  <c r="N105" i="62"/>
  <c r="M105" i="62"/>
  <c r="L105" i="62"/>
  <c r="K105" i="62"/>
  <c r="J105" i="62"/>
  <c r="I105" i="62"/>
  <c r="AM103" i="62"/>
  <c r="AL103" i="62"/>
  <c r="AK103" i="62"/>
  <c r="AJ103" i="62"/>
  <c r="AI103" i="62"/>
  <c r="AH103" i="62"/>
  <c r="AG103" i="62"/>
  <c r="AF103" i="62"/>
  <c r="AE103" i="62"/>
  <c r="AD103" i="62"/>
  <c r="AC103" i="62"/>
  <c r="AB103" i="62"/>
  <c r="AA103" i="62"/>
  <c r="Z103" i="62"/>
  <c r="Y103" i="62"/>
  <c r="X103" i="62"/>
  <c r="W103" i="62"/>
  <c r="V103" i="62"/>
  <c r="U103" i="62"/>
  <c r="T103" i="62"/>
  <c r="S103" i="62"/>
  <c r="R103" i="62"/>
  <c r="Q103" i="62"/>
  <c r="P103" i="62"/>
  <c r="O103" i="62"/>
  <c r="N103" i="62"/>
  <c r="M103" i="62"/>
  <c r="L103" i="62"/>
  <c r="K103" i="62"/>
  <c r="J103" i="62"/>
  <c r="I103" i="62"/>
  <c r="AM102" i="62"/>
  <c r="AL102" i="62"/>
  <c r="AK102" i="62"/>
  <c r="AJ102" i="62"/>
  <c r="AI102" i="62"/>
  <c r="AH102" i="62"/>
  <c r="AG102" i="62"/>
  <c r="AF102" i="62"/>
  <c r="AE102" i="62"/>
  <c r="AD102" i="62"/>
  <c r="AC102" i="62"/>
  <c r="AB102" i="62"/>
  <c r="AA102" i="62"/>
  <c r="Z102" i="62"/>
  <c r="Y102" i="62"/>
  <c r="X102" i="62"/>
  <c r="W102" i="62"/>
  <c r="V102" i="62"/>
  <c r="U102" i="62"/>
  <c r="T102" i="62"/>
  <c r="S102" i="62"/>
  <c r="R102" i="62"/>
  <c r="Q102" i="62"/>
  <c r="P102" i="62"/>
  <c r="O102" i="62"/>
  <c r="N102" i="62"/>
  <c r="M102" i="62"/>
  <c r="L102" i="62"/>
  <c r="K102" i="62"/>
  <c r="J102" i="62"/>
  <c r="I102" i="62"/>
  <c r="AM100" i="62"/>
  <c r="AL100" i="62"/>
  <c r="AK100" i="62"/>
  <c r="AJ100" i="62"/>
  <c r="AI100" i="62"/>
  <c r="AH100" i="62"/>
  <c r="AG100" i="62"/>
  <c r="AF100" i="62"/>
  <c r="AE100" i="62"/>
  <c r="AD100" i="62"/>
  <c r="AC100" i="62"/>
  <c r="AB100" i="62"/>
  <c r="AA100" i="62"/>
  <c r="Z100" i="62"/>
  <c r="Y100" i="62"/>
  <c r="X100" i="62"/>
  <c r="W100" i="62"/>
  <c r="V100" i="62"/>
  <c r="U100" i="62"/>
  <c r="T100" i="62"/>
  <c r="S100" i="62"/>
  <c r="R100" i="62"/>
  <c r="Q100" i="62"/>
  <c r="P100" i="62"/>
  <c r="O100" i="62"/>
  <c r="N100" i="62"/>
  <c r="M100" i="62"/>
  <c r="L100" i="62"/>
  <c r="K100" i="62"/>
  <c r="J100" i="62"/>
  <c r="I100" i="62"/>
  <c r="AM99" i="62"/>
  <c r="AL99" i="62"/>
  <c r="AK99" i="62"/>
  <c r="AJ99" i="62"/>
  <c r="AI99" i="62"/>
  <c r="AH99" i="62"/>
  <c r="AG99" i="62"/>
  <c r="AF99" i="62"/>
  <c r="AE99" i="62"/>
  <c r="AD99" i="62"/>
  <c r="AC99" i="62"/>
  <c r="AB99" i="62"/>
  <c r="AA99" i="62"/>
  <c r="Z99" i="62"/>
  <c r="Y99" i="62"/>
  <c r="X99" i="62"/>
  <c r="W99" i="62"/>
  <c r="V99" i="62"/>
  <c r="U99" i="62"/>
  <c r="T99" i="62"/>
  <c r="S99" i="62"/>
  <c r="R99" i="62"/>
  <c r="Q99" i="62"/>
  <c r="P99" i="62"/>
  <c r="O99" i="62"/>
  <c r="N99" i="62"/>
  <c r="M99" i="62"/>
  <c r="L99" i="62"/>
  <c r="K99" i="62"/>
  <c r="J99" i="62"/>
  <c r="I99" i="62"/>
  <c r="AM97" i="62"/>
  <c r="AL97" i="62"/>
  <c r="AK97" i="62"/>
  <c r="AJ97" i="62"/>
  <c r="AI97" i="62"/>
  <c r="AH97" i="62"/>
  <c r="AG97" i="62"/>
  <c r="AF97" i="62"/>
  <c r="AE97" i="62"/>
  <c r="AD97" i="62"/>
  <c r="AC97" i="62"/>
  <c r="AB97" i="62"/>
  <c r="AA97" i="62"/>
  <c r="Z97" i="62"/>
  <c r="Y97" i="62"/>
  <c r="X97" i="62"/>
  <c r="W97" i="62"/>
  <c r="V97" i="62"/>
  <c r="U97" i="62"/>
  <c r="T97" i="62"/>
  <c r="S97" i="62"/>
  <c r="R97" i="62"/>
  <c r="Q97" i="62"/>
  <c r="P97" i="62"/>
  <c r="O97" i="62"/>
  <c r="N97" i="62"/>
  <c r="M97" i="62"/>
  <c r="L97" i="62"/>
  <c r="K97" i="62"/>
  <c r="J97" i="62"/>
  <c r="I97" i="62"/>
  <c r="AM96" i="62"/>
  <c r="AL96" i="62"/>
  <c r="AK96" i="62"/>
  <c r="AJ96" i="62"/>
  <c r="AI96" i="62"/>
  <c r="AH96" i="62"/>
  <c r="AG96" i="62"/>
  <c r="AF96" i="62"/>
  <c r="AE96" i="62"/>
  <c r="AD96" i="62"/>
  <c r="AC96" i="62"/>
  <c r="AB96" i="62"/>
  <c r="AA96" i="62"/>
  <c r="Z96" i="62"/>
  <c r="Y96" i="62"/>
  <c r="X96" i="62"/>
  <c r="W96" i="62"/>
  <c r="V96" i="62"/>
  <c r="U96" i="62"/>
  <c r="T96" i="62"/>
  <c r="S96" i="62"/>
  <c r="R96" i="62"/>
  <c r="Q96" i="62"/>
  <c r="P96" i="62"/>
  <c r="O96" i="62"/>
  <c r="N96" i="62"/>
  <c r="M96" i="62"/>
  <c r="L96" i="62"/>
  <c r="K96" i="62"/>
  <c r="J96" i="62"/>
  <c r="I96" i="62"/>
  <c r="AM94" i="62"/>
  <c r="AL94" i="62"/>
  <c r="AK94" i="62"/>
  <c r="AJ94" i="62"/>
  <c r="AI94" i="62"/>
  <c r="AH94" i="62"/>
  <c r="AG94" i="62"/>
  <c r="AF94" i="62"/>
  <c r="AE94" i="62"/>
  <c r="AD94" i="62"/>
  <c r="AC94" i="62"/>
  <c r="AB94" i="62"/>
  <c r="AA94" i="62"/>
  <c r="Z94" i="62"/>
  <c r="Y94" i="62"/>
  <c r="X94" i="62"/>
  <c r="W94" i="62"/>
  <c r="V94" i="62"/>
  <c r="U94" i="62"/>
  <c r="T94" i="62"/>
  <c r="S94" i="62"/>
  <c r="R94" i="62"/>
  <c r="Q94" i="62"/>
  <c r="P94" i="62"/>
  <c r="O94" i="62"/>
  <c r="N94" i="62"/>
  <c r="M94" i="62"/>
  <c r="L94" i="62"/>
  <c r="K94" i="62"/>
  <c r="J94" i="62"/>
  <c r="I94" i="62"/>
  <c r="AM93" i="62"/>
  <c r="AL93" i="62"/>
  <c r="AK93" i="62"/>
  <c r="AJ93" i="62"/>
  <c r="AI93" i="62"/>
  <c r="AH93" i="62"/>
  <c r="AG93" i="62"/>
  <c r="AF93" i="62"/>
  <c r="AE93" i="62"/>
  <c r="AD93" i="62"/>
  <c r="AC93" i="62"/>
  <c r="AB93" i="62"/>
  <c r="AA93" i="62"/>
  <c r="Z93" i="62"/>
  <c r="Y93" i="62"/>
  <c r="X93" i="62"/>
  <c r="W93" i="62"/>
  <c r="V93" i="62"/>
  <c r="U93" i="62"/>
  <c r="T93" i="62"/>
  <c r="S93" i="62"/>
  <c r="R93" i="62"/>
  <c r="Q93" i="62"/>
  <c r="P93" i="62"/>
  <c r="O93" i="62"/>
  <c r="N93" i="62"/>
  <c r="M93" i="62"/>
  <c r="L93" i="62"/>
  <c r="K93" i="62"/>
  <c r="J93" i="62"/>
  <c r="I93" i="62"/>
  <c r="AM91" i="62"/>
  <c r="AL91" i="62"/>
  <c r="AK91" i="62"/>
  <c r="AJ91" i="62"/>
  <c r="AI91" i="62"/>
  <c r="AH91" i="62"/>
  <c r="AG91" i="62"/>
  <c r="AF91" i="62"/>
  <c r="AE91" i="62"/>
  <c r="AD91" i="62"/>
  <c r="AC91" i="62"/>
  <c r="AB91" i="62"/>
  <c r="AA91" i="62"/>
  <c r="Z91" i="62"/>
  <c r="Y91" i="62"/>
  <c r="X91" i="62"/>
  <c r="W91" i="62"/>
  <c r="V91" i="62"/>
  <c r="U91" i="62"/>
  <c r="T91" i="62"/>
  <c r="S91" i="62"/>
  <c r="R91" i="62"/>
  <c r="Q91" i="62"/>
  <c r="P91" i="62"/>
  <c r="O91" i="62"/>
  <c r="N91" i="62"/>
  <c r="M91" i="62"/>
  <c r="L91" i="62"/>
  <c r="K91" i="62"/>
  <c r="J91" i="62"/>
  <c r="I91" i="62"/>
  <c r="AM90" i="62"/>
  <c r="AL90" i="62"/>
  <c r="AK90" i="62"/>
  <c r="AJ90" i="62"/>
  <c r="AI90" i="62"/>
  <c r="AH90" i="62"/>
  <c r="AG90" i="62"/>
  <c r="AF90" i="62"/>
  <c r="AE90" i="62"/>
  <c r="AD90" i="62"/>
  <c r="AC90" i="62"/>
  <c r="AB90" i="62"/>
  <c r="AA90" i="62"/>
  <c r="Z90" i="62"/>
  <c r="Y90" i="62"/>
  <c r="X90" i="62"/>
  <c r="W90" i="62"/>
  <c r="V90" i="62"/>
  <c r="U90" i="62"/>
  <c r="T90" i="62"/>
  <c r="S90" i="62"/>
  <c r="R90" i="62"/>
  <c r="Q90" i="62"/>
  <c r="P90" i="62"/>
  <c r="O90" i="62"/>
  <c r="N90" i="62"/>
  <c r="M90" i="62"/>
  <c r="L90" i="62"/>
  <c r="K90" i="62"/>
  <c r="J90" i="62"/>
  <c r="I90" i="62"/>
  <c r="AM88" i="62"/>
  <c r="AL88" i="62"/>
  <c r="AK88" i="62"/>
  <c r="AJ88" i="62"/>
  <c r="AI88" i="62"/>
  <c r="AH88" i="62"/>
  <c r="AG88" i="62"/>
  <c r="AF88" i="62"/>
  <c r="AE88" i="62"/>
  <c r="AD88" i="62"/>
  <c r="AC88" i="62"/>
  <c r="AB88" i="62"/>
  <c r="AA88" i="62"/>
  <c r="Z88" i="62"/>
  <c r="Y88" i="62"/>
  <c r="X88" i="62"/>
  <c r="W88" i="62"/>
  <c r="V88" i="62"/>
  <c r="U88" i="62"/>
  <c r="T88" i="62"/>
  <c r="S88" i="62"/>
  <c r="R88" i="62"/>
  <c r="Q88" i="62"/>
  <c r="P88" i="62"/>
  <c r="O88" i="62"/>
  <c r="N88" i="62"/>
  <c r="M88" i="62"/>
  <c r="L88" i="62"/>
  <c r="K88" i="62"/>
  <c r="J88" i="62"/>
  <c r="I88"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AM84" i="62"/>
  <c r="AL84" i="62"/>
  <c r="AK84" i="62"/>
  <c r="AJ84" i="62"/>
  <c r="AI84" i="62"/>
  <c r="AH84" i="62"/>
  <c r="AG84" i="62"/>
  <c r="AF84" i="62"/>
  <c r="AE84" i="62"/>
  <c r="AD84" i="62"/>
  <c r="AC84" i="62"/>
  <c r="AB84" i="62"/>
  <c r="AA84" i="62"/>
  <c r="Z84" i="62"/>
  <c r="Y84" i="62"/>
  <c r="X84" i="62"/>
  <c r="W84" i="62"/>
  <c r="V84" i="62"/>
  <c r="U84" i="62"/>
  <c r="T84" i="62"/>
  <c r="S84" i="62"/>
  <c r="R84" i="62"/>
  <c r="Q84" i="62"/>
  <c r="P84" i="62"/>
  <c r="O84" i="62"/>
  <c r="N84" i="62"/>
  <c r="M84" i="62"/>
  <c r="L84" i="62"/>
  <c r="K84" i="62"/>
  <c r="J84" i="62"/>
  <c r="I84" i="62"/>
  <c r="AM82" i="62"/>
  <c r="AL82" i="62"/>
  <c r="AK82" i="62"/>
  <c r="AJ82" i="62"/>
  <c r="AI82" i="62"/>
  <c r="AH82" i="62"/>
  <c r="AG82" i="62"/>
  <c r="AF82" i="62"/>
  <c r="AE82" i="62"/>
  <c r="AD82" i="62"/>
  <c r="AC82" i="62"/>
  <c r="AB82" i="62"/>
  <c r="AA82" i="62"/>
  <c r="Z82" i="62"/>
  <c r="Y82" i="62"/>
  <c r="X82" i="62"/>
  <c r="W82" i="62"/>
  <c r="V82" i="62"/>
  <c r="U82" i="62"/>
  <c r="T82" i="62"/>
  <c r="S82" i="62"/>
  <c r="R82" i="62"/>
  <c r="Q82" i="62"/>
  <c r="P82" i="62"/>
  <c r="O82" i="62"/>
  <c r="N82" i="62"/>
  <c r="M82" i="62"/>
  <c r="L82" i="62"/>
  <c r="K82" i="62"/>
  <c r="J82" i="62"/>
  <c r="I82" i="62"/>
  <c r="AM81" i="62"/>
  <c r="AL81" i="62"/>
  <c r="AK81" i="62"/>
  <c r="AJ81" i="62"/>
  <c r="AI81" i="62"/>
  <c r="AH81" i="62"/>
  <c r="AG81" i="62"/>
  <c r="AF81" i="62"/>
  <c r="AE81" i="62"/>
  <c r="AD81" i="62"/>
  <c r="AC81" i="62"/>
  <c r="AB81" i="62"/>
  <c r="AA81" i="62"/>
  <c r="Z81" i="62"/>
  <c r="Y81" i="62"/>
  <c r="X81" i="62"/>
  <c r="W81" i="62"/>
  <c r="V81" i="62"/>
  <c r="U81" i="62"/>
  <c r="T81" i="62"/>
  <c r="S81" i="62"/>
  <c r="R81" i="62"/>
  <c r="Q81" i="62"/>
  <c r="P81" i="62"/>
  <c r="O81" i="62"/>
  <c r="N81" i="62"/>
  <c r="M81" i="62"/>
  <c r="L81" i="62"/>
  <c r="K81" i="62"/>
  <c r="J81" i="62"/>
  <c r="I81" i="62"/>
  <c r="AM79" i="62"/>
  <c r="AL79" i="62"/>
  <c r="AK79" i="62"/>
  <c r="AJ79" i="62"/>
  <c r="AI79" i="62"/>
  <c r="AH79" i="62"/>
  <c r="AG79" i="62"/>
  <c r="AF79" i="62"/>
  <c r="AE79" i="62"/>
  <c r="AD79" i="62"/>
  <c r="AC79" i="62"/>
  <c r="AB79" i="62"/>
  <c r="AA79" i="62"/>
  <c r="Z79" i="62"/>
  <c r="Y79" i="62"/>
  <c r="X79" i="62"/>
  <c r="W79" i="62"/>
  <c r="V79" i="62"/>
  <c r="U79" i="62"/>
  <c r="T79" i="62"/>
  <c r="S79" i="62"/>
  <c r="R79" i="62"/>
  <c r="Q79" i="62"/>
  <c r="P79" i="62"/>
  <c r="O79" i="62"/>
  <c r="N79" i="62"/>
  <c r="M79" i="62"/>
  <c r="L79" i="62"/>
  <c r="K79" i="62"/>
  <c r="J79" i="62"/>
  <c r="I79" i="62"/>
  <c r="AM78" i="62"/>
  <c r="AL78" i="62"/>
  <c r="AK78" i="62"/>
  <c r="AJ78" i="62"/>
  <c r="AI78" i="62"/>
  <c r="AH78" i="62"/>
  <c r="AG78" i="62"/>
  <c r="AF78" i="62"/>
  <c r="AE78" i="62"/>
  <c r="AD78" i="62"/>
  <c r="AC78" i="62"/>
  <c r="AB78" i="62"/>
  <c r="AA78" i="62"/>
  <c r="Z78" i="62"/>
  <c r="Y78" i="62"/>
  <c r="X78" i="62"/>
  <c r="W78" i="62"/>
  <c r="V78" i="62"/>
  <c r="U78" i="62"/>
  <c r="T78" i="62"/>
  <c r="S78" i="62"/>
  <c r="R78" i="62"/>
  <c r="Q78" i="62"/>
  <c r="P78" i="62"/>
  <c r="O78" i="62"/>
  <c r="N78" i="62"/>
  <c r="M78" i="62"/>
  <c r="L78" i="62"/>
  <c r="K78" i="62"/>
  <c r="J78" i="62"/>
  <c r="I78" i="62"/>
  <c r="AM76" i="62"/>
  <c r="AL76" i="62"/>
  <c r="AK76" i="62"/>
  <c r="AJ76" i="62"/>
  <c r="AI76" i="62"/>
  <c r="AH76" i="62"/>
  <c r="AG76" i="62"/>
  <c r="AF76" i="62"/>
  <c r="AE76" i="62"/>
  <c r="AD76" i="62"/>
  <c r="AC76" i="62"/>
  <c r="AB76" i="62"/>
  <c r="AA76" i="62"/>
  <c r="Z76" i="62"/>
  <c r="Y76" i="62"/>
  <c r="X76" i="62"/>
  <c r="W76" i="62"/>
  <c r="V76" i="62"/>
  <c r="U76" i="62"/>
  <c r="T76" i="62"/>
  <c r="S76" i="62"/>
  <c r="R76" i="62"/>
  <c r="Q76" i="62"/>
  <c r="P76" i="62"/>
  <c r="O76" i="62"/>
  <c r="N76" i="62"/>
  <c r="M76" i="62"/>
  <c r="L76" i="62"/>
  <c r="K76" i="62"/>
  <c r="J76" i="62"/>
  <c r="I76" i="62"/>
  <c r="AM75" i="62"/>
  <c r="AL75" i="62"/>
  <c r="AK75" i="62"/>
  <c r="AJ75" i="62"/>
  <c r="AI75" i="62"/>
  <c r="AH75" i="62"/>
  <c r="AG75" i="62"/>
  <c r="AF75" i="62"/>
  <c r="AE75" i="62"/>
  <c r="AD75" i="62"/>
  <c r="AC75" i="62"/>
  <c r="AB75" i="62"/>
  <c r="AA75" i="62"/>
  <c r="Z75" i="62"/>
  <c r="Y75" i="62"/>
  <c r="X75" i="62"/>
  <c r="W75" i="62"/>
  <c r="V75" i="62"/>
  <c r="U75" i="62"/>
  <c r="T75" i="62"/>
  <c r="S75" i="62"/>
  <c r="R75" i="62"/>
  <c r="Q75" i="62"/>
  <c r="P75" i="62"/>
  <c r="O75" i="62"/>
  <c r="N75" i="62"/>
  <c r="M75" i="62"/>
  <c r="L75" i="62"/>
  <c r="K75" i="62"/>
  <c r="J75" i="62"/>
  <c r="I75" i="62"/>
  <c r="AM73" i="62"/>
  <c r="AL73" i="62"/>
  <c r="AK73" i="62"/>
  <c r="AJ73" i="62"/>
  <c r="AI73" i="62"/>
  <c r="AH73" i="62"/>
  <c r="AG73" i="62"/>
  <c r="AF73" i="62"/>
  <c r="AE73" i="62"/>
  <c r="AD73" i="62"/>
  <c r="AC73" i="62"/>
  <c r="AB73" i="62"/>
  <c r="AA73" i="62"/>
  <c r="Z73" i="62"/>
  <c r="Y73" i="62"/>
  <c r="X73" i="62"/>
  <c r="W73" i="62"/>
  <c r="V73" i="62"/>
  <c r="U73" i="62"/>
  <c r="T73" i="62"/>
  <c r="S73" i="62"/>
  <c r="R73" i="62"/>
  <c r="Q73" i="62"/>
  <c r="P73" i="62"/>
  <c r="O73" i="62"/>
  <c r="N73" i="62"/>
  <c r="M73" i="62"/>
  <c r="L73" i="62"/>
  <c r="K73" i="62"/>
  <c r="J73" i="62"/>
  <c r="I73" i="62"/>
  <c r="AM72" i="62"/>
  <c r="AL72" i="62"/>
  <c r="AK72" i="62"/>
  <c r="AJ72" i="62"/>
  <c r="AI72" i="62"/>
  <c r="AH72" i="62"/>
  <c r="AG72" i="62"/>
  <c r="AF72" i="62"/>
  <c r="AE72" i="62"/>
  <c r="AD72" i="62"/>
  <c r="AC72" i="62"/>
  <c r="AB72" i="62"/>
  <c r="AA72" i="62"/>
  <c r="Z72" i="62"/>
  <c r="Y72" i="62"/>
  <c r="X72" i="62"/>
  <c r="W72" i="62"/>
  <c r="V72" i="62"/>
  <c r="U72" i="62"/>
  <c r="T72" i="62"/>
  <c r="S72" i="62"/>
  <c r="R72" i="62"/>
  <c r="Q72" i="62"/>
  <c r="P72" i="62"/>
  <c r="O72" i="62"/>
  <c r="N72" i="62"/>
  <c r="M72" i="62"/>
  <c r="L72" i="62"/>
  <c r="K72" i="62"/>
  <c r="J72" i="62"/>
  <c r="I72" i="62"/>
  <c r="AM70" i="62"/>
  <c r="AL70" i="62"/>
  <c r="AK70" i="62"/>
  <c r="AJ70" i="62"/>
  <c r="AI70" i="62"/>
  <c r="AH70" i="62"/>
  <c r="AG70" i="62"/>
  <c r="AF70" i="62"/>
  <c r="AE70" i="62"/>
  <c r="AD70" i="62"/>
  <c r="AC70" i="62"/>
  <c r="AB70" i="62"/>
  <c r="AA70" i="62"/>
  <c r="Z70" i="62"/>
  <c r="Y70" i="62"/>
  <c r="X70" i="62"/>
  <c r="W70" i="62"/>
  <c r="V70" i="62"/>
  <c r="U70" i="62"/>
  <c r="T70" i="62"/>
  <c r="S70" i="62"/>
  <c r="R70" i="62"/>
  <c r="Q70" i="62"/>
  <c r="P70" i="62"/>
  <c r="O70" i="62"/>
  <c r="N70" i="62"/>
  <c r="M70" i="62"/>
  <c r="L70" i="62"/>
  <c r="K70" i="62"/>
  <c r="J70" i="62"/>
  <c r="I70" i="62"/>
  <c r="AM69" i="62"/>
  <c r="AL69" i="62"/>
  <c r="AK69" i="62"/>
  <c r="AJ69" i="62"/>
  <c r="AI69" i="62"/>
  <c r="AH69" i="62"/>
  <c r="AG69" i="62"/>
  <c r="AF69" i="62"/>
  <c r="AE69" i="62"/>
  <c r="AD69" i="62"/>
  <c r="AC69" i="62"/>
  <c r="AB69" i="62"/>
  <c r="AA69" i="62"/>
  <c r="Z69" i="62"/>
  <c r="Y69" i="62"/>
  <c r="X69" i="62"/>
  <c r="W69" i="62"/>
  <c r="V69" i="62"/>
  <c r="U69" i="62"/>
  <c r="T69" i="62"/>
  <c r="S69" i="62"/>
  <c r="R69" i="62"/>
  <c r="Q69" i="62"/>
  <c r="P69" i="62"/>
  <c r="O69" i="62"/>
  <c r="N69" i="62"/>
  <c r="M69" i="62"/>
  <c r="L69" i="62"/>
  <c r="K69" i="62"/>
  <c r="J69" i="62"/>
  <c r="I69" i="62"/>
  <c r="AM67" i="62"/>
  <c r="AL67" i="62"/>
  <c r="AK67" i="62"/>
  <c r="AJ67" i="62"/>
  <c r="AI67" i="62"/>
  <c r="AH67" i="62"/>
  <c r="AG67" i="62"/>
  <c r="AF67" i="62"/>
  <c r="AE67" i="62"/>
  <c r="AD67" i="62"/>
  <c r="AC67" i="62"/>
  <c r="AB67" i="62"/>
  <c r="AA67" i="62"/>
  <c r="Z67" i="62"/>
  <c r="Y67" i="62"/>
  <c r="X67" i="62"/>
  <c r="W67" i="62"/>
  <c r="V67" i="62"/>
  <c r="U67" i="62"/>
  <c r="T67" i="62"/>
  <c r="S67" i="62"/>
  <c r="R67" i="62"/>
  <c r="Q67" i="62"/>
  <c r="P67" i="62"/>
  <c r="O67" i="62"/>
  <c r="N67" i="62"/>
  <c r="M67" i="62"/>
  <c r="L67" i="62"/>
  <c r="K67" i="62"/>
  <c r="J67" i="62"/>
  <c r="I67" i="62"/>
  <c r="AM66" i="62"/>
  <c r="AL66" i="62"/>
  <c r="AK66" i="62"/>
  <c r="AJ66" i="62"/>
  <c r="AI66" i="62"/>
  <c r="AH66" i="62"/>
  <c r="AG66" i="62"/>
  <c r="AF66" i="62"/>
  <c r="AE66" i="62"/>
  <c r="AD66" i="62"/>
  <c r="AC66" i="62"/>
  <c r="AB66" i="62"/>
  <c r="AA66" i="62"/>
  <c r="Z66" i="62"/>
  <c r="Y66" i="62"/>
  <c r="X66" i="62"/>
  <c r="W66" i="62"/>
  <c r="V66" i="62"/>
  <c r="U66" i="62"/>
  <c r="T66" i="62"/>
  <c r="S66" i="62"/>
  <c r="R66" i="62"/>
  <c r="Q66" i="62"/>
  <c r="P66" i="62"/>
  <c r="O66" i="62"/>
  <c r="N66" i="62"/>
  <c r="M66" i="62"/>
  <c r="L66" i="62"/>
  <c r="K66" i="62"/>
  <c r="J66" i="62"/>
  <c r="I66" i="62"/>
  <c r="AM64" i="62"/>
  <c r="AL64" i="62"/>
  <c r="AK64" i="62"/>
  <c r="AJ64" i="62"/>
  <c r="AI64" i="62"/>
  <c r="AH64" i="62"/>
  <c r="AG64" i="62"/>
  <c r="AF64" i="62"/>
  <c r="AE64" i="62"/>
  <c r="AD64" i="62"/>
  <c r="AC64" i="62"/>
  <c r="AB64" i="62"/>
  <c r="AA64" i="62"/>
  <c r="Z64" i="62"/>
  <c r="Y64" i="62"/>
  <c r="X64" i="62"/>
  <c r="W64" i="62"/>
  <c r="V64" i="62"/>
  <c r="U64" i="62"/>
  <c r="T64" i="62"/>
  <c r="S64" i="62"/>
  <c r="R64" i="62"/>
  <c r="Q64" i="62"/>
  <c r="P64" i="62"/>
  <c r="O64" i="62"/>
  <c r="N64" i="62"/>
  <c r="M64" i="62"/>
  <c r="L64" i="62"/>
  <c r="K64" i="62"/>
  <c r="J64" i="62"/>
  <c r="I64" i="62"/>
  <c r="AM63" i="62"/>
  <c r="AL63" i="62"/>
  <c r="AK63" i="62"/>
  <c r="AJ63" i="62"/>
  <c r="AI63" i="62"/>
  <c r="AH63" i="62"/>
  <c r="AG63" i="62"/>
  <c r="AF63" i="62"/>
  <c r="AE63" i="62"/>
  <c r="AD63" i="62"/>
  <c r="AC63" i="62"/>
  <c r="AB63" i="62"/>
  <c r="AA63" i="62"/>
  <c r="Z63" i="62"/>
  <c r="Y63" i="62"/>
  <c r="X63" i="62"/>
  <c r="W63" i="62"/>
  <c r="V63" i="62"/>
  <c r="U63" i="62"/>
  <c r="T63" i="62"/>
  <c r="S63" i="62"/>
  <c r="R63" i="62"/>
  <c r="Q63" i="62"/>
  <c r="P63" i="62"/>
  <c r="O63" i="62"/>
  <c r="N63" i="62"/>
  <c r="M63" i="62"/>
  <c r="L63" i="62"/>
  <c r="K63" i="62"/>
  <c r="J63" i="62"/>
  <c r="I63" i="62"/>
  <c r="AM61" i="62"/>
  <c r="AL61" i="62"/>
  <c r="AK61" i="62"/>
  <c r="AJ61" i="62"/>
  <c r="AI61" i="62"/>
  <c r="AH61" i="62"/>
  <c r="AG61" i="62"/>
  <c r="AF61" i="62"/>
  <c r="AE61" i="62"/>
  <c r="AD61" i="62"/>
  <c r="AC61" i="62"/>
  <c r="AB61" i="62"/>
  <c r="AA61" i="62"/>
  <c r="Z61" i="62"/>
  <c r="Y61" i="62"/>
  <c r="X61" i="62"/>
  <c r="W61" i="62"/>
  <c r="V61" i="62"/>
  <c r="U61" i="62"/>
  <c r="T61" i="62"/>
  <c r="S61" i="62"/>
  <c r="R61" i="62"/>
  <c r="Q61" i="62"/>
  <c r="P61" i="62"/>
  <c r="O61" i="62"/>
  <c r="N61" i="62"/>
  <c r="M61" i="62"/>
  <c r="L61" i="62"/>
  <c r="K61" i="62"/>
  <c r="J61" i="62"/>
  <c r="I61" i="62"/>
  <c r="AM60" i="62"/>
  <c r="AL60" i="62"/>
  <c r="AK60" i="62"/>
  <c r="AJ60" i="62"/>
  <c r="AI60" i="62"/>
  <c r="AH60" i="62"/>
  <c r="AG60" i="62"/>
  <c r="AF60" i="62"/>
  <c r="AE60" i="62"/>
  <c r="AD60" i="62"/>
  <c r="AC60" i="62"/>
  <c r="AB60" i="62"/>
  <c r="AA60" i="62"/>
  <c r="Z60" i="62"/>
  <c r="Y60" i="62"/>
  <c r="X60" i="62"/>
  <c r="W60" i="62"/>
  <c r="V60" i="62"/>
  <c r="U60" i="62"/>
  <c r="T60" i="62"/>
  <c r="S60" i="62"/>
  <c r="R60" i="62"/>
  <c r="Q60" i="62"/>
  <c r="P60" i="62"/>
  <c r="O60" i="62"/>
  <c r="N60" i="62"/>
  <c r="M60" i="62"/>
  <c r="L60" i="62"/>
  <c r="K60" i="62"/>
  <c r="J60" i="62"/>
  <c r="I60" i="62"/>
  <c r="AM58" i="62"/>
  <c r="AL58" i="62"/>
  <c r="AK58" i="62"/>
  <c r="AJ58" i="62"/>
  <c r="AI58" i="62"/>
  <c r="AH58" i="62"/>
  <c r="AG58" i="62"/>
  <c r="AF58" i="62"/>
  <c r="AE58" i="62"/>
  <c r="AD58" i="62"/>
  <c r="AC58" i="62"/>
  <c r="AB58" i="62"/>
  <c r="AA58" i="62"/>
  <c r="Z58" i="62"/>
  <c r="Y58" i="62"/>
  <c r="X58" i="62"/>
  <c r="W58" i="62"/>
  <c r="V58" i="62"/>
  <c r="U58" i="62"/>
  <c r="T58" i="62"/>
  <c r="S58" i="62"/>
  <c r="R58" i="62"/>
  <c r="Q58" i="62"/>
  <c r="P58" i="62"/>
  <c r="O58" i="62"/>
  <c r="N58" i="62"/>
  <c r="M58" i="62"/>
  <c r="L58" i="62"/>
  <c r="K58" i="62"/>
  <c r="J58" i="62"/>
  <c r="I58" i="62"/>
  <c r="AM57" i="62"/>
  <c r="AL57" i="62"/>
  <c r="AK57" i="62"/>
  <c r="AJ57" i="62"/>
  <c r="AI57" i="62"/>
  <c r="AH57" i="62"/>
  <c r="AG57" i="62"/>
  <c r="AF57" i="62"/>
  <c r="AE57" i="62"/>
  <c r="AD57" i="62"/>
  <c r="AC57" i="62"/>
  <c r="AB57" i="62"/>
  <c r="AA57" i="62"/>
  <c r="Z57" i="62"/>
  <c r="Y57" i="62"/>
  <c r="X57" i="62"/>
  <c r="W57" i="62"/>
  <c r="V57" i="62"/>
  <c r="U57" i="62"/>
  <c r="T57" i="62"/>
  <c r="S57" i="62"/>
  <c r="R57" i="62"/>
  <c r="Q57" i="62"/>
  <c r="P57" i="62"/>
  <c r="O57" i="62"/>
  <c r="N57" i="62"/>
  <c r="M57" i="62"/>
  <c r="L57" i="62"/>
  <c r="K57" i="62"/>
  <c r="J57" i="62"/>
  <c r="I57" i="62"/>
  <c r="AM55" i="62"/>
  <c r="AL55" i="62"/>
  <c r="AK55" i="62"/>
  <c r="AJ55" i="62"/>
  <c r="AI55" i="62"/>
  <c r="AH55" i="62"/>
  <c r="AG55" i="62"/>
  <c r="AF55" i="62"/>
  <c r="AE55" i="62"/>
  <c r="AD55" i="62"/>
  <c r="AC55" i="62"/>
  <c r="AB55" i="62"/>
  <c r="AA55" i="62"/>
  <c r="Z55" i="62"/>
  <c r="Y55" i="62"/>
  <c r="X55" i="62"/>
  <c r="W55" i="62"/>
  <c r="V55" i="62"/>
  <c r="U55" i="62"/>
  <c r="T55" i="62"/>
  <c r="S55" i="62"/>
  <c r="R55" i="62"/>
  <c r="Q55" i="62"/>
  <c r="P55" i="62"/>
  <c r="O55" i="62"/>
  <c r="N55" i="62"/>
  <c r="M55" i="62"/>
  <c r="L55" i="62"/>
  <c r="K55" i="62"/>
  <c r="J55" i="62"/>
  <c r="I55" i="62"/>
  <c r="AM54" i="62"/>
  <c r="AL54" i="62"/>
  <c r="AK54" i="62"/>
  <c r="AJ54" i="62"/>
  <c r="AI54" i="62"/>
  <c r="AH54" i="62"/>
  <c r="AG54" i="62"/>
  <c r="AF54" i="62"/>
  <c r="AE54" i="62"/>
  <c r="AD54" i="62"/>
  <c r="AC54" i="62"/>
  <c r="AB54" i="62"/>
  <c r="AA54" i="62"/>
  <c r="Z54" i="62"/>
  <c r="Y54" i="62"/>
  <c r="X54" i="62"/>
  <c r="W54" i="62"/>
  <c r="V54" i="62"/>
  <c r="U54" i="62"/>
  <c r="T54" i="62"/>
  <c r="S54" i="62"/>
  <c r="R54" i="62"/>
  <c r="Q54" i="62"/>
  <c r="P54" i="62"/>
  <c r="O54" i="62"/>
  <c r="N54" i="62"/>
  <c r="M54" i="62"/>
  <c r="L54" i="62"/>
  <c r="K54" i="62"/>
  <c r="J54" i="62"/>
  <c r="I54" i="62"/>
  <c r="AM52" i="62"/>
  <c r="AL52" i="62"/>
  <c r="AK52" i="62"/>
  <c r="AJ52" i="62"/>
  <c r="AI52" i="62"/>
  <c r="AH52" i="62"/>
  <c r="AG52" i="62"/>
  <c r="AF52" i="62"/>
  <c r="AE52" i="62"/>
  <c r="AD52" i="62"/>
  <c r="AC52" i="62"/>
  <c r="AB52" i="62"/>
  <c r="AA52" i="62"/>
  <c r="Z52" i="62"/>
  <c r="Y52" i="62"/>
  <c r="X52" i="62"/>
  <c r="W52" i="62"/>
  <c r="V52" i="62"/>
  <c r="U52" i="62"/>
  <c r="T52" i="62"/>
  <c r="S52" i="62"/>
  <c r="R52" i="62"/>
  <c r="Q52" i="62"/>
  <c r="P52" i="62"/>
  <c r="O52" i="62"/>
  <c r="N52" i="62"/>
  <c r="M52" i="62"/>
  <c r="L52" i="62"/>
  <c r="K52" i="62"/>
  <c r="J52" i="62"/>
  <c r="I52" i="62"/>
  <c r="AM51" i="62"/>
  <c r="AL51" i="62"/>
  <c r="AK51" i="62"/>
  <c r="AJ51" i="62"/>
  <c r="AI51" i="62"/>
  <c r="AH51" i="62"/>
  <c r="AG51" i="62"/>
  <c r="AF51" i="62"/>
  <c r="AE51" i="62"/>
  <c r="AD51" i="62"/>
  <c r="AC51" i="62"/>
  <c r="AB51" i="62"/>
  <c r="AA51" i="62"/>
  <c r="Z51" i="62"/>
  <c r="Y51" i="62"/>
  <c r="X51" i="62"/>
  <c r="W51" i="62"/>
  <c r="V51" i="62"/>
  <c r="U51" i="62"/>
  <c r="T51" i="62"/>
  <c r="S51" i="62"/>
  <c r="R51" i="62"/>
  <c r="Q51" i="62"/>
  <c r="P51" i="62"/>
  <c r="O51" i="62"/>
  <c r="N51" i="62"/>
  <c r="M51" i="62"/>
  <c r="L51" i="62"/>
  <c r="K51" i="62"/>
  <c r="J51" i="62"/>
  <c r="I51" i="62"/>
  <c r="AM49" i="62"/>
  <c r="AL49" i="62"/>
  <c r="AK49" i="62"/>
  <c r="AJ49" i="62"/>
  <c r="AI49" i="62"/>
  <c r="AH49" i="62"/>
  <c r="AG49" i="62"/>
  <c r="AF49" i="62"/>
  <c r="AE49" i="62"/>
  <c r="AD49" i="62"/>
  <c r="AC49" i="62"/>
  <c r="AB49" i="62"/>
  <c r="AA49" i="62"/>
  <c r="Z49" i="62"/>
  <c r="Y49" i="62"/>
  <c r="X49" i="62"/>
  <c r="W49" i="62"/>
  <c r="V49" i="62"/>
  <c r="U49" i="62"/>
  <c r="T49" i="62"/>
  <c r="S49" i="62"/>
  <c r="R49" i="62"/>
  <c r="Q49" i="62"/>
  <c r="P49" i="62"/>
  <c r="O49" i="62"/>
  <c r="N49" i="62"/>
  <c r="M49" i="62"/>
  <c r="L49" i="62"/>
  <c r="K49" i="62"/>
  <c r="J49" i="62"/>
  <c r="I49" i="62"/>
  <c r="AM48" i="62"/>
  <c r="AL48" i="62"/>
  <c r="AK48" i="62"/>
  <c r="AJ48" i="62"/>
  <c r="AI48" i="62"/>
  <c r="AH48" i="62"/>
  <c r="AG48" i="62"/>
  <c r="AF48" i="62"/>
  <c r="AE48" i="62"/>
  <c r="AD48" i="62"/>
  <c r="AC48" i="62"/>
  <c r="AB48" i="62"/>
  <c r="AA48" i="62"/>
  <c r="Z48" i="62"/>
  <c r="Y48" i="62"/>
  <c r="X48" i="62"/>
  <c r="W48" i="62"/>
  <c r="V48" i="62"/>
  <c r="U48" i="62"/>
  <c r="T48" i="62"/>
  <c r="S48" i="62"/>
  <c r="R48" i="62"/>
  <c r="Q48" i="62"/>
  <c r="P48" i="62"/>
  <c r="O48" i="62"/>
  <c r="N48" i="62"/>
  <c r="M48" i="62"/>
  <c r="L48" i="62"/>
  <c r="K48" i="62"/>
  <c r="J48" i="62"/>
  <c r="I48" i="62"/>
  <c r="AM46" i="62"/>
  <c r="AL46" i="62"/>
  <c r="AK46" i="62"/>
  <c r="AJ46" i="62"/>
  <c r="AI46" i="62"/>
  <c r="AH46" i="62"/>
  <c r="AG46" i="62"/>
  <c r="AF46" i="62"/>
  <c r="AE46" i="62"/>
  <c r="AD46" i="62"/>
  <c r="AC46" i="62"/>
  <c r="AB46" i="62"/>
  <c r="AA46" i="62"/>
  <c r="Z46" i="62"/>
  <c r="Y46" i="62"/>
  <c r="X46" i="62"/>
  <c r="W46" i="62"/>
  <c r="V46" i="62"/>
  <c r="U46" i="62"/>
  <c r="T46" i="62"/>
  <c r="S46" i="62"/>
  <c r="R46" i="62"/>
  <c r="Q46" i="62"/>
  <c r="P46" i="62"/>
  <c r="O46" i="62"/>
  <c r="N46" i="62"/>
  <c r="M46" i="62"/>
  <c r="L46" i="62"/>
  <c r="K46" i="62"/>
  <c r="J46" i="62"/>
  <c r="I46" i="62"/>
  <c r="AM45" i="62"/>
  <c r="AL45" i="62"/>
  <c r="AK45" i="62"/>
  <c r="AJ45" i="62"/>
  <c r="AI45" i="62"/>
  <c r="AH45" i="62"/>
  <c r="AG45" i="62"/>
  <c r="AF45" i="62"/>
  <c r="AE45" i="62"/>
  <c r="AD45" i="62"/>
  <c r="AC45" i="62"/>
  <c r="AB45" i="62"/>
  <c r="AA45" i="62"/>
  <c r="Z45" i="62"/>
  <c r="Y45" i="62"/>
  <c r="X45" i="62"/>
  <c r="W45" i="62"/>
  <c r="V45" i="62"/>
  <c r="U45" i="62"/>
  <c r="T45" i="62"/>
  <c r="S45" i="62"/>
  <c r="R45" i="62"/>
  <c r="Q45" i="62"/>
  <c r="P45" i="62"/>
  <c r="O45" i="62"/>
  <c r="N45" i="62"/>
  <c r="M45" i="62"/>
  <c r="L45" i="62"/>
  <c r="K45" i="62"/>
  <c r="J45" i="62"/>
  <c r="I45" i="62"/>
  <c r="AM43" i="62"/>
  <c r="AL43" i="62"/>
  <c r="AK43" i="62"/>
  <c r="AJ43" i="62"/>
  <c r="AI43" i="62"/>
  <c r="AH43" i="62"/>
  <c r="AG43" i="62"/>
  <c r="AF43" i="62"/>
  <c r="AE43" i="62"/>
  <c r="AD43" i="62"/>
  <c r="AC43" i="62"/>
  <c r="AB43" i="62"/>
  <c r="AA43" i="62"/>
  <c r="Z43" i="62"/>
  <c r="Y43" i="62"/>
  <c r="X43" i="62"/>
  <c r="W43" i="62"/>
  <c r="V43" i="62"/>
  <c r="U43" i="62"/>
  <c r="T43" i="62"/>
  <c r="S43" i="62"/>
  <c r="R43" i="62"/>
  <c r="Q43" i="62"/>
  <c r="P43" i="62"/>
  <c r="O43" i="62"/>
  <c r="N43" i="62"/>
  <c r="M43" i="62"/>
  <c r="L43" i="62"/>
  <c r="K43" i="62"/>
  <c r="J43" i="62"/>
  <c r="I43" i="62"/>
  <c r="AM42" i="62"/>
  <c r="AL42" i="62"/>
  <c r="AK42" i="62"/>
  <c r="AJ42" i="62"/>
  <c r="AI42" i="62"/>
  <c r="AH42" i="62"/>
  <c r="AG42" i="62"/>
  <c r="AF42" i="62"/>
  <c r="AE42" i="62"/>
  <c r="AD42" i="62"/>
  <c r="AC42" i="62"/>
  <c r="AB42" i="62"/>
  <c r="AA42" i="62"/>
  <c r="Z42" i="62"/>
  <c r="Y42" i="62"/>
  <c r="X42" i="62"/>
  <c r="W42" i="62"/>
  <c r="V42" i="62"/>
  <c r="U42" i="62"/>
  <c r="T42" i="62"/>
  <c r="S42" i="62"/>
  <c r="R42" i="62"/>
  <c r="Q42" i="62"/>
  <c r="P42" i="62"/>
  <c r="O42" i="62"/>
  <c r="N42" i="62"/>
  <c r="M42" i="62"/>
  <c r="L42" i="62"/>
  <c r="K42" i="62"/>
  <c r="J42" i="62"/>
  <c r="I42" i="62"/>
  <c r="AM40" i="62"/>
  <c r="AL40" i="62"/>
  <c r="AK40" i="62"/>
  <c r="AJ40" i="62"/>
  <c r="AI40" i="62"/>
  <c r="AH40" i="62"/>
  <c r="AG40" i="62"/>
  <c r="AF40" i="62"/>
  <c r="AE40" i="62"/>
  <c r="AD40" i="62"/>
  <c r="AC40" i="62"/>
  <c r="AB40" i="62"/>
  <c r="AA40" i="62"/>
  <c r="Z40" i="62"/>
  <c r="Y40" i="62"/>
  <c r="X40" i="62"/>
  <c r="W40" i="62"/>
  <c r="V40" i="62"/>
  <c r="U40" i="62"/>
  <c r="T40" i="62"/>
  <c r="S40" i="62"/>
  <c r="R40" i="62"/>
  <c r="Q40" i="62"/>
  <c r="P40" i="62"/>
  <c r="O40" i="62"/>
  <c r="N40" i="62"/>
  <c r="M40" i="62"/>
  <c r="L40" i="62"/>
  <c r="K40" i="62"/>
  <c r="J40" i="62"/>
  <c r="I40" i="62"/>
  <c r="AM39" i="62"/>
  <c r="AL39" i="62"/>
  <c r="AK39" i="62"/>
  <c r="AJ39" i="62"/>
  <c r="AI39" i="62"/>
  <c r="AH39" i="62"/>
  <c r="AG39" i="62"/>
  <c r="AF39" i="62"/>
  <c r="AE39" i="62"/>
  <c r="AD39" i="62"/>
  <c r="AC39" i="62"/>
  <c r="AB39" i="62"/>
  <c r="AA39" i="62"/>
  <c r="Z39" i="62"/>
  <c r="Y39" i="62"/>
  <c r="X39" i="62"/>
  <c r="W39" i="62"/>
  <c r="V39" i="62"/>
  <c r="U39" i="62"/>
  <c r="T39" i="62"/>
  <c r="S39" i="62"/>
  <c r="R39" i="62"/>
  <c r="Q39" i="62"/>
  <c r="P39" i="62"/>
  <c r="O39" i="62"/>
  <c r="N39" i="62"/>
  <c r="M39" i="62"/>
  <c r="L39" i="62"/>
  <c r="K39" i="62"/>
  <c r="J39" i="62"/>
  <c r="I39" i="62"/>
  <c r="AM37" i="62"/>
  <c r="AL37" i="62"/>
  <c r="AK37" i="62"/>
  <c r="AJ37" i="62"/>
  <c r="AI37" i="62"/>
  <c r="AH37" i="62"/>
  <c r="AG37" i="62"/>
  <c r="AF37" i="62"/>
  <c r="AE37" i="62"/>
  <c r="AD37" i="62"/>
  <c r="AC37" i="62"/>
  <c r="AB37" i="62"/>
  <c r="AA37" i="62"/>
  <c r="Z37" i="62"/>
  <c r="Y37" i="62"/>
  <c r="X37" i="62"/>
  <c r="W37" i="62"/>
  <c r="V37" i="62"/>
  <c r="U37" i="62"/>
  <c r="T37" i="62"/>
  <c r="S37" i="62"/>
  <c r="R37" i="62"/>
  <c r="Q37" i="62"/>
  <c r="P37" i="62"/>
  <c r="O37" i="62"/>
  <c r="N37" i="62"/>
  <c r="M37" i="62"/>
  <c r="L37" i="62"/>
  <c r="K37" i="62"/>
  <c r="J37" i="62"/>
  <c r="I37" i="62"/>
  <c r="AM36" i="62"/>
  <c r="AL36" i="62"/>
  <c r="AK36" i="62"/>
  <c r="AJ36" i="62"/>
  <c r="AI36" i="62"/>
  <c r="AH36" i="62"/>
  <c r="AG36" i="62"/>
  <c r="AF36" i="62"/>
  <c r="AE36" i="62"/>
  <c r="AD36" i="62"/>
  <c r="AC36" i="62"/>
  <c r="AB36" i="62"/>
  <c r="AA36" i="62"/>
  <c r="Z36" i="62"/>
  <c r="Y36" i="62"/>
  <c r="X36" i="62"/>
  <c r="W36" i="62"/>
  <c r="V36" i="62"/>
  <c r="U36" i="62"/>
  <c r="T36" i="62"/>
  <c r="S36" i="62"/>
  <c r="R36" i="62"/>
  <c r="Q36" i="62"/>
  <c r="P36" i="62"/>
  <c r="O36" i="62"/>
  <c r="N36" i="62"/>
  <c r="M36" i="62"/>
  <c r="L36" i="62"/>
  <c r="K36" i="62"/>
  <c r="J36" i="62"/>
  <c r="I36" i="62"/>
  <c r="AM34" i="62"/>
  <c r="AL34" i="62"/>
  <c r="AK34" i="62"/>
  <c r="AJ34" i="62"/>
  <c r="AI34" i="62"/>
  <c r="AH34" i="62"/>
  <c r="AG34" i="62"/>
  <c r="AF34" i="62"/>
  <c r="AE34" i="62"/>
  <c r="AD34" i="62"/>
  <c r="AC34" i="62"/>
  <c r="AB34" i="62"/>
  <c r="AA34" i="62"/>
  <c r="Z34" i="62"/>
  <c r="Y34" i="62"/>
  <c r="X34" i="62"/>
  <c r="W34" i="62"/>
  <c r="V34" i="62"/>
  <c r="U34" i="62"/>
  <c r="T34" i="62"/>
  <c r="S34" i="62"/>
  <c r="R34" i="62"/>
  <c r="Q34" i="62"/>
  <c r="P34" i="62"/>
  <c r="O34" i="62"/>
  <c r="N34" i="62"/>
  <c r="M34" i="62"/>
  <c r="L34" i="62"/>
  <c r="K34" i="62"/>
  <c r="J34" i="62"/>
  <c r="I34" i="62"/>
  <c r="AM33" i="62"/>
  <c r="AL33" i="62"/>
  <c r="AK33" i="62"/>
  <c r="AJ33" i="62"/>
  <c r="AI33" i="62"/>
  <c r="AH33" i="62"/>
  <c r="AG33" i="62"/>
  <c r="AF33" i="62"/>
  <c r="AE33" i="62"/>
  <c r="AD33" i="62"/>
  <c r="AC33" i="62"/>
  <c r="AB33" i="62"/>
  <c r="AA33" i="62"/>
  <c r="Z33" i="62"/>
  <c r="Y33" i="62"/>
  <c r="X33" i="62"/>
  <c r="W33" i="62"/>
  <c r="V33" i="62"/>
  <c r="U33" i="62"/>
  <c r="T33" i="62"/>
  <c r="S33" i="62"/>
  <c r="R33" i="62"/>
  <c r="Q33" i="62"/>
  <c r="P33" i="62"/>
  <c r="O33" i="62"/>
  <c r="N33" i="62"/>
  <c r="M33" i="62"/>
  <c r="L33" i="62"/>
  <c r="K33" i="62"/>
  <c r="J33" i="62"/>
  <c r="I33" i="62"/>
  <c r="AM31" i="62"/>
  <c r="AL31" i="62"/>
  <c r="AK31" i="62"/>
  <c r="AJ31" i="62"/>
  <c r="AI31" i="62"/>
  <c r="AH31" i="62"/>
  <c r="AG31" i="62"/>
  <c r="AF31" i="62"/>
  <c r="AE31" i="62"/>
  <c r="AD31" i="62"/>
  <c r="AC31" i="62"/>
  <c r="AB31" i="62"/>
  <c r="AA31" i="62"/>
  <c r="Z31" i="62"/>
  <c r="Y31" i="62"/>
  <c r="X31" i="62"/>
  <c r="W31" i="62"/>
  <c r="V31" i="62"/>
  <c r="U31" i="62"/>
  <c r="T31" i="62"/>
  <c r="S31" i="62"/>
  <c r="R31" i="62"/>
  <c r="Q31" i="62"/>
  <c r="P31" i="62"/>
  <c r="O31" i="62"/>
  <c r="N31" i="62"/>
  <c r="M31" i="62"/>
  <c r="L31" i="62"/>
  <c r="K31" i="62"/>
  <c r="J31" i="62"/>
  <c r="I31" i="62"/>
  <c r="AM30" i="62"/>
  <c r="AL30" i="62"/>
  <c r="AK30" i="62"/>
  <c r="AJ30" i="62"/>
  <c r="AI30" i="62"/>
  <c r="AH30" i="62"/>
  <c r="AG30" i="62"/>
  <c r="AF30" i="62"/>
  <c r="AE30" i="62"/>
  <c r="AD30" i="62"/>
  <c r="AC30" i="62"/>
  <c r="AB30" i="62"/>
  <c r="AA30" i="62"/>
  <c r="Z30" i="62"/>
  <c r="Y30" i="62"/>
  <c r="X30" i="62"/>
  <c r="W30" i="62"/>
  <c r="V30" i="62"/>
  <c r="U30" i="62"/>
  <c r="T30" i="62"/>
  <c r="S30" i="62"/>
  <c r="R30" i="62"/>
  <c r="Q30" i="62"/>
  <c r="P30" i="62"/>
  <c r="O30" i="62"/>
  <c r="N30" i="62"/>
  <c r="M30" i="62"/>
  <c r="L30" i="62"/>
  <c r="K30" i="62"/>
  <c r="J30" i="62"/>
  <c r="I30" i="62"/>
  <c r="AM28" i="62"/>
  <c r="AL28" i="62"/>
  <c r="AK28" i="62"/>
  <c r="AJ28" i="62"/>
  <c r="AI28" i="62"/>
  <c r="AH28" i="62"/>
  <c r="AG28" i="62"/>
  <c r="AF28" i="62"/>
  <c r="AE28" i="62"/>
  <c r="AD28" i="62"/>
  <c r="AC28" i="62"/>
  <c r="AB28" i="62"/>
  <c r="AA28" i="62"/>
  <c r="Z28" i="62"/>
  <c r="Y28" i="62"/>
  <c r="X28" i="62"/>
  <c r="W28" i="62"/>
  <c r="V28" i="62"/>
  <c r="U28" i="62"/>
  <c r="T28" i="62"/>
  <c r="S28" i="62"/>
  <c r="R28" i="62"/>
  <c r="Q28" i="62"/>
  <c r="P28" i="62"/>
  <c r="O28" i="62"/>
  <c r="N28" i="62"/>
  <c r="M28" i="62"/>
  <c r="L28" i="62"/>
  <c r="K28" i="62"/>
  <c r="J28" i="62"/>
  <c r="I28" i="62"/>
  <c r="AM27" i="62"/>
  <c r="AL27" i="62"/>
  <c r="AK27" i="62"/>
  <c r="AJ27" i="62"/>
  <c r="AI27" i="62"/>
  <c r="AH27" i="62"/>
  <c r="AG27" i="62"/>
  <c r="AF27" i="62"/>
  <c r="AE27" i="62"/>
  <c r="AD27" i="62"/>
  <c r="AC27" i="62"/>
  <c r="AB27" i="62"/>
  <c r="AA27" i="62"/>
  <c r="Z27" i="62"/>
  <c r="Y27" i="62"/>
  <c r="X27" i="62"/>
  <c r="W27" i="62"/>
  <c r="V27" i="62"/>
  <c r="U27" i="62"/>
  <c r="T27" i="62"/>
  <c r="S27" i="62"/>
  <c r="R27" i="62"/>
  <c r="Q27" i="62"/>
  <c r="P27" i="62"/>
  <c r="O27" i="62"/>
  <c r="N27" i="62"/>
  <c r="M27" i="62"/>
  <c r="L27" i="62"/>
  <c r="K27" i="62"/>
  <c r="J27" i="62"/>
  <c r="I27" i="62"/>
  <c r="AM25" i="62"/>
  <c r="AL25" i="62"/>
  <c r="AK25" i="62"/>
  <c r="AJ25" i="62"/>
  <c r="AI25" i="62"/>
  <c r="AH25" i="62"/>
  <c r="AG25" i="62"/>
  <c r="AF25" i="62"/>
  <c r="AE25" i="62"/>
  <c r="AD25" i="62"/>
  <c r="AC25" i="62"/>
  <c r="AB25" i="62"/>
  <c r="AA25" i="62"/>
  <c r="Z25" i="62"/>
  <c r="Y25" i="62"/>
  <c r="X25" i="62"/>
  <c r="W25" i="62"/>
  <c r="V25" i="62"/>
  <c r="U25" i="62"/>
  <c r="T25" i="62"/>
  <c r="S25" i="62"/>
  <c r="R25" i="62"/>
  <c r="Q25" i="62"/>
  <c r="P25" i="62"/>
  <c r="O25" i="62"/>
  <c r="N25" i="62"/>
  <c r="M25" i="62"/>
  <c r="L25" i="62"/>
  <c r="K25" i="62"/>
  <c r="J25" i="62"/>
  <c r="I25" i="62"/>
  <c r="AM24" i="62"/>
  <c r="AL24" i="62"/>
  <c r="AK24" i="62"/>
  <c r="AJ24" i="62"/>
  <c r="AI24" i="62"/>
  <c r="AH24" i="62"/>
  <c r="AG24" i="62"/>
  <c r="AF24" i="62"/>
  <c r="AE24" i="62"/>
  <c r="AD24" i="62"/>
  <c r="AC24" i="62"/>
  <c r="AB24" i="62"/>
  <c r="AA24" i="62"/>
  <c r="Z24" i="62"/>
  <c r="Y24" i="62"/>
  <c r="X24" i="62"/>
  <c r="W24" i="62"/>
  <c r="V24" i="62"/>
  <c r="U24" i="62"/>
  <c r="T24" i="62"/>
  <c r="S24" i="62"/>
  <c r="R24" i="62"/>
  <c r="Q24" i="62"/>
  <c r="P24" i="62"/>
  <c r="O24" i="62"/>
  <c r="N24" i="62"/>
  <c r="M24" i="62"/>
  <c r="L24" i="62"/>
  <c r="K24" i="62"/>
  <c r="J24" i="62"/>
  <c r="I24" i="62"/>
  <c r="AS13" i="62"/>
  <c r="AP14" i="62"/>
  <c r="AO14" i="62"/>
  <c r="AK13" i="62"/>
  <c r="AB13" i="62"/>
  <c r="V14" i="62"/>
  <c r="P15" i="62"/>
  <c r="M13" i="62"/>
  <c r="H13" i="62"/>
  <c r="E14" i="62"/>
  <c r="AR10" i="62"/>
  <c r="AP10" i="62"/>
  <c r="AN10" i="62"/>
  <c r="AH10" i="62"/>
  <c r="AB10" i="62"/>
  <c r="V10" i="62"/>
  <c r="P10" i="62"/>
  <c r="J10" i="62"/>
  <c r="G10" i="62"/>
  <c r="E10" i="62"/>
  <c r="BA3" i="62"/>
  <c r="BA4" i="62" s="1"/>
  <c r="BA5" i="62" s="1"/>
  <c r="BA6" i="62" s="1"/>
  <c r="BA7" i="62" s="1"/>
  <c r="BA8" i="62" s="1"/>
  <c r="AZ3" i="62"/>
  <c r="AZ4" i="62" s="1"/>
  <c r="AZ5" i="62" s="1"/>
  <c r="AZ6" i="62" s="1"/>
  <c r="AZ7" i="62" s="1"/>
  <c r="AZ8" i="62" s="1"/>
  <c r="AN3" i="62"/>
  <c r="BA2" i="62"/>
  <c r="AZ2" i="62"/>
  <c r="P2" i="62"/>
  <c r="AB22" i="62" s="1"/>
  <c r="I27" i="58"/>
  <c r="J27" i="58"/>
  <c r="K27" i="58"/>
  <c r="L27" i="58"/>
  <c r="M27" i="58"/>
  <c r="N27" i="58"/>
  <c r="O27" i="58"/>
  <c r="P27" i="58"/>
  <c r="Q27" i="58"/>
  <c r="R27" i="58"/>
  <c r="S27" i="58"/>
  <c r="T27" i="58"/>
  <c r="U27" i="58"/>
  <c r="V27" i="58"/>
  <c r="W27" i="58"/>
  <c r="X27" i="58"/>
  <c r="Y27" i="58"/>
  <c r="Z27" i="58"/>
  <c r="AA27" i="58"/>
  <c r="AB27" i="58"/>
  <c r="AC27" i="58"/>
  <c r="AD27" i="58"/>
  <c r="AE27" i="58"/>
  <c r="AF27" i="58"/>
  <c r="AG27" i="58"/>
  <c r="AH27" i="58"/>
  <c r="AI27" i="58"/>
  <c r="AJ27" i="58"/>
  <c r="AK27" i="58"/>
  <c r="AL27" i="58"/>
  <c r="AM27" i="58"/>
  <c r="I28" i="58"/>
  <c r="J28" i="58"/>
  <c r="K28" i="58"/>
  <c r="L28" i="58"/>
  <c r="M28" i="58"/>
  <c r="N28" i="58"/>
  <c r="O28" i="58"/>
  <c r="P28" i="58"/>
  <c r="Q28" i="58"/>
  <c r="R28" i="58"/>
  <c r="S28" i="58"/>
  <c r="T28" i="58"/>
  <c r="U28" i="58"/>
  <c r="V28" i="58"/>
  <c r="W28" i="58"/>
  <c r="X28" i="58"/>
  <c r="Y28" i="58"/>
  <c r="Z28" i="58"/>
  <c r="AA28" i="58"/>
  <c r="AB28" i="58"/>
  <c r="AC28" i="58"/>
  <c r="AD28" i="58"/>
  <c r="AE28" i="58"/>
  <c r="AF28" i="58"/>
  <c r="AG28" i="58"/>
  <c r="AH28" i="58"/>
  <c r="AI28" i="58"/>
  <c r="AJ28" i="58"/>
  <c r="AK28" i="58"/>
  <c r="AL28" i="58"/>
  <c r="AM28" i="58"/>
  <c r="I30" i="58"/>
  <c r="J30" i="58"/>
  <c r="K30" i="58"/>
  <c r="L30" i="58"/>
  <c r="M30" i="58"/>
  <c r="N30" i="58"/>
  <c r="O30" i="58"/>
  <c r="P30" i="58"/>
  <c r="Q30" i="58"/>
  <c r="R30" i="58"/>
  <c r="S30" i="58"/>
  <c r="T30" i="58"/>
  <c r="U30" i="58"/>
  <c r="V30" i="58"/>
  <c r="W30" i="58"/>
  <c r="X30" i="58"/>
  <c r="Y30" i="58"/>
  <c r="Z30" i="58"/>
  <c r="AA30" i="58"/>
  <c r="AB30" i="58"/>
  <c r="AC30" i="58"/>
  <c r="AD30" i="58"/>
  <c r="AE30" i="58"/>
  <c r="AF30" i="58"/>
  <c r="AG30" i="58"/>
  <c r="AH30" i="58"/>
  <c r="AI30" i="58"/>
  <c r="AJ30" i="58"/>
  <c r="AK30" i="58"/>
  <c r="AL30" i="58"/>
  <c r="AM30" i="58"/>
  <c r="I31" i="58"/>
  <c r="J31" i="58"/>
  <c r="K31" i="58"/>
  <c r="L31" i="58"/>
  <c r="M31" i="58"/>
  <c r="N31" i="58"/>
  <c r="O31" i="58"/>
  <c r="P31" i="58"/>
  <c r="Q31" i="58"/>
  <c r="R31" i="58"/>
  <c r="S31" i="58"/>
  <c r="T31" i="58"/>
  <c r="U31" i="58"/>
  <c r="V31" i="58"/>
  <c r="W31" i="58"/>
  <c r="X31" i="58"/>
  <c r="Y31" i="58"/>
  <c r="Z31" i="58"/>
  <c r="AA31" i="58"/>
  <c r="AB31" i="58"/>
  <c r="AC31" i="58"/>
  <c r="AD31" i="58"/>
  <c r="AE31" i="58"/>
  <c r="AF31" i="58"/>
  <c r="AG31" i="58"/>
  <c r="AH31" i="58"/>
  <c r="AI31" i="58"/>
  <c r="AJ31" i="58"/>
  <c r="AK31" i="58"/>
  <c r="AL31" i="58"/>
  <c r="AM31" i="58"/>
  <c r="I33" i="58"/>
  <c r="J33" i="58"/>
  <c r="K33" i="58"/>
  <c r="L33" i="58"/>
  <c r="M33" i="58"/>
  <c r="N33" i="58"/>
  <c r="O33" i="58"/>
  <c r="P33" i="58"/>
  <c r="Q33" i="58"/>
  <c r="R33" i="58"/>
  <c r="S33" i="58"/>
  <c r="T33" i="58"/>
  <c r="U33" i="58"/>
  <c r="V33" i="58"/>
  <c r="W33" i="58"/>
  <c r="X33" i="58"/>
  <c r="Y33" i="58"/>
  <c r="Z33" i="58"/>
  <c r="AA33" i="58"/>
  <c r="AB33" i="58"/>
  <c r="AC33" i="58"/>
  <c r="AD33" i="58"/>
  <c r="AE33" i="58"/>
  <c r="AF33" i="58"/>
  <c r="AG33" i="58"/>
  <c r="AH33" i="58"/>
  <c r="AI33" i="58"/>
  <c r="AJ33" i="58"/>
  <c r="AK33" i="58"/>
  <c r="AL33" i="58"/>
  <c r="AM33" i="58"/>
  <c r="I34" i="58"/>
  <c r="J34" i="58"/>
  <c r="K34" i="58"/>
  <c r="L34" i="58"/>
  <c r="M34" i="58"/>
  <c r="N34" i="58"/>
  <c r="O34" i="58"/>
  <c r="P34" i="58"/>
  <c r="Q34" i="58"/>
  <c r="R34" i="58"/>
  <c r="S34" i="58"/>
  <c r="T34" i="58"/>
  <c r="U34" i="58"/>
  <c r="V34" i="58"/>
  <c r="W34" i="58"/>
  <c r="X34" i="58"/>
  <c r="Y34" i="58"/>
  <c r="Z34" i="58"/>
  <c r="AA34" i="58"/>
  <c r="AB34" i="58"/>
  <c r="AC34" i="58"/>
  <c r="AD34" i="58"/>
  <c r="AE34" i="58"/>
  <c r="AF34" i="58"/>
  <c r="AG34" i="58"/>
  <c r="AH34" i="58"/>
  <c r="AI34" i="58"/>
  <c r="AJ34" i="58"/>
  <c r="AK34" i="58"/>
  <c r="AL34" i="58"/>
  <c r="AM34" i="58"/>
  <c r="I36" i="58"/>
  <c r="J36" i="58"/>
  <c r="K36" i="58"/>
  <c r="L36" i="58"/>
  <c r="M36" i="58"/>
  <c r="N36" i="58"/>
  <c r="O36" i="58"/>
  <c r="P36" i="58"/>
  <c r="Q36" i="58"/>
  <c r="R36" i="58"/>
  <c r="S36" i="58"/>
  <c r="T36" i="58"/>
  <c r="U36" i="58"/>
  <c r="V36" i="58"/>
  <c r="W36" i="58"/>
  <c r="X36" i="58"/>
  <c r="Y36" i="58"/>
  <c r="Z36" i="58"/>
  <c r="AA36" i="58"/>
  <c r="AB36" i="58"/>
  <c r="AC36" i="58"/>
  <c r="AD36" i="58"/>
  <c r="AE36" i="58"/>
  <c r="AF36" i="58"/>
  <c r="AG36" i="58"/>
  <c r="AH36" i="58"/>
  <c r="AI36" i="58"/>
  <c r="AJ36" i="58"/>
  <c r="AK36" i="58"/>
  <c r="AL36" i="58"/>
  <c r="AM36" i="58"/>
  <c r="I37" i="58"/>
  <c r="J37" i="58"/>
  <c r="K37" i="58"/>
  <c r="L37" i="58"/>
  <c r="M37" i="58"/>
  <c r="N37" i="58"/>
  <c r="O37" i="58"/>
  <c r="P37" i="58"/>
  <c r="Q37" i="58"/>
  <c r="R37" i="58"/>
  <c r="S37" i="58"/>
  <c r="T37" i="58"/>
  <c r="U37" i="58"/>
  <c r="V37" i="58"/>
  <c r="W37" i="58"/>
  <c r="X37" i="58"/>
  <c r="Y37" i="58"/>
  <c r="Z37" i="58"/>
  <c r="AA37" i="58"/>
  <c r="AB37" i="58"/>
  <c r="AC37" i="58"/>
  <c r="AD37" i="58"/>
  <c r="AE37" i="58"/>
  <c r="AF37" i="58"/>
  <c r="AG37" i="58"/>
  <c r="AH37" i="58"/>
  <c r="AI37" i="58"/>
  <c r="AJ37" i="58"/>
  <c r="AK37" i="58"/>
  <c r="AL37" i="58"/>
  <c r="AM37" i="58"/>
  <c r="I39" i="58"/>
  <c r="J39" i="58"/>
  <c r="K39" i="58"/>
  <c r="L39" i="58"/>
  <c r="M39" i="58"/>
  <c r="N39" i="58"/>
  <c r="O39" i="58"/>
  <c r="P39" i="58"/>
  <c r="Q39" i="58"/>
  <c r="R39" i="58"/>
  <c r="S39" i="58"/>
  <c r="T39" i="58"/>
  <c r="U39" i="58"/>
  <c r="V39" i="58"/>
  <c r="W39" i="58"/>
  <c r="X39" i="58"/>
  <c r="Y39" i="58"/>
  <c r="Z39" i="58"/>
  <c r="AA39" i="58"/>
  <c r="AB39" i="58"/>
  <c r="AC39" i="58"/>
  <c r="AD39" i="58"/>
  <c r="AE39" i="58"/>
  <c r="AF39" i="58"/>
  <c r="AG39" i="58"/>
  <c r="AH39" i="58"/>
  <c r="AI39" i="58"/>
  <c r="AJ39" i="58"/>
  <c r="AK39" i="58"/>
  <c r="AL39" i="58"/>
  <c r="AM39" i="58"/>
  <c r="I40" i="58"/>
  <c r="J40" i="58"/>
  <c r="K40" i="58"/>
  <c r="L40" i="58"/>
  <c r="M40" i="58"/>
  <c r="N40" i="58"/>
  <c r="O40" i="58"/>
  <c r="P40" i="58"/>
  <c r="Q40" i="58"/>
  <c r="R40" i="58"/>
  <c r="S40" i="58"/>
  <c r="T40" i="58"/>
  <c r="U40" i="58"/>
  <c r="V40" i="58"/>
  <c r="W40" i="58"/>
  <c r="X40" i="58"/>
  <c r="Y40" i="58"/>
  <c r="Z40" i="58"/>
  <c r="AA40" i="58"/>
  <c r="AB40" i="58"/>
  <c r="AC40" i="58"/>
  <c r="AD40" i="58"/>
  <c r="AE40" i="58"/>
  <c r="AF40" i="58"/>
  <c r="AG40" i="58"/>
  <c r="AH40" i="58"/>
  <c r="AI40" i="58"/>
  <c r="AJ40" i="58"/>
  <c r="AK40" i="58"/>
  <c r="AL40" i="58"/>
  <c r="AM40" i="58"/>
  <c r="I42" i="58"/>
  <c r="J42" i="58"/>
  <c r="K42" i="58"/>
  <c r="L42" i="58"/>
  <c r="M42" i="58"/>
  <c r="N42" i="58"/>
  <c r="O42" i="58"/>
  <c r="P42" i="58"/>
  <c r="Q42" i="58"/>
  <c r="R42" i="58"/>
  <c r="S42" i="58"/>
  <c r="T42" i="58"/>
  <c r="U42" i="58"/>
  <c r="V42" i="58"/>
  <c r="W42" i="58"/>
  <c r="X42" i="58"/>
  <c r="Y42" i="58"/>
  <c r="Z42" i="58"/>
  <c r="AA42" i="58"/>
  <c r="AB42" i="58"/>
  <c r="AC42" i="58"/>
  <c r="AD42" i="58"/>
  <c r="AE42" i="58"/>
  <c r="AF42" i="58"/>
  <c r="AG42" i="58"/>
  <c r="AH42" i="58"/>
  <c r="AI42" i="58"/>
  <c r="AJ42" i="58"/>
  <c r="AK42" i="58"/>
  <c r="AL42" i="58"/>
  <c r="AM42" i="58"/>
  <c r="I43" i="58"/>
  <c r="J43" i="58"/>
  <c r="K43" i="58"/>
  <c r="L43" i="58"/>
  <c r="M43" i="58"/>
  <c r="N43" i="58"/>
  <c r="O43" i="58"/>
  <c r="P43" i="58"/>
  <c r="Q43" i="58"/>
  <c r="R43" i="58"/>
  <c r="S43" i="58"/>
  <c r="T43" i="58"/>
  <c r="U43" i="58"/>
  <c r="V43" i="58"/>
  <c r="W43" i="58"/>
  <c r="X43" i="58"/>
  <c r="Y43" i="58"/>
  <c r="Z43" i="58"/>
  <c r="AA43" i="58"/>
  <c r="AB43" i="58"/>
  <c r="AC43" i="58"/>
  <c r="AD43" i="58"/>
  <c r="AE43" i="58"/>
  <c r="AF43" i="58"/>
  <c r="AG43" i="58"/>
  <c r="AH43" i="58"/>
  <c r="AI43" i="58"/>
  <c r="AJ43" i="58"/>
  <c r="AK43" i="58"/>
  <c r="AL43" i="58"/>
  <c r="AM43" i="58"/>
  <c r="I45" i="58"/>
  <c r="J45" i="58"/>
  <c r="K45" i="58"/>
  <c r="L45" i="58"/>
  <c r="M45" i="58"/>
  <c r="N45" i="58"/>
  <c r="O45" i="58"/>
  <c r="P45" i="58"/>
  <c r="Q45" i="58"/>
  <c r="R45" i="58"/>
  <c r="S45" i="58"/>
  <c r="T45" i="58"/>
  <c r="U45" i="58"/>
  <c r="V45" i="58"/>
  <c r="W45" i="58"/>
  <c r="X45" i="58"/>
  <c r="Y45" i="58"/>
  <c r="Z45" i="58"/>
  <c r="AA45" i="58"/>
  <c r="AB45" i="58"/>
  <c r="AC45" i="58"/>
  <c r="AD45" i="58"/>
  <c r="AE45" i="58"/>
  <c r="AF45" i="58"/>
  <c r="AG45" i="58"/>
  <c r="AH45" i="58"/>
  <c r="AI45" i="58"/>
  <c r="AJ45" i="58"/>
  <c r="AK45" i="58"/>
  <c r="AL45" i="58"/>
  <c r="AM45" i="58"/>
  <c r="I46" i="58"/>
  <c r="J46" i="58"/>
  <c r="K46" i="58"/>
  <c r="L46" i="58"/>
  <c r="M46" i="58"/>
  <c r="N46" i="58"/>
  <c r="O46" i="58"/>
  <c r="P46" i="58"/>
  <c r="Q46" i="58"/>
  <c r="R46" i="58"/>
  <c r="S46" i="58"/>
  <c r="T46" i="58"/>
  <c r="U46" i="58"/>
  <c r="V46" i="58"/>
  <c r="W46" i="58"/>
  <c r="X46" i="58"/>
  <c r="Y46" i="58"/>
  <c r="Z46" i="58"/>
  <c r="AA46" i="58"/>
  <c r="AB46" i="58"/>
  <c r="AC46" i="58"/>
  <c r="AD46" i="58"/>
  <c r="AE46" i="58"/>
  <c r="AF46" i="58"/>
  <c r="AG46" i="58"/>
  <c r="AH46" i="58"/>
  <c r="AI46" i="58"/>
  <c r="AJ46" i="58"/>
  <c r="AK46" i="58"/>
  <c r="AL46" i="58"/>
  <c r="AM46" i="58"/>
  <c r="I48" i="58"/>
  <c r="J48" i="58"/>
  <c r="K48" i="58"/>
  <c r="L48" i="58"/>
  <c r="M48" i="58"/>
  <c r="N48" i="58"/>
  <c r="O48" i="58"/>
  <c r="P48" i="58"/>
  <c r="Q48" i="58"/>
  <c r="R48" i="58"/>
  <c r="S48" i="58"/>
  <c r="T48" i="58"/>
  <c r="U48" i="58"/>
  <c r="V48" i="58"/>
  <c r="W48" i="58"/>
  <c r="X48" i="58"/>
  <c r="Y48" i="58"/>
  <c r="Z48" i="58"/>
  <c r="AA48" i="58"/>
  <c r="AB48" i="58"/>
  <c r="AC48" i="58"/>
  <c r="AD48" i="58"/>
  <c r="AE48" i="58"/>
  <c r="AF48" i="58"/>
  <c r="AG48" i="58"/>
  <c r="AH48" i="58"/>
  <c r="AI48" i="58"/>
  <c r="AJ48" i="58"/>
  <c r="AK48" i="58"/>
  <c r="AL48" i="58"/>
  <c r="AM48" i="58"/>
  <c r="I49" i="58"/>
  <c r="J49" i="58"/>
  <c r="K49" i="58"/>
  <c r="L49" i="58"/>
  <c r="M49" i="58"/>
  <c r="N49" i="58"/>
  <c r="O49" i="58"/>
  <c r="P49" i="58"/>
  <c r="Q49" i="58"/>
  <c r="R49" i="58"/>
  <c r="S49" i="58"/>
  <c r="T49" i="58"/>
  <c r="U49" i="58"/>
  <c r="V49" i="58"/>
  <c r="W49" i="58"/>
  <c r="X49" i="58"/>
  <c r="Y49" i="58"/>
  <c r="Z49" i="58"/>
  <c r="AA49" i="58"/>
  <c r="AB49" i="58"/>
  <c r="AC49" i="58"/>
  <c r="AD49" i="58"/>
  <c r="AE49" i="58"/>
  <c r="AF49" i="58"/>
  <c r="AG49" i="58"/>
  <c r="AH49" i="58"/>
  <c r="AI49" i="58"/>
  <c r="AJ49" i="58"/>
  <c r="AK49" i="58"/>
  <c r="AL49" i="58"/>
  <c r="AM49" i="58"/>
  <c r="I51" i="58"/>
  <c r="J51" i="58"/>
  <c r="K51" i="58"/>
  <c r="L51" i="58"/>
  <c r="M51" i="58"/>
  <c r="N51" i="58"/>
  <c r="O51" i="58"/>
  <c r="P51" i="58"/>
  <c r="Q51" i="58"/>
  <c r="R51" i="58"/>
  <c r="S51" i="58"/>
  <c r="T51" i="58"/>
  <c r="U51" i="58"/>
  <c r="V51" i="58"/>
  <c r="W51" i="58"/>
  <c r="X51" i="58"/>
  <c r="Y51" i="58"/>
  <c r="Z51" i="58"/>
  <c r="AA51" i="58"/>
  <c r="AB51" i="58"/>
  <c r="AC51" i="58"/>
  <c r="AD51" i="58"/>
  <c r="AE51" i="58"/>
  <c r="AF51" i="58"/>
  <c r="AG51" i="58"/>
  <c r="AH51" i="58"/>
  <c r="AI51" i="58"/>
  <c r="AJ51" i="58"/>
  <c r="AK51" i="58"/>
  <c r="AL51" i="58"/>
  <c r="AM51" i="58"/>
  <c r="I52" i="58"/>
  <c r="J52" i="58"/>
  <c r="K52" i="58"/>
  <c r="L52" i="58"/>
  <c r="M52" i="58"/>
  <c r="N52" i="58"/>
  <c r="O52" i="58"/>
  <c r="P52" i="58"/>
  <c r="Q52" i="58"/>
  <c r="R52" i="58"/>
  <c r="S52" i="58"/>
  <c r="T52" i="58"/>
  <c r="U52" i="58"/>
  <c r="V52" i="58"/>
  <c r="W52" i="58"/>
  <c r="X52" i="58"/>
  <c r="Y52" i="58"/>
  <c r="Z52" i="58"/>
  <c r="AA52" i="58"/>
  <c r="AB52" i="58"/>
  <c r="AC52" i="58"/>
  <c r="AD52" i="58"/>
  <c r="AE52" i="58"/>
  <c r="AF52" i="58"/>
  <c r="AG52" i="58"/>
  <c r="AH52" i="58"/>
  <c r="AI52" i="58"/>
  <c r="AJ52" i="58"/>
  <c r="AK52" i="58"/>
  <c r="AL52" i="58"/>
  <c r="AM52" i="58"/>
  <c r="I54" i="58"/>
  <c r="J54" i="58"/>
  <c r="K54" i="58"/>
  <c r="L54" i="58"/>
  <c r="M54" i="58"/>
  <c r="N54" i="58"/>
  <c r="O54" i="58"/>
  <c r="P54" i="58"/>
  <c r="Q54" i="58"/>
  <c r="R54" i="58"/>
  <c r="S54" i="58"/>
  <c r="T54" i="58"/>
  <c r="U54" i="58"/>
  <c r="V54" i="58"/>
  <c r="W54" i="58"/>
  <c r="X54" i="58"/>
  <c r="Y54" i="58"/>
  <c r="Z54" i="58"/>
  <c r="AA54" i="58"/>
  <c r="AB54" i="58"/>
  <c r="AC54" i="58"/>
  <c r="AD54" i="58"/>
  <c r="AE54" i="58"/>
  <c r="AF54" i="58"/>
  <c r="AG54" i="58"/>
  <c r="AH54" i="58"/>
  <c r="AI54" i="58"/>
  <c r="AJ54" i="58"/>
  <c r="AK54" i="58"/>
  <c r="AL54" i="58"/>
  <c r="AM54" i="58"/>
  <c r="I55" i="58"/>
  <c r="J55" i="58"/>
  <c r="K55" i="58"/>
  <c r="L55" i="58"/>
  <c r="M55" i="58"/>
  <c r="N55" i="58"/>
  <c r="O55" i="58"/>
  <c r="P55" i="58"/>
  <c r="Q55" i="58"/>
  <c r="R55" i="58"/>
  <c r="S55" i="58"/>
  <c r="T55" i="58"/>
  <c r="U55" i="58"/>
  <c r="V55" i="58"/>
  <c r="W55" i="58"/>
  <c r="X55" i="58"/>
  <c r="Y55" i="58"/>
  <c r="Z55" i="58"/>
  <c r="AA55" i="58"/>
  <c r="AB55" i="58"/>
  <c r="AC55" i="58"/>
  <c r="AD55" i="58"/>
  <c r="AE55" i="58"/>
  <c r="AF55" i="58"/>
  <c r="AG55" i="58"/>
  <c r="AH55" i="58"/>
  <c r="AI55" i="58"/>
  <c r="AJ55" i="58"/>
  <c r="AK55" i="58"/>
  <c r="AL55" i="58"/>
  <c r="AM55" i="58"/>
  <c r="I57" i="58"/>
  <c r="J57" i="58"/>
  <c r="K57" i="58"/>
  <c r="L57" i="58"/>
  <c r="M57" i="58"/>
  <c r="N57" i="58"/>
  <c r="O57" i="58"/>
  <c r="P57" i="58"/>
  <c r="Q57" i="58"/>
  <c r="R57" i="58"/>
  <c r="S57" i="58"/>
  <c r="T57" i="58"/>
  <c r="U57" i="58"/>
  <c r="V57" i="58"/>
  <c r="W57" i="58"/>
  <c r="X57" i="58"/>
  <c r="Y57" i="58"/>
  <c r="Z57" i="58"/>
  <c r="AA57" i="58"/>
  <c r="AB57" i="58"/>
  <c r="AC57" i="58"/>
  <c r="AD57" i="58"/>
  <c r="AE57" i="58"/>
  <c r="AF57" i="58"/>
  <c r="AG57" i="58"/>
  <c r="AH57" i="58"/>
  <c r="AI57" i="58"/>
  <c r="AJ57" i="58"/>
  <c r="AK57" i="58"/>
  <c r="AL57" i="58"/>
  <c r="AM57" i="58"/>
  <c r="I58" i="58"/>
  <c r="J58" i="58"/>
  <c r="K58" i="58"/>
  <c r="L58" i="58"/>
  <c r="M58" i="58"/>
  <c r="N58" i="58"/>
  <c r="O58" i="58"/>
  <c r="P58" i="58"/>
  <c r="Q58" i="58"/>
  <c r="R58" i="58"/>
  <c r="S58" i="58"/>
  <c r="T58" i="58"/>
  <c r="U58" i="58"/>
  <c r="V58" i="58"/>
  <c r="W58" i="58"/>
  <c r="X58" i="58"/>
  <c r="Y58" i="58"/>
  <c r="Z58" i="58"/>
  <c r="AA58" i="58"/>
  <c r="AB58" i="58"/>
  <c r="AC58" i="58"/>
  <c r="AD58" i="58"/>
  <c r="AE58" i="58"/>
  <c r="AF58" i="58"/>
  <c r="AG58" i="58"/>
  <c r="AH58" i="58"/>
  <c r="AI58" i="58"/>
  <c r="AJ58" i="58"/>
  <c r="AK58" i="58"/>
  <c r="AL58" i="58"/>
  <c r="AM58" i="58"/>
  <c r="I60" i="58"/>
  <c r="J60" i="58"/>
  <c r="K60" i="58"/>
  <c r="L60" i="58"/>
  <c r="M60" i="58"/>
  <c r="N60" i="58"/>
  <c r="O60" i="58"/>
  <c r="P60" i="58"/>
  <c r="Q60" i="58"/>
  <c r="R60" i="58"/>
  <c r="S60" i="58"/>
  <c r="T60" i="58"/>
  <c r="U60" i="58"/>
  <c r="V60" i="58"/>
  <c r="W60" i="58"/>
  <c r="X60" i="58"/>
  <c r="Y60" i="58"/>
  <c r="Z60" i="58"/>
  <c r="AA60" i="58"/>
  <c r="AB60" i="58"/>
  <c r="AC60" i="58"/>
  <c r="AD60" i="58"/>
  <c r="AE60" i="58"/>
  <c r="AF60" i="58"/>
  <c r="AG60" i="58"/>
  <c r="AH60" i="58"/>
  <c r="AI60" i="58"/>
  <c r="AJ60" i="58"/>
  <c r="AK60" i="58"/>
  <c r="AL60" i="58"/>
  <c r="AM60" i="58"/>
  <c r="I61" i="58"/>
  <c r="J61" i="58"/>
  <c r="K61" i="58"/>
  <c r="L61" i="58"/>
  <c r="M61" i="58"/>
  <c r="N61" i="58"/>
  <c r="O61" i="58"/>
  <c r="P61" i="58"/>
  <c r="Q61" i="58"/>
  <c r="R61" i="58"/>
  <c r="S61" i="58"/>
  <c r="T61" i="58"/>
  <c r="U61" i="58"/>
  <c r="V61" i="58"/>
  <c r="W61" i="58"/>
  <c r="X61" i="58"/>
  <c r="Y61" i="58"/>
  <c r="Z61" i="58"/>
  <c r="AA61" i="58"/>
  <c r="AB61" i="58"/>
  <c r="AC61" i="58"/>
  <c r="AD61" i="58"/>
  <c r="AE61" i="58"/>
  <c r="AF61" i="58"/>
  <c r="AG61" i="58"/>
  <c r="AH61" i="58"/>
  <c r="AI61" i="58"/>
  <c r="AJ61" i="58"/>
  <c r="AK61" i="58"/>
  <c r="AL61" i="58"/>
  <c r="AM61" i="58"/>
  <c r="I63" i="58"/>
  <c r="J63" i="58"/>
  <c r="K63" i="58"/>
  <c r="L63" i="58"/>
  <c r="M63" i="58"/>
  <c r="N63" i="58"/>
  <c r="O63" i="58"/>
  <c r="P63" i="58"/>
  <c r="Q63" i="58"/>
  <c r="R63" i="58"/>
  <c r="S63" i="58"/>
  <c r="T63" i="58"/>
  <c r="U63" i="58"/>
  <c r="V63" i="58"/>
  <c r="W63" i="58"/>
  <c r="X63" i="58"/>
  <c r="Y63" i="58"/>
  <c r="Z63" i="58"/>
  <c r="AA63" i="58"/>
  <c r="AB63" i="58"/>
  <c r="AC63" i="58"/>
  <c r="AD63" i="58"/>
  <c r="AE63" i="58"/>
  <c r="AF63" i="58"/>
  <c r="AG63" i="58"/>
  <c r="AH63" i="58"/>
  <c r="AI63" i="58"/>
  <c r="AJ63" i="58"/>
  <c r="AK63" i="58"/>
  <c r="AL63" i="58"/>
  <c r="AM63" i="58"/>
  <c r="I64" i="58"/>
  <c r="J64" i="58"/>
  <c r="K64" i="58"/>
  <c r="L64" i="58"/>
  <c r="M64" i="58"/>
  <c r="N64" i="58"/>
  <c r="O64" i="58"/>
  <c r="P64" i="58"/>
  <c r="Q64" i="58"/>
  <c r="R64" i="58"/>
  <c r="S64" i="58"/>
  <c r="T64" i="58"/>
  <c r="U64" i="58"/>
  <c r="V64" i="58"/>
  <c r="W64" i="58"/>
  <c r="X64" i="58"/>
  <c r="Y64" i="58"/>
  <c r="Z64" i="58"/>
  <c r="AA64" i="58"/>
  <c r="AB64" i="58"/>
  <c r="AC64" i="58"/>
  <c r="AD64" i="58"/>
  <c r="AE64" i="58"/>
  <c r="AF64" i="58"/>
  <c r="AG64" i="58"/>
  <c r="AH64" i="58"/>
  <c r="AI64" i="58"/>
  <c r="AJ64" i="58"/>
  <c r="AK64" i="58"/>
  <c r="AL64" i="58"/>
  <c r="AM64" i="58"/>
  <c r="I66" i="58"/>
  <c r="J66" i="58"/>
  <c r="K66" i="58"/>
  <c r="L66" i="58"/>
  <c r="M66" i="58"/>
  <c r="N66" i="58"/>
  <c r="O66" i="58"/>
  <c r="P66" i="58"/>
  <c r="Q66" i="58"/>
  <c r="R66" i="58"/>
  <c r="S66" i="58"/>
  <c r="T66" i="58"/>
  <c r="U66" i="58"/>
  <c r="V66" i="58"/>
  <c r="W66" i="58"/>
  <c r="X66" i="58"/>
  <c r="Y66" i="58"/>
  <c r="Z66" i="58"/>
  <c r="AA66" i="58"/>
  <c r="AB66" i="58"/>
  <c r="AC66" i="58"/>
  <c r="AD66" i="58"/>
  <c r="AE66" i="58"/>
  <c r="AF66" i="58"/>
  <c r="AG66" i="58"/>
  <c r="AH66" i="58"/>
  <c r="AI66" i="58"/>
  <c r="AJ66" i="58"/>
  <c r="AK66" i="58"/>
  <c r="AL66" i="58"/>
  <c r="AM66" i="58"/>
  <c r="I67" i="58"/>
  <c r="J67" i="58"/>
  <c r="K67" i="58"/>
  <c r="L67" i="58"/>
  <c r="M67" i="58"/>
  <c r="N67" i="58"/>
  <c r="O67" i="58"/>
  <c r="P67" i="58"/>
  <c r="Q67" i="58"/>
  <c r="R67" i="58"/>
  <c r="S67" i="58"/>
  <c r="T67" i="58"/>
  <c r="U67" i="58"/>
  <c r="V67" i="58"/>
  <c r="W67" i="58"/>
  <c r="X67" i="58"/>
  <c r="Y67" i="58"/>
  <c r="Z67" i="58"/>
  <c r="AA67" i="58"/>
  <c r="AB67" i="58"/>
  <c r="AC67" i="58"/>
  <c r="AD67" i="58"/>
  <c r="AE67" i="58"/>
  <c r="AF67" i="58"/>
  <c r="AG67" i="58"/>
  <c r="AH67" i="58"/>
  <c r="AI67" i="58"/>
  <c r="AJ67" i="58"/>
  <c r="AK67" i="58"/>
  <c r="AL67" i="58"/>
  <c r="AM67" i="58"/>
  <c r="I69" i="58"/>
  <c r="J69" i="58"/>
  <c r="K69" i="58"/>
  <c r="L69" i="58"/>
  <c r="M69" i="58"/>
  <c r="N69" i="58"/>
  <c r="O69" i="58"/>
  <c r="P69" i="58"/>
  <c r="Q69" i="58"/>
  <c r="R69" i="58"/>
  <c r="S69" i="58"/>
  <c r="T69" i="58"/>
  <c r="U69" i="58"/>
  <c r="V69" i="58"/>
  <c r="W69" i="58"/>
  <c r="X69" i="58"/>
  <c r="Y69" i="58"/>
  <c r="Z69" i="58"/>
  <c r="AA69" i="58"/>
  <c r="AB69" i="58"/>
  <c r="AC69" i="58"/>
  <c r="AD69" i="58"/>
  <c r="AE69" i="58"/>
  <c r="AF69" i="58"/>
  <c r="AG69" i="58"/>
  <c r="AH69" i="58"/>
  <c r="AI69" i="58"/>
  <c r="AJ69" i="58"/>
  <c r="AK69" i="58"/>
  <c r="AL69" i="58"/>
  <c r="AM69" i="58"/>
  <c r="I70" i="58"/>
  <c r="J70" i="58"/>
  <c r="K70" i="58"/>
  <c r="L70" i="58"/>
  <c r="M70" i="58"/>
  <c r="N70" i="58"/>
  <c r="O70" i="58"/>
  <c r="P70" i="58"/>
  <c r="Q70" i="58"/>
  <c r="R70" i="58"/>
  <c r="S70" i="58"/>
  <c r="T70" i="58"/>
  <c r="U70" i="58"/>
  <c r="V70" i="58"/>
  <c r="W70" i="58"/>
  <c r="X70" i="58"/>
  <c r="Y70" i="58"/>
  <c r="Z70" i="58"/>
  <c r="AA70" i="58"/>
  <c r="AB70" i="58"/>
  <c r="AC70" i="58"/>
  <c r="AD70" i="58"/>
  <c r="AE70" i="58"/>
  <c r="AF70" i="58"/>
  <c r="AG70" i="58"/>
  <c r="AH70" i="58"/>
  <c r="AI70" i="58"/>
  <c r="AJ70" i="58"/>
  <c r="AK70" i="58"/>
  <c r="AL70" i="58"/>
  <c r="AM70" i="58"/>
  <c r="I72" i="58"/>
  <c r="J72" i="58"/>
  <c r="K72" i="58"/>
  <c r="L72" i="58"/>
  <c r="M72" i="58"/>
  <c r="N72" i="58"/>
  <c r="O72" i="58"/>
  <c r="P72" i="58"/>
  <c r="Q72" i="58"/>
  <c r="R72" i="58"/>
  <c r="S72" i="58"/>
  <c r="T72" i="58"/>
  <c r="U72" i="58"/>
  <c r="V72" i="58"/>
  <c r="W72" i="58"/>
  <c r="X72" i="58"/>
  <c r="Y72" i="58"/>
  <c r="Z72" i="58"/>
  <c r="AA72" i="58"/>
  <c r="AB72" i="58"/>
  <c r="AC72" i="58"/>
  <c r="AD72" i="58"/>
  <c r="AE72" i="58"/>
  <c r="AF72" i="58"/>
  <c r="AG72" i="58"/>
  <c r="AH72" i="58"/>
  <c r="AI72" i="58"/>
  <c r="AJ72" i="58"/>
  <c r="AK72" i="58"/>
  <c r="AL72" i="58"/>
  <c r="AM72" i="58"/>
  <c r="I73" i="58"/>
  <c r="J73" i="58"/>
  <c r="K73" i="58"/>
  <c r="L73" i="58"/>
  <c r="M73" i="58"/>
  <c r="N73" i="58"/>
  <c r="O73" i="58"/>
  <c r="P73" i="58"/>
  <c r="Q73" i="58"/>
  <c r="R73" i="58"/>
  <c r="S73" i="58"/>
  <c r="T73" i="58"/>
  <c r="U73" i="58"/>
  <c r="V73" i="58"/>
  <c r="W73" i="58"/>
  <c r="X73" i="58"/>
  <c r="Y73" i="58"/>
  <c r="Z73" i="58"/>
  <c r="AA73" i="58"/>
  <c r="AB73" i="58"/>
  <c r="AC73" i="58"/>
  <c r="AD73" i="58"/>
  <c r="AE73" i="58"/>
  <c r="AF73" i="58"/>
  <c r="AG73" i="58"/>
  <c r="AH73" i="58"/>
  <c r="AI73" i="58"/>
  <c r="AJ73" i="58"/>
  <c r="AK73" i="58"/>
  <c r="AL73" i="58"/>
  <c r="AM73" i="58"/>
  <c r="I75" i="58"/>
  <c r="J75" i="58"/>
  <c r="K75" i="58"/>
  <c r="L75" i="58"/>
  <c r="M75" i="58"/>
  <c r="N75" i="58"/>
  <c r="O75" i="58"/>
  <c r="P75" i="58"/>
  <c r="Q75" i="58"/>
  <c r="R75" i="58"/>
  <c r="S75" i="58"/>
  <c r="T75" i="58"/>
  <c r="U75" i="58"/>
  <c r="V75" i="58"/>
  <c r="W75" i="58"/>
  <c r="X75" i="58"/>
  <c r="Y75" i="58"/>
  <c r="Z75" i="58"/>
  <c r="AA75" i="58"/>
  <c r="AB75" i="58"/>
  <c r="AC75" i="58"/>
  <c r="AD75" i="58"/>
  <c r="AE75" i="58"/>
  <c r="AF75" i="58"/>
  <c r="AG75" i="58"/>
  <c r="AH75" i="58"/>
  <c r="AI75" i="58"/>
  <c r="AJ75" i="58"/>
  <c r="AK75" i="58"/>
  <c r="AL75" i="58"/>
  <c r="AM75" i="58"/>
  <c r="I76" i="58"/>
  <c r="J76" i="58"/>
  <c r="K76" i="58"/>
  <c r="L76" i="58"/>
  <c r="M76" i="58"/>
  <c r="N76" i="58"/>
  <c r="O76" i="58"/>
  <c r="P76" i="58"/>
  <c r="Q76" i="58"/>
  <c r="R76" i="58"/>
  <c r="S76" i="58"/>
  <c r="T76" i="58"/>
  <c r="U76" i="58"/>
  <c r="V76" i="58"/>
  <c r="W76" i="58"/>
  <c r="X76" i="58"/>
  <c r="Y76" i="58"/>
  <c r="Z76" i="58"/>
  <c r="AA76" i="58"/>
  <c r="AB76" i="58"/>
  <c r="AC76" i="58"/>
  <c r="AD76" i="58"/>
  <c r="AE76" i="58"/>
  <c r="AF76" i="58"/>
  <c r="AG76" i="58"/>
  <c r="AH76" i="58"/>
  <c r="AI76" i="58"/>
  <c r="AJ76" i="58"/>
  <c r="AK76" i="58"/>
  <c r="AL76" i="58"/>
  <c r="AM76" i="58"/>
  <c r="I78" i="58"/>
  <c r="J78" i="58"/>
  <c r="K78" i="58"/>
  <c r="L78" i="58"/>
  <c r="M78" i="58"/>
  <c r="N78" i="58"/>
  <c r="O78" i="58"/>
  <c r="P78" i="58"/>
  <c r="Q78" i="58"/>
  <c r="R78" i="58"/>
  <c r="S78" i="58"/>
  <c r="T78" i="58"/>
  <c r="U78" i="58"/>
  <c r="V78" i="58"/>
  <c r="W78" i="58"/>
  <c r="X78" i="58"/>
  <c r="Y78" i="58"/>
  <c r="Z78" i="58"/>
  <c r="AA78" i="58"/>
  <c r="AB78" i="58"/>
  <c r="AC78" i="58"/>
  <c r="AD78" i="58"/>
  <c r="AE78" i="58"/>
  <c r="AF78" i="58"/>
  <c r="AG78" i="58"/>
  <c r="AH78" i="58"/>
  <c r="AI78" i="58"/>
  <c r="AJ78" i="58"/>
  <c r="AK78" i="58"/>
  <c r="AL78" i="58"/>
  <c r="AM78" i="58"/>
  <c r="I79" i="58"/>
  <c r="J79" i="58"/>
  <c r="K79" i="58"/>
  <c r="L79" i="58"/>
  <c r="M79" i="58"/>
  <c r="N79" i="58"/>
  <c r="O79" i="58"/>
  <c r="P79" i="58"/>
  <c r="Q79" i="58"/>
  <c r="R79" i="58"/>
  <c r="S79" i="58"/>
  <c r="T79" i="58"/>
  <c r="U79" i="58"/>
  <c r="V79" i="58"/>
  <c r="W79" i="58"/>
  <c r="X79" i="58"/>
  <c r="Y79" i="58"/>
  <c r="Z79" i="58"/>
  <c r="AA79" i="58"/>
  <c r="AB79" i="58"/>
  <c r="AC79" i="58"/>
  <c r="AD79" i="58"/>
  <c r="AE79" i="58"/>
  <c r="AF79" i="58"/>
  <c r="AG79" i="58"/>
  <c r="AH79" i="58"/>
  <c r="AI79" i="58"/>
  <c r="AJ79" i="58"/>
  <c r="AK79" i="58"/>
  <c r="AL79" i="58"/>
  <c r="AM79" i="58"/>
  <c r="I81" i="58"/>
  <c r="J81" i="58"/>
  <c r="K81" i="58"/>
  <c r="L81" i="58"/>
  <c r="M81" i="58"/>
  <c r="N81" i="58"/>
  <c r="O81" i="58"/>
  <c r="P81" i="58"/>
  <c r="Q81" i="58"/>
  <c r="R81" i="58"/>
  <c r="S81" i="58"/>
  <c r="T81" i="58"/>
  <c r="U81" i="58"/>
  <c r="V81" i="58"/>
  <c r="W81" i="58"/>
  <c r="X81" i="58"/>
  <c r="Y81" i="58"/>
  <c r="Z81" i="58"/>
  <c r="AA81" i="58"/>
  <c r="AB81" i="58"/>
  <c r="AC81" i="58"/>
  <c r="AD81" i="58"/>
  <c r="AE81" i="58"/>
  <c r="AF81" i="58"/>
  <c r="AG81" i="58"/>
  <c r="AH81" i="58"/>
  <c r="AI81" i="58"/>
  <c r="AJ81" i="58"/>
  <c r="AK81" i="58"/>
  <c r="AL81" i="58"/>
  <c r="AM81" i="58"/>
  <c r="I82" i="58"/>
  <c r="J82" i="58"/>
  <c r="K82" i="58"/>
  <c r="L82" i="58"/>
  <c r="M82" i="58"/>
  <c r="N82" i="58"/>
  <c r="O82" i="58"/>
  <c r="P82" i="58"/>
  <c r="Q82" i="58"/>
  <c r="R82" i="58"/>
  <c r="S82" i="58"/>
  <c r="T82" i="58"/>
  <c r="U82" i="58"/>
  <c r="V82" i="58"/>
  <c r="W82" i="58"/>
  <c r="X82" i="58"/>
  <c r="Y82" i="58"/>
  <c r="Z82" i="58"/>
  <c r="AA82" i="58"/>
  <c r="AB82" i="58"/>
  <c r="AC82" i="58"/>
  <c r="AD82" i="58"/>
  <c r="AE82" i="58"/>
  <c r="AF82" i="58"/>
  <c r="AG82" i="58"/>
  <c r="AH82" i="58"/>
  <c r="AI82" i="58"/>
  <c r="AJ82" i="58"/>
  <c r="AK82" i="58"/>
  <c r="AL82" i="58"/>
  <c r="AM82" i="58"/>
  <c r="I84" i="58"/>
  <c r="J84" i="58"/>
  <c r="K84" i="58"/>
  <c r="L84" i="58"/>
  <c r="M84" i="58"/>
  <c r="N84" i="58"/>
  <c r="O84" i="58"/>
  <c r="P84" i="58"/>
  <c r="Q84" i="58"/>
  <c r="R84" i="58"/>
  <c r="S84" i="58"/>
  <c r="T84" i="58"/>
  <c r="U84" i="58"/>
  <c r="V84" i="58"/>
  <c r="W84" i="58"/>
  <c r="X84" i="58"/>
  <c r="Y84" i="58"/>
  <c r="Z84" i="58"/>
  <c r="AA84" i="58"/>
  <c r="AB84" i="58"/>
  <c r="AC84" i="58"/>
  <c r="AD84" i="58"/>
  <c r="AE84" i="58"/>
  <c r="AF84" i="58"/>
  <c r="AG84" i="58"/>
  <c r="AH84" i="58"/>
  <c r="AI84" i="58"/>
  <c r="AJ84" i="58"/>
  <c r="AK84" i="58"/>
  <c r="AL84" i="58"/>
  <c r="AM84" i="58"/>
  <c r="I85" i="58"/>
  <c r="J85" i="58"/>
  <c r="K85" i="58"/>
  <c r="L85" i="58"/>
  <c r="M85" i="58"/>
  <c r="N85" i="58"/>
  <c r="O85" i="58"/>
  <c r="P85" i="58"/>
  <c r="Q85" i="58"/>
  <c r="R85" i="58"/>
  <c r="S85" i="58"/>
  <c r="T85" i="58"/>
  <c r="U85" i="58"/>
  <c r="V85" i="58"/>
  <c r="W85" i="58"/>
  <c r="X85" i="58"/>
  <c r="Y85" i="58"/>
  <c r="Z85" i="58"/>
  <c r="AA85" i="58"/>
  <c r="AB85" i="58"/>
  <c r="AC85" i="58"/>
  <c r="AD85" i="58"/>
  <c r="AE85" i="58"/>
  <c r="AF85" i="58"/>
  <c r="AG85" i="58"/>
  <c r="AH85" i="58"/>
  <c r="AI85" i="58"/>
  <c r="AJ85" i="58"/>
  <c r="AK85" i="58"/>
  <c r="AL85" i="58"/>
  <c r="AM85" i="58"/>
  <c r="I87" i="58"/>
  <c r="J87" i="58"/>
  <c r="K87" i="58"/>
  <c r="L87" i="58"/>
  <c r="M87" i="58"/>
  <c r="N87" i="58"/>
  <c r="O87" i="58"/>
  <c r="P87" i="58"/>
  <c r="Q87" i="58"/>
  <c r="R87" i="58"/>
  <c r="S87" i="58"/>
  <c r="T87" i="58"/>
  <c r="U87" i="58"/>
  <c r="V87" i="58"/>
  <c r="W87" i="58"/>
  <c r="X87" i="58"/>
  <c r="Y87" i="58"/>
  <c r="Z87" i="58"/>
  <c r="AA87" i="58"/>
  <c r="AB87" i="58"/>
  <c r="AC87" i="58"/>
  <c r="AD87" i="58"/>
  <c r="AE87" i="58"/>
  <c r="AF87" i="58"/>
  <c r="AG87" i="58"/>
  <c r="AH87" i="58"/>
  <c r="AI87" i="58"/>
  <c r="AJ87" i="58"/>
  <c r="AK87" i="58"/>
  <c r="AL87" i="58"/>
  <c r="AM87" i="58"/>
  <c r="I88" i="58"/>
  <c r="J88" i="58"/>
  <c r="K88" i="58"/>
  <c r="L88" i="58"/>
  <c r="M88" i="58"/>
  <c r="N88" i="58"/>
  <c r="O88" i="58"/>
  <c r="P88" i="58"/>
  <c r="Q88" i="58"/>
  <c r="R88" i="58"/>
  <c r="S88" i="58"/>
  <c r="T88" i="58"/>
  <c r="U88" i="58"/>
  <c r="V88" i="58"/>
  <c r="W88" i="58"/>
  <c r="X88" i="58"/>
  <c r="Y88" i="58"/>
  <c r="Z88" i="58"/>
  <c r="AA88" i="58"/>
  <c r="AB88" i="58"/>
  <c r="AC88" i="58"/>
  <c r="AD88" i="58"/>
  <c r="AE88" i="58"/>
  <c r="AF88" i="58"/>
  <c r="AG88" i="58"/>
  <c r="AH88" i="58"/>
  <c r="AI88" i="58"/>
  <c r="AJ88" i="58"/>
  <c r="AK88" i="58"/>
  <c r="AL88" i="58"/>
  <c r="AM88" i="58"/>
  <c r="I90" i="58"/>
  <c r="J90" i="58"/>
  <c r="K90" i="58"/>
  <c r="L90" i="58"/>
  <c r="M90" i="58"/>
  <c r="N90" i="58"/>
  <c r="O90" i="58"/>
  <c r="P90" i="58"/>
  <c r="Q90" i="58"/>
  <c r="R90" i="58"/>
  <c r="S90" i="58"/>
  <c r="T90" i="58"/>
  <c r="U90" i="58"/>
  <c r="V90" i="58"/>
  <c r="W90" i="58"/>
  <c r="X90" i="58"/>
  <c r="Y90" i="58"/>
  <c r="Z90" i="58"/>
  <c r="AA90" i="58"/>
  <c r="AB90" i="58"/>
  <c r="AC90" i="58"/>
  <c r="AD90" i="58"/>
  <c r="AE90" i="58"/>
  <c r="AF90" i="58"/>
  <c r="AG90" i="58"/>
  <c r="AH90" i="58"/>
  <c r="AI90" i="58"/>
  <c r="AJ90" i="58"/>
  <c r="AK90" i="58"/>
  <c r="AL90" i="58"/>
  <c r="AM90" i="58"/>
  <c r="I91" i="58"/>
  <c r="J91" i="58"/>
  <c r="K91" i="58"/>
  <c r="L91" i="58"/>
  <c r="M91" i="58"/>
  <c r="N91" i="58"/>
  <c r="O91" i="58"/>
  <c r="P91" i="58"/>
  <c r="Q91" i="58"/>
  <c r="R91" i="58"/>
  <c r="S91" i="58"/>
  <c r="T91" i="58"/>
  <c r="U91" i="58"/>
  <c r="V91" i="58"/>
  <c r="W91" i="58"/>
  <c r="X91" i="58"/>
  <c r="Y91" i="58"/>
  <c r="Z91" i="58"/>
  <c r="AA91" i="58"/>
  <c r="AB91" i="58"/>
  <c r="AC91" i="58"/>
  <c r="AD91" i="58"/>
  <c r="AE91" i="58"/>
  <c r="AF91" i="58"/>
  <c r="AG91" i="58"/>
  <c r="AH91" i="58"/>
  <c r="AI91" i="58"/>
  <c r="AJ91" i="58"/>
  <c r="AK91" i="58"/>
  <c r="AL91" i="58"/>
  <c r="AM91" i="58"/>
  <c r="I93" i="58"/>
  <c r="J93" i="58"/>
  <c r="K93" i="58"/>
  <c r="L93" i="58"/>
  <c r="M93" i="58"/>
  <c r="N93" i="58"/>
  <c r="O93" i="58"/>
  <c r="P93" i="58"/>
  <c r="Q93" i="58"/>
  <c r="R93" i="58"/>
  <c r="S93" i="58"/>
  <c r="T93" i="58"/>
  <c r="U93" i="58"/>
  <c r="V93" i="58"/>
  <c r="W93" i="58"/>
  <c r="X93" i="58"/>
  <c r="Y93" i="58"/>
  <c r="Z93" i="58"/>
  <c r="AA93" i="58"/>
  <c r="AB93" i="58"/>
  <c r="AC93" i="58"/>
  <c r="AD93" i="58"/>
  <c r="AE93" i="58"/>
  <c r="AF93" i="58"/>
  <c r="AG93" i="58"/>
  <c r="AH93" i="58"/>
  <c r="AI93" i="58"/>
  <c r="AJ93" i="58"/>
  <c r="AK93" i="58"/>
  <c r="AL93" i="58"/>
  <c r="AM93" i="58"/>
  <c r="I94" i="58"/>
  <c r="J94" i="58"/>
  <c r="K94" i="58"/>
  <c r="L94" i="58"/>
  <c r="M94" i="58"/>
  <c r="N94" i="58"/>
  <c r="O94" i="58"/>
  <c r="P94" i="58"/>
  <c r="Q94" i="58"/>
  <c r="R94" i="58"/>
  <c r="S94" i="58"/>
  <c r="T94" i="58"/>
  <c r="U94" i="58"/>
  <c r="V94" i="58"/>
  <c r="W94" i="58"/>
  <c r="X94" i="58"/>
  <c r="Y94" i="58"/>
  <c r="Z94" i="58"/>
  <c r="AA94" i="58"/>
  <c r="AB94" i="58"/>
  <c r="AC94" i="58"/>
  <c r="AD94" i="58"/>
  <c r="AE94" i="58"/>
  <c r="AF94" i="58"/>
  <c r="AG94" i="58"/>
  <c r="AH94" i="58"/>
  <c r="AI94" i="58"/>
  <c r="AJ94" i="58"/>
  <c r="AK94" i="58"/>
  <c r="AL94" i="58"/>
  <c r="AM94" i="58"/>
  <c r="I96" i="58"/>
  <c r="J96" i="58"/>
  <c r="K96" i="58"/>
  <c r="L96" i="58"/>
  <c r="M96" i="58"/>
  <c r="N96" i="58"/>
  <c r="O96" i="58"/>
  <c r="P96" i="58"/>
  <c r="Q96" i="58"/>
  <c r="R96" i="58"/>
  <c r="S96" i="58"/>
  <c r="T96" i="58"/>
  <c r="U96" i="58"/>
  <c r="V96" i="58"/>
  <c r="W96" i="58"/>
  <c r="X96" i="58"/>
  <c r="Y96" i="58"/>
  <c r="Z96" i="58"/>
  <c r="AA96" i="58"/>
  <c r="AB96" i="58"/>
  <c r="AC96" i="58"/>
  <c r="AD96" i="58"/>
  <c r="AE96" i="58"/>
  <c r="AF96" i="58"/>
  <c r="AG96" i="58"/>
  <c r="AH96" i="58"/>
  <c r="AI96" i="58"/>
  <c r="AJ96" i="58"/>
  <c r="AK96" i="58"/>
  <c r="AL96" i="58"/>
  <c r="AM96" i="58"/>
  <c r="I97" i="58"/>
  <c r="J97" i="58"/>
  <c r="K97" i="58"/>
  <c r="L97" i="58"/>
  <c r="M97" i="58"/>
  <c r="N97" i="58"/>
  <c r="O97" i="58"/>
  <c r="P97" i="58"/>
  <c r="Q97" i="58"/>
  <c r="R97" i="58"/>
  <c r="S97" i="58"/>
  <c r="T97" i="58"/>
  <c r="U97" i="58"/>
  <c r="V97" i="58"/>
  <c r="W97" i="58"/>
  <c r="X97" i="58"/>
  <c r="Y97" i="58"/>
  <c r="Z97" i="58"/>
  <c r="AA97" i="58"/>
  <c r="AB97" i="58"/>
  <c r="AC97" i="58"/>
  <c r="AD97" i="58"/>
  <c r="AE97" i="58"/>
  <c r="AF97" i="58"/>
  <c r="AG97" i="58"/>
  <c r="AH97" i="58"/>
  <c r="AI97" i="58"/>
  <c r="AJ97" i="58"/>
  <c r="AK97" i="58"/>
  <c r="AL97" i="58"/>
  <c r="AM97" i="58"/>
  <c r="I99" i="58"/>
  <c r="J99" i="58"/>
  <c r="K99" i="58"/>
  <c r="L99" i="58"/>
  <c r="M99" i="58"/>
  <c r="N99" i="58"/>
  <c r="O99" i="58"/>
  <c r="P99" i="58"/>
  <c r="Q99" i="58"/>
  <c r="R99" i="58"/>
  <c r="S99" i="58"/>
  <c r="T99" i="58"/>
  <c r="U99" i="58"/>
  <c r="V99" i="58"/>
  <c r="W99" i="58"/>
  <c r="X99" i="58"/>
  <c r="Y99" i="58"/>
  <c r="Z99" i="58"/>
  <c r="AA99" i="58"/>
  <c r="AB99" i="58"/>
  <c r="AC99" i="58"/>
  <c r="AD99" i="58"/>
  <c r="AE99" i="58"/>
  <c r="AF99" i="58"/>
  <c r="AG99" i="58"/>
  <c r="AH99" i="58"/>
  <c r="AI99" i="58"/>
  <c r="AJ99" i="58"/>
  <c r="AK99" i="58"/>
  <c r="AL99" i="58"/>
  <c r="AM99" i="58"/>
  <c r="I100" i="58"/>
  <c r="J100" i="58"/>
  <c r="K100" i="58"/>
  <c r="L100" i="58"/>
  <c r="M100" i="58"/>
  <c r="N100" i="58"/>
  <c r="O100" i="58"/>
  <c r="P100" i="58"/>
  <c r="Q100" i="58"/>
  <c r="R100" i="58"/>
  <c r="S100" i="58"/>
  <c r="T100" i="58"/>
  <c r="U100" i="58"/>
  <c r="V100" i="58"/>
  <c r="W100" i="58"/>
  <c r="X100" i="58"/>
  <c r="Y100" i="58"/>
  <c r="Z100" i="58"/>
  <c r="AA100" i="58"/>
  <c r="AB100" i="58"/>
  <c r="AC100" i="58"/>
  <c r="AD100" i="58"/>
  <c r="AE100" i="58"/>
  <c r="AF100" i="58"/>
  <c r="AG100" i="58"/>
  <c r="AH100" i="58"/>
  <c r="AI100" i="58"/>
  <c r="AJ100" i="58"/>
  <c r="AK100" i="58"/>
  <c r="AL100" i="58"/>
  <c r="AM100" i="58"/>
  <c r="I102" i="58"/>
  <c r="J102" i="58"/>
  <c r="K102" i="58"/>
  <c r="L102" i="58"/>
  <c r="M102" i="58"/>
  <c r="N102" i="58"/>
  <c r="O102" i="58"/>
  <c r="P102" i="58"/>
  <c r="Q102" i="58"/>
  <c r="R102" i="58"/>
  <c r="S102" i="58"/>
  <c r="T102" i="58"/>
  <c r="U102" i="58"/>
  <c r="V102" i="58"/>
  <c r="W102" i="58"/>
  <c r="X102" i="58"/>
  <c r="Y102" i="58"/>
  <c r="Z102" i="58"/>
  <c r="AA102" i="58"/>
  <c r="AB102" i="58"/>
  <c r="AC102" i="58"/>
  <c r="AD102" i="58"/>
  <c r="AE102" i="58"/>
  <c r="AF102" i="58"/>
  <c r="AG102" i="58"/>
  <c r="AH102" i="58"/>
  <c r="AI102" i="58"/>
  <c r="AJ102" i="58"/>
  <c r="AK102" i="58"/>
  <c r="AL102" i="58"/>
  <c r="AM102" i="58"/>
  <c r="I103" i="58"/>
  <c r="J103" i="58"/>
  <c r="K103" i="58"/>
  <c r="L103" i="58"/>
  <c r="M103" i="58"/>
  <c r="N103" i="58"/>
  <c r="O103" i="58"/>
  <c r="P103" i="58"/>
  <c r="Q103" i="58"/>
  <c r="R103" i="58"/>
  <c r="S103" i="58"/>
  <c r="T103" i="58"/>
  <c r="U103" i="58"/>
  <c r="V103" i="58"/>
  <c r="W103" i="58"/>
  <c r="X103" i="58"/>
  <c r="Y103" i="58"/>
  <c r="Z103" i="58"/>
  <c r="AA103" i="58"/>
  <c r="AB103" i="58"/>
  <c r="AC103" i="58"/>
  <c r="AD103" i="58"/>
  <c r="AE103" i="58"/>
  <c r="AF103" i="58"/>
  <c r="AG103" i="58"/>
  <c r="AH103" i="58"/>
  <c r="AI103" i="58"/>
  <c r="AJ103" i="58"/>
  <c r="AK103" i="58"/>
  <c r="AL103" i="58"/>
  <c r="AM103" i="58"/>
  <c r="I105" i="58"/>
  <c r="J105" i="58"/>
  <c r="K105" i="58"/>
  <c r="L105" i="58"/>
  <c r="M105" i="58"/>
  <c r="N105" i="58"/>
  <c r="O105" i="58"/>
  <c r="P105" i="58"/>
  <c r="Q105" i="58"/>
  <c r="R105" i="58"/>
  <c r="S105" i="58"/>
  <c r="T105" i="58"/>
  <c r="U105" i="58"/>
  <c r="V105" i="58"/>
  <c r="W105" i="58"/>
  <c r="X105" i="58"/>
  <c r="Y105" i="58"/>
  <c r="Z105" i="58"/>
  <c r="AA105" i="58"/>
  <c r="AB105" i="58"/>
  <c r="AC105" i="58"/>
  <c r="AD105" i="58"/>
  <c r="AE105" i="58"/>
  <c r="AF105" i="58"/>
  <c r="AG105" i="58"/>
  <c r="AH105" i="58"/>
  <c r="AI105" i="58"/>
  <c r="AJ105" i="58"/>
  <c r="AK105" i="58"/>
  <c r="AL105" i="58"/>
  <c r="AM105" i="58"/>
  <c r="I106" i="58"/>
  <c r="J106" i="58"/>
  <c r="K106" i="58"/>
  <c r="L106" i="58"/>
  <c r="M106" i="58"/>
  <c r="N106" i="58"/>
  <c r="O106" i="58"/>
  <c r="P106" i="58"/>
  <c r="Q106" i="58"/>
  <c r="R106" i="58"/>
  <c r="S106" i="58"/>
  <c r="T106" i="58"/>
  <c r="U106" i="58"/>
  <c r="V106" i="58"/>
  <c r="W106" i="58"/>
  <c r="X106" i="58"/>
  <c r="Y106" i="58"/>
  <c r="Z106" i="58"/>
  <c r="AA106" i="58"/>
  <c r="AB106" i="58"/>
  <c r="AC106" i="58"/>
  <c r="AD106" i="58"/>
  <c r="AE106" i="58"/>
  <c r="AF106" i="58"/>
  <c r="AG106" i="58"/>
  <c r="AH106" i="58"/>
  <c r="AI106" i="58"/>
  <c r="AJ106" i="58"/>
  <c r="AK106" i="58"/>
  <c r="AL106" i="58"/>
  <c r="AM106" i="58"/>
  <c r="I108" i="58"/>
  <c r="J108" i="58"/>
  <c r="K108" i="58"/>
  <c r="L108" i="58"/>
  <c r="M108" i="58"/>
  <c r="N108" i="58"/>
  <c r="O108" i="58"/>
  <c r="P108" i="58"/>
  <c r="Q108" i="58"/>
  <c r="R108" i="58"/>
  <c r="S108" i="58"/>
  <c r="T108" i="58"/>
  <c r="U108" i="58"/>
  <c r="V108" i="58"/>
  <c r="W108" i="58"/>
  <c r="X108" i="58"/>
  <c r="Y108" i="58"/>
  <c r="Z108" i="58"/>
  <c r="AA108" i="58"/>
  <c r="AB108" i="58"/>
  <c r="AC108" i="58"/>
  <c r="AD108" i="58"/>
  <c r="AE108" i="58"/>
  <c r="AF108" i="58"/>
  <c r="AG108" i="58"/>
  <c r="AH108" i="58"/>
  <c r="AI108" i="58"/>
  <c r="AJ108" i="58"/>
  <c r="AK108" i="58"/>
  <c r="AL108" i="58"/>
  <c r="AM108" i="58"/>
  <c r="I109" i="58"/>
  <c r="J109" i="58"/>
  <c r="K109" i="58"/>
  <c r="L109" i="58"/>
  <c r="M109" i="58"/>
  <c r="N109" i="58"/>
  <c r="O109" i="58"/>
  <c r="P109" i="58"/>
  <c r="Q109" i="58"/>
  <c r="R109" i="58"/>
  <c r="S109" i="58"/>
  <c r="T109" i="58"/>
  <c r="U109" i="58"/>
  <c r="V109" i="58"/>
  <c r="W109" i="58"/>
  <c r="X109" i="58"/>
  <c r="Y109" i="58"/>
  <c r="Z109" i="58"/>
  <c r="AA109" i="58"/>
  <c r="AB109" i="58"/>
  <c r="AC109" i="58"/>
  <c r="AD109" i="58"/>
  <c r="AE109" i="58"/>
  <c r="AF109" i="58"/>
  <c r="AG109" i="58"/>
  <c r="AH109" i="58"/>
  <c r="AI109" i="58"/>
  <c r="AJ109" i="58"/>
  <c r="AK109" i="58"/>
  <c r="AL109" i="58"/>
  <c r="AM109" i="58"/>
  <c r="I111" i="58"/>
  <c r="J111" i="58"/>
  <c r="K111" i="58"/>
  <c r="L111" i="58"/>
  <c r="M111" i="58"/>
  <c r="N111" i="58"/>
  <c r="O111" i="58"/>
  <c r="P111" i="58"/>
  <c r="Q111" i="58"/>
  <c r="R111" i="58"/>
  <c r="S111" i="58"/>
  <c r="T111" i="58"/>
  <c r="U111" i="58"/>
  <c r="V111" i="58"/>
  <c r="W111" i="58"/>
  <c r="X111" i="58"/>
  <c r="Y111" i="58"/>
  <c r="Z111" i="58"/>
  <c r="AA111" i="58"/>
  <c r="AB111" i="58"/>
  <c r="AC111" i="58"/>
  <c r="AD111" i="58"/>
  <c r="AE111" i="58"/>
  <c r="AF111" i="58"/>
  <c r="AG111" i="58"/>
  <c r="AH111" i="58"/>
  <c r="AI111" i="58"/>
  <c r="AJ111" i="58"/>
  <c r="AK111" i="58"/>
  <c r="AL111" i="58"/>
  <c r="AM111" i="58"/>
  <c r="I112" i="58"/>
  <c r="J112" i="58"/>
  <c r="K112" i="58"/>
  <c r="L112" i="58"/>
  <c r="M112" i="58"/>
  <c r="N112" i="58"/>
  <c r="O112" i="58"/>
  <c r="P112" i="58"/>
  <c r="Q112" i="58"/>
  <c r="R112" i="58"/>
  <c r="S112" i="58"/>
  <c r="T112" i="58"/>
  <c r="U112" i="58"/>
  <c r="V112" i="58"/>
  <c r="W112" i="58"/>
  <c r="X112" i="58"/>
  <c r="Y112" i="58"/>
  <c r="Z112" i="58"/>
  <c r="AA112" i="58"/>
  <c r="AB112" i="58"/>
  <c r="AC112" i="58"/>
  <c r="AD112" i="58"/>
  <c r="AE112" i="58"/>
  <c r="AF112" i="58"/>
  <c r="AG112" i="58"/>
  <c r="AH112" i="58"/>
  <c r="AI112" i="58"/>
  <c r="AJ112" i="58"/>
  <c r="AK112" i="58"/>
  <c r="AL112" i="58"/>
  <c r="AM112" i="58"/>
  <c r="I114" i="58"/>
  <c r="J114" i="58"/>
  <c r="K114" i="58"/>
  <c r="L114" i="58"/>
  <c r="M114" i="58"/>
  <c r="N114" i="58"/>
  <c r="O114" i="58"/>
  <c r="P114" i="58"/>
  <c r="Q114" i="58"/>
  <c r="R114" i="58"/>
  <c r="S114" i="58"/>
  <c r="T114" i="58"/>
  <c r="U114" i="58"/>
  <c r="V114" i="58"/>
  <c r="W114" i="58"/>
  <c r="X114" i="58"/>
  <c r="Y114" i="58"/>
  <c r="Z114" i="58"/>
  <c r="AA114" i="58"/>
  <c r="AB114" i="58"/>
  <c r="AC114" i="58"/>
  <c r="AD114" i="58"/>
  <c r="AE114" i="58"/>
  <c r="AF114" i="58"/>
  <c r="AG114" i="58"/>
  <c r="AH114" i="58"/>
  <c r="AI114" i="58"/>
  <c r="AJ114" i="58"/>
  <c r="AK114" i="58"/>
  <c r="AL114" i="58"/>
  <c r="AM114" i="58"/>
  <c r="I115" i="58"/>
  <c r="J115" i="58"/>
  <c r="K115" i="58"/>
  <c r="L115" i="58"/>
  <c r="M115" i="58"/>
  <c r="N115" i="58"/>
  <c r="O115" i="58"/>
  <c r="P115" i="58"/>
  <c r="Q115" i="58"/>
  <c r="R115" i="58"/>
  <c r="S115" i="58"/>
  <c r="T115" i="58"/>
  <c r="U115" i="58"/>
  <c r="V115" i="58"/>
  <c r="W115" i="58"/>
  <c r="X115" i="58"/>
  <c r="Y115" i="58"/>
  <c r="Z115" i="58"/>
  <c r="AA115" i="58"/>
  <c r="AB115" i="58"/>
  <c r="AC115" i="58"/>
  <c r="AD115" i="58"/>
  <c r="AE115" i="58"/>
  <c r="AF115" i="58"/>
  <c r="AG115" i="58"/>
  <c r="AH115" i="58"/>
  <c r="AI115" i="58"/>
  <c r="AJ115" i="58"/>
  <c r="AK115" i="58"/>
  <c r="AL115" i="58"/>
  <c r="AM115" i="58"/>
  <c r="I117" i="58"/>
  <c r="J117" i="58"/>
  <c r="K117" i="58"/>
  <c r="L117" i="58"/>
  <c r="M117" i="58"/>
  <c r="N117" i="58"/>
  <c r="O117" i="58"/>
  <c r="P117" i="58"/>
  <c r="Q117" i="58"/>
  <c r="R117" i="58"/>
  <c r="S117" i="58"/>
  <c r="T117" i="58"/>
  <c r="U117" i="58"/>
  <c r="V117" i="58"/>
  <c r="W117" i="58"/>
  <c r="X117" i="58"/>
  <c r="Y117" i="58"/>
  <c r="Z117" i="58"/>
  <c r="AA117" i="58"/>
  <c r="AB117" i="58"/>
  <c r="AC117" i="58"/>
  <c r="AD117" i="58"/>
  <c r="AE117" i="58"/>
  <c r="AF117" i="58"/>
  <c r="AG117" i="58"/>
  <c r="AH117" i="58"/>
  <c r="AI117" i="58"/>
  <c r="AJ117" i="58"/>
  <c r="AK117" i="58"/>
  <c r="AL117" i="58"/>
  <c r="AM117" i="58"/>
  <c r="I118" i="58"/>
  <c r="J118" i="58"/>
  <c r="K118" i="58"/>
  <c r="L118" i="58"/>
  <c r="M118" i="58"/>
  <c r="N118" i="58"/>
  <c r="O118" i="58"/>
  <c r="P118" i="58"/>
  <c r="Q118" i="58"/>
  <c r="R118" i="58"/>
  <c r="S118" i="58"/>
  <c r="T118" i="58"/>
  <c r="U118" i="58"/>
  <c r="V118" i="58"/>
  <c r="W118" i="58"/>
  <c r="X118" i="58"/>
  <c r="Y118" i="58"/>
  <c r="Z118" i="58"/>
  <c r="AA118" i="58"/>
  <c r="AB118" i="58"/>
  <c r="AC118" i="58"/>
  <c r="AD118" i="58"/>
  <c r="AE118" i="58"/>
  <c r="AF118" i="58"/>
  <c r="AG118" i="58"/>
  <c r="AH118" i="58"/>
  <c r="AI118" i="58"/>
  <c r="AJ118" i="58"/>
  <c r="AK118" i="58"/>
  <c r="AL118" i="58"/>
  <c r="AM118" i="58"/>
  <c r="I120" i="58"/>
  <c r="J120" i="58"/>
  <c r="K120" i="58"/>
  <c r="L120" i="58"/>
  <c r="M120" i="58"/>
  <c r="N120" i="58"/>
  <c r="O120" i="58"/>
  <c r="P120" i="58"/>
  <c r="Q120" i="58"/>
  <c r="R120" i="58"/>
  <c r="S120" i="58"/>
  <c r="T120" i="58"/>
  <c r="U120" i="58"/>
  <c r="V120" i="58"/>
  <c r="W120" i="58"/>
  <c r="X120" i="58"/>
  <c r="Y120" i="58"/>
  <c r="Z120" i="58"/>
  <c r="AA120" i="58"/>
  <c r="AB120" i="58"/>
  <c r="AC120" i="58"/>
  <c r="AD120" i="58"/>
  <c r="AE120" i="58"/>
  <c r="AF120" i="58"/>
  <c r="AG120" i="58"/>
  <c r="AH120" i="58"/>
  <c r="AI120" i="58"/>
  <c r="AJ120" i="58"/>
  <c r="AK120" i="58"/>
  <c r="AL120" i="58"/>
  <c r="AM120" i="58"/>
  <c r="I121" i="58"/>
  <c r="J121" i="58"/>
  <c r="K121" i="58"/>
  <c r="L121" i="58"/>
  <c r="M121" i="58"/>
  <c r="N121" i="58"/>
  <c r="O121" i="58"/>
  <c r="P121" i="58"/>
  <c r="Q121" i="58"/>
  <c r="R121" i="58"/>
  <c r="S121" i="58"/>
  <c r="T121" i="58"/>
  <c r="U121" i="58"/>
  <c r="V121" i="58"/>
  <c r="W121" i="58"/>
  <c r="X121" i="58"/>
  <c r="Y121" i="58"/>
  <c r="Z121" i="58"/>
  <c r="AA121" i="58"/>
  <c r="AB121" i="58"/>
  <c r="AC121" i="58"/>
  <c r="AD121" i="58"/>
  <c r="AE121" i="58"/>
  <c r="AF121" i="58"/>
  <c r="AG121" i="58"/>
  <c r="AH121" i="58"/>
  <c r="AI121" i="58"/>
  <c r="AJ121" i="58"/>
  <c r="AK121" i="58"/>
  <c r="AL121" i="58"/>
  <c r="AM121" i="58"/>
  <c r="I123" i="58"/>
  <c r="J123" i="58"/>
  <c r="K123" i="58"/>
  <c r="L123" i="58"/>
  <c r="M123" i="58"/>
  <c r="N123" i="58"/>
  <c r="O123" i="58"/>
  <c r="P123" i="58"/>
  <c r="Q123" i="58"/>
  <c r="R123" i="58"/>
  <c r="S123" i="58"/>
  <c r="T123" i="58"/>
  <c r="U123" i="58"/>
  <c r="V123" i="58"/>
  <c r="W123" i="58"/>
  <c r="X123" i="58"/>
  <c r="Y123" i="58"/>
  <c r="Z123" i="58"/>
  <c r="AA123" i="58"/>
  <c r="AB123" i="58"/>
  <c r="AC123" i="58"/>
  <c r="AD123" i="58"/>
  <c r="AE123" i="58"/>
  <c r="AF123" i="58"/>
  <c r="AG123" i="58"/>
  <c r="AH123" i="58"/>
  <c r="AI123" i="58"/>
  <c r="AJ123" i="58"/>
  <c r="AK123" i="58"/>
  <c r="AL123" i="58"/>
  <c r="AM123" i="58"/>
  <c r="I124" i="58"/>
  <c r="J124" i="58"/>
  <c r="K124" i="58"/>
  <c r="L124" i="58"/>
  <c r="M124" i="58"/>
  <c r="N124" i="58"/>
  <c r="O124" i="58"/>
  <c r="P124" i="58"/>
  <c r="Q124" i="58"/>
  <c r="R124" i="58"/>
  <c r="S124" i="58"/>
  <c r="T124" i="58"/>
  <c r="U124" i="58"/>
  <c r="V124" i="58"/>
  <c r="W124" i="58"/>
  <c r="X124" i="58"/>
  <c r="Y124" i="58"/>
  <c r="Z124" i="58"/>
  <c r="AA124" i="58"/>
  <c r="AB124" i="58"/>
  <c r="AC124" i="58"/>
  <c r="AD124" i="58"/>
  <c r="AE124" i="58"/>
  <c r="AF124" i="58"/>
  <c r="AG124" i="58"/>
  <c r="AH124" i="58"/>
  <c r="AI124" i="58"/>
  <c r="AJ124" i="58"/>
  <c r="AK124" i="58"/>
  <c r="AL124" i="58"/>
  <c r="AM124" i="58"/>
  <c r="I126" i="58"/>
  <c r="J126" i="58"/>
  <c r="K126" i="58"/>
  <c r="L126" i="58"/>
  <c r="M126" i="58"/>
  <c r="N126" i="58"/>
  <c r="O126" i="58"/>
  <c r="P126" i="58"/>
  <c r="Q126" i="58"/>
  <c r="R126" i="58"/>
  <c r="S126" i="58"/>
  <c r="T126" i="58"/>
  <c r="U126" i="58"/>
  <c r="V126" i="58"/>
  <c r="W126" i="58"/>
  <c r="X126" i="58"/>
  <c r="Y126" i="58"/>
  <c r="Z126" i="58"/>
  <c r="AA126" i="58"/>
  <c r="AB126" i="58"/>
  <c r="AC126" i="58"/>
  <c r="AD126" i="58"/>
  <c r="AE126" i="58"/>
  <c r="AF126" i="58"/>
  <c r="AG126" i="58"/>
  <c r="AH126" i="58"/>
  <c r="AI126" i="58"/>
  <c r="AJ126" i="58"/>
  <c r="AK126" i="58"/>
  <c r="AL126" i="58"/>
  <c r="AM126" i="58"/>
  <c r="I127" i="58"/>
  <c r="J127" i="58"/>
  <c r="K127" i="58"/>
  <c r="L127" i="58"/>
  <c r="M127" i="58"/>
  <c r="N127" i="58"/>
  <c r="O127" i="58"/>
  <c r="P127" i="58"/>
  <c r="Q127" i="58"/>
  <c r="R127" i="58"/>
  <c r="S127" i="58"/>
  <c r="T127" i="58"/>
  <c r="U127" i="58"/>
  <c r="V127" i="58"/>
  <c r="W127" i="58"/>
  <c r="X127" i="58"/>
  <c r="Y127" i="58"/>
  <c r="Z127" i="58"/>
  <c r="AA127" i="58"/>
  <c r="AB127" i="58"/>
  <c r="AC127" i="58"/>
  <c r="AD127" i="58"/>
  <c r="AE127" i="58"/>
  <c r="AF127" i="58"/>
  <c r="AG127" i="58"/>
  <c r="AH127" i="58"/>
  <c r="AI127" i="58"/>
  <c r="AJ127" i="58"/>
  <c r="AK127" i="58"/>
  <c r="AL127" i="58"/>
  <c r="AM127" i="58"/>
  <c r="I129" i="58"/>
  <c r="J129" i="58"/>
  <c r="K129" i="58"/>
  <c r="L129" i="58"/>
  <c r="M129" i="58"/>
  <c r="N129" i="58"/>
  <c r="O129" i="58"/>
  <c r="P129" i="58"/>
  <c r="Q129" i="58"/>
  <c r="R129" i="58"/>
  <c r="S129" i="58"/>
  <c r="T129" i="58"/>
  <c r="U129" i="58"/>
  <c r="V129" i="58"/>
  <c r="W129" i="58"/>
  <c r="X129" i="58"/>
  <c r="Y129" i="58"/>
  <c r="Z129" i="58"/>
  <c r="AA129" i="58"/>
  <c r="AB129" i="58"/>
  <c r="AC129" i="58"/>
  <c r="AD129" i="58"/>
  <c r="AE129" i="58"/>
  <c r="AF129" i="58"/>
  <c r="AG129" i="58"/>
  <c r="AH129" i="58"/>
  <c r="AI129" i="58"/>
  <c r="AJ129" i="58"/>
  <c r="AK129" i="58"/>
  <c r="AL129" i="58"/>
  <c r="AM129" i="58"/>
  <c r="I130" i="58"/>
  <c r="J130" i="58"/>
  <c r="K130" i="58"/>
  <c r="L130" i="58"/>
  <c r="M130" i="58"/>
  <c r="N130" i="58"/>
  <c r="O130" i="58"/>
  <c r="P130" i="58"/>
  <c r="Q130" i="58"/>
  <c r="R130" i="58"/>
  <c r="S130" i="58"/>
  <c r="T130" i="58"/>
  <c r="U130" i="58"/>
  <c r="V130" i="58"/>
  <c r="W130" i="58"/>
  <c r="X130" i="58"/>
  <c r="Y130" i="58"/>
  <c r="Z130" i="58"/>
  <c r="AA130" i="58"/>
  <c r="AB130" i="58"/>
  <c r="AC130" i="58"/>
  <c r="AD130" i="58"/>
  <c r="AE130" i="58"/>
  <c r="AF130" i="58"/>
  <c r="AG130" i="58"/>
  <c r="AH130" i="58"/>
  <c r="AI130" i="58"/>
  <c r="AJ130" i="58"/>
  <c r="AK130" i="58"/>
  <c r="AL130" i="58"/>
  <c r="AM130" i="58"/>
  <c r="I132" i="58"/>
  <c r="J132" i="58"/>
  <c r="K132" i="58"/>
  <c r="L132" i="58"/>
  <c r="M132" i="58"/>
  <c r="N132" i="58"/>
  <c r="O132" i="58"/>
  <c r="P132" i="58"/>
  <c r="Q132" i="58"/>
  <c r="R132" i="58"/>
  <c r="S132" i="58"/>
  <c r="T132" i="58"/>
  <c r="U132" i="58"/>
  <c r="V132" i="58"/>
  <c r="W132" i="58"/>
  <c r="X132" i="58"/>
  <c r="Y132" i="58"/>
  <c r="Z132" i="58"/>
  <c r="AA132" i="58"/>
  <c r="AB132" i="58"/>
  <c r="AC132" i="58"/>
  <c r="AD132" i="58"/>
  <c r="AE132" i="58"/>
  <c r="AF132" i="58"/>
  <c r="AG132" i="58"/>
  <c r="AH132" i="58"/>
  <c r="AI132" i="58"/>
  <c r="AJ132" i="58"/>
  <c r="AK132" i="58"/>
  <c r="AL132" i="58"/>
  <c r="AM132" i="58"/>
  <c r="I133" i="58"/>
  <c r="J133" i="58"/>
  <c r="K133" i="58"/>
  <c r="L133" i="58"/>
  <c r="M133" i="58"/>
  <c r="N133" i="58"/>
  <c r="O133" i="58"/>
  <c r="P133" i="58"/>
  <c r="Q133" i="58"/>
  <c r="R133" i="58"/>
  <c r="S133" i="58"/>
  <c r="T133" i="58"/>
  <c r="U133" i="58"/>
  <c r="V133" i="58"/>
  <c r="W133" i="58"/>
  <c r="X133" i="58"/>
  <c r="Y133" i="58"/>
  <c r="Z133" i="58"/>
  <c r="AA133" i="58"/>
  <c r="AB133" i="58"/>
  <c r="AC133" i="58"/>
  <c r="AD133" i="58"/>
  <c r="AE133" i="58"/>
  <c r="AF133" i="58"/>
  <c r="AG133" i="58"/>
  <c r="AH133" i="58"/>
  <c r="AI133" i="58"/>
  <c r="AJ133" i="58"/>
  <c r="AK133" i="58"/>
  <c r="AL133" i="58"/>
  <c r="AM133" i="58"/>
  <c r="I135" i="58"/>
  <c r="J135" i="58"/>
  <c r="K135" i="58"/>
  <c r="L135" i="58"/>
  <c r="M135" i="58"/>
  <c r="N135" i="58"/>
  <c r="O135" i="58"/>
  <c r="P135" i="58"/>
  <c r="Q135" i="58"/>
  <c r="R135" i="58"/>
  <c r="S135" i="58"/>
  <c r="T135" i="58"/>
  <c r="U135" i="58"/>
  <c r="V135" i="58"/>
  <c r="W135" i="58"/>
  <c r="X135" i="58"/>
  <c r="Y135" i="58"/>
  <c r="Z135" i="58"/>
  <c r="AA135" i="58"/>
  <c r="AB135" i="58"/>
  <c r="AC135" i="58"/>
  <c r="AD135" i="58"/>
  <c r="AE135" i="58"/>
  <c r="AF135" i="58"/>
  <c r="AG135" i="58"/>
  <c r="AH135" i="58"/>
  <c r="AI135" i="58"/>
  <c r="AJ135" i="58"/>
  <c r="AK135" i="58"/>
  <c r="AL135" i="58"/>
  <c r="AM135" i="58"/>
  <c r="I136" i="58"/>
  <c r="J136" i="58"/>
  <c r="K136" i="58"/>
  <c r="L136" i="58"/>
  <c r="M136" i="58"/>
  <c r="N136" i="58"/>
  <c r="O136" i="58"/>
  <c r="P136" i="58"/>
  <c r="Q136" i="58"/>
  <c r="R136" i="58"/>
  <c r="S136" i="58"/>
  <c r="T136" i="58"/>
  <c r="U136" i="58"/>
  <c r="V136" i="58"/>
  <c r="W136" i="58"/>
  <c r="X136" i="58"/>
  <c r="Y136" i="58"/>
  <c r="Z136" i="58"/>
  <c r="AA136" i="58"/>
  <c r="AB136" i="58"/>
  <c r="AC136" i="58"/>
  <c r="AD136" i="58"/>
  <c r="AE136" i="58"/>
  <c r="AF136" i="58"/>
  <c r="AG136" i="58"/>
  <c r="AH136" i="58"/>
  <c r="AI136" i="58"/>
  <c r="AJ136" i="58"/>
  <c r="AK136" i="58"/>
  <c r="AL136" i="58"/>
  <c r="AM136" i="58"/>
  <c r="I138" i="58"/>
  <c r="J138" i="58"/>
  <c r="K138" i="58"/>
  <c r="L138" i="58"/>
  <c r="M138" i="58"/>
  <c r="N138" i="58"/>
  <c r="O138" i="58"/>
  <c r="P138" i="58"/>
  <c r="Q138" i="58"/>
  <c r="R138" i="58"/>
  <c r="S138" i="58"/>
  <c r="T138" i="58"/>
  <c r="U138" i="58"/>
  <c r="V138" i="58"/>
  <c r="W138" i="58"/>
  <c r="X138" i="58"/>
  <c r="Y138" i="58"/>
  <c r="Z138" i="58"/>
  <c r="AA138" i="58"/>
  <c r="AB138" i="58"/>
  <c r="AC138" i="58"/>
  <c r="AD138" i="58"/>
  <c r="AE138" i="58"/>
  <c r="AF138" i="58"/>
  <c r="AG138" i="58"/>
  <c r="AH138" i="58"/>
  <c r="AI138" i="58"/>
  <c r="AJ138" i="58"/>
  <c r="AK138" i="58"/>
  <c r="AL138" i="58"/>
  <c r="AM138" i="58"/>
  <c r="I139" i="58"/>
  <c r="J139" i="58"/>
  <c r="K139" i="58"/>
  <c r="L139" i="58"/>
  <c r="M139" i="58"/>
  <c r="N139" i="58"/>
  <c r="O139" i="58"/>
  <c r="P139" i="58"/>
  <c r="Q139" i="58"/>
  <c r="R139" i="58"/>
  <c r="S139" i="58"/>
  <c r="T139" i="58"/>
  <c r="U139" i="58"/>
  <c r="V139" i="58"/>
  <c r="W139" i="58"/>
  <c r="X139" i="58"/>
  <c r="Y139" i="58"/>
  <c r="Z139" i="58"/>
  <c r="AA139" i="58"/>
  <c r="AB139" i="58"/>
  <c r="AC139" i="58"/>
  <c r="AD139" i="58"/>
  <c r="AE139" i="58"/>
  <c r="AF139" i="58"/>
  <c r="AG139" i="58"/>
  <c r="AH139" i="58"/>
  <c r="AI139" i="58"/>
  <c r="AJ139" i="58"/>
  <c r="AK139" i="58"/>
  <c r="AL139" i="58"/>
  <c r="AM139" i="58"/>
  <c r="I141" i="58"/>
  <c r="J141" i="58"/>
  <c r="K141" i="58"/>
  <c r="L141" i="58"/>
  <c r="M141" i="58"/>
  <c r="N141" i="58"/>
  <c r="O141" i="58"/>
  <c r="P141" i="58"/>
  <c r="Q141" i="58"/>
  <c r="R141" i="58"/>
  <c r="S141" i="58"/>
  <c r="T141" i="58"/>
  <c r="U141" i="58"/>
  <c r="V141" i="58"/>
  <c r="W141" i="58"/>
  <c r="X141" i="58"/>
  <c r="Y141" i="58"/>
  <c r="Z141" i="58"/>
  <c r="AA141" i="58"/>
  <c r="AB141" i="58"/>
  <c r="AC141" i="58"/>
  <c r="AD141" i="58"/>
  <c r="AE141" i="58"/>
  <c r="AF141" i="58"/>
  <c r="AG141" i="58"/>
  <c r="AH141" i="58"/>
  <c r="AI141" i="58"/>
  <c r="AJ141" i="58"/>
  <c r="AK141" i="58"/>
  <c r="AL141" i="58"/>
  <c r="AM141" i="58"/>
  <c r="I142" i="58"/>
  <c r="J142" i="58"/>
  <c r="K142" i="58"/>
  <c r="L142" i="58"/>
  <c r="M142" i="58"/>
  <c r="N142" i="58"/>
  <c r="O142" i="58"/>
  <c r="P142" i="58"/>
  <c r="Q142" i="58"/>
  <c r="R142" i="58"/>
  <c r="S142" i="58"/>
  <c r="T142" i="58"/>
  <c r="U142" i="58"/>
  <c r="V142" i="58"/>
  <c r="W142" i="58"/>
  <c r="X142" i="58"/>
  <c r="Y142" i="58"/>
  <c r="Z142" i="58"/>
  <c r="AA142" i="58"/>
  <c r="AB142" i="58"/>
  <c r="AC142" i="58"/>
  <c r="AD142" i="58"/>
  <c r="AE142" i="58"/>
  <c r="AF142" i="58"/>
  <c r="AG142" i="58"/>
  <c r="AH142" i="58"/>
  <c r="AI142" i="58"/>
  <c r="AJ142" i="58"/>
  <c r="AK142" i="58"/>
  <c r="AL142" i="58"/>
  <c r="AM142" i="58"/>
  <c r="I144" i="58"/>
  <c r="J144" i="58"/>
  <c r="K144" i="58"/>
  <c r="L144" i="58"/>
  <c r="M144" i="58"/>
  <c r="N144" i="58"/>
  <c r="O144" i="58"/>
  <c r="P144" i="58"/>
  <c r="Q144" i="58"/>
  <c r="R144" i="58"/>
  <c r="S144" i="58"/>
  <c r="T144" i="58"/>
  <c r="U144" i="58"/>
  <c r="V144" i="58"/>
  <c r="W144" i="58"/>
  <c r="X144" i="58"/>
  <c r="Y144" i="58"/>
  <c r="Z144" i="58"/>
  <c r="AA144" i="58"/>
  <c r="AB144" i="58"/>
  <c r="AC144" i="58"/>
  <c r="AD144" i="58"/>
  <c r="AE144" i="58"/>
  <c r="AF144" i="58"/>
  <c r="AG144" i="58"/>
  <c r="AH144" i="58"/>
  <c r="AI144" i="58"/>
  <c r="AJ144" i="58"/>
  <c r="AK144" i="58"/>
  <c r="AL144" i="58"/>
  <c r="AM144" i="58"/>
  <c r="I145" i="58"/>
  <c r="J145" i="58"/>
  <c r="K145" i="58"/>
  <c r="L145" i="58"/>
  <c r="M145" i="58"/>
  <c r="N145" i="58"/>
  <c r="O145" i="58"/>
  <c r="P145" i="58"/>
  <c r="Q145" i="58"/>
  <c r="R145" i="58"/>
  <c r="S145" i="58"/>
  <c r="T145" i="58"/>
  <c r="U145" i="58"/>
  <c r="V145" i="58"/>
  <c r="W145" i="58"/>
  <c r="X145" i="58"/>
  <c r="Y145" i="58"/>
  <c r="Z145" i="58"/>
  <c r="AA145" i="58"/>
  <c r="AB145" i="58"/>
  <c r="AC145" i="58"/>
  <c r="AD145" i="58"/>
  <c r="AE145" i="58"/>
  <c r="AF145" i="58"/>
  <c r="AG145" i="58"/>
  <c r="AH145" i="58"/>
  <c r="AI145" i="58"/>
  <c r="AJ145" i="58"/>
  <c r="AK145" i="58"/>
  <c r="AL145" i="58"/>
  <c r="AM145" i="58"/>
  <c r="I147" i="58"/>
  <c r="J147" i="58"/>
  <c r="K147" i="58"/>
  <c r="L147" i="58"/>
  <c r="M147" i="58"/>
  <c r="N147" i="58"/>
  <c r="O147" i="58"/>
  <c r="P147" i="58"/>
  <c r="Q147" i="58"/>
  <c r="R147" i="58"/>
  <c r="S147" i="58"/>
  <c r="T147" i="58"/>
  <c r="U147" i="58"/>
  <c r="V147" i="58"/>
  <c r="W147" i="58"/>
  <c r="X147" i="58"/>
  <c r="Y147" i="58"/>
  <c r="Z147" i="58"/>
  <c r="AA147" i="58"/>
  <c r="AB147" i="58"/>
  <c r="AC147" i="58"/>
  <c r="AD147" i="58"/>
  <c r="AE147" i="58"/>
  <c r="AF147" i="58"/>
  <c r="AG147" i="58"/>
  <c r="AH147" i="58"/>
  <c r="AI147" i="58"/>
  <c r="AJ147" i="58"/>
  <c r="AK147" i="58"/>
  <c r="AL147" i="58"/>
  <c r="AM147" i="58"/>
  <c r="I148" i="58"/>
  <c r="J148" i="58"/>
  <c r="K148" i="58"/>
  <c r="L148" i="58"/>
  <c r="M148" i="58"/>
  <c r="N148" i="58"/>
  <c r="O148" i="58"/>
  <c r="P148" i="58"/>
  <c r="Q148" i="58"/>
  <c r="R148" i="58"/>
  <c r="S148" i="58"/>
  <c r="T148" i="58"/>
  <c r="U148" i="58"/>
  <c r="V148" i="58"/>
  <c r="W148" i="58"/>
  <c r="X148" i="58"/>
  <c r="Y148" i="58"/>
  <c r="Z148" i="58"/>
  <c r="AA148" i="58"/>
  <c r="AB148" i="58"/>
  <c r="AC148" i="58"/>
  <c r="AD148" i="58"/>
  <c r="AE148" i="58"/>
  <c r="AF148" i="58"/>
  <c r="AG148" i="58"/>
  <c r="AH148" i="58"/>
  <c r="AI148" i="58"/>
  <c r="AJ148" i="58"/>
  <c r="AK148" i="58"/>
  <c r="AL148" i="58"/>
  <c r="AM148" i="58"/>
  <c r="I150" i="58"/>
  <c r="J150" i="58"/>
  <c r="K150" i="58"/>
  <c r="L150" i="58"/>
  <c r="M150" i="58"/>
  <c r="N150" i="58"/>
  <c r="O150" i="58"/>
  <c r="P150" i="58"/>
  <c r="Q150" i="58"/>
  <c r="R150" i="58"/>
  <c r="S150" i="58"/>
  <c r="T150" i="58"/>
  <c r="U150" i="58"/>
  <c r="V150" i="58"/>
  <c r="W150" i="58"/>
  <c r="X150" i="58"/>
  <c r="Y150" i="58"/>
  <c r="Z150" i="58"/>
  <c r="AA150" i="58"/>
  <c r="AB150" i="58"/>
  <c r="AC150" i="58"/>
  <c r="AD150" i="58"/>
  <c r="AE150" i="58"/>
  <c r="AF150" i="58"/>
  <c r="AG150" i="58"/>
  <c r="AH150" i="58"/>
  <c r="AI150" i="58"/>
  <c r="AJ150" i="58"/>
  <c r="AK150" i="58"/>
  <c r="AL150" i="58"/>
  <c r="AM150" i="58"/>
  <c r="I151" i="58"/>
  <c r="J151" i="58"/>
  <c r="K151" i="58"/>
  <c r="L151" i="58"/>
  <c r="M151" i="58"/>
  <c r="N151" i="58"/>
  <c r="O151" i="58"/>
  <c r="P151" i="58"/>
  <c r="Q151" i="58"/>
  <c r="R151" i="58"/>
  <c r="S151" i="58"/>
  <c r="T151" i="58"/>
  <c r="U151" i="58"/>
  <c r="V151" i="58"/>
  <c r="W151" i="58"/>
  <c r="X151" i="58"/>
  <c r="Y151" i="58"/>
  <c r="Z151" i="58"/>
  <c r="AA151" i="58"/>
  <c r="AB151" i="58"/>
  <c r="AC151" i="58"/>
  <c r="AD151" i="58"/>
  <c r="AE151" i="58"/>
  <c r="AF151" i="58"/>
  <c r="AG151" i="58"/>
  <c r="AH151" i="58"/>
  <c r="AI151" i="58"/>
  <c r="AJ151" i="58"/>
  <c r="AK151" i="58"/>
  <c r="AL151" i="58"/>
  <c r="AM151" i="58"/>
  <c r="I153" i="58"/>
  <c r="J153" i="58"/>
  <c r="K153" i="58"/>
  <c r="L153" i="58"/>
  <c r="M153" i="58"/>
  <c r="N153" i="58"/>
  <c r="O153" i="58"/>
  <c r="P153" i="58"/>
  <c r="Q153" i="58"/>
  <c r="R153" i="58"/>
  <c r="S153" i="58"/>
  <c r="T153" i="58"/>
  <c r="U153" i="58"/>
  <c r="V153" i="58"/>
  <c r="W153" i="58"/>
  <c r="X153" i="58"/>
  <c r="Y153" i="58"/>
  <c r="Z153" i="58"/>
  <c r="AA153" i="58"/>
  <c r="AB153" i="58"/>
  <c r="AC153" i="58"/>
  <c r="AD153" i="58"/>
  <c r="AE153" i="58"/>
  <c r="AF153" i="58"/>
  <c r="AG153" i="58"/>
  <c r="AH153" i="58"/>
  <c r="AI153" i="58"/>
  <c r="AJ153" i="58"/>
  <c r="AK153" i="58"/>
  <c r="AL153" i="58"/>
  <c r="AM153" i="58"/>
  <c r="I154" i="58"/>
  <c r="J154" i="58"/>
  <c r="K154" i="58"/>
  <c r="L154" i="58"/>
  <c r="M154" i="58"/>
  <c r="N154" i="58"/>
  <c r="O154" i="58"/>
  <c r="P154" i="58"/>
  <c r="Q154" i="58"/>
  <c r="R154" i="58"/>
  <c r="S154" i="58"/>
  <c r="T154" i="58"/>
  <c r="U154" i="58"/>
  <c r="V154" i="58"/>
  <c r="W154" i="58"/>
  <c r="X154" i="58"/>
  <c r="Y154" i="58"/>
  <c r="Z154" i="58"/>
  <c r="AA154" i="58"/>
  <c r="AB154" i="58"/>
  <c r="AC154" i="58"/>
  <c r="AD154" i="58"/>
  <c r="AE154" i="58"/>
  <c r="AF154" i="58"/>
  <c r="AG154" i="58"/>
  <c r="AH154" i="58"/>
  <c r="AI154" i="58"/>
  <c r="AJ154" i="58"/>
  <c r="AK154" i="58"/>
  <c r="AL154" i="58"/>
  <c r="AM154" i="58"/>
  <c r="I156" i="58"/>
  <c r="J156" i="58"/>
  <c r="K156" i="58"/>
  <c r="L156" i="58"/>
  <c r="M156" i="58"/>
  <c r="N156" i="58"/>
  <c r="O156" i="58"/>
  <c r="P156" i="58"/>
  <c r="Q156" i="58"/>
  <c r="R156" i="58"/>
  <c r="S156" i="58"/>
  <c r="T156" i="58"/>
  <c r="U156" i="58"/>
  <c r="V156" i="58"/>
  <c r="W156" i="58"/>
  <c r="X156" i="58"/>
  <c r="Y156" i="58"/>
  <c r="Z156" i="58"/>
  <c r="AA156" i="58"/>
  <c r="AB156" i="58"/>
  <c r="AC156" i="58"/>
  <c r="AD156" i="58"/>
  <c r="AE156" i="58"/>
  <c r="AF156" i="58"/>
  <c r="AG156" i="58"/>
  <c r="AH156" i="58"/>
  <c r="AI156" i="58"/>
  <c r="AJ156" i="58"/>
  <c r="AK156" i="58"/>
  <c r="AL156" i="58"/>
  <c r="AM156" i="58"/>
  <c r="I157" i="58"/>
  <c r="J157" i="58"/>
  <c r="K157" i="58"/>
  <c r="L157" i="58"/>
  <c r="M157" i="58"/>
  <c r="N157" i="58"/>
  <c r="O157" i="58"/>
  <c r="P157" i="58"/>
  <c r="Q157" i="58"/>
  <c r="R157" i="58"/>
  <c r="S157" i="58"/>
  <c r="T157" i="58"/>
  <c r="U157" i="58"/>
  <c r="V157" i="58"/>
  <c r="W157" i="58"/>
  <c r="X157" i="58"/>
  <c r="Y157" i="58"/>
  <c r="Z157" i="58"/>
  <c r="AA157" i="58"/>
  <c r="AB157" i="58"/>
  <c r="AC157" i="58"/>
  <c r="AD157" i="58"/>
  <c r="AE157" i="58"/>
  <c r="AF157" i="58"/>
  <c r="AG157" i="58"/>
  <c r="AH157" i="58"/>
  <c r="AI157" i="58"/>
  <c r="AJ157" i="58"/>
  <c r="AK157" i="58"/>
  <c r="AL157" i="58"/>
  <c r="AM157" i="58"/>
  <c r="I159" i="58"/>
  <c r="J159" i="58"/>
  <c r="K159" i="58"/>
  <c r="L159" i="58"/>
  <c r="M159" i="58"/>
  <c r="N159" i="58"/>
  <c r="O159" i="58"/>
  <c r="P159" i="58"/>
  <c r="Q159" i="58"/>
  <c r="R159" i="58"/>
  <c r="S159" i="58"/>
  <c r="T159" i="58"/>
  <c r="U159" i="58"/>
  <c r="V159" i="58"/>
  <c r="W159" i="58"/>
  <c r="X159" i="58"/>
  <c r="Y159" i="58"/>
  <c r="Z159" i="58"/>
  <c r="AA159" i="58"/>
  <c r="AB159" i="58"/>
  <c r="AC159" i="58"/>
  <c r="AD159" i="58"/>
  <c r="AE159" i="58"/>
  <c r="AF159" i="58"/>
  <c r="AG159" i="58"/>
  <c r="AH159" i="58"/>
  <c r="AI159" i="58"/>
  <c r="AJ159" i="58"/>
  <c r="AK159" i="58"/>
  <c r="AL159" i="58"/>
  <c r="AM159" i="58"/>
  <c r="I160" i="58"/>
  <c r="J160" i="58"/>
  <c r="K160" i="58"/>
  <c r="L160" i="58"/>
  <c r="M160" i="58"/>
  <c r="N160" i="58"/>
  <c r="O160" i="58"/>
  <c r="P160" i="58"/>
  <c r="Q160" i="58"/>
  <c r="R160" i="58"/>
  <c r="S160" i="58"/>
  <c r="T160" i="58"/>
  <c r="U160" i="58"/>
  <c r="V160" i="58"/>
  <c r="W160" i="58"/>
  <c r="X160" i="58"/>
  <c r="Y160" i="58"/>
  <c r="Z160" i="58"/>
  <c r="AA160" i="58"/>
  <c r="AB160" i="58"/>
  <c r="AC160" i="58"/>
  <c r="AD160" i="58"/>
  <c r="AE160" i="58"/>
  <c r="AF160" i="58"/>
  <c r="AG160" i="58"/>
  <c r="AH160" i="58"/>
  <c r="AI160" i="58"/>
  <c r="AJ160" i="58"/>
  <c r="AK160" i="58"/>
  <c r="AL160" i="58"/>
  <c r="AM160" i="58"/>
  <c r="I162" i="58"/>
  <c r="J162" i="58"/>
  <c r="K162" i="58"/>
  <c r="L162" i="58"/>
  <c r="M162" i="58"/>
  <c r="N162" i="58"/>
  <c r="O162" i="58"/>
  <c r="P162" i="58"/>
  <c r="Q162" i="58"/>
  <c r="R162" i="58"/>
  <c r="S162" i="58"/>
  <c r="T162" i="58"/>
  <c r="U162" i="58"/>
  <c r="V162" i="58"/>
  <c r="W162" i="58"/>
  <c r="X162" i="58"/>
  <c r="Y162" i="58"/>
  <c r="Z162" i="58"/>
  <c r="AA162" i="58"/>
  <c r="AB162" i="58"/>
  <c r="AC162" i="58"/>
  <c r="AD162" i="58"/>
  <c r="AE162" i="58"/>
  <c r="AF162" i="58"/>
  <c r="AG162" i="58"/>
  <c r="AH162" i="58"/>
  <c r="AI162" i="58"/>
  <c r="AJ162" i="58"/>
  <c r="AK162" i="58"/>
  <c r="AL162" i="58"/>
  <c r="AM162" i="58"/>
  <c r="I163" i="58"/>
  <c r="J163" i="58"/>
  <c r="K163" i="58"/>
  <c r="L163" i="58"/>
  <c r="M163" i="58"/>
  <c r="N163" i="58"/>
  <c r="O163" i="58"/>
  <c r="P163" i="58"/>
  <c r="Q163" i="58"/>
  <c r="R163" i="58"/>
  <c r="S163" i="58"/>
  <c r="T163" i="58"/>
  <c r="U163" i="58"/>
  <c r="V163" i="58"/>
  <c r="W163" i="58"/>
  <c r="X163" i="58"/>
  <c r="Y163" i="58"/>
  <c r="Z163" i="58"/>
  <c r="AA163" i="58"/>
  <c r="AB163" i="58"/>
  <c r="AC163" i="58"/>
  <c r="AD163" i="58"/>
  <c r="AE163" i="58"/>
  <c r="AF163" i="58"/>
  <c r="AG163" i="58"/>
  <c r="AH163" i="58"/>
  <c r="AI163" i="58"/>
  <c r="AJ163" i="58"/>
  <c r="AK163" i="58"/>
  <c r="AL163" i="58"/>
  <c r="AM163" i="58"/>
  <c r="I165" i="58"/>
  <c r="J165" i="58"/>
  <c r="K165" i="58"/>
  <c r="L165" i="58"/>
  <c r="M165" i="58"/>
  <c r="N165" i="58"/>
  <c r="O165" i="58"/>
  <c r="P165" i="58"/>
  <c r="Q165" i="58"/>
  <c r="R165" i="58"/>
  <c r="S165" i="58"/>
  <c r="T165" i="58"/>
  <c r="U165" i="58"/>
  <c r="V165" i="58"/>
  <c r="W165" i="58"/>
  <c r="X165" i="58"/>
  <c r="Y165" i="58"/>
  <c r="Z165" i="58"/>
  <c r="AA165" i="58"/>
  <c r="AB165" i="58"/>
  <c r="AC165" i="58"/>
  <c r="AD165" i="58"/>
  <c r="AE165" i="58"/>
  <c r="AF165" i="58"/>
  <c r="AG165" i="58"/>
  <c r="AH165" i="58"/>
  <c r="AI165" i="58"/>
  <c r="AJ165" i="58"/>
  <c r="AK165" i="58"/>
  <c r="AL165" i="58"/>
  <c r="AM165" i="58"/>
  <c r="I166" i="58"/>
  <c r="J166" i="58"/>
  <c r="K166" i="58"/>
  <c r="L166" i="58"/>
  <c r="M166" i="58"/>
  <c r="N166" i="58"/>
  <c r="O166" i="58"/>
  <c r="P166" i="58"/>
  <c r="Q166" i="58"/>
  <c r="R166" i="58"/>
  <c r="S166" i="58"/>
  <c r="T166" i="58"/>
  <c r="U166" i="58"/>
  <c r="V166" i="58"/>
  <c r="W166" i="58"/>
  <c r="X166" i="58"/>
  <c r="Y166" i="58"/>
  <c r="Z166" i="58"/>
  <c r="AA166" i="58"/>
  <c r="AB166" i="58"/>
  <c r="AC166" i="58"/>
  <c r="AD166" i="58"/>
  <c r="AE166" i="58"/>
  <c r="AF166" i="58"/>
  <c r="AG166" i="58"/>
  <c r="AH166" i="58"/>
  <c r="AI166" i="58"/>
  <c r="AJ166" i="58"/>
  <c r="AK166" i="58"/>
  <c r="AL166" i="58"/>
  <c r="AM166" i="58"/>
  <c r="I168" i="58"/>
  <c r="J168" i="58"/>
  <c r="K168" i="58"/>
  <c r="L168" i="58"/>
  <c r="M168" i="58"/>
  <c r="N168" i="58"/>
  <c r="O168" i="58"/>
  <c r="P168" i="58"/>
  <c r="Q168" i="58"/>
  <c r="R168" i="58"/>
  <c r="S168" i="58"/>
  <c r="T168" i="58"/>
  <c r="U168" i="58"/>
  <c r="V168" i="58"/>
  <c r="W168" i="58"/>
  <c r="X168" i="58"/>
  <c r="Y168" i="58"/>
  <c r="Z168" i="58"/>
  <c r="AA168" i="58"/>
  <c r="AB168" i="58"/>
  <c r="AC168" i="58"/>
  <c r="AD168" i="58"/>
  <c r="AE168" i="58"/>
  <c r="AF168" i="58"/>
  <c r="AG168" i="58"/>
  <c r="AH168" i="58"/>
  <c r="AI168" i="58"/>
  <c r="AJ168" i="58"/>
  <c r="AK168" i="58"/>
  <c r="AL168" i="58"/>
  <c r="AM168" i="58"/>
  <c r="I169" i="58"/>
  <c r="J169" i="58"/>
  <c r="K169" i="58"/>
  <c r="L169" i="58"/>
  <c r="M169" i="58"/>
  <c r="N169" i="58"/>
  <c r="O169" i="58"/>
  <c r="P169" i="58"/>
  <c r="Q169" i="58"/>
  <c r="R169" i="58"/>
  <c r="S169" i="58"/>
  <c r="T169" i="58"/>
  <c r="U169" i="58"/>
  <c r="V169" i="58"/>
  <c r="W169" i="58"/>
  <c r="X169" i="58"/>
  <c r="Y169" i="58"/>
  <c r="Z169" i="58"/>
  <c r="AA169" i="58"/>
  <c r="AB169" i="58"/>
  <c r="AC169" i="58"/>
  <c r="AD169" i="58"/>
  <c r="AE169" i="58"/>
  <c r="AF169" i="58"/>
  <c r="AG169" i="58"/>
  <c r="AH169" i="58"/>
  <c r="AI169" i="58"/>
  <c r="AJ169" i="58"/>
  <c r="AK169" i="58"/>
  <c r="AL169" i="58"/>
  <c r="AM169" i="58"/>
  <c r="I171" i="58"/>
  <c r="J171" i="58"/>
  <c r="K171" i="58"/>
  <c r="L171" i="58"/>
  <c r="M171" i="58"/>
  <c r="N171" i="58"/>
  <c r="O171" i="58"/>
  <c r="P171" i="58"/>
  <c r="Q171" i="58"/>
  <c r="R171" i="58"/>
  <c r="S171" i="58"/>
  <c r="T171" i="58"/>
  <c r="U171" i="58"/>
  <c r="V171" i="58"/>
  <c r="W171" i="58"/>
  <c r="X171" i="58"/>
  <c r="Y171" i="58"/>
  <c r="Z171" i="58"/>
  <c r="AA171" i="58"/>
  <c r="AB171" i="58"/>
  <c r="AC171" i="58"/>
  <c r="AD171" i="58"/>
  <c r="AE171" i="58"/>
  <c r="AF171" i="58"/>
  <c r="AG171" i="58"/>
  <c r="AH171" i="58"/>
  <c r="AI171" i="58"/>
  <c r="AJ171" i="58"/>
  <c r="AK171" i="58"/>
  <c r="AL171" i="58"/>
  <c r="AM171" i="58"/>
  <c r="I172" i="58"/>
  <c r="J172" i="58"/>
  <c r="K172" i="58"/>
  <c r="L172" i="58"/>
  <c r="M172" i="58"/>
  <c r="N172" i="58"/>
  <c r="O172" i="58"/>
  <c r="P172" i="58"/>
  <c r="Q172" i="58"/>
  <c r="R172" i="58"/>
  <c r="S172" i="58"/>
  <c r="T172" i="58"/>
  <c r="U172" i="58"/>
  <c r="V172" i="58"/>
  <c r="W172" i="58"/>
  <c r="X172" i="58"/>
  <c r="Y172" i="58"/>
  <c r="Z172" i="58"/>
  <c r="AA172" i="58"/>
  <c r="AB172" i="58"/>
  <c r="AC172" i="58"/>
  <c r="AD172" i="58"/>
  <c r="AE172" i="58"/>
  <c r="AF172" i="58"/>
  <c r="AG172" i="58"/>
  <c r="AH172" i="58"/>
  <c r="AI172" i="58"/>
  <c r="AJ172" i="58"/>
  <c r="AK172" i="58"/>
  <c r="AL172" i="58"/>
  <c r="AM172" i="58"/>
  <c r="I174" i="58"/>
  <c r="J174" i="58"/>
  <c r="K174" i="58"/>
  <c r="L174" i="58"/>
  <c r="M174" i="58"/>
  <c r="N174" i="58"/>
  <c r="O174" i="58"/>
  <c r="P174" i="58"/>
  <c r="Q174" i="58"/>
  <c r="R174" i="58"/>
  <c r="S174" i="58"/>
  <c r="T174" i="58"/>
  <c r="U174" i="58"/>
  <c r="V174" i="58"/>
  <c r="W174" i="58"/>
  <c r="X174" i="58"/>
  <c r="Y174" i="58"/>
  <c r="Z174" i="58"/>
  <c r="AA174" i="58"/>
  <c r="AB174" i="58"/>
  <c r="AC174" i="58"/>
  <c r="AD174" i="58"/>
  <c r="AE174" i="58"/>
  <c r="AF174" i="58"/>
  <c r="AG174" i="58"/>
  <c r="AH174" i="58"/>
  <c r="AI174" i="58"/>
  <c r="AJ174" i="58"/>
  <c r="AK174" i="58"/>
  <c r="AL174" i="58"/>
  <c r="AM174" i="58"/>
  <c r="I175" i="58"/>
  <c r="J175" i="58"/>
  <c r="K175" i="58"/>
  <c r="L175" i="58"/>
  <c r="M175" i="58"/>
  <c r="N175" i="58"/>
  <c r="O175" i="58"/>
  <c r="P175" i="58"/>
  <c r="Q175" i="58"/>
  <c r="R175" i="58"/>
  <c r="S175" i="58"/>
  <c r="T175" i="58"/>
  <c r="U175" i="58"/>
  <c r="V175" i="58"/>
  <c r="W175" i="58"/>
  <c r="X175" i="58"/>
  <c r="Y175" i="58"/>
  <c r="Z175" i="58"/>
  <c r="AA175" i="58"/>
  <c r="AB175" i="58"/>
  <c r="AC175" i="58"/>
  <c r="AD175" i="58"/>
  <c r="AE175" i="58"/>
  <c r="AF175" i="58"/>
  <c r="AG175" i="58"/>
  <c r="AH175" i="58"/>
  <c r="AI175" i="58"/>
  <c r="AJ175" i="58"/>
  <c r="AK175" i="58"/>
  <c r="AL175" i="58"/>
  <c r="AM175" i="58"/>
  <c r="I177" i="58"/>
  <c r="J177" i="58"/>
  <c r="K177" i="58"/>
  <c r="L177" i="58"/>
  <c r="M177" i="58"/>
  <c r="N177" i="58"/>
  <c r="O177" i="58"/>
  <c r="P177" i="58"/>
  <c r="Q177" i="58"/>
  <c r="R177" i="58"/>
  <c r="S177" i="58"/>
  <c r="T177" i="58"/>
  <c r="U177" i="58"/>
  <c r="V177" i="58"/>
  <c r="W177" i="58"/>
  <c r="X177" i="58"/>
  <c r="Y177" i="58"/>
  <c r="Z177" i="58"/>
  <c r="AA177" i="58"/>
  <c r="AB177" i="58"/>
  <c r="AC177" i="58"/>
  <c r="AD177" i="58"/>
  <c r="AE177" i="58"/>
  <c r="AF177" i="58"/>
  <c r="AG177" i="58"/>
  <c r="AH177" i="58"/>
  <c r="AI177" i="58"/>
  <c r="AJ177" i="58"/>
  <c r="AK177" i="58"/>
  <c r="AL177" i="58"/>
  <c r="AM177" i="58"/>
  <c r="I178" i="58"/>
  <c r="J178" i="58"/>
  <c r="K178" i="58"/>
  <c r="L178" i="58"/>
  <c r="M178" i="58"/>
  <c r="N178" i="58"/>
  <c r="O178" i="58"/>
  <c r="P178" i="58"/>
  <c r="Q178" i="58"/>
  <c r="R178" i="58"/>
  <c r="S178" i="58"/>
  <c r="T178" i="58"/>
  <c r="U178" i="58"/>
  <c r="V178" i="58"/>
  <c r="W178" i="58"/>
  <c r="X178" i="58"/>
  <c r="Y178" i="58"/>
  <c r="Z178" i="58"/>
  <c r="AA178" i="58"/>
  <c r="AB178" i="58"/>
  <c r="AC178" i="58"/>
  <c r="AD178" i="58"/>
  <c r="AE178" i="58"/>
  <c r="AF178" i="58"/>
  <c r="AG178" i="58"/>
  <c r="AH178" i="58"/>
  <c r="AI178" i="58"/>
  <c r="AJ178" i="58"/>
  <c r="AK178" i="58"/>
  <c r="AL178" i="58"/>
  <c r="AM178" i="58"/>
  <c r="I180" i="58"/>
  <c r="J180" i="58"/>
  <c r="K180" i="58"/>
  <c r="L180" i="58"/>
  <c r="M180" i="58"/>
  <c r="N180" i="58"/>
  <c r="O180" i="58"/>
  <c r="P180" i="58"/>
  <c r="Q180" i="58"/>
  <c r="R180" i="58"/>
  <c r="S180" i="58"/>
  <c r="T180" i="58"/>
  <c r="U180" i="58"/>
  <c r="V180" i="58"/>
  <c r="W180" i="58"/>
  <c r="X180" i="58"/>
  <c r="Y180" i="58"/>
  <c r="Z180" i="58"/>
  <c r="AA180" i="58"/>
  <c r="AB180" i="58"/>
  <c r="AC180" i="58"/>
  <c r="AD180" i="58"/>
  <c r="AE180" i="58"/>
  <c r="AF180" i="58"/>
  <c r="AG180" i="58"/>
  <c r="AH180" i="58"/>
  <c r="AI180" i="58"/>
  <c r="AJ180" i="58"/>
  <c r="AK180" i="58"/>
  <c r="AL180" i="58"/>
  <c r="AM180" i="58"/>
  <c r="I181" i="58"/>
  <c r="J181" i="58"/>
  <c r="K181" i="58"/>
  <c r="L181" i="58"/>
  <c r="M181" i="58"/>
  <c r="N181" i="58"/>
  <c r="O181" i="58"/>
  <c r="P181" i="58"/>
  <c r="Q181" i="58"/>
  <c r="R181" i="58"/>
  <c r="S181" i="58"/>
  <c r="T181" i="58"/>
  <c r="U181" i="58"/>
  <c r="V181" i="58"/>
  <c r="W181" i="58"/>
  <c r="X181" i="58"/>
  <c r="Y181" i="58"/>
  <c r="Z181" i="58"/>
  <c r="AA181" i="58"/>
  <c r="AB181" i="58"/>
  <c r="AC181" i="58"/>
  <c r="AD181" i="58"/>
  <c r="AE181" i="58"/>
  <c r="AF181" i="58"/>
  <c r="AG181" i="58"/>
  <c r="AH181" i="58"/>
  <c r="AI181" i="58"/>
  <c r="AJ181" i="58"/>
  <c r="AK181" i="58"/>
  <c r="AL181" i="58"/>
  <c r="AM181" i="58"/>
  <c r="I183" i="58"/>
  <c r="J183" i="58"/>
  <c r="K183" i="58"/>
  <c r="L183" i="58"/>
  <c r="M183" i="58"/>
  <c r="N183" i="58"/>
  <c r="O183" i="58"/>
  <c r="P183" i="58"/>
  <c r="Q183" i="58"/>
  <c r="R183" i="58"/>
  <c r="S183" i="58"/>
  <c r="T183" i="58"/>
  <c r="U183" i="58"/>
  <c r="V183" i="58"/>
  <c r="W183" i="58"/>
  <c r="X183" i="58"/>
  <c r="Y183" i="58"/>
  <c r="Z183" i="58"/>
  <c r="AA183" i="58"/>
  <c r="AB183" i="58"/>
  <c r="AC183" i="58"/>
  <c r="AD183" i="58"/>
  <c r="AE183" i="58"/>
  <c r="AF183" i="58"/>
  <c r="AG183" i="58"/>
  <c r="AH183" i="58"/>
  <c r="AI183" i="58"/>
  <c r="AJ183" i="58"/>
  <c r="AK183" i="58"/>
  <c r="AL183" i="58"/>
  <c r="AM183" i="58"/>
  <c r="I184" i="58"/>
  <c r="J184" i="58"/>
  <c r="K184" i="58"/>
  <c r="L184" i="58"/>
  <c r="M184" i="58"/>
  <c r="N184" i="58"/>
  <c r="O184" i="58"/>
  <c r="P184" i="58"/>
  <c r="Q184" i="58"/>
  <c r="R184" i="58"/>
  <c r="S184" i="58"/>
  <c r="T184" i="58"/>
  <c r="U184" i="58"/>
  <c r="V184" i="58"/>
  <c r="W184" i="58"/>
  <c r="X184" i="58"/>
  <c r="Y184" i="58"/>
  <c r="Z184" i="58"/>
  <c r="AA184" i="58"/>
  <c r="AB184" i="58"/>
  <c r="AC184" i="58"/>
  <c r="AD184" i="58"/>
  <c r="AE184" i="58"/>
  <c r="AF184" i="58"/>
  <c r="AG184" i="58"/>
  <c r="AH184" i="58"/>
  <c r="AI184" i="58"/>
  <c r="AJ184" i="58"/>
  <c r="AK184" i="58"/>
  <c r="AL184" i="58"/>
  <c r="AM184" i="58"/>
  <c r="I186" i="58"/>
  <c r="J186" i="58"/>
  <c r="K186" i="58"/>
  <c r="L186" i="58"/>
  <c r="M186" i="58"/>
  <c r="N186" i="58"/>
  <c r="O186" i="58"/>
  <c r="P186" i="58"/>
  <c r="Q186" i="58"/>
  <c r="R186" i="58"/>
  <c r="S186" i="58"/>
  <c r="T186" i="58"/>
  <c r="U186" i="58"/>
  <c r="V186" i="58"/>
  <c r="W186" i="58"/>
  <c r="X186" i="58"/>
  <c r="Y186" i="58"/>
  <c r="Z186" i="58"/>
  <c r="AA186" i="58"/>
  <c r="AB186" i="58"/>
  <c r="AC186" i="58"/>
  <c r="AD186" i="58"/>
  <c r="AE186" i="58"/>
  <c r="AF186" i="58"/>
  <c r="AG186" i="58"/>
  <c r="AH186" i="58"/>
  <c r="AI186" i="58"/>
  <c r="AJ186" i="58"/>
  <c r="AK186" i="58"/>
  <c r="AL186" i="58"/>
  <c r="AM186" i="58"/>
  <c r="I187" i="58"/>
  <c r="J187" i="58"/>
  <c r="K187" i="58"/>
  <c r="L187" i="58"/>
  <c r="M187" i="58"/>
  <c r="N187" i="58"/>
  <c r="O187" i="58"/>
  <c r="P187" i="58"/>
  <c r="Q187" i="58"/>
  <c r="R187" i="58"/>
  <c r="S187" i="58"/>
  <c r="T187" i="58"/>
  <c r="U187" i="58"/>
  <c r="V187" i="58"/>
  <c r="W187" i="58"/>
  <c r="X187" i="58"/>
  <c r="Y187" i="58"/>
  <c r="Z187" i="58"/>
  <c r="AA187" i="58"/>
  <c r="AB187" i="58"/>
  <c r="AC187" i="58"/>
  <c r="AD187" i="58"/>
  <c r="AE187" i="58"/>
  <c r="AF187" i="58"/>
  <c r="AG187" i="58"/>
  <c r="AH187" i="58"/>
  <c r="AI187" i="58"/>
  <c r="AJ187" i="58"/>
  <c r="AK187" i="58"/>
  <c r="AL187" i="58"/>
  <c r="AM187" i="58"/>
  <c r="I189" i="58"/>
  <c r="J189" i="58"/>
  <c r="K189" i="58"/>
  <c r="L189" i="58"/>
  <c r="M189" i="58"/>
  <c r="N189" i="58"/>
  <c r="O189" i="58"/>
  <c r="P189" i="58"/>
  <c r="Q189" i="58"/>
  <c r="R189" i="58"/>
  <c r="S189" i="58"/>
  <c r="T189" i="58"/>
  <c r="U189" i="58"/>
  <c r="V189" i="58"/>
  <c r="W189" i="58"/>
  <c r="X189" i="58"/>
  <c r="Y189" i="58"/>
  <c r="Z189" i="58"/>
  <c r="AA189" i="58"/>
  <c r="AB189" i="58"/>
  <c r="AC189" i="58"/>
  <c r="AD189" i="58"/>
  <c r="AE189" i="58"/>
  <c r="AF189" i="58"/>
  <c r="AG189" i="58"/>
  <c r="AH189" i="58"/>
  <c r="AI189" i="58"/>
  <c r="AJ189" i="58"/>
  <c r="AK189" i="58"/>
  <c r="AL189" i="58"/>
  <c r="AM189" i="58"/>
  <c r="I190" i="58"/>
  <c r="J190" i="58"/>
  <c r="K190" i="58"/>
  <c r="L190" i="58"/>
  <c r="M190" i="58"/>
  <c r="N190" i="58"/>
  <c r="O190" i="58"/>
  <c r="P190" i="58"/>
  <c r="Q190" i="58"/>
  <c r="R190" i="58"/>
  <c r="S190" i="58"/>
  <c r="T190" i="58"/>
  <c r="U190" i="58"/>
  <c r="V190" i="58"/>
  <c r="W190" i="58"/>
  <c r="X190" i="58"/>
  <c r="Y190" i="58"/>
  <c r="Z190" i="58"/>
  <c r="AA190" i="58"/>
  <c r="AB190" i="58"/>
  <c r="AC190" i="58"/>
  <c r="AD190" i="58"/>
  <c r="AE190" i="58"/>
  <c r="AF190" i="58"/>
  <c r="AG190" i="58"/>
  <c r="AH190" i="58"/>
  <c r="AI190" i="58"/>
  <c r="AJ190" i="58"/>
  <c r="AK190" i="58"/>
  <c r="AL190" i="58"/>
  <c r="AM190" i="58"/>
  <c r="I192" i="58"/>
  <c r="J192" i="58"/>
  <c r="K192" i="58"/>
  <c r="L192" i="58"/>
  <c r="M192" i="58"/>
  <c r="N192" i="58"/>
  <c r="O192" i="58"/>
  <c r="P192" i="58"/>
  <c r="Q192" i="58"/>
  <c r="R192" i="58"/>
  <c r="S192" i="58"/>
  <c r="T192" i="58"/>
  <c r="U192" i="58"/>
  <c r="V192" i="58"/>
  <c r="W192" i="58"/>
  <c r="X192" i="58"/>
  <c r="Y192" i="58"/>
  <c r="Z192" i="58"/>
  <c r="AA192" i="58"/>
  <c r="AB192" i="58"/>
  <c r="AC192" i="58"/>
  <c r="AD192" i="58"/>
  <c r="AE192" i="58"/>
  <c r="AF192" i="58"/>
  <c r="AG192" i="58"/>
  <c r="AH192" i="58"/>
  <c r="AI192" i="58"/>
  <c r="AJ192" i="58"/>
  <c r="AK192" i="58"/>
  <c r="AL192" i="58"/>
  <c r="AM192" i="58"/>
  <c r="I193" i="58"/>
  <c r="J193" i="58"/>
  <c r="K193" i="58"/>
  <c r="L193" i="58"/>
  <c r="M193" i="58"/>
  <c r="N193" i="58"/>
  <c r="O193" i="58"/>
  <c r="P193" i="58"/>
  <c r="Q193" i="58"/>
  <c r="R193" i="58"/>
  <c r="S193" i="58"/>
  <c r="T193" i="58"/>
  <c r="U193" i="58"/>
  <c r="V193" i="58"/>
  <c r="W193" i="58"/>
  <c r="X193" i="58"/>
  <c r="Y193" i="58"/>
  <c r="Z193" i="58"/>
  <c r="AA193" i="58"/>
  <c r="AB193" i="58"/>
  <c r="AC193" i="58"/>
  <c r="AD193" i="58"/>
  <c r="AE193" i="58"/>
  <c r="AF193" i="58"/>
  <c r="AG193" i="58"/>
  <c r="AH193" i="58"/>
  <c r="AI193" i="58"/>
  <c r="AJ193" i="58"/>
  <c r="AK193" i="58"/>
  <c r="AL193" i="58"/>
  <c r="AM193" i="58"/>
  <c r="I195" i="58"/>
  <c r="J195" i="58"/>
  <c r="K195" i="58"/>
  <c r="L195" i="58"/>
  <c r="M195" i="58"/>
  <c r="N195" i="58"/>
  <c r="O195" i="58"/>
  <c r="P195" i="58"/>
  <c r="Q195" i="58"/>
  <c r="R195" i="58"/>
  <c r="S195" i="58"/>
  <c r="T195" i="58"/>
  <c r="U195" i="58"/>
  <c r="V195" i="58"/>
  <c r="W195" i="58"/>
  <c r="X195" i="58"/>
  <c r="Y195" i="58"/>
  <c r="Z195" i="58"/>
  <c r="AA195" i="58"/>
  <c r="AB195" i="58"/>
  <c r="AC195" i="58"/>
  <c r="AD195" i="58"/>
  <c r="AE195" i="58"/>
  <c r="AF195" i="58"/>
  <c r="AG195" i="58"/>
  <c r="AH195" i="58"/>
  <c r="AI195" i="58"/>
  <c r="AJ195" i="58"/>
  <c r="AK195" i="58"/>
  <c r="AL195" i="58"/>
  <c r="AM195" i="58"/>
  <c r="I196" i="58"/>
  <c r="J196" i="58"/>
  <c r="K196" i="58"/>
  <c r="L196" i="58"/>
  <c r="M196" i="58"/>
  <c r="N196" i="58"/>
  <c r="O196" i="58"/>
  <c r="P196" i="58"/>
  <c r="Q196" i="58"/>
  <c r="R196" i="58"/>
  <c r="S196" i="58"/>
  <c r="T196" i="58"/>
  <c r="U196" i="58"/>
  <c r="V196" i="58"/>
  <c r="W196" i="58"/>
  <c r="X196" i="58"/>
  <c r="Y196" i="58"/>
  <c r="Z196" i="58"/>
  <c r="AA196" i="58"/>
  <c r="AB196" i="58"/>
  <c r="AC196" i="58"/>
  <c r="AD196" i="58"/>
  <c r="AE196" i="58"/>
  <c r="AF196" i="58"/>
  <c r="AG196" i="58"/>
  <c r="AH196" i="58"/>
  <c r="AI196" i="58"/>
  <c r="AJ196" i="58"/>
  <c r="AK196" i="58"/>
  <c r="AL196" i="58"/>
  <c r="AM196" i="58"/>
  <c r="I198" i="58"/>
  <c r="J198" i="58"/>
  <c r="K198" i="58"/>
  <c r="L198" i="58"/>
  <c r="M198" i="58"/>
  <c r="N198" i="58"/>
  <c r="O198" i="58"/>
  <c r="P198" i="58"/>
  <c r="Q198" i="58"/>
  <c r="R198" i="58"/>
  <c r="S198" i="58"/>
  <c r="T198" i="58"/>
  <c r="U198" i="58"/>
  <c r="V198" i="58"/>
  <c r="W198" i="58"/>
  <c r="X198" i="58"/>
  <c r="Y198" i="58"/>
  <c r="Z198" i="58"/>
  <c r="AA198" i="58"/>
  <c r="AB198" i="58"/>
  <c r="AC198" i="58"/>
  <c r="AD198" i="58"/>
  <c r="AE198" i="58"/>
  <c r="AF198" i="58"/>
  <c r="AG198" i="58"/>
  <c r="AH198" i="58"/>
  <c r="AI198" i="58"/>
  <c r="AJ198" i="58"/>
  <c r="AK198" i="58"/>
  <c r="AL198" i="58"/>
  <c r="AM198" i="58"/>
  <c r="I199" i="58"/>
  <c r="J199" i="58"/>
  <c r="K199" i="58"/>
  <c r="L199" i="58"/>
  <c r="M199" i="58"/>
  <c r="N199" i="58"/>
  <c r="O199" i="58"/>
  <c r="P199" i="58"/>
  <c r="Q199" i="58"/>
  <c r="R199" i="58"/>
  <c r="S199" i="58"/>
  <c r="T199" i="58"/>
  <c r="U199" i="58"/>
  <c r="V199" i="58"/>
  <c r="W199" i="58"/>
  <c r="X199" i="58"/>
  <c r="Y199" i="58"/>
  <c r="Z199" i="58"/>
  <c r="AA199" i="58"/>
  <c r="AB199" i="58"/>
  <c r="AC199" i="58"/>
  <c r="AD199" i="58"/>
  <c r="AE199" i="58"/>
  <c r="AF199" i="58"/>
  <c r="AG199" i="58"/>
  <c r="AH199" i="58"/>
  <c r="AI199" i="58"/>
  <c r="AJ199" i="58"/>
  <c r="AK199" i="58"/>
  <c r="AL199" i="58"/>
  <c r="AM199" i="58"/>
  <c r="I201" i="58"/>
  <c r="J201" i="58"/>
  <c r="K201" i="58"/>
  <c r="L201" i="58"/>
  <c r="M201" i="58"/>
  <c r="N201" i="58"/>
  <c r="O201" i="58"/>
  <c r="P201" i="58"/>
  <c r="Q201" i="58"/>
  <c r="R201" i="58"/>
  <c r="S201" i="58"/>
  <c r="T201" i="58"/>
  <c r="U201" i="58"/>
  <c r="V201" i="58"/>
  <c r="W201" i="58"/>
  <c r="X201" i="58"/>
  <c r="Y201" i="58"/>
  <c r="Z201" i="58"/>
  <c r="AA201" i="58"/>
  <c r="AB201" i="58"/>
  <c r="AC201" i="58"/>
  <c r="AD201" i="58"/>
  <c r="AE201" i="58"/>
  <c r="AF201" i="58"/>
  <c r="AG201" i="58"/>
  <c r="AH201" i="58"/>
  <c r="AI201" i="58"/>
  <c r="AJ201" i="58"/>
  <c r="AK201" i="58"/>
  <c r="AL201" i="58"/>
  <c r="AM201" i="58"/>
  <c r="I202" i="58"/>
  <c r="J202" i="58"/>
  <c r="K202" i="58"/>
  <c r="L202" i="58"/>
  <c r="M202" i="58"/>
  <c r="N202" i="58"/>
  <c r="O202" i="58"/>
  <c r="P202" i="58"/>
  <c r="Q202" i="58"/>
  <c r="R202" i="58"/>
  <c r="S202" i="58"/>
  <c r="T202" i="58"/>
  <c r="U202" i="58"/>
  <c r="V202" i="58"/>
  <c r="W202" i="58"/>
  <c r="X202" i="58"/>
  <c r="Y202" i="58"/>
  <c r="Z202" i="58"/>
  <c r="AA202" i="58"/>
  <c r="AB202" i="58"/>
  <c r="AC202" i="58"/>
  <c r="AD202" i="58"/>
  <c r="AE202" i="58"/>
  <c r="AF202" i="58"/>
  <c r="AG202" i="58"/>
  <c r="AH202" i="58"/>
  <c r="AI202" i="58"/>
  <c r="AJ202" i="58"/>
  <c r="AK202" i="58"/>
  <c r="AL202" i="58"/>
  <c r="AM202" i="58"/>
  <c r="I204" i="58"/>
  <c r="J204" i="58"/>
  <c r="K204" i="58"/>
  <c r="L204" i="58"/>
  <c r="M204" i="58"/>
  <c r="N204" i="58"/>
  <c r="O204" i="58"/>
  <c r="P204" i="58"/>
  <c r="Q204" i="58"/>
  <c r="R204" i="58"/>
  <c r="S204" i="58"/>
  <c r="T204" i="58"/>
  <c r="U204" i="58"/>
  <c r="V204" i="58"/>
  <c r="W204" i="58"/>
  <c r="X204" i="58"/>
  <c r="Y204" i="58"/>
  <c r="Z204" i="58"/>
  <c r="AA204" i="58"/>
  <c r="AB204" i="58"/>
  <c r="AC204" i="58"/>
  <c r="AD204" i="58"/>
  <c r="AE204" i="58"/>
  <c r="AF204" i="58"/>
  <c r="AG204" i="58"/>
  <c r="AH204" i="58"/>
  <c r="AI204" i="58"/>
  <c r="AJ204" i="58"/>
  <c r="AK204" i="58"/>
  <c r="AL204" i="58"/>
  <c r="AM204" i="58"/>
  <c r="I205" i="58"/>
  <c r="J205" i="58"/>
  <c r="K205" i="58"/>
  <c r="L205" i="58"/>
  <c r="M205" i="58"/>
  <c r="N205" i="58"/>
  <c r="O205" i="58"/>
  <c r="P205" i="58"/>
  <c r="Q205" i="58"/>
  <c r="R205" i="58"/>
  <c r="S205" i="58"/>
  <c r="T205" i="58"/>
  <c r="U205" i="58"/>
  <c r="V205" i="58"/>
  <c r="W205" i="58"/>
  <c r="X205" i="58"/>
  <c r="Y205" i="58"/>
  <c r="Z205" i="58"/>
  <c r="AA205" i="58"/>
  <c r="AB205" i="58"/>
  <c r="AC205" i="58"/>
  <c r="AD205" i="58"/>
  <c r="AE205" i="58"/>
  <c r="AF205" i="58"/>
  <c r="AG205" i="58"/>
  <c r="AH205" i="58"/>
  <c r="AI205" i="58"/>
  <c r="AJ205" i="58"/>
  <c r="AK205" i="58"/>
  <c r="AL205" i="58"/>
  <c r="AM205" i="58"/>
  <c r="I207" i="58"/>
  <c r="J207" i="58"/>
  <c r="K207" i="58"/>
  <c r="L207" i="58"/>
  <c r="M207" i="58"/>
  <c r="N207" i="58"/>
  <c r="O207" i="58"/>
  <c r="P207" i="58"/>
  <c r="Q207" i="58"/>
  <c r="R207" i="58"/>
  <c r="S207" i="58"/>
  <c r="T207" i="58"/>
  <c r="U207" i="58"/>
  <c r="V207" i="58"/>
  <c r="W207" i="58"/>
  <c r="X207" i="58"/>
  <c r="Y207" i="58"/>
  <c r="Z207" i="58"/>
  <c r="AA207" i="58"/>
  <c r="AB207" i="58"/>
  <c r="AC207" i="58"/>
  <c r="AD207" i="58"/>
  <c r="AE207" i="58"/>
  <c r="AF207" i="58"/>
  <c r="AG207" i="58"/>
  <c r="AH207" i="58"/>
  <c r="AI207" i="58"/>
  <c r="AJ207" i="58"/>
  <c r="AK207" i="58"/>
  <c r="AL207" i="58"/>
  <c r="AM207" i="58"/>
  <c r="I208" i="58"/>
  <c r="J208" i="58"/>
  <c r="K208" i="58"/>
  <c r="L208" i="58"/>
  <c r="M208" i="58"/>
  <c r="N208" i="58"/>
  <c r="O208" i="58"/>
  <c r="P208" i="58"/>
  <c r="Q208" i="58"/>
  <c r="R208" i="58"/>
  <c r="S208" i="58"/>
  <c r="T208" i="58"/>
  <c r="U208" i="58"/>
  <c r="V208" i="58"/>
  <c r="W208" i="58"/>
  <c r="X208" i="58"/>
  <c r="Y208" i="58"/>
  <c r="Z208" i="58"/>
  <c r="AA208" i="58"/>
  <c r="AB208" i="58"/>
  <c r="AC208" i="58"/>
  <c r="AD208" i="58"/>
  <c r="AE208" i="58"/>
  <c r="AF208" i="58"/>
  <c r="AG208" i="58"/>
  <c r="AH208" i="58"/>
  <c r="AI208" i="58"/>
  <c r="AJ208" i="58"/>
  <c r="AK208" i="58"/>
  <c r="AL208" i="58"/>
  <c r="AM208" i="58"/>
  <c r="I210" i="58"/>
  <c r="J210" i="58"/>
  <c r="K210" i="58"/>
  <c r="L210" i="58"/>
  <c r="M210" i="58"/>
  <c r="N210" i="58"/>
  <c r="O210" i="58"/>
  <c r="P210" i="58"/>
  <c r="Q210" i="58"/>
  <c r="R210" i="58"/>
  <c r="S210" i="58"/>
  <c r="T210" i="58"/>
  <c r="U210" i="58"/>
  <c r="V210" i="58"/>
  <c r="W210" i="58"/>
  <c r="X210" i="58"/>
  <c r="Y210" i="58"/>
  <c r="Z210" i="58"/>
  <c r="AA210" i="58"/>
  <c r="AB210" i="58"/>
  <c r="AC210" i="58"/>
  <c r="AD210" i="58"/>
  <c r="AE210" i="58"/>
  <c r="AF210" i="58"/>
  <c r="AG210" i="58"/>
  <c r="AH210" i="58"/>
  <c r="AI210" i="58"/>
  <c r="AJ210" i="58"/>
  <c r="AK210" i="58"/>
  <c r="AL210" i="58"/>
  <c r="AM210" i="58"/>
  <c r="I211" i="58"/>
  <c r="J211" i="58"/>
  <c r="K211" i="58"/>
  <c r="L211" i="58"/>
  <c r="M211" i="58"/>
  <c r="N211" i="58"/>
  <c r="O211" i="58"/>
  <c r="P211" i="58"/>
  <c r="Q211" i="58"/>
  <c r="R211" i="58"/>
  <c r="S211" i="58"/>
  <c r="T211" i="58"/>
  <c r="U211" i="58"/>
  <c r="V211" i="58"/>
  <c r="W211" i="58"/>
  <c r="X211" i="58"/>
  <c r="Y211" i="58"/>
  <c r="Z211" i="58"/>
  <c r="AA211" i="58"/>
  <c r="AB211" i="58"/>
  <c r="AC211" i="58"/>
  <c r="AD211" i="58"/>
  <c r="AE211" i="58"/>
  <c r="AF211" i="58"/>
  <c r="AG211" i="58"/>
  <c r="AH211" i="58"/>
  <c r="AI211" i="58"/>
  <c r="AJ211" i="58"/>
  <c r="AK211" i="58"/>
  <c r="AL211" i="58"/>
  <c r="AM211" i="58"/>
  <c r="I213" i="58"/>
  <c r="J213" i="58"/>
  <c r="K213" i="58"/>
  <c r="L213" i="58"/>
  <c r="M213" i="58"/>
  <c r="N213" i="58"/>
  <c r="O213" i="58"/>
  <c r="P213" i="58"/>
  <c r="Q213" i="58"/>
  <c r="R213" i="58"/>
  <c r="S213" i="58"/>
  <c r="T213" i="58"/>
  <c r="U213" i="58"/>
  <c r="V213" i="58"/>
  <c r="W213" i="58"/>
  <c r="X213" i="58"/>
  <c r="Y213" i="58"/>
  <c r="Z213" i="58"/>
  <c r="AA213" i="58"/>
  <c r="AB213" i="58"/>
  <c r="AC213" i="58"/>
  <c r="AD213" i="58"/>
  <c r="AE213" i="58"/>
  <c r="AF213" i="58"/>
  <c r="AG213" i="58"/>
  <c r="AH213" i="58"/>
  <c r="AI213" i="58"/>
  <c r="AJ213" i="58"/>
  <c r="AK213" i="58"/>
  <c r="AL213" i="58"/>
  <c r="AM213" i="58"/>
  <c r="I214" i="58"/>
  <c r="J214" i="58"/>
  <c r="K214" i="58"/>
  <c r="L214" i="58"/>
  <c r="M214" i="58"/>
  <c r="N214" i="58"/>
  <c r="O214" i="58"/>
  <c r="P214" i="58"/>
  <c r="Q214" i="58"/>
  <c r="R214" i="58"/>
  <c r="S214" i="58"/>
  <c r="T214" i="58"/>
  <c r="U214" i="58"/>
  <c r="V214" i="58"/>
  <c r="W214" i="58"/>
  <c r="X214" i="58"/>
  <c r="Y214" i="58"/>
  <c r="Z214" i="58"/>
  <c r="AA214" i="58"/>
  <c r="AB214" i="58"/>
  <c r="AC214" i="58"/>
  <c r="AD214" i="58"/>
  <c r="AE214" i="58"/>
  <c r="AF214" i="58"/>
  <c r="AG214" i="58"/>
  <c r="AH214" i="58"/>
  <c r="AI214" i="58"/>
  <c r="AJ214" i="58"/>
  <c r="AK214" i="58"/>
  <c r="AL214" i="58"/>
  <c r="AM214" i="58"/>
  <c r="I216" i="58"/>
  <c r="J216" i="58"/>
  <c r="K216" i="58"/>
  <c r="L216" i="58"/>
  <c r="M216" i="58"/>
  <c r="N216" i="58"/>
  <c r="O216" i="58"/>
  <c r="P216" i="58"/>
  <c r="Q216" i="58"/>
  <c r="R216" i="58"/>
  <c r="S216" i="58"/>
  <c r="T216" i="58"/>
  <c r="U216" i="58"/>
  <c r="V216" i="58"/>
  <c r="W216" i="58"/>
  <c r="X216" i="58"/>
  <c r="Y216" i="58"/>
  <c r="Z216" i="58"/>
  <c r="AA216" i="58"/>
  <c r="AB216" i="58"/>
  <c r="AC216" i="58"/>
  <c r="AD216" i="58"/>
  <c r="AE216" i="58"/>
  <c r="AF216" i="58"/>
  <c r="AG216" i="58"/>
  <c r="AH216" i="58"/>
  <c r="AI216" i="58"/>
  <c r="AJ216" i="58"/>
  <c r="AK216" i="58"/>
  <c r="AL216" i="58"/>
  <c r="AM216" i="58"/>
  <c r="I217" i="58"/>
  <c r="J217" i="58"/>
  <c r="K217" i="58"/>
  <c r="L217" i="58"/>
  <c r="M217" i="58"/>
  <c r="N217" i="58"/>
  <c r="O217" i="58"/>
  <c r="P217" i="58"/>
  <c r="Q217" i="58"/>
  <c r="R217" i="58"/>
  <c r="S217" i="58"/>
  <c r="T217" i="58"/>
  <c r="U217" i="58"/>
  <c r="V217" i="58"/>
  <c r="W217" i="58"/>
  <c r="X217" i="58"/>
  <c r="Y217" i="58"/>
  <c r="Z217" i="58"/>
  <c r="AA217" i="58"/>
  <c r="AB217" i="58"/>
  <c r="AC217" i="58"/>
  <c r="AD217" i="58"/>
  <c r="AE217" i="58"/>
  <c r="AF217" i="58"/>
  <c r="AG217" i="58"/>
  <c r="AH217" i="58"/>
  <c r="AI217" i="58"/>
  <c r="AJ217" i="58"/>
  <c r="AK217" i="58"/>
  <c r="AL217" i="58"/>
  <c r="AM217" i="58"/>
  <c r="I219" i="58"/>
  <c r="J219" i="58"/>
  <c r="K219" i="58"/>
  <c r="L219" i="58"/>
  <c r="M219" i="58"/>
  <c r="N219" i="58"/>
  <c r="O219" i="58"/>
  <c r="P219" i="58"/>
  <c r="Q219" i="58"/>
  <c r="R219" i="58"/>
  <c r="S219" i="58"/>
  <c r="T219" i="58"/>
  <c r="U219" i="58"/>
  <c r="V219" i="58"/>
  <c r="W219" i="58"/>
  <c r="X219" i="58"/>
  <c r="Y219" i="58"/>
  <c r="Z219" i="58"/>
  <c r="AA219" i="58"/>
  <c r="AB219" i="58"/>
  <c r="AC219" i="58"/>
  <c r="AD219" i="58"/>
  <c r="AE219" i="58"/>
  <c r="AF219" i="58"/>
  <c r="AG219" i="58"/>
  <c r="AH219" i="58"/>
  <c r="AI219" i="58"/>
  <c r="AJ219" i="58"/>
  <c r="AK219" i="58"/>
  <c r="AL219" i="58"/>
  <c r="AM219" i="58"/>
  <c r="I220" i="58"/>
  <c r="J220" i="58"/>
  <c r="K220" i="58"/>
  <c r="L220" i="58"/>
  <c r="M220" i="58"/>
  <c r="N220" i="58"/>
  <c r="O220" i="58"/>
  <c r="P220" i="58"/>
  <c r="Q220" i="58"/>
  <c r="R220" i="58"/>
  <c r="S220" i="58"/>
  <c r="T220" i="58"/>
  <c r="U220" i="58"/>
  <c r="V220" i="58"/>
  <c r="W220" i="58"/>
  <c r="X220" i="58"/>
  <c r="Y220" i="58"/>
  <c r="Z220" i="58"/>
  <c r="AA220" i="58"/>
  <c r="AB220" i="58"/>
  <c r="AC220" i="58"/>
  <c r="AD220" i="58"/>
  <c r="AE220" i="58"/>
  <c r="AF220" i="58"/>
  <c r="AG220" i="58"/>
  <c r="AH220" i="58"/>
  <c r="AI220" i="58"/>
  <c r="AJ220" i="58"/>
  <c r="AK220" i="58"/>
  <c r="AL220" i="58"/>
  <c r="AM220" i="58"/>
  <c r="I222" i="58"/>
  <c r="J222" i="58"/>
  <c r="K222" i="58"/>
  <c r="L222" i="58"/>
  <c r="M222" i="58"/>
  <c r="N222" i="58"/>
  <c r="O222" i="58"/>
  <c r="P222" i="58"/>
  <c r="Q222" i="58"/>
  <c r="R222" i="58"/>
  <c r="S222" i="58"/>
  <c r="T222" i="58"/>
  <c r="U222" i="58"/>
  <c r="V222" i="58"/>
  <c r="W222" i="58"/>
  <c r="X222" i="58"/>
  <c r="Y222" i="58"/>
  <c r="Z222" i="58"/>
  <c r="AA222" i="58"/>
  <c r="AB222" i="58"/>
  <c r="AC222" i="58"/>
  <c r="AD222" i="58"/>
  <c r="AE222" i="58"/>
  <c r="AF222" i="58"/>
  <c r="AG222" i="58"/>
  <c r="AH222" i="58"/>
  <c r="AI222" i="58"/>
  <c r="AJ222" i="58"/>
  <c r="AK222" i="58"/>
  <c r="AL222" i="58"/>
  <c r="AM222" i="58"/>
  <c r="I223" i="58"/>
  <c r="J223" i="58"/>
  <c r="K223" i="58"/>
  <c r="L223" i="58"/>
  <c r="M223" i="58"/>
  <c r="N223" i="58"/>
  <c r="O223" i="58"/>
  <c r="P223" i="58"/>
  <c r="Q223" i="58"/>
  <c r="R223" i="58"/>
  <c r="S223" i="58"/>
  <c r="T223" i="58"/>
  <c r="U223" i="58"/>
  <c r="V223" i="58"/>
  <c r="W223" i="58"/>
  <c r="X223" i="58"/>
  <c r="Y223" i="58"/>
  <c r="Z223" i="58"/>
  <c r="AA223" i="58"/>
  <c r="AB223" i="58"/>
  <c r="AC223" i="58"/>
  <c r="AD223" i="58"/>
  <c r="AE223" i="58"/>
  <c r="AF223" i="58"/>
  <c r="AG223" i="58"/>
  <c r="AH223" i="58"/>
  <c r="AI223" i="58"/>
  <c r="AJ223" i="58"/>
  <c r="AK223" i="58"/>
  <c r="AL223" i="58"/>
  <c r="AM223" i="58"/>
  <c r="I225" i="58"/>
  <c r="J225" i="58"/>
  <c r="K225" i="58"/>
  <c r="L225" i="58"/>
  <c r="M225" i="58"/>
  <c r="N225" i="58"/>
  <c r="O225" i="58"/>
  <c r="P225" i="58"/>
  <c r="Q225" i="58"/>
  <c r="R225" i="58"/>
  <c r="S225" i="58"/>
  <c r="T225" i="58"/>
  <c r="U225" i="58"/>
  <c r="V225" i="58"/>
  <c r="W225" i="58"/>
  <c r="X225" i="58"/>
  <c r="Y225" i="58"/>
  <c r="Z225" i="58"/>
  <c r="AA225" i="58"/>
  <c r="AB225" i="58"/>
  <c r="AC225" i="58"/>
  <c r="AD225" i="58"/>
  <c r="AE225" i="58"/>
  <c r="AF225" i="58"/>
  <c r="AG225" i="58"/>
  <c r="AH225" i="58"/>
  <c r="AI225" i="58"/>
  <c r="AJ225" i="58"/>
  <c r="AK225" i="58"/>
  <c r="AL225" i="58"/>
  <c r="AM225" i="58"/>
  <c r="I226" i="58"/>
  <c r="J226" i="58"/>
  <c r="K226" i="58"/>
  <c r="L226" i="58"/>
  <c r="M226" i="58"/>
  <c r="N226" i="58"/>
  <c r="O226" i="58"/>
  <c r="P226" i="58"/>
  <c r="Q226" i="58"/>
  <c r="R226" i="58"/>
  <c r="S226" i="58"/>
  <c r="T226" i="58"/>
  <c r="U226" i="58"/>
  <c r="V226" i="58"/>
  <c r="W226" i="58"/>
  <c r="X226" i="58"/>
  <c r="Y226" i="58"/>
  <c r="Z226" i="58"/>
  <c r="AA226" i="58"/>
  <c r="AB226" i="58"/>
  <c r="AC226" i="58"/>
  <c r="AD226" i="58"/>
  <c r="AE226" i="58"/>
  <c r="AF226" i="58"/>
  <c r="AG226" i="58"/>
  <c r="AH226" i="58"/>
  <c r="AI226" i="58"/>
  <c r="AJ226" i="58"/>
  <c r="AK226" i="58"/>
  <c r="AL226" i="58"/>
  <c r="AM226" i="58"/>
  <c r="I228" i="58"/>
  <c r="J228" i="58"/>
  <c r="K228" i="58"/>
  <c r="L228" i="58"/>
  <c r="M228" i="58"/>
  <c r="N228" i="58"/>
  <c r="O228" i="58"/>
  <c r="P228" i="58"/>
  <c r="Q228" i="58"/>
  <c r="R228" i="58"/>
  <c r="S228" i="58"/>
  <c r="T228" i="58"/>
  <c r="U228" i="58"/>
  <c r="V228" i="58"/>
  <c r="W228" i="58"/>
  <c r="X228" i="58"/>
  <c r="Y228" i="58"/>
  <c r="Z228" i="58"/>
  <c r="AA228" i="58"/>
  <c r="AB228" i="58"/>
  <c r="AC228" i="58"/>
  <c r="AD228" i="58"/>
  <c r="AE228" i="58"/>
  <c r="AF228" i="58"/>
  <c r="AG228" i="58"/>
  <c r="AH228" i="58"/>
  <c r="AI228" i="58"/>
  <c r="AJ228" i="58"/>
  <c r="AK228" i="58"/>
  <c r="AL228" i="58"/>
  <c r="AM228" i="58"/>
  <c r="I229" i="58"/>
  <c r="J229" i="58"/>
  <c r="K229" i="58"/>
  <c r="L229" i="58"/>
  <c r="M229" i="58"/>
  <c r="N229" i="58"/>
  <c r="O229" i="58"/>
  <c r="P229" i="58"/>
  <c r="Q229" i="58"/>
  <c r="R229" i="58"/>
  <c r="S229" i="58"/>
  <c r="T229" i="58"/>
  <c r="U229" i="58"/>
  <c r="V229" i="58"/>
  <c r="W229" i="58"/>
  <c r="X229" i="58"/>
  <c r="Y229" i="58"/>
  <c r="Z229" i="58"/>
  <c r="AA229" i="58"/>
  <c r="AB229" i="58"/>
  <c r="AC229" i="58"/>
  <c r="AD229" i="58"/>
  <c r="AE229" i="58"/>
  <c r="AF229" i="58"/>
  <c r="AG229" i="58"/>
  <c r="AH229" i="58"/>
  <c r="AI229" i="58"/>
  <c r="AJ229" i="58"/>
  <c r="AK229" i="58"/>
  <c r="AL229" i="58"/>
  <c r="AM229" i="58"/>
  <c r="I231" i="58"/>
  <c r="J231" i="58"/>
  <c r="K231" i="58"/>
  <c r="L231" i="58"/>
  <c r="M231" i="58"/>
  <c r="N231" i="58"/>
  <c r="O231" i="58"/>
  <c r="P231" i="58"/>
  <c r="Q231" i="58"/>
  <c r="R231" i="58"/>
  <c r="S231" i="58"/>
  <c r="T231" i="58"/>
  <c r="U231" i="58"/>
  <c r="V231" i="58"/>
  <c r="W231" i="58"/>
  <c r="X231" i="58"/>
  <c r="Y231" i="58"/>
  <c r="Z231" i="58"/>
  <c r="AA231" i="58"/>
  <c r="AB231" i="58"/>
  <c r="AC231" i="58"/>
  <c r="AD231" i="58"/>
  <c r="AE231" i="58"/>
  <c r="AF231" i="58"/>
  <c r="AG231" i="58"/>
  <c r="AH231" i="58"/>
  <c r="AI231" i="58"/>
  <c r="AJ231" i="58"/>
  <c r="AK231" i="58"/>
  <c r="AL231" i="58"/>
  <c r="AM231" i="58"/>
  <c r="I232" i="58"/>
  <c r="J232" i="58"/>
  <c r="K232" i="58"/>
  <c r="L232" i="58"/>
  <c r="M232" i="58"/>
  <c r="N232" i="58"/>
  <c r="O232" i="58"/>
  <c r="P232" i="58"/>
  <c r="Q232" i="58"/>
  <c r="R232" i="58"/>
  <c r="S232" i="58"/>
  <c r="T232" i="58"/>
  <c r="U232" i="58"/>
  <c r="V232" i="58"/>
  <c r="W232" i="58"/>
  <c r="X232" i="58"/>
  <c r="Y232" i="58"/>
  <c r="Z232" i="58"/>
  <c r="AA232" i="58"/>
  <c r="AB232" i="58"/>
  <c r="AC232" i="58"/>
  <c r="AD232" i="58"/>
  <c r="AE232" i="58"/>
  <c r="AF232" i="58"/>
  <c r="AG232" i="58"/>
  <c r="AH232" i="58"/>
  <c r="AI232" i="58"/>
  <c r="AJ232" i="58"/>
  <c r="AK232" i="58"/>
  <c r="AL232" i="58"/>
  <c r="AM232" i="58"/>
  <c r="I234" i="58"/>
  <c r="J234" i="58"/>
  <c r="K234" i="58"/>
  <c r="L234" i="58"/>
  <c r="M234" i="58"/>
  <c r="N234" i="58"/>
  <c r="O234" i="58"/>
  <c r="P234" i="58"/>
  <c r="Q234" i="58"/>
  <c r="R234" i="58"/>
  <c r="S234" i="58"/>
  <c r="T234" i="58"/>
  <c r="U234" i="58"/>
  <c r="V234" i="58"/>
  <c r="W234" i="58"/>
  <c r="X234" i="58"/>
  <c r="Y234" i="58"/>
  <c r="Z234" i="58"/>
  <c r="AA234" i="58"/>
  <c r="AB234" i="58"/>
  <c r="AC234" i="58"/>
  <c r="AD234" i="58"/>
  <c r="AE234" i="58"/>
  <c r="AF234" i="58"/>
  <c r="AG234" i="58"/>
  <c r="AH234" i="58"/>
  <c r="AI234" i="58"/>
  <c r="AJ234" i="58"/>
  <c r="AK234" i="58"/>
  <c r="AL234" i="58"/>
  <c r="AM234" i="58"/>
  <c r="I235" i="58"/>
  <c r="J235" i="58"/>
  <c r="K235" i="58"/>
  <c r="L235" i="58"/>
  <c r="M235" i="58"/>
  <c r="N235" i="58"/>
  <c r="O235" i="58"/>
  <c r="P235" i="58"/>
  <c r="Q235" i="58"/>
  <c r="R235" i="58"/>
  <c r="S235" i="58"/>
  <c r="T235" i="58"/>
  <c r="U235" i="58"/>
  <c r="V235" i="58"/>
  <c r="W235" i="58"/>
  <c r="X235" i="58"/>
  <c r="Y235" i="58"/>
  <c r="Z235" i="58"/>
  <c r="AA235" i="58"/>
  <c r="AB235" i="58"/>
  <c r="AC235" i="58"/>
  <c r="AD235" i="58"/>
  <c r="AE235" i="58"/>
  <c r="AF235" i="58"/>
  <c r="AG235" i="58"/>
  <c r="AH235" i="58"/>
  <c r="AI235" i="58"/>
  <c r="AJ235" i="58"/>
  <c r="AK235" i="58"/>
  <c r="AL235" i="58"/>
  <c r="AM235" i="58"/>
  <c r="I237" i="58"/>
  <c r="J237" i="58"/>
  <c r="K237" i="58"/>
  <c r="L237" i="58"/>
  <c r="M237" i="58"/>
  <c r="N237" i="58"/>
  <c r="O237" i="58"/>
  <c r="P237" i="58"/>
  <c r="Q237" i="58"/>
  <c r="R237" i="58"/>
  <c r="S237" i="58"/>
  <c r="T237" i="58"/>
  <c r="U237" i="58"/>
  <c r="V237" i="58"/>
  <c r="W237" i="58"/>
  <c r="X237" i="58"/>
  <c r="Y237" i="58"/>
  <c r="Z237" i="58"/>
  <c r="AA237" i="58"/>
  <c r="AB237" i="58"/>
  <c r="AC237" i="58"/>
  <c r="AD237" i="58"/>
  <c r="AE237" i="58"/>
  <c r="AF237" i="58"/>
  <c r="AG237" i="58"/>
  <c r="AH237" i="58"/>
  <c r="AI237" i="58"/>
  <c r="AJ237" i="58"/>
  <c r="AK237" i="58"/>
  <c r="AL237" i="58"/>
  <c r="AM237" i="58"/>
  <c r="I238" i="58"/>
  <c r="J238" i="58"/>
  <c r="K238" i="58"/>
  <c r="L238" i="58"/>
  <c r="M238" i="58"/>
  <c r="N238" i="58"/>
  <c r="O238" i="58"/>
  <c r="P238" i="58"/>
  <c r="Q238" i="58"/>
  <c r="R238" i="58"/>
  <c r="S238" i="58"/>
  <c r="T238" i="58"/>
  <c r="U238" i="58"/>
  <c r="V238" i="58"/>
  <c r="W238" i="58"/>
  <c r="X238" i="58"/>
  <c r="Y238" i="58"/>
  <c r="Z238" i="58"/>
  <c r="AA238" i="58"/>
  <c r="AB238" i="58"/>
  <c r="AC238" i="58"/>
  <c r="AD238" i="58"/>
  <c r="AE238" i="58"/>
  <c r="AF238" i="58"/>
  <c r="AG238" i="58"/>
  <c r="AH238" i="58"/>
  <c r="AI238" i="58"/>
  <c r="AJ238" i="58"/>
  <c r="AK238" i="58"/>
  <c r="AL238" i="58"/>
  <c r="AM238" i="58"/>
  <c r="I240" i="58"/>
  <c r="J240" i="58"/>
  <c r="K240" i="58"/>
  <c r="L240" i="58"/>
  <c r="M240" i="58"/>
  <c r="N240" i="58"/>
  <c r="O240" i="58"/>
  <c r="P240" i="58"/>
  <c r="Q240" i="58"/>
  <c r="R240" i="58"/>
  <c r="S240" i="58"/>
  <c r="T240" i="58"/>
  <c r="U240" i="58"/>
  <c r="V240" i="58"/>
  <c r="W240" i="58"/>
  <c r="X240" i="58"/>
  <c r="Y240" i="58"/>
  <c r="Z240" i="58"/>
  <c r="AA240" i="58"/>
  <c r="AB240" i="58"/>
  <c r="AC240" i="58"/>
  <c r="AD240" i="58"/>
  <c r="AE240" i="58"/>
  <c r="AF240" i="58"/>
  <c r="AG240" i="58"/>
  <c r="AH240" i="58"/>
  <c r="AI240" i="58"/>
  <c r="AJ240" i="58"/>
  <c r="AK240" i="58"/>
  <c r="AL240" i="58"/>
  <c r="AM240" i="58"/>
  <c r="I241" i="58"/>
  <c r="J241" i="58"/>
  <c r="K241" i="58"/>
  <c r="L241" i="58"/>
  <c r="M241" i="58"/>
  <c r="N241" i="58"/>
  <c r="O241" i="58"/>
  <c r="P241" i="58"/>
  <c r="Q241" i="58"/>
  <c r="R241" i="58"/>
  <c r="S241" i="58"/>
  <c r="T241" i="58"/>
  <c r="U241" i="58"/>
  <c r="V241" i="58"/>
  <c r="W241" i="58"/>
  <c r="X241" i="58"/>
  <c r="Y241" i="58"/>
  <c r="Z241" i="58"/>
  <c r="AA241" i="58"/>
  <c r="AB241" i="58"/>
  <c r="AC241" i="58"/>
  <c r="AD241" i="58"/>
  <c r="AE241" i="58"/>
  <c r="AF241" i="58"/>
  <c r="AG241" i="58"/>
  <c r="AH241" i="58"/>
  <c r="AI241" i="58"/>
  <c r="AJ241" i="58"/>
  <c r="AK241" i="58"/>
  <c r="AL241" i="58"/>
  <c r="AM241" i="58"/>
  <c r="I243" i="58"/>
  <c r="J243" i="58"/>
  <c r="K243" i="58"/>
  <c r="L243" i="58"/>
  <c r="M243" i="58"/>
  <c r="N243" i="58"/>
  <c r="O243" i="58"/>
  <c r="P243" i="58"/>
  <c r="Q243" i="58"/>
  <c r="R243" i="58"/>
  <c r="S243" i="58"/>
  <c r="T243" i="58"/>
  <c r="U243" i="58"/>
  <c r="V243" i="58"/>
  <c r="W243" i="58"/>
  <c r="X243" i="58"/>
  <c r="Y243" i="58"/>
  <c r="Z243" i="58"/>
  <c r="AA243" i="58"/>
  <c r="AB243" i="58"/>
  <c r="AC243" i="58"/>
  <c r="AD243" i="58"/>
  <c r="AE243" i="58"/>
  <c r="AF243" i="58"/>
  <c r="AG243" i="58"/>
  <c r="AH243" i="58"/>
  <c r="AI243" i="58"/>
  <c r="AJ243" i="58"/>
  <c r="AK243" i="58"/>
  <c r="AL243" i="58"/>
  <c r="AM243" i="58"/>
  <c r="I244" i="58"/>
  <c r="J244" i="58"/>
  <c r="K244" i="58"/>
  <c r="L244" i="58"/>
  <c r="M244" i="58"/>
  <c r="N244" i="58"/>
  <c r="O244" i="58"/>
  <c r="P244" i="58"/>
  <c r="Q244" i="58"/>
  <c r="R244" i="58"/>
  <c r="S244" i="58"/>
  <c r="T244" i="58"/>
  <c r="U244" i="58"/>
  <c r="V244" i="58"/>
  <c r="W244" i="58"/>
  <c r="X244" i="58"/>
  <c r="Y244" i="58"/>
  <c r="Z244" i="58"/>
  <c r="AA244" i="58"/>
  <c r="AB244" i="58"/>
  <c r="AC244" i="58"/>
  <c r="AD244" i="58"/>
  <c r="AE244" i="58"/>
  <c r="AF244" i="58"/>
  <c r="AG244" i="58"/>
  <c r="AH244" i="58"/>
  <c r="AI244" i="58"/>
  <c r="AJ244" i="58"/>
  <c r="AK244" i="58"/>
  <c r="AL244" i="58"/>
  <c r="AM244" i="58"/>
  <c r="I246" i="58"/>
  <c r="J246" i="58"/>
  <c r="K246" i="58"/>
  <c r="L246" i="58"/>
  <c r="M246" i="58"/>
  <c r="N246" i="58"/>
  <c r="O246" i="58"/>
  <c r="P246" i="58"/>
  <c r="Q246" i="58"/>
  <c r="R246" i="58"/>
  <c r="S246" i="58"/>
  <c r="T246" i="58"/>
  <c r="U246" i="58"/>
  <c r="V246" i="58"/>
  <c r="W246" i="58"/>
  <c r="X246" i="58"/>
  <c r="Y246" i="58"/>
  <c r="Z246" i="58"/>
  <c r="AA246" i="58"/>
  <c r="AB246" i="58"/>
  <c r="AC246" i="58"/>
  <c r="AD246" i="58"/>
  <c r="AE246" i="58"/>
  <c r="AF246" i="58"/>
  <c r="AG246" i="58"/>
  <c r="AH246" i="58"/>
  <c r="AI246" i="58"/>
  <c r="AJ246" i="58"/>
  <c r="AK246" i="58"/>
  <c r="AL246" i="58"/>
  <c r="AM246" i="58"/>
  <c r="I247" i="58"/>
  <c r="J247" i="58"/>
  <c r="K247" i="58"/>
  <c r="L247" i="58"/>
  <c r="M247" i="58"/>
  <c r="N247" i="58"/>
  <c r="O247" i="58"/>
  <c r="P247" i="58"/>
  <c r="Q247" i="58"/>
  <c r="R247" i="58"/>
  <c r="S247" i="58"/>
  <c r="T247" i="58"/>
  <c r="U247" i="58"/>
  <c r="V247" i="58"/>
  <c r="W247" i="58"/>
  <c r="X247" i="58"/>
  <c r="Y247" i="58"/>
  <c r="Z247" i="58"/>
  <c r="AA247" i="58"/>
  <c r="AB247" i="58"/>
  <c r="AC247" i="58"/>
  <c r="AD247" i="58"/>
  <c r="AE247" i="58"/>
  <c r="AF247" i="58"/>
  <c r="AG247" i="58"/>
  <c r="AH247" i="58"/>
  <c r="AI247" i="58"/>
  <c r="AJ247" i="58"/>
  <c r="AK247" i="58"/>
  <c r="AL247" i="58"/>
  <c r="AM247" i="58"/>
  <c r="I249" i="58"/>
  <c r="J249" i="58"/>
  <c r="K249" i="58"/>
  <c r="L249" i="58"/>
  <c r="M249" i="58"/>
  <c r="N249" i="58"/>
  <c r="O249" i="58"/>
  <c r="P249" i="58"/>
  <c r="Q249" i="58"/>
  <c r="R249" i="58"/>
  <c r="S249" i="58"/>
  <c r="T249" i="58"/>
  <c r="U249" i="58"/>
  <c r="V249" i="58"/>
  <c r="W249" i="58"/>
  <c r="X249" i="58"/>
  <c r="Y249" i="58"/>
  <c r="Z249" i="58"/>
  <c r="AA249" i="58"/>
  <c r="AB249" i="58"/>
  <c r="AC249" i="58"/>
  <c r="AD249" i="58"/>
  <c r="AE249" i="58"/>
  <c r="AF249" i="58"/>
  <c r="AG249" i="58"/>
  <c r="AH249" i="58"/>
  <c r="AI249" i="58"/>
  <c r="AJ249" i="58"/>
  <c r="AK249" i="58"/>
  <c r="AL249" i="58"/>
  <c r="AM249" i="58"/>
  <c r="I250" i="58"/>
  <c r="J250" i="58"/>
  <c r="K250" i="58"/>
  <c r="L250" i="58"/>
  <c r="M250" i="58"/>
  <c r="N250" i="58"/>
  <c r="O250" i="58"/>
  <c r="P250" i="58"/>
  <c r="Q250" i="58"/>
  <c r="R250" i="58"/>
  <c r="S250" i="58"/>
  <c r="T250" i="58"/>
  <c r="U250" i="58"/>
  <c r="V250" i="58"/>
  <c r="W250" i="58"/>
  <c r="X250" i="58"/>
  <c r="Y250" i="58"/>
  <c r="Z250" i="58"/>
  <c r="AA250" i="58"/>
  <c r="AB250" i="58"/>
  <c r="AC250" i="58"/>
  <c r="AD250" i="58"/>
  <c r="AE250" i="58"/>
  <c r="AF250" i="58"/>
  <c r="AG250" i="58"/>
  <c r="AH250" i="58"/>
  <c r="AI250" i="58"/>
  <c r="AJ250" i="58"/>
  <c r="AK250" i="58"/>
  <c r="AL250" i="58"/>
  <c r="AM250" i="58"/>
  <c r="I252" i="58"/>
  <c r="J252" i="58"/>
  <c r="K252" i="58"/>
  <c r="L252" i="58"/>
  <c r="M252" i="58"/>
  <c r="N252" i="58"/>
  <c r="O252" i="58"/>
  <c r="P252" i="58"/>
  <c r="Q252" i="58"/>
  <c r="R252" i="58"/>
  <c r="S252" i="58"/>
  <c r="T252" i="58"/>
  <c r="U252" i="58"/>
  <c r="V252" i="58"/>
  <c r="W252" i="58"/>
  <c r="X252" i="58"/>
  <c r="Y252" i="58"/>
  <c r="Z252" i="58"/>
  <c r="AA252" i="58"/>
  <c r="AB252" i="58"/>
  <c r="AC252" i="58"/>
  <c r="AD252" i="58"/>
  <c r="AE252" i="58"/>
  <c r="AF252" i="58"/>
  <c r="AG252" i="58"/>
  <c r="AH252" i="58"/>
  <c r="AI252" i="58"/>
  <c r="AJ252" i="58"/>
  <c r="AK252" i="58"/>
  <c r="AL252" i="58"/>
  <c r="AM252" i="58"/>
  <c r="I253" i="58"/>
  <c r="J253" i="58"/>
  <c r="K253" i="58"/>
  <c r="L253" i="58"/>
  <c r="M253" i="58"/>
  <c r="N253" i="58"/>
  <c r="O253" i="58"/>
  <c r="P253" i="58"/>
  <c r="Q253" i="58"/>
  <c r="R253" i="58"/>
  <c r="S253" i="58"/>
  <c r="T253" i="58"/>
  <c r="U253" i="58"/>
  <c r="V253" i="58"/>
  <c r="W253" i="58"/>
  <c r="X253" i="58"/>
  <c r="Y253" i="58"/>
  <c r="Z253" i="58"/>
  <c r="AA253" i="58"/>
  <c r="AB253" i="58"/>
  <c r="AC253" i="58"/>
  <c r="AD253" i="58"/>
  <c r="AE253" i="58"/>
  <c r="AF253" i="58"/>
  <c r="AG253" i="58"/>
  <c r="AH253" i="58"/>
  <c r="AI253" i="58"/>
  <c r="AJ253" i="58"/>
  <c r="AK253" i="58"/>
  <c r="AL253" i="58"/>
  <c r="AM253" i="58"/>
  <c r="I255" i="58"/>
  <c r="J255" i="58"/>
  <c r="K255" i="58"/>
  <c r="L255" i="58"/>
  <c r="M255" i="58"/>
  <c r="N255" i="58"/>
  <c r="O255" i="58"/>
  <c r="P255" i="58"/>
  <c r="Q255" i="58"/>
  <c r="R255" i="58"/>
  <c r="S255" i="58"/>
  <c r="T255" i="58"/>
  <c r="U255" i="58"/>
  <c r="V255" i="58"/>
  <c r="W255" i="58"/>
  <c r="X255" i="58"/>
  <c r="Y255" i="58"/>
  <c r="Z255" i="58"/>
  <c r="AA255" i="58"/>
  <c r="AB255" i="58"/>
  <c r="AC255" i="58"/>
  <c r="AD255" i="58"/>
  <c r="AE255" i="58"/>
  <c r="AF255" i="58"/>
  <c r="AG255" i="58"/>
  <c r="AH255" i="58"/>
  <c r="AI255" i="58"/>
  <c r="AJ255" i="58"/>
  <c r="AK255" i="58"/>
  <c r="AL255" i="58"/>
  <c r="AM255" i="58"/>
  <c r="I256" i="58"/>
  <c r="J256" i="58"/>
  <c r="K256" i="58"/>
  <c r="L256" i="58"/>
  <c r="M256" i="58"/>
  <c r="N256" i="58"/>
  <c r="O256" i="58"/>
  <c r="P256" i="58"/>
  <c r="Q256" i="58"/>
  <c r="R256" i="58"/>
  <c r="S256" i="58"/>
  <c r="T256" i="58"/>
  <c r="U256" i="58"/>
  <c r="V256" i="58"/>
  <c r="W256" i="58"/>
  <c r="X256" i="58"/>
  <c r="Y256" i="58"/>
  <c r="Z256" i="58"/>
  <c r="AA256" i="58"/>
  <c r="AB256" i="58"/>
  <c r="AC256" i="58"/>
  <c r="AD256" i="58"/>
  <c r="AE256" i="58"/>
  <c r="AF256" i="58"/>
  <c r="AG256" i="58"/>
  <c r="AH256" i="58"/>
  <c r="AI256" i="58"/>
  <c r="AJ256" i="58"/>
  <c r="AK256" i="58"/>
  <c r="AL256" i="58"/>
  <c r="AM256" i="58"/>
  <c r="I258" i="58"/>
  <c r="J258" i="58"/>
  <c r="K258" i="58"/>
  <c r="L258" i="58"/>
  <c r="M258" i="58"/>
  <c r="N258" i="58"/>
  <c r="O258" i="58"/>
  <c r="P258" i="58"/>
  <c r="Q258" i="58"/>
  <c r="R258" i="58"/>
  <c r="S258" i="58"/>
  <c r="T258" i="58"/>
  <c r="U258" i="58"/>
  <c r="V258" i="58"/>
  <c r="W258" i="58"/>
  <c r="X258" i="58"/>
  <c r="Y258" i="58"/>
  <c r="Z258" i="58"/>
  <c r="AA258" i="58"/>
  <c r="AB258" i="58"/>
  <c r="AC258" i="58"/>
  <c r="AD258" i="58"/>
  <c r="AE258" i="58"/>
  <c r="AF258" i="58"/>
  <c r="AG258" i="58"/>
  <c r="AH258" i="58"/>
  <c r="AI258" i="58"/>
  <c r="AJ258" i="58"/>
  <c r="AK258" i="58"/>
  <c r="AL258" i="58"/>
  <c r="AM258" i="58"/>
  <c r="I259" i="58"/>
  <c r="J259" i="58"/>
  <c r="K259" i="58"/>
  <c r="L259" i="58"/>
  <c r="M259" i="58"/>
  <c r="N259" i="58"/>
  <c r="O259" i="58"/>
  <c r="P259" i="58"/>
  <c r="Q259" i="58"/>
  <c r="R259" i="58"/>
  <c r="S259" i="58"/>
  <c r="T259" i="58"/>
  <c r="U259" i="58"/>
  <c r="V259" i="58"/>
  <c r="W259" i="58"/>
  <c r="X259" i="58"/>
  <c r="Y259" i="58"/>
  <c r="Z259" i="58"/>
  <c r="AA259" i="58"/>
  <c r="AB259" i="58"/>
  <c r="AC259" i="58"/>
  <c r="AD259" i="58"/>
  <c r="AE259" i="58"/>
  <c r="AF259" i="58"/>
  <c r="AG259" i="58"/>
  <c r="AH259" i="58"/>
  <c r="AI259" i="58"/>
  <c r="AJ259" i="58"/>
  <c r="AK259" i="58"/>
  <c r="AL259" i="58"/>
  <c r="AM259" i="58"/>
  <c r="I261" i="58"/>
  <c r="J261" i="58"/>
  <c r="K261" i="58"/>
  <c r="L261" i="58"/>
  <c r="M261" i="58"/>
  <c r="N261" i="58"/>
  <c r="O261" i="58"/>
  <c r="P261" i="58"/>
  <c r="Q261" i="58"/>
  <c r="R261" i="58"/>
  <c r="S261" i="58"/>
  <c r="T261" i="58"/>
  <c r="U261" i="58"/>
  <c r="V261" i="58"/>
  <c r="W261" i="58"/>
  <c r="X261" i="58"/>
  <c r="Y261" i="58"/>
  <c r="Z261" i="58"/>
  <c r="AA261" i="58"/>
  <c r="AB261" i="58"/>
  <c r="AC261" i="58"/>
  <c r="AD261" i="58"/>
  <c r="AE261" i="58"/>
  <c r="AF261" i="58"/>
  <c r="AG261" i="58"/>
  <c r="AH261" i="58"/>
  <c r="AI261" i="58"/>
  <c r="AJ261" i="58"/>
  <c r="AK261" i="58"/>
  <c r="AL261" i="58"/>
  <c r="AM261" i="58"/>
  <c r="I262" i="58"/>
  <c r="J262" i="58"/>
  <c r="K262" i="58"/>
  <c r="L262" i="58"/>
  <c r="M262" i="58"/>
  <c r="N262" i="58"/>
  <c r="O262" i="58"/>
  <c r="P262" i="58"/>
  <c r="Q262" i="58"/>
  <c r="R262" i="58"/>
  <c r="S262" i="58"/>
  <c r="T262" i="58"/>
  <c r="U262" i="58"/>
  <c r="V262" i="58"/>
  <c r="W262" i="58"/>
  <c r="X262" i="58"/>
  <c r="Y262" i="58"/>
  <c r="Z262" i="58"/>
  <c r="AA262" i="58"/>
  <c r="AB262" i="58"/>
  <c r="AC262" i="58"/>
  <c r="AD262" i="58"/>
  <c r="AE262" i="58"/>
  <c r="AF262" i="58"/>
  <c r="AG262" i="58"/>
  <c r="AH262" i="58"/>
  <c r="AI262" i="58"/>
  <c r="AJ262" i="58"/>
  <c r="AK262" i="58"/>
  <c r="AL262" i="58"/>
  <c r="AM262" i="58"/>
  <c r="I264" i="58"/>
  <c r="J264" i="58"/>
  <c r="K264" i="58"/>
  <c r="L264" i="58"/>
  <c r="M264" i="58"/>
  <c r="N264" i="58"/>
  <c r="O264" i="58"/>
  <c r="P264" i="58"/>
  <c r="Q264" i="58"/>
  <c r="R264" i="58"/>
  <c r="S264" i="58"/>
  <c r="T264" i="58"/>
  <c r="U264" i="58"/>
  <c r="V264" i="58"/>
  <c r="W264" i="58"/>
  <c r="X264" i="58"/>
  <c r="Y264" i="58"/>
  <c r="Z264" i="58"/>
  <c r="AA264" i="58"/>
  <c r="AB264" i="58"/>
  <c r="AC264" i="58"/>
  <c r="AD264" i="58"/>
  <c r="AE264" i="58"/>
  <c r="AF264" i="58"/>
  <c r="AG264" i="58"/>
  <c r="AH264" i="58"/>
  <c r="AI264" i="58"/>
  <c r="AJ264" i="58"/>
  <c r="AK264" i="58"/>
  <c r="AL264" i="58"/>
  <c r="AM264" i="58"/>
  <c r="I265" i="58"/>
  <c r="J265" i="58"/>
  <c r="K265" i="58"/>
  <c r="L265" i="58"/>
  <c r="M265" i="58"/>
  <c r="N265" i="58"/>
  <c r="O265" i="58"/>
  <c r="P265" i="58"/>
  <c r="Q265" i="58"/>
  <c r="R265" i="58"/>
  <c r="S265" i="58"/>
  <c r="T265" i="58"/>
  <c r="U265" i="58"/>
  <c r="V265" i="58"/>
  <c r="W265" i="58"/>
  <c r="X265" i="58"/>
  <c r="Y265" i="58"/>
  <c r="Z265" i="58"/>
  <c r="AA265" i="58"/>
  <c r="AB265" i="58"/>
  <c r="AC265" i="58"/>
  <c r="AD265" i="58"/>
  <c r="AE265" i="58"/>
  <c r="AF265" i="58"/>
  <c r="AG265" i="58"/>
  <c r="AH265" i="58"/>
  <c r="AI265" i="58"/>
  <c r="AJ265" i="58"/>
  <c r="AK265" i="58"/>
  <c r="AL265" i="58"/>
  <c r="AM265" i="58"/>
  <c r="I267" i="58"/>
  <c r="J267" i="58"/>
  <c r="K267" i="58"/>
  <c r="L267" i="58"/>
  <c r="M267" i="58"/>
  <c r="N267" i="58"/>
  <c r="O267" i="58"/>
  <c r="P267" i="58"/>
  <c r="Q267" i="58"/>
  <c r="R267" i="58"/>
  <c r="S267" i="58"/>
  <c r="T267" i="58"/>
  <c r="U267" i="58"/>
  <c r="V267" i="58"/>
  <c r="W267" i="58"/>
  <c r="X267" i="58"/>
  <c r="Y267" i="58"/>
  <c r="Z267" i="58"/>
  <c r="AA267" i="58"/>
  <c r="AB267" i="58"/>
  <c r="AC267" i="58"/>
  <c r="AD267" i="58"/>
  <c r="AE267" i="58"/>
  <c r="AF267" i="58"/>
  <c r="AG267" i="58"/>
  <c r="AH267" i="58"/>
  <c r="AI267" i="58"/>
  <c r="AJ267" i="58"/>
  <c r="AK267" i="58"/>
  <c r="AL267" i="58"/>
  <c r="AM267" i="58"/>
  <c r="I268" i="58"/>
  <c r="J268" i="58"/>
  <c r="K268" i="58"/>
  <c r="L268" i="58"/>
  <c r="M268" i="58"/>
  <c r="N268" i="58"/>
  <c r="O268" i="58"/>
  <c r="P268" i="58"/>
  <c r="Q268" i="58"/>
  <c r="R268" i="58"/>
  <c r="S268" i="58"/>
  <c r="T268" i="58"/>
  <c r="U268" i="58"/>
  <c r="V268" i="58"/>
  <c r="W268" i="58"/>
  <c r="X268" i="58"/>
  <c r="Y268" i="58"/>
  <c r="Z268" i="58"/>
  <c r="AA268" i="58"/>
  <c r="AB268" i="58"/>
  <c r="AC268" i="58"/>
  <c r="AD268" i="58"/>
  <c r="AE268" i="58"/>
  <c r="AF268" i="58"/>
  <c r="AG268" i="58"/>
  <c r="AH268" i="58"/>
  <c r="AI268" i="58"/>
  <c r="AJ268" i="58"/>
  <c r="AK268" i="58"/>
  <c r="AL268" i="58"/>
  <c r="AM268" i="58"/>
  <c r="I270" i="58"/>
  <c r="J270" i="58"/>
  <c r="K270" i="58"/>
  <c r="L270" i="58"/>
  <c r="M270" i="58"/>
  <c r="N270" i="58"/>
  <c r="O270" i="58"/>
  <c r="P270" i="58"/>
  <c r="Q270" i="58"/>
  <c r="R270" i="58"/>
  <c r="S270" i="58"/>
  <c r="T270" i="58"/>
  <c r="U270" i="58"/>
  <c r="V270" i="58"/>
  <c r="W270" i="58"/>
  <c r="X270" i="58"/>
  <c r="Y270" i="58"/>
  <c r="Z270" i="58"/>
  <c r="AA270" i="58"/>
  <c r="AB270" i="58"/>
  <c r="AC270" i="58"/>
  <c r="AD270" i="58"/>
  <c r="AE270" i="58"/>
  <c r="AF270" i="58"/>
  <c r="AG270" i="58"/>
  <c r="AH270" i="58"/>
  <c r="AI270" i="58"/>
  <c r="AJ270" i="58"/>
  <c r="AK270" i="58"/>
  <c r="AL270" i="58"/>
  <c r="AM270" i="58"/>
  <c r="I271" i="58"/>
  <c r="J271" i="58"/>
  <c r="K271" i="58"/>
  <c r="L271" i="58"/>
  <c r="M271" i="58"/>
  <c r="N271" i="58"/>
  <c r="O271" i="58"/>
  <c r="P271" i="58"/>
  <c r="Q271" i="58"/>
  <c r="R271" i="58"/>
  <c r="S271" i="58"/>
  <c r="T271" i="58"/>
  <c r="U271" i="58"/>
  <c r="V271" i="58"/>
  <c r="W271" i="58"/>
  <c r="X271" i="58"/>
  <c r="Y271" i="58"/>
  <c r="Z271" i="58"/>
  <c r="AA271" i="58"/>
  <c r="AB271" i="58"/>
  <c r="AC271" i="58"/>
  <c r="AD271" i="58"/>
  <c r="AE271" i="58"/>
  <c r="AF271" i="58"/>
  <c r="AG271" i="58"/>
  <c r="AH271" i="58"/>
  <c r="AI271" i="58"/>
  <c r="AJ271" i="58"/>
  <c r="AK271" i="58"/>
  <c r="AL271" i="58"/>
  <c r="AM271" i="58"/>
  <c r="I273" i="58"/>
  <c r="J273" i="58"/>
  <c r="K273" i="58"/>
  <c r="L273" i="58"/>
  <c r="M273" i="58"/>
  <c r="N273" i="58"/>
  <c r="O273" i="58"/>
  <c r="P273" i="58"/>
  <c r="Q273" i="58"/>
  <c r="R273" i="58"/>
  <c r="S273" i="58"/>
  <c r="T273" i="58"/>
  <c r="U273" i="58"/>
  <c r="V273" i="58"/>
  <c r="W273" i="58"/>
  <c r="X273" i="58"/>
  <c r="Y273" i="58"/>
  <c r="Z273" i="58"/>
  <c r="AA273" i="58"/>
  <c r="AB273" i="58"/>
  <c r="AC273" i="58"/>
  <c r="AD273" i="58"/>
  <c r="AE273" i="58"/>
  <c r="AF273" i="58"/>
  <c r="AG273" i="58"/>
  <c r="AH273" i="58"/>
  <c r="AI273" i="58"/>
  <c r="AJ273" i="58"/>
  <c r="AK273" i="58"/>
  <c r="AL273" i="58"/>
  <c r="AM273" i="58"/>
  <c r="I274" i="58"/>
  <c r="J274" i="58"/>
  <c r="K274" i="58"/>
  <c r="L274" i="58"/>
  <c r="M274" i="58"/>
  <c r="N274" i="58"/>
  <c r="O274" i="58"/>
  <c r="P274" i="58"/>
  <c r="Q274" i="58"/>
  <c r="R274" i="58"/>
  <c r="S274" i="58"/>
  <c r="T274" i="58"/>
  <c r="U274" i="58"/>
  <c r="V274" i="58"/>
  <c r="W274" i="58"/>
  <c r="X274" i="58"/>
  <c r="Y274" i="58"/>
  <c r="Z274" i="58"/>
  <c r="AA274" i="58"/>
  <c r="AB274" i="58"/>
  <c r="AC274" i="58"/>
  <c r="AD274" i="58"/>
  <c r="AE274" i="58"/>
  <c r="AF274" i="58"/>
  <c r="AG274" i="58"/>
  <c r="AH274" i="58"/>
  <c r="AI274" i="58"/>
  <c r="AJ274" i="58"/>
  <c r="AK274" i="58"/>
  <c r="AL274" i="58"/>
  <c r="AM274" i="58"/>
  <c r="I276" i="58"/>
  <c r="J276" i="58"/>
  <c r="K276" i="58"/>
  <c r="L276" i="58"/>
  <c r="M276" i="58"/>
  <c r="N276" i="58"/>
  <c r="O276" i="58"/>
  <c r="P276" i="58"/>
  <c r="Q276" i="58"/>
  <c r="R276" i="58"/>
  <c r="S276" i="58"/>
  <c r="T276" i="58"/>
  <c r="U276" i="58"/>
  <c r="V276" i="58"/>
  <c r="W276" i="58"/>
  <c r="X276" i="58"/>
  <c r="Y276" i="58"/>
  <c r="Z276" i="58"/>
  <c r="AA276" i="58"/>
  <c r="AB276" i="58"/>
  <c r="AC276" i="58"/>
  <c r="AD276" i="58"/>
  <c r="AE276" i="58"/>
  <c r="AF276" i="58"/>
  <c r="AG276" i="58"/>
  <c r="AH276" i="58"/>
  <c r="AI276" i="58"/>
  <c r="AJ276" i="58"/>
  <c r="AK276" i="58"/>
  <c r="AL276" i="58"/>
  <c r="AM276" i="58"/>
  <c r="I277" i="58"/>
  <c r="J277" i="58"/>
  <c r="K277" i="58"/>
  <c r="L277" i="58"/>
  <c r="M277" i="58"/>
  <c r="N277" i="58"/>
  <c r="O277" i="58"/>
  <c r="P277" i="58"/>
  <c r="Q277" i="58"/>
  <c r="R277" i="58"/>
  <c r="S277" i="58"/>
  <c r="T277" i="58"/>
  <c r="U277" i="58"/>
  <c r="V277" i="58"/>
  <c r="W277" i="58"/>
  <c r="X277" i="58"/>
  <c r="Y277" i="58"/>
  <c r="Z277" i="58"/>
  <c r="AA277" i="58"/>
  <c r="AB277" i="58"/>
  <c r="AC277" i="58"/>
  <c r="AD277" i="58"/>
  <c r="AE277" i="58"/>
  <c r="AF277" i="58"/>
  <c r="AG277" i="58"/>
  <c r="AH277" i="58"/>
  <c r="AI277" i="58"/>
  <c r="AJ277" i="58"/>
  <c r="AK277" i="58"/>
  <c r="AL277" i="58"/>
  <c r="AM277" i="58"/>
  <c r="I279" i="58"/>
  <c r="J279" i="58"/>
  <c r="K279" i="58"/>
  <c r="L279" i="58"/>
  <c r="M279" i="58"/>
  <c r="N279" i="58"/>
  <c r="O279" i="58"/>
  <c r="P279" i="58"/>
  <c r="Q279" i="58"/>
  <c r="R279" i="58"/>
  <c r="S279" i="58"/>
  <c r="T279" i="58"/>
  <c r="U279" i="58"/>
  <c r="V279" i="58"/>
  <c r="W279" i="58"/>
  <c r="X279" i="58"/>
  <c r="Y279" i="58"/>
  <c r="Z279" i="58"/>
  <c r="AA279" i="58"/>
  <c r="AB279" i="58"/>
  <c r="AC279" i="58"/>
  <c r="AD279" i="58"/>
  <c r="AE279" i="58"/>
  <c r="AF279" i="58"/>
  <c r="AG279" i="58"/>
  <c r="AH279" i="58"/>
  <c r="AI279" i="58"/>
  <c r="AJ279" i="58"/>
  <c r="AK279" i="58"/>
  <c r="AL279" i="58"/>
  <c r="AM279" i="58"/>
  <c r="I280" i="58"/>
  <c r="J280" i="58"/>
  <c r="K280" i="58"/>
  <c r="L280" i="58"/>
  <c r="M280" i="58"/>
  <c r="N280" i="58"/>
  <c r="O280" i="58"/>
  <c r="P280" i="58"/>
  <c r="Q280" i="58"/>
  <c r="R280" i="58"/>
  <c r="S280" i="58"/>
  <c r="T280" i="58"/>
  <c r="U280" i="58"/>
  <c r="V280" i="58"/>
  <c r="W280" i="58"/>
  <c r="X280" i="58"/>
  <c r="Y280" i="58"/>
  <c r="Z280" i="58"/>
  <c r="AA280" i="58"/>
  <c r="AB280" i="58"/>
  <c r="AC280" i="58"/>
  <c r="AD280" i="58"/>
  <c r="AE280" i="58"/>
  <c r="AF280" i="58"/>
  <c r="AG280" i="58"/>
  <c r="AH280" i="58"/>
  <c r="AI280" i="58"/>
  <c r="AJ280" i="58"/>
  <c r="AK280" i="58"/>
  <c r="AL280" i="58"/>
  <c r="AM280" i="58"/>
  <c r="I282" i="58"/>
  <c r="J282" i="58"/>
  <c r="K282" i="58"/>
  <c r="L282" i="58"/>
  <c r="M282" i="58"/>
  <c r="N282" i="58"/>
  <c r="O282" i="58"/>
  <c r="P282" i="58"/>
  <c r="Q282" i="58"/>
  <c r="R282" i="58"/>
  <c r="S282" i="58"/>
  <c r="T282" i="58"/>
  <c r="U282" i="58"/>
  <c r="V282" i="58"/>
  <c r="W282" i="58"/>
  <c r="X282" i="58"/>
  <c r="Y282" i="58"/>
  <c r="Z282" i="58"/>
  <c r="AA282" i="58"/>
  <c r="AB282" i="58"/>
  <c r="AC282" i="58"/>
  <c r="AD282" i="58"/>
  <c r="AE282" i="58"/>
  <c r="AF282" i="58"/>
  <c r="AG282" i="58"/>
  <c r="AH282" i="58"/>
  <c r="AI282" i="58"/>
  <c r="AJ282" i="58"/>
  <c r="AK282" i="58"/>
  <c r="AL282" i="58"/>
  <c r="AM282" i="58"/>
  <c r="I283" i="58"/>
  <c r="J283" i="58"/>
  <c r="K283" i="58"/>
  <c r="L283" i="58"/>
  <c r="M283" i="58"/>
  <c r="N283" i="58"/>
  <c r="O283" i="58"/>
  <c r="P283" i="58"/>
  <c r="Q283" i="58"/>
  <c r="R283" i="58"/>
  <c r="S283" i="58"/>
  <c r="T283" i="58"/>
  <c r="U283" i="58"/>
  <c r="V283" i="58"/>
  <c r="W283" i="58"/>
  <c r="X283" i="58"/>
  <c r="Y283" i="58"/>
  <c r="Z283" i="58"/>
  <c r="AA283" i="58"/>
  <c r="AB283" i="58"/>
  <c r="AC283" i="58"/>
  <c r="AD283" i="58"/>
  <c r="AE283" i="58"/>
  <c r="AF283" i="58"/>
  <c r="AG283" i="58"/>
  <c r="AH283" i="58"/>
  <c r="AI283" i="58"/>
  <c r="AJ283" i="58"/>
  <c r="AK283" i="58"/>
  <c r="AL283" i="58"/>
  <c r="AM283" i="58"/>
  <c r="I285" i="58"/>
  <c r="J285" i="58"/>
  <c r="K285" i="58"/>
  <c r="L285" i="58"/>
  <c r="M285" i="58"/>
  <c r="N285" i="58"/>
  <c r="O285" i="58"/>
  <c r="P285" i="58"/>
  <c r="Q285" i="58"/>
  <c r="R285" i="58"/>
  <c r="S285" i="58"/>
  <c r="T285" i="58"/>
  <c r="U285" i="58"/>
  <c r="V285" i="58"/>
  <c r="W285" i="58"/>
  <c r="X285" i="58"/>
  <c r="Y285" i="58"/>
  <c r="Z285" i="58"/>
  <c r="AA285" i="58"/>
  <c r="AB285" i="58"/>
  <c r="AC285" i="58"/>
  <c r="AD285" i="58"/>
  <c r="AE285" i="58"/>
  <c r="AF285" i="58"/>
  <c r="AG285" i="58"/>
  <c r="AH285" i="58"/>
  <c r="AI285" i="58"/>
  <c r="AJ285" i="58"/>
  <c r="AK285" i="58"/>
  <c r="AL285" i="58"/>
  <c r="AM285" i="58"/>
  <c r="I286" i="58"/>
  <c r="J286" i="58"/>
  <c r="K286" i="58"/>
  <c r="L286" i="58"/>
  <c r="M286" i="58"/>
  <c r="N286" i="58"/>
  <c r="O286" i="58"/>
  <c r="P286" i="58"/>
  <c r="Q286" i="58"/>
  <c r="R286" i="58"/>
  <c r="S286" i="58"/>
  <c r="T286" i="58"/>
  <c r="U286" i="58"/>
  <c r="V286" i="58"/>
  <c r="W286" i="58"/>
  <c r="X286" i="58"/>
  <c r="Y286" i="58"/>
  <c r="Z286" i="58"/>
  <c r="AA286" i="58"/>
  <c r="AB286" i="58"/>
  <c r="AC286" i="58"/>
  <c r="AD286" i="58"/>
  <c r="AE286" i="58"/>
  <c r="AF286" i="58"/>
  <c r="AG286" i="58"/>
  <c r="AH286" i="58"/>
  <c r="AI286" i="58"/>
  <c r="AJ286" i="58"/>
  <c r="AK286" i="58"/>
  <c r="AL286" i="58"/>
  <c r="AM286" i="58"/>
  <c r="I288" i="58"/>
  <c r="J288" i="58"/>
  <c r="K288" i="58"/>
  <c r="L288" i="58"/>
  <c r="M288" i="58"/>
  <c r="N288" i="58"/>
  <c r="O288" i="58"/>
  <c r="P288" i="58"/>
  <c r="Q288" i="58"/>
  <c r="R288" i="58"/>
  <c r="S288" i="58"/>
  <c r="T288" i="58"/>
  <c r="U288" i="58"/>
  <c r="V288" i="58"/>
  <c r="W288" i="58"/>
  <c r="X288" i="58"/>
  <c r="Y288" i="58"/>
  <c r="Z288" i="58"/>
  <c r="AA288" i="58"/>
  <c r="AB288" i="58"/>
  <c r="AC288" i="58"/>
  <c r="AD288" i="58"/>
  <c r="AE288" i="58"/>
  <c r="AF288" i="58"/>
  <c r="AG288" i="58"/>
  <c r="AH288" i="58"/>
  <c r="AI288" i="58"/>
  <c r="AJ288" i="58"/>
  <c r="AK288" i="58"/>
  <c r="AL288" i="58"/>
  <c r="AM288" i="58"/>
  <c r="I289" i="58"/>
  <c r="J289" i="58"/>
  <c r="K289" i="58"/>
  <c r="L289" i="58"/>
  <c r="M289" i="58"/>
  <c r="N289" i="58"/>
  <c r="O289" i="58"/>
  <c r="P289" i="58"/>
  <c r="Q289" i="58"/>
  <c r="R289" i="58"/>
  <c r="S289" i="58"/>
  <c r="T289" i="58"/>
  <c r="U289" i="58"/>
  <c r="V289" i="58"/>
  <c r="W289" i="58"/>
  <c r="X289" i="58"/>
  <c r="Y289" i="58"/>
  <c r="Z289" i="58"/>
  <c r="AA289" i="58"/>
  <c r="AB289" i="58"/>
  <c r="AC289" i="58"/>
  <c r="AD289" i="58"/>
  <c r="AE289" i="58"/>
  <c r="AF289" i="58"/>
  <c r="AG289" i="58"/>
  <c r="AH289" i="58"/>
  <c r="AI289" i="58"/>
  <c r="AJ289" i="58"/>
  <c r="AK289" i="58"/>
  <c r="AL289" i="58"/>
  <c r="AM289" i="58"/>
  <c r="I291" i="58"/>
  <c r="J291" i="58"/>
  <c r="K291" i="58"/>
  <c r="L291" i="58"/>
  <c r="M291" i="58"/>
  <c r="N291" i="58"/>
  <c r="O291" i="58"/>
  <c r="P291" i="58"/>
  <c r="Q291" i="58"/>
  <c r="R291" i="58"/>
  <c r="S291" i="58"/>
  <c r="T291" i="58"/>
  <c r="U291" i="58"/>
  <c r="V291" i="58"/>
  <c r="W291" i="58"/>
  <c r="X291" i="58"/>
  <c r="Y291" i="58"/>
  <c r="Z291" i="58"/>
  <c r="AA291" i="58"/>
  <c r="AB291" i="58"/>
  <c r="AC291" i="58"/>
  <c r="AD291" i="58"/>
  <c r="AE291" i="58"/>
  <c r="AF291" i="58"/>
  <c r="AG291" i="58"/>
  <c r="AH291" i="58"/>
  <c r="AI291" i="58"/>
  <c r="AJ291" i="58"/>
  <c r="AK291" i="58"/>
  <c r="AL291" i="58"/>
  <c r="AM291" i="58"/>
  <c r="I292" i="58"/>
  <c r="J292" i="58"/>
  <c r="K292" i="58"/>
  <c r="L292" i="58"/>
  <c r="M292" i="58"/>
  <c r="N292" i="58"/>
  <c r="O292" i="58"/>
  <c r="P292" i="58"/>
  <c r="Q292" i="58"/>
  <c r="R292" i="58"/>
  <c r="S292" i="58"/>
  <c r="T292" i="58"/>
  <c r="U292" i="58"/>
  <c r="V292" i="58"/>
  <c r="W292" i="58"/>
  <c r="X292" i="58"/>
  <c r="Y292" i="58"/>
  <c r="Z292" i="58"/>
  <c r="AA292" i="58"/>
  <c r="AB292" i="58"/>
  <c r="AC292" i="58"/>
  <c r="AD292" i="58"/>
  <c r="AE292" i="58"/>
  <c r="AF292" i="58"/>
  <c r="AG292" i="58"/>
  <c r="AH292" i="58"/>
  <c r="AI292" i="58"/>
  <c r="AJ292" i="58"/>
  <c r="AK292" i="58"/>
  <c r="AL292" i="58"/>
  <c r="AM292" i="58"/>
  <c r="I294" i="58"/>
  <c r="J294" i="58"/>
  <c r="K294" i="58"/>
  <c r="L294" i="58"/>
  <c r="M294" i="58"/>
  <c r="N294" i="58"/>
  <c r="O294" i="58"/>
  <c r="P294" i="58"/>
  <c r="Q294" i="58"/>
  <c r="R294" i="58"/>
  <c r="S294" i="58"/>
  <c r="T294" i="58"/>
  <c r="U294" i="58"/>
  <c r="V294" i="58"/>
  <c r="W294" i="58"/>
  <c r="X294" i="58"/>
  <c r="Y294" i="58"/>
  <c r="Z294" i="58"/>
  <c r="AA294" i="58"/>
  <c r="AB294" i="58"/>
  <c r="AC294" i="58"/>
  <c r="AD294" i="58"/>
  <c r="AE294" i="58"/>
  <c r="AF294" i="58"/>
  <c r="AG294" i="58"/>
  <c r="AH294" i="58"/>
  <c r="AI294" i="58"/>
  <c r="AJ294" i="58"/>
  <c r="AK294" i="58"/>
  <c r="AL294" i="58"/>
  <c r="AM294" i="58"/>
  <c r="I295" i="58"/>
  <c r="J295" i="58"/>
  <c r="K295" i="58"/>
  <c r="L295" i="58"/>
  <c r="M295" i="58"/>
  <c r="N295" i="58"/>
  <c r="O295" i="58"/>
  <c r="P295" i="58"/>
  <c r="Q295" i="58"/>
  <c r="R295" i="58"/>
  <c r="S295" i="58"/>
  <c r="T295" i="58"/>
  <c r="U295" i="58"/>
  <c r="V295" i="58"/>
  <c r="W295" i="58"/>
  <c r="X295" i="58"/>
  <c r="Y295" i="58"/>
  <c r="Z295" i="58"/>
  <c r="AA295" i="58"/>
  <c r="AB295" i="58"/>
  <c r="AC295" i="58"/>
  <c r="AD295" i="58"/>
  <c r="AE295" i="58"/>
  <c r="AF295" i="58"/>
  <c r="AG295" i="58"/>
  <c r="AH295" i="58"/>
  <c r="AI295" i="58"/>
  <c r="AJ295" i="58"/>
  <c r="AK295" i="58"/>
  <c r="AL295" i="58"/>
  <c r="AM295" i="58"/>
  <c r="I297" i="58"/>
  <c r="J297" i="58"/>
  <c r="K297" i="58"/>
  <c r="L297" i="58"/>
  <c r="M297" i="58"/>
  <c r="N297" i="58"/>
  <c r="O297" i="58"/>
  <c r="P297" i="58"/>
  <c r="Q297" i="58"/>
  <c r="R297" i="58"/>
  <c r="S297" i="58"/>
  <c r="T297" i="58"/>
  <c r="U297" i="58"/>
  <c r="V297" i="58"/>
  <c r="W297" i="58"/>
  <c r="X297" i="58"/>
  <c r="Y297" i="58"/>
  <c r="Z297" i="58"/>
  <c r="AA297" i="58"/>
  <c r="AB297" i="58"/>
  <c r="AC297" i="58"/>
  <c r="AD297" i="58"/>
  <c r="AE297" i="58"/>
  <c r="AF297" i="58"/>
  <c r="AG297" i="58"/>
  <c r="AH297" i="58"/>
  <c r="AI297" i="58"/>
  <c r="AJ297" i="58"/>
  <c r="AK297" i="58"/>
  <c r="AL297" i="58"/>
  <c r="AM297" i="58"/>
  <c r="I298" i="58"/>
  <c r="J298" i="58"/>
  <c r="K298" i="58"/>
  <c r="L298" i="58"/>
  <c r="M298" i="58"/>
  <c r="N298" i="58"/>
  <c r="O298" i="58"/>
  <c r="P298" i="58"/>
  <c r="Q298" i="58"/>
  <c r="R298" i="58"/>
  <c r="S298" i="58"/>
  <c r="T298" i="58"/>
  <c r="U298" i="58"/>
  <c r="V298" i="58"/>
  <c r="W298" i="58"/>
  <c r="X298" i="58"/>
  <c r="Y298" i="58"/>
  <c r="Z298" i="58"/>
  <c r="AA298" i="58"/>
  <c r="AB298" i="58"/>
  <c r="AC298" i="58"/>
  <c r="AD298" i="58"/>
  <c r="AE298" i="58"/>
  <c r="AF298" i="58"/>
  <c r="AG298" i="58"/>
  <c r="AH298" i="58"/>
  <c r="AI298" i="58"/>
  <c r="AJ298" i="58"/>
  <c r="AK298" i="58"/>
  <c r="AL298" i="58"/>
  <c r="AM298" i="58"/>
  <c r="I300" i="58"/>
  <c r="J300" i="58"/>
  <c r="K300" i="58"/>
  <c r="L300" i="58"/>
  <c r="M300" i="58"/>
  <c r="N300" i="58"/>
  <c r="O300" i="58"/>
  <c r="P300" i="58"/>
  <c r="Q300" i="58"/>
  <c r="R300" i="58"/>
  <c r="S300" i="58"/>
  <c r="T300" i="58"/>
  <c r="U300" i="58"/>
  <c r="V300" i="58"/>
  <c r="W300" i="58"/>
  <c r="X300" i="58"/>
  <c r="Y300" i="58"/>
  <c r="Z300" i="58"/>
  <c r="AA300" i="58"/>
  <c r="AB300" i="58"/>
  <c r="AC300" i="58"/>
  <c r="AD300" i="58"/>
  <c r="AE300" i="58"/>
  <c r="AF300" i="58"/>
  <c r="AG300" i="58"/>
  <c r="AH300" i="58"/>
  <c r="AI300" i="58"/>
  <c r="AJ300" i="58"/>
  <c r="AK300" i="58"/>
  <c r="AL300" i="58"/>
  <c r="AM300" i="58"/>
  <c r="I301" i="58"/>
  <c r="J301" i="58"/>
  <c r="K301" i="58"/>
  <c r="L301" i="58"/>
  <c r="M301" i="58"/>
  <c r="N301" i="58"/>
  <c r="O301" i="58"/>
  <c r="P301" i="58"/>
  <c r="Q301" i="58"/>
  <c r="R301" i="58"/>
  <c r="S301" i="58"/>
  <c r="T301" i="58"/>
  <c r="U301" i="58"/>
  <c r="V301" i="58"/>
  <c r="W301" i="58"/>
  <c r="X301" i="58"/>
  <c r="Y301" i="58"/>
  <c r="Z301" i="58"/>
  <c r="AA301" i="58"/>
  <c r="AB301" i="58"/>
  <c r="AC301" i="58"/>
  <c r="AD301" i="58"/>
  <c r="AE301" i="58"/>
  <c r="AF301" i="58"/>
  <c r="AG301" i="58"/>
  <c r="AH301" i="58"/>
  <c r="AI301" i="58"/>
  <c r="AJ301" i="58"/>
  <c r="AK301" i="58"/>
  <c r="AL301" i="58"/>
  <c r="AM301" i="58"/>
  <c r="I303" i="58"/>
  <c r="J303" i="58"/>
  <c r="K303" i="58"/>
  <c r="L303" i="58"/>
  <c r="M303" i="58"/>
  <c r="N303" i="58"/>
  <c r="O303" i="58"/>
  <c r="P303" i="58"/>
  <c r="Q303" i="58"/>
  <c r="R303" i="58"/>
  <c r="S303" i="58"/>
  <c r="T303" i="58"/>
  <c r="U303" i="58"/>
  <c r="V303" i="58"/>
  <c r="W303" i="58"/>
  <c r="X303" i="58"/>
  <c r="Y303" i="58"/>
  <c r="Z303" i="58"/>
  <c r="AA303" i="58"/>
  <c r="AB303" i="58"/>
  <c r="AC303" i="58"/>
  <c r="AD303" i="58"/>
  <c r="AE303" i="58"/>
  <c r="AF303" i="58"/>
  <c r="AG303" i="58"/>
  <c r="AH303" i="58"/>
  <c r="AI303" i="58"/>
  <c r="AJ303" i="58"/>
  <c r="AK303" i="58"/>
  <c r="AL303" i="58"/>
  <c r="AM303" i="58"/>
  <c r="I304" i="58"/>
  <c r="J304" i="58"/>
  <c r="K304" i="58"/>
  <c r="L304" i="58"/>
  <c r="M304" i="58"/>
  <c r="N304" i="58"/>
  <c r="O304" i="58"/>
  <c r="P304" i="58"/>
  <c r="Q304" i="58"/>
  <c r="R304" i="58"/>
  <c r="S304" i="58"/>
  <c r="T304" i="58"/>
  <c r="U304" i="58"/>
  <c r="V304" i="58"/>
  <c r="W304" i="58"/>
  <c r="X304" i="58"/>
  <c r="Y304" i="58"/>
  <c r="Z304" i="58"/>
  <c r="AA304" i="58"/>
  <c r="AB304" i="58"/>
  <c r="AC304" i="58"/>
  <c r="AD304" i="58"/>
  <c r="AE304" i="58"/>
  <c r="AF304" i="58"/>
  <c r="AG304" i="58"/>
  <c r="AH304" i="58"/>
  <c r="AI304" i="58"/>
  <c r="AJ304" i="58"/>
  <c r="AK304" i="58"/>
  <c r="AL304" i="58"/>
  <c r="AM304" i="58"/>
  <c r="I306" i="58"/>
  <c r="J306" i="58"/>
  <c r="K306" i="58"/>
  <c r="L306" i="58"/>
  <c r="M306" i="58"/>
  <c r="N306" i="58"/>
  <c r="O306" i="58"/>
  <c r="P306" i="58"/>
  <c r="Q306" i="58"/>
  <c r="R306" i="58"/>
  <c r="S306" i="58"/>
  <c r="T306" i="58"/>
  <c r="U306" i="58"/>
  <c r="V306" i="58"/>
  <c r="W306" i="58"/>
  <c r="X306" i="58"/>
  <c r="Y306" i="58"/>
  <c r="Z306" i="58"/>
  <c r="AA306" i="58"/>
  <c r="AB306" i="58"/>
  <c r="AC306" i="58"/>
  <c r="AD306" i="58"/>
  <c r="AE306" i="58"/>
  <c r="AF306" i="58"/>
  <c r="AG306" i="58"/>
  <c r="AH306" i="58"/>
  <c r="AI306" i="58"/>
  <c r="AJ306" i="58"/>
  <c r="AK306" i="58"/>
  <c r="AL306" i="58"/>
  <c r="AM306" i="58"/>
  <c r="I307" i="58"/>
  <c r="J307" i="58"/>
  <c r="K307" i="58"/>
  <c r="L307" i="58"/>
  <c r="M307" i="58"/>
  <c r="N307" i="58"/>
  <c r="O307" i="58"/>
  <c r="P307" i="58"/>
  <c r="Q307" i="58"/>
  <c r="R307" i="58"/>
  <c r="S307" i="58"/>
  <c r="T307" i="58"/>
  <c r="U307" i="58"/>
  <c r="V307" i="58"/>
  <c r="W307" i="58"/>
  <c r="X307" i="58"/>
  <c r="Y307" i="58"/>
  <c r="Z307" i="58"/>
  <c r="AA307" i="58"/>
  <c r="AB307" i="58"/>
  <c r="AC307" i="58"/>
  <c r="AD307" i="58"/>
  <c r="AE307" i="58"/>
  <c r="AF307" i="58"/>
  <c r="AG307" i="58"/>
  <c r="AH307" i="58"/>
  <c r="AI307" i="58"/>
  <c r="AJ307" i="58"/>
  <c r="AK307" i="58"/>
  <c r="AL307" i="58"/>
  <c r="AM307" i="58"/>
  <c r="I309" i="58"/>
  <c r="J309" i="58"/>
  <c r="K309" i="58"/>
  <c r="L309" i="58"/>
  <c r="M309" i="58"/>
  <c r="N309" i="58"/>
  <c r="O309" i="58"/>
  <c r="P309" i="58"/>
  <c r="Q309" i="58"/>
  <c r="R309" i="58"/>
  <c r="S309" i="58"/>
  <c r="T309" i="58"/>
  <c r="U309" i="58"/>
  <c r="V309" i="58"/>
  <c r="W309" i="58"/>
  <c r="X309" i="58"/>
  <c r="Y309" i="58"/>
  <c r="Z309" i="58"/>
  <c r="AA309" i="58"/>
  <c r="AB309" i="58"/>
  <c r="AC309" i="58"/>
  <c r="AD309" i="58"/>
  <c r="AE309" i="58"/>
  <c r="AF309" i="58"/>
  <c r="AG309" i="58"/>
  <c r="AH309" i="58"/>
  <c r="AI309" i="58"/>
  <c r="AJ309" i="58"/>
  <c r="AK309" i="58"/>
  <c r="AL309" i="58"/>
  <c r="AM309" i="58"/>
  <c r="I310" i="58"/>
  <c r="J310" i="58"/>
  <c r="K310" i="58"/>
  <c r="L310" i="58"/>
  <c r="M310" i="58"/>
  <c r="N310" i="58"/>
  <c r="O310" i="58"/>
  <c r="P310" i="58"/>
  <c r="Q310" i="58"/>
  <c r="R310" i="58"/>
  <c r="S310" i="58"/>
  <c r="T310" i="58"/>
  <c r="U310" i="58"/>
  <c r="V310" i="58"/>
  <c r="W310" i="58"/>
  <c r="X310" i="58"/>
  <c r="Y310" i="58"/>
  <c r="Z310" i="58"/>
  <c r="AA310" i="58"/>
  <c r="AB310" i="58"/>
  <c r="AC310" i="58"/>
  <c r="AD310" i="58"/>
  <c r="AE310" i="58"/>
  <c r="AF310" i="58"/>
  <c r="AG310" i="58"/>
  <c r="AH310" i="58"/>
  <c r="AI310" i="58"/>
  <c r="AJ310" i="58"/>
  <c r="AK310" i="58"/>
  <c r="AL310" i="58"/>
  <c r="AM310" i="58"/>
  <c r="I312" i="58"/>
  <c r="J312" i="58"/>
  <c r="K312" i="58"/>
  <c r="L312" i="58"/>
  <c r="M312" i="58"/>
  <c r="N312" i="58"/>
  <c r="O312" i="58"/>
  <c r="P312" i="58"/>
  <c r="Q312" i="58"/>
  <c r="R312" i="58"/>
  <c r="S312" i="58"/>
  <c r="T312" i="58"/>
  <c r="U312" i="58"/>
  <c r="V312" i="58"/>
  <c r="W312" i="58"/>
  <c r="X312" i="58"/>
  <c r="Y312" i="58"/>
  <c r="Z312" i="58"/>
  <c r="AA312" i="58"/>
  <c r="AB312" i="58"/>
  <c r="AC312" i="58"/>
  <c r="AD312" i="58"/>
  <c r="AE312" i="58"/>
  <c r="AF312" i="58"/>
  <c r="AG312" i="58"/>
  <c r="AH312" i="58"/>
  <c r="AI312" i="58"/>
  <c r="AJ312" i="58"/>
  <c r="AK312" i="58"/>
  <c r="AL312" i="58"/>
  <c r="AM312" i="58"/>
  <c r="I313" i="58"/>
  <c r="J313" i="58"/>
  <c r="K313" i="58"/>
  <c r="L313" i="58"/>
  <c r="M313" i="58"/>
  <c r="N313" i="58"/>
  <c r="O313" i="58"/>
  <c r="P313" i="58"/>
  <c r="Q313" i="58"/>
  <c r="R313" i="58"/>
  <c r="S313" i="58"/>
  <c r="T313" i="58"/>
  <c r="U313" i="58"/>
  <c r="V313" i="58"/>
  <c r="W313" i="58"/>
  <c r="X313" i="58"/>
  <c r="Y313" i="58"/>
  <c r="Z313" i="58"/>
  <c r="AA313" i="58"/>
  <c r="AB313" i="58"/>
  <c r="AC313" i="58"/>
  <c r="AD313" i="58"/>
  <c r="AE313" i="58"/>
  <c r="AF313" i="58"/>
  <c r="AG313" i="58"/>
  <c r="AH313" i="58"/>
  <c r="AI313" i="58"/>
  <c r="AJ313" i="58"/>
  <c r="AK313" i="58"/>
  <c r="AL313" i="58"/>
  <c r="AM313" i="58"/>
  <c r="I315" i="58"/>
  <c r="J315" i="58"/>
  <c r="K315" i="58"/>
  <c r="L315" i="58"/>
  <c r="M315" i="58"/>
  <c r="N315" i="58"/>
  <c r="O315" i="58"/>
  <c r="P315" i="58"/>
  <c r="Q315" i="58"/>
  <c r="R315" i="58"/>
  <c r="S315" i="58"/>
  <c r="T315" i="58"/>
  <c r="U315" i="58"/>
  <c r="V315" i="58"/>
  <c r="W315" i="58"/>
  <c r="X315" i="58"/>
  <c r="Y315" i="58"/>
  <c r="Z315" i="58"/>
  <c r="AA315" i="58"/>
  <c r="AB315" i="58"/>
  <c r="AC315" i="58"/>
  <c r="AD315" i="58"/>
  <c r="AE315" i="58"/>
  <c r="AF315" i="58"/>
  <c r="AG315" i="58"/>
  <c r="AH315" i="58"/>
  <c r="AI315" i="58"/>
  <c r="AJ315" i="58"/>
  <c r="AK315" i="58"/>
  <c r="AL315" i="58"/>
  <c r="AM315" i="58"/>
  <c r="I316" i="58"/>
  <c r="J316" i="58"/>
  <c r="K316" i="58"/>
  <c r="L316" i="58"/>
  <c r="M316" i="58"/>
  <c r="N316" i="58"/>
  <c r="O316" i="58"/>
  <c r="P316" i="58"/>
  <c r="Q316" i="58"/>
  <c r="R316" i="58"/>
  <c r="S316" i="58"/>
  <c r="T316" i="58"/>
  <c r="U316" i="58"/>
  <c r="V316" i="58"/>
  <c r="W316" i="58"/>
  <c r="X316" i="58"/>
  <c r="Y316" i="58"/>
  <c r="Z316" i="58"/>
  <c r="AA316" i="58"/>
  <c r="AB316" i="58"/>
  <c r="AC316" i="58"/>
  <c r="AD316" i="58"/>
  <c r="AE316" i="58"/>
  <c r="AF316" i="58"/>
  <c r="AG316" i="58"/>
  <c r="AH316" i="58"/>
  <c r="AI316" i="58"/>
  <c r="AJ316" i="58"/>
  <c r="AK316" i="58"/>
  <c r="AL316" i="58"/>
  <c r="AM316" i="58"/>
  <c r="I318" i="58"/>
  <c r="J318" i="58"/>
  <c r="K318" i="58"/>
  <c r="L318" i="58"/>
  <c r="M318" i="58"/>
  <c r="N318" i="58"/>
  <c r="O318" i="58"/>
  <c r="P318" i="58"/>
  <c r="Q318" i="58"/>
  <c r="R318" i="58"/>
  <c r="S318" i="58"/>
  <c r="T318" i="58"/>
  <c r="U318" i="58"/>
  <c r="V318" i="58"/>
  <c r="W318" i="58"/>
  <c r="X318" i="58"/>
  <c r="Y318" i="58"/>
  <c r="Z318" i="58"/>
  <c r="AA318" i="58"/>
  <c r="AB318" i="58"/>
  <c r="AC318" i="58"/>
  <c r="AD318" i="58"/>
  <c r="AE318" i="58"/>
  <c r="AF318" i="58"/>
  <c r="AG318" i="58"/>
  <c r="AH318" i="58"/>
  <c r="AI318" i="58"/>
  <c r="AJ318" i="58"/>
  <c r="AK318" i="58"/>
  <c r="AL318" i="58"/>
  <c r="AM318" i="58"/>
  <c r="I319" i="58"/>
  <c r="J319" i="58"/>
  <c r="K319" i="58"/>
  <c r="L319" i="58"/>
  <c r="M319" i="58"/>
  <c r="N319" i="58"/>
  <c r="O319" i="58"/>
  <c r="P319" i="58"/>
  <c r="Q319" i="58"/>
  <c r="R319" i="58"/>
  <c r="S319" i="58"/>
  <c r="T319" i="58"/>
  <c r="U319" i="58"/>
  <c r="V319" i="58"/>
  <c r="W319" i="58"/>
  <c r="X319" i="58"/>
  <c r="Y319" i="58"/>
  <c r="Z319" i="58"/>
  <c r="AA319" i="58"/>
  <c r="AB319" i="58"/>
  <c r="AC319" i="58"/>
  <c r="AD319" i="58"/>
  <c r="AE319" i="58"/>
  <c r="AF319" i="58"/>
  <c r="AG319" i="58"/>
  <c r="AH319" i="58"/>
  <c r="AI319" i="58"/>
  <c r="AJ319" i="58"/>
  <c r="AK319" i="58"/>
  <c r="AL319" i="58"/>
  <c r="AM319" i="58"/>
  <c r="J24" i="58"/>
  <c r="K24" i="58"/>
  <c r="L24" i="58"/>
  <c r="M24" i="58"/>
  <c r="N24" i="58"/>
  <c r="O24" i="58"/>
  <c r="P24" i="58"/>
  <c r="Q24" i="58"/>
  <c r="R24" i="58"/>
  <c r="S24" i="58"/>
  <c r="T24" i="58"/>
  <c r="U24" i="58"/>
  <c r="V24" i="58"/>
  <c r="W24" i="58"/>
  <c r="X24" i="58"/>
  <c r="Y24" i="58"/>
  <c r="Z24" i="58"/>
  <c r="AA24" i="58"/>
  <c r="AB24" i="58"/>
  <c r="AC24" i="58"/>
  <c r="AD24" i="58"/>
  <c r="AE24" i="58"/>
  <c r="AF24" i="58"/>
  <c r="AG24" i="58"/>
  <c r="AH24" i="58"/>
  <c r="AI24" i="58"/>
  <c r="AJ24" i="58"/>
  <c r="AK24" i="58"/>
  <c r="AL24" i="58"/>
  <c r="AM24" i="58"/>
  <c r="J25" i="58"/>
  <c r="K25" i="58"/>
  <c r="L25" i="58"/>
  <c r="M25" i="58"/>
  <c r="N25" i="58"/>
  <c r="O25" i="58"/>
  <c r="P25" i="58"/>
  <c r="Q25" i="58"/>
  <c r="R25" i="58"/>
  <c r="S25" i="58"/>
  <c r="T25" i="58"/>
  <c r="U25" i="58"/>
  <c r="V25" i="58"/>
  <c r="W25" i="58"/>
  <c r="X25" i="58"/>
  <c r="Y25" i="58"/>
  <c r="Z25" i="58"/>
  <c r="AA25" i="58"/>
  <c r="AB25" i="58"/>
  <c r="AC25" i="58"/>
  <c r="AD25" i="58"/>
  <c r="AE25" i="58"/>
  <c r="AF25" i="58"/>
  <c r="AG25" i="58"/>
  <c r="AH25" i="58"/>
  <c r="AI25" i="58"/>
  <c r="AJ25" i="58"/>
  <c r="AK25" i="58"/>
  <c r="AL25" i="58"/>
  <c r="AM25" i="58"/>
  <c r="P2" i="58"/>
  <c r="I21" i="58"/>
  <c r="BA3" i="58"/>
  <c r="BA4" i="58" s="1"/>
  <c r="BA5" i="58" s="1"/>
  <c r="BA6" i="58" s="1"/>
  <c r="BA7" i="58" s="1"/>
  <c r="BA8" i="58" s="1"/>
  <c r="BA2" i="58"/>
  <c r="AZ2" i="58"/>
  <c r="AZ3" i="58" s="1"/>
  <c r="AZ4" i="58" s="1"/>
  <c r="AZ5" i="58" s="1"/>
  <c r="AZ6" i="58" s="1"/>
  <c r="AZ7" i="58" s="1"/>
  <c r="AZ8" i="58" s="1"/>
  <c r="AR15" i="58"/>
  <c r="AH14" i="58"/>
  <c r="AE13" i="58"/>
  <c r="V13" i="58"/>
  <c r="S13" i="58"/>
  <c r="G15" i="58"/>
  <c r="AR10" i="58"/>
  <c r="AP10" i="58"/>
  <c r="AN10" i="58"/>
  <c r="AH10" i="58"/>
  <c r="AB10" i="58"/>
  <c r="V10" i="58"/>
  <c r="P10" i="58"/>
  <c r="J10" i="58"/>
  <c r="G10" i="58"/>
  <c r="E10" i="58"/>
  <c r="AN3" i="58"/>
  <c r="AN54" i="57"/>
  <c r="V54" i="57"/>
  <c r="N54" i="57"/>
  <c r="AH54" i="57" s="1"/>
  <c r="AJ54" i="57" s="1"/>
  <c r="L54" i="57"/>
  <c r="V53" i="57"/>
  <c r="N53" i="57"/>
  <c r="AH53" i="57" s="1"/>
  <c r="L53" i="57"/>
  <c r="V52" i="57"/>
  <c r="N52" i="57"/>
  <c r="AH52" i="57" s="1"/>
  <c r="AN52" i="57" s="1"/>
  <c r="L52" i="57"/>
  <c r="V51" i="57"/>
  <c r="N51" i="57"/>
  <c r="L51" i="57"/>
  <c r="V50" i="57"/>
  <c r="N50" i="57"/>
  <c r="L50" i="57"/>
  <c r="AJ49" i="57"/>
  <c r="V49" i="57"/>
  <c r="N49" i="57"/>
  <c r="AH49" i="57" s="1"/>
  <c r="AN49" i="57" s="1"/>
  <c r="L49" i="57"/>
  <c r="V48" i="57"/>
  <c r="N48" i="57"/>
  <c r="AH48" i="57" s="1"/>
  <c r="L48" i="57"/>
  <c r="V47" i="57"/>
  <c r="N47" i="57"/>
  <c r="AH47" i="57" s="1"/>
  <c r="AJ47" i="57" s="1"/>
  <c r="L47" i="57"/>
  <c r="V46" i="57"/>
  <c r="N46" i="57"/>
  <c r="AH46" i="57" s="1"/>
  <c r="AJ46" i="57" s="1"/>
  <c r="L46" i="57"/>
  <c r="AJ45" i="57"/>
  <c r="V45" i="57"/>
  <c r="N45" i="57"/>
  <c r="AH45" i="57" s="1"/>
  <c r="AN45" i="57" s="1"/>
  <c r="L45" i="57"/>
  <c r="V44" i="57"/>
  <c r="N44" i="57"/>
  <c r="AH44" i="57" s="1"/>
  <c r="AN44" i="57" s="1"/>
  <c r="L44" i="57"/>
  <c r="V43" i="57"/>
  <c r="N43" i="57"/>
  <c r="L43" i="57"/>
  <c r="V42" i="57"/>
  <c r="N42" i="57"/>
  <c r="P42" i="57" s="1"/>
  <c r="Z42" i="57" s="1"/>
  <c r="L42" i="57"/>
  <c r="V41" i="57"/>
  <c r="N41" i="57"/>
  <c r="L41" i="57"/>
  <c r="V40" i="57"/>
  <c r="N40" i="57"/>
  <c r="AH40" i="57" s="1"/>
  <c r="L40" i="57"/>
  <c r="V39" i="57"/>
  <c r="N39" i="57"/>
  <c r="P39" i="57" s="1"/>
  <c r="Z39" i="57" s="1"/>
  <c r="L39" i="57"/>
  <c r="V38" i="57"/>
  <c r="N38" i="57"/>
  <c r="AH38" i="57" s="1"/>
  <c r="L38" i="57"/>
  <c r="V37" i="57"/>
  <c r="N37" i="57"/>
  <c r="AH37" i="57" s="1"/>
  <c r="AN37" i="57" s="1"/>
  <c r="L37" i="57"/>
  <c r="V36" i="57"/>
  <c r="N36" i="57"/>
  <c r="L36" i="57"/>
  <c r="V35" i="57"/>
  <c r="N35" i="57"/>
  <c r="L35" i="57"/>
  <c r="V34" i="57"/>
  <c r="N34" i="57"/>
  <c r="L34" i="57"/>
  <c r="V33" i="57"/>
  <c r="N33" i="57"/>
  <c r="L33" i="57"/>
  <c r="V32" i="57"/>
  <c r="N32" i="57"/>
  <c r="AH32" i="57" s="1"/>
  <c r="L32" i="57"/>
  <c r="V31" i="57"/>
  <c r="N31" i="57"/>
  <c r="AH31" i="57" s="1"/>
  <c r="AJ31" i="57" s="1"/>
  <c r="L31" i="57"/>
  <c r="V30" i="57"/>
  <c r="N30" i="57"/>
  <c r="AH30" i="57" s="1"/>
  <c r="L30" i="57"/>
  <c r="AJ29" i="57"/>
  <c r="V29" i="57"/>
  <c r="P29" i="57"/>
  <c r="R29" i="57" s="1"/>
  <c r="N29" i="57"/>
  <c r="AH29" i="57" s="1"/>
  <c r="AN29" i="57" s="1"/>
  <c r="L29" i="57"/>
  <c r="V28" i="57"/>
  <c r="N28" i="57"/>
  <c r="L28" i="57"/>
  <c r="V27" i="57"/>
  <c r="N27" i="57"/>
  <c r="L27" i="57"/>
  <c r="V26" i="57"/>
  <c r="N26" i="57"/>
  <c r="P26" i="57" s="1"/>
  <c r="L26" i="57"/>
  <c r="V25" i="57"/>
  <c r="N25" i="57"/>
  <c r="L25" i="57"/>
  <c r="V24" i="57"/>
  <c r="N24" i="57"/>
  <c r="P24" i="57" s="1"/>
  <c r="R24" i="57" s="1"/>
  <c r="L24" i="57"/>
  <c r="V23" i="57"/>
  <c r="N23" i="57"/>
  <c r="P23" i="57" s="1"/>
  <c r="Z23" i="57" s="1"/>
  <c r="L23" i="57"/>
  <c r="V22" i="57"/>
  <c r="N22" i="57"/>
  <c r="AH22" i="57" s="1"/>
  <c r="L22" i="57"/>
  <c r="V21" i="57"/>
  <c r="N21" i="57"/>
  <c r="AH21" i="57" s="1"/>
  <c r="AN21" i="57" s="1"/>
  <c r="L21" i="57"/>
  <c r="V20" i="57"/>
  <c r="N20" i="57"/>
  <c r="L20" i="57"/>
  <c r="V19" i="57"/>
  <c r="N19" i="57"/>
  <c r="AH19" i="57" s="1"/>
  <c r="L19" i="57"/>
  <c r="V18" i="57"/>
  <c r="N18" i="57"/>
  <c r="P18" i="57" s="1"/>
  <c r="Z18" i="57" s="1"/>
  <c r="L18" i="57"/>
  <c r="V17" i="57"/>
  <c r="N17" i="57"/>
  <c r="L17" i="57"/>
  <c r="V16" i="57"/>
  <c r="N16" i="57"/>
  <c r="AH16" i="57" s="1"/>
  <c r="AN16" i="57" s="1"/>
  <c r="L16" i="57"/>
  <c r="V15" i="57"/>
  <c r="N15" i="57"/>
  <c r="AH15" i="57" s="1"/>
  <c r="AJ15" i="57" s="1"/>
  <c r="L15" i="57"/>
  <c r="V14" i="57"/>
  <c r="N14" i="57"/>
  <c r="L14" i="57"/>
  <c r="V13" i="57"/>
  <c r="N13" i="57"/>
  <c r="AH13" i="57" s="1"/>
  <c r="AN13" i="57" s="1"/>
  <c r="L13" i="57"/>
  <c r="V12" i="57"/>
  <c r="N12" i="57"/>
  <c r="L12" i="57"/>
  <c r="V11" i="57"/>
  <c r="N11" i="57"/>
  <c r="AH11" i="57" s="1"/>
  <c r="L11" i="57"/>
  <c r="L6" i="57"/>
  <c r="J6" i="57"/>
  <c r="AN13" i="62" l="1"/>
  <c r="AB15" i="62"/>
  <c r="AO13" i="62"/>
  <c r="AN15" i="62"/>
  <c r="AP13" i="62"/>
  <c r="E13" i="62"/>
  <c r="AQ13" i="62"/>
  <c r="F13" i="62"/>
  <c r="G14" i="62"/>
  <c r="S13" i="62"/>
  <c r="AB14" i="62"/>
  <c r="V13" i="62"/>
  <c r="AE14" i="62"/>
  <c r="AE13" i="62"/>
  <c r="AN14" i="62"/>
  <c r="J13" i="63"/>
  <c r="AE14" i="63"/>
  <c r="P13" i="63"/>
  <c r="AQ14" i="63"/>
  <c r="V13" i="63"/>
  <c r="J15" i="63"/>
  <c r="AE13" i="63"/>
  <c r="V15" i="63"/>
  <c r="AN13" i="63"/>
  <c r="AP13" i="63"/>
  <c r="F14" i="63"/>
  <c r="Y14" i="63"/>
  <c r="AH21" i="63"/>
  <c r="R21" i="63"/>
  <c r="AJ48" i="57"/>
  <c r="AN48" i="57"/>
  <c r="P13" i="57"/>
  <c r="Z13" i="57" s="1"/>
  <c r="P48" i="57"/>
  <c r="Z48" i="57" s="1"/>
  <c r="P52" i="57"/>
  <c r="R52" i="57" s="1"/>
  <c r="AJ13" i="57"/>
  <c r="P37" i="57"/>
  <c r="R37" i="57" s="1"/>
  <c r="P16" i="57"/>
  <c r="P40" i="57"/>
  <c r="R40" i="57" s="1"/>
  <c r="AN56" i="62"/>
  <c r="AV57" i="62" s="1"/>
  <c r="AN71" i="58"/>
  <c r="AV72" i="58" s="1"/>
  <c r="AN65" i="58"/>
  <c r="AV66" i="58" s="1"/>
  <c r="AN119" i="58"/>
  <c r="AV120" i="58" s="1"/>
  <c r="AN89" i="62"/>
  <c r="AV90" i="62" s="1"/>
  <c r="AR89" i="62" s="1"/>
  <c r="AN80" i="63"/>
  <c r="AV81" i="63" s="1"/>
  <c r="AR80" i="63" s="1"/>
  <c r="AN101" i="63"/>
  <c r="AV102" i="63" s="1"/>
  <c r="AN143" i="63"/>
  <c r="AV144" i="63" s="1"/>
  <c r="AN146" i="63"/>
  <c r="AV147" i="63" s="1"/>
  <c r="AN179" i="63"/>
  <c r="AV180" i="63" s="1"/>
  <c r="AN182" i="63"/>
  <c r="AV183" i="63" s="1"/>
  <c r="AR182" i="63" s="1"/>
  <c r="AN227" i="63"/>
  <c r="AV228" i="63" s="1"/>
  <c r="AR227" i="63" s="1"/>
  <c r="AN230" i="63"/>
  <c r="AV231" i="63" s="1"/>
  <c r="AR230" i="63" s="1"/>
  <c r="AN248" i="63"/>
  <c r="AV249" i="63" s="1"/>
  <c r="AR248" i="63" s="1"/>
  <c r="AN275" i="63"/>
  <c r="AV276" i="63" s="1"/>
  <c r="AN278" i="63"/>
  <c r="AV279" i="63" s="1"/>
  <c r="AN296" i="63"/>
  <c r="AV297" i="63" s="1"/>
  <c r="AN77" i="58"/>
  <c r="AV78" i="58" s="1"/>
  <c r="AN83" i="62"/>
  <c r="AV84" i="62" s="1"/>
  <c r="AR83" i="62" s="1"/>
  <c r="AN152" i="62"/>
  <c r="AV153" i="62" s="1"/>
  <c r="AR152" i="62" s="1"/>
  <c r="AN161" i="62"/>
  <c r="AV162" i="62" s="1"/>
  <c r="AR161" i="62" s="1"/>
  <c r="AN170" i="62"/>
  <c r="AV171" i="62" s="1"/>
  <c r="AR170" i="62" s="1"/>
  <c r="AN242" i="62"/>
  <c r="AV243" i="62" s="1"/>
  <c r="AR242" i="62" s="1"/>
  <c r="AN290" i="62"/>
  <c r="AV291" i="62" s="1"/>
  <c r="AR290" i="62" s="1"/>
  <c r="AN317" i="58"/>
  <c r="AV318" i="58" s="1"/>
  <c r="AN245" i="58"/>
  <c r="AV246" i="58" s="1"/>
  <c r="AN206" i="58"/>
  <c r="AV207" i="58" s="1"/>
  <c r="AN68" i="58"/>
  <c r="AV69" i="58" s="1"/>
  <c r="AN161" i="58"/>
  <c r="AV162" i="58" s="1"/>
  <c r="AR161" i="58" s="1"/>
  <c r="AN173" i="58"/>
  <c r="AV174" i="58" s="1"/>
  <c r="AN110" i="58"/>
  <c r="AV111" i="58" s="1"/>
  <c r="AN23" i="62"/>
  <c r="AV24" i="62" s="1"/>
  <c r="AN29" i="62"/>
  <c r="AV30" i="62" s="1"/>
  <c r="AR29" i="62" s="1"/>
  <c r="AN35" i="62"/>
  <c r="AV36" i="62" s="1"/>
  <c r="AN38" i="62"/>
  <c r="AV39" i="62" s="1"/>
  <c r="AR38" i="62" s="1"/>
  <c r="AN284" i="58"/>
  <c r="AV285" i="58" s="1"/>
  <c r="AN47" i="62"/>
  <c r="AV48" i="62" s="1"/>
  <c r="AR47" i="62" s="1"/>
  <c r="AN287" i="58"/>
  <c r="AV288" i="58" s="1"/>
  <c r="AN203" i="58"/>
  <c r="AV204" i="58" s="1"/>
  <c r="AN35" i="58"/>
  <c r="AV36" i="58" s="1"/>
  <c r="AN308" i="58"/>
  <c r="AV309" i="58" s="1"/>
  <c r="AN305" i="58"/>
  <c r="AV306" i="58" s="1"/>
  <c r="AN296" i="58"/>
  <c r="AV297" i="58" s="1"/>
  <c r="AN281" i="58"/>
  <c r="AV282" i="58" s="1"/>
  <c r="AN269" i="58"/>
  <c r="AV270" i="58" s="1"/>
  <c r="AR269" i="58" s="1"/>
  <c r="AN263" i="58"/>
  <c r="AV264" i="58" s="1"/>
  <c r="AN251" i="58"/>
  <c r="AV252" i="58" s="1"/>
  <c r="AN248" i="58"/>
  <c r="AV249" i="58" s="1"/>
  <c r="AN233" i="58"/>
  <c r="AV234" i="58" s="1"/>
  <c r="AN227" i="58"/>
  <c r="AV228" i="58" s="1"/>
  <c r="AN215" i="58"/>
  <c r="AV216" i="58" s="1"/>
  <c r="AN212" i="58"/>
  <c r="AV213" i="58" s="1"/>
  <c r="AR212" i="58" s="1"/>
  <c r="AN194" i="58"/>
  <c r="AV195" i="58" s="1"/>
  <c r="AN191" i="58"/>
  <c r="AV192" i="58" s="1"/>
  <c r="AN182" i="58"/>
  <c r="AV183" i="58" s="1"/>
  <c r="AN179" i="58"/>
  <c r="AV180" i="58" s="1"/>
  <c r="AN176" i="58"/>
  <c r="AV177" i="58" s="1"/>
  <c r="AN167" i="58"/>
  <c r="AV168" i="58" s="1"/>
  <c r="AN155" i="58"/>
  <c r="AV156" i="58" s="1"/>
  <c r="AN149" i="58"/>
  <c r="AV150" i="58" s="1"/>
  <c r="AN137" i="58"/>
  <c r="AV138" i="58" s="1"/>
  <c r="AR137" i="58" s="1"/>
  <c r="AN131" i="58"/>
  <c r="AV132" i="58" s="1"/>
  <c r="AN68" i="62"/>
  <c r="AV69" i="62" s="1"/>
  <c r="AR68" i="62" s="1"/>
  <c r="AN71" i="62"/>
  <c r="AV72" i="62" s="1"/>
  <c r="AN77" i="62"/>
  <c r="AV78" i="62" s="1"/>
  <c r="AR77" i="62" s="1"/>
  <c r="AN140" i="62"/>
  <c r="AV141" i="62" s="1"/>
  <c r="AN155" i="62"/>
  <c r="AV156" i="62" s="1"/>
  <c r="AR155" i="62" s="1"/>
  <c r="AN137" i="63"/>
  <c r="AV138" i="63" s="1"/>
  <c r="AR137" i="63" s="1"/>
  <c r="AN173" i="63"/>
  <c r="AV174" i="63" s="1"/>
  <c r="AR173" i="63" s="1"/>
  <c r="AN188" i="63"/>
  <c r="AV189" i="63" s="1"/>
  <c r="AR188" i="63" s="1"/>
  <c r="AN221" i="63"/>
  <c r="AV222" i="63" s="1"/>
  <c r="AN236" i="63"/>
  <c r="AV237" i="63" s="1"/>
  <c r="AN269" i="63"/>
  <c r="AV270" i="63" s="1"/>
  <c r="AN317" i="63"/>
  <c r="AV318" i="63" s="1"/>
  <c r="AN80" i="62"/>
  <c r="AV81" i="62" s="1"/>
  <c r="AN164" i="62"/>
  <c r="AV165" i="62" s="1"/>
  <c r="AR164" i="62" s="1"/>
  <c r="AN29" i="63"/>
  <c r="AV30" i="63" s="1"/>
  <c r="AR29" i="63" s="1"/>
  <c r="AN47" i="63"/>
  <c r="AV48" i="63" s="1"/>
  <c r="AR47" i="63" s="1"/>
  <c r="AN77" i="63"/>
  <c r="AV78" i="63" s="1"/>
  <c r="AN152" i="63"/>
  <c r="AV153" i="63" s="1"/>
  <c r="AN191" i="63"/>
  <c r="AV192" i="63" s="1"/>
  <c r="AN194" i="63"/>
  <c r="AV195" i="63" s="1"/>
  <c r="AR194" i="63" s="1"/>
  <c r="AN239" i="63"/>
  <c r="AV240" i="63" s="1"/>
  <c r="AN242" i="63"/>
  <c r="AV243" i="63" s="1"/>
  <c r="AR242" i="63" s="1"/>
  <c r="AN260" i="63"/>
  <c r="AV261" i="63" s="1"/>
  <c r="AR260" i="63" s="1"/>
  <c r="AN287" i="63"/>
  <c r="AV288" i="63" s="1"/>
  <c r="AR287" i="63" s="1"/>
  <c r="AN290" i="63"/>
  <c r="AV291" i="63" s="1"/>
  <c r="AN308" i="63"/>
  <c r="AV309" i="63" s="1"/>
  <c r="AR308" i="63" s="1"/>
  <c r="AN311" i="58"/>
  <c r="AV312" i="58" s="1"/>
  <c r="AN299" i="58"/>
  <c r="AV300" i="58" s="1"/>
  <c r="AN32" i="62"/>
  <c r="AV33" i="62" s="1"/>
  <c r="AR32" i="62" s="1"/>
  <c r="AN41" i="62"/>
  <c r="AV42" i="62" s="1"/>
  <c r="AN44" i="62"/>
  <c r="AV45" i="62" s="1"/>
  <c r="AR44" i="62" s="1"/>
  <c r="AN98" i="62"/>
  <c r="AV99" i="62" s="1"/>
  <c r="AR98" i="62" s="1"/>
  <c r="AN176" i="62"/>
  <c r="AV177" i="62" s="1"/>
  <c r="AR176" i="62" s="1"/>
  <c r="AN185" i="62"/>
  <c r="AV186" i="62" s="1"/>
  <c r="AR185" i="62" s="1"/>
  <c r="AN194" i="62"/>
  <c r="AV195" i="62" s="1"/>
  <c r="AR194" i="62" s="1"/>
  <c r="AN254" i="62"/>
  <c r="AV255" i="62" s="1"/>
  <c r="AN302" i="62"/>
  <c r="AV303" i="62" s="1"/>
  <c r="AR302" i="62" s="1"/>
  <c r="AN155" i="63"/>
  <c r="AV156" i="63" s="1"/>
  <c r="AR155" i="63" s="1"/>
  <c r="AN158" i="63"/>
  <c r="AV159" i="63" s="1"/>
  <c r="AR158" i="63" s="1"/>
  <c r="AN185" i="63"/>
  <c r="AV186" i="63" s="1"/>
  <c r="AR185" i="63" s="1"/>
  <c r="AN200" i="63"/>
  <c r="AV201" i="63" s="1"/>
  <c r="AN233" i="63"/>
  <c r="AV234" i="63" s="1"/>
  <c r="AN281" i="63"/>
  <c r="AV282" i="63" s="1"/>
  <c r="AN242" i="58"/>
  <c r="AV243" i="58" s="1"/>
  <c r="AN53" i="62"/>
  <c r="AV54" i="62" s="1"/>
  <c r="AN107" i="62"/>
  <c r="AV108" i="62" s="1"/>
  <c r="AR107" i="62" s="1"/>
  <c r="AN188" i="62"/>
  <c r="AV189" i="62" s="1"/>
  <c r="AR188" i="62" s="1"/>
  <c r="AN203" i="62"/>
  <c r="AV204" i="62" s="1"/>
  <c r="AR203" i="62" s="1"/>
  <c r="AN305" i="62"/>
  <c r="AV306" i="62" s="1"/>
  <c r="AR305" i="62" s="1"/>
  <c r="AN311" i="62"/>
  <c r="AV312" i="62" s="1"/>
  <c r="AR311" i="62" s="1"/>
  <c r="AN95" i="63"/>
  <c r="AV96" i="63" s="1"/>
  <c r="AN128" i="63"/>
  <c r="AV129" i="63" s="1"/>
  <c r="AN149" i="63"/>
  <c r="AV150" i="63" s="1"/>
  <c r="AR149" i="63" s="1"/>
  <c r="AN203" i="63"/>
  <c r="AV204" i="63" s="1"/>
  <c r="AR203" i="63" s="1"/>
  <c r="AN206" i="63"/>
  <c r="AV207" i="63" s="1"/>
  <c r="AR206" i="63" s="1"/>
  <c r="AN251" i="63"/>
  <c r="AV252" i="63" s="1"/>
  <c r="AR251" i="63" s="1"/>
  <c r="AN254" i="63"/>
  <c r="AV255" i="63" s="1"/>
  <c r="AN272" i="63"/>
  <c r="AV273" i="63" s="1"/>
  <c r="AN299" i="63"/>
  <c r="AV300" i="63" s="1"/>
  <c r="AN302" i="63"/>
  <c r="AV303" i="63" s="1"/>
  <c r="AR302" i="63" s="1"/>
  <c r="AN314" i="58"/>
  <c r="AV315" i="58" s="1"/>
  <c r="AN302" i="58"/>
  <c r="AV303" i="58" s="1"/>
  <c r="AR302" i="58" s="1"/>
  <c r="AN278" i="58"/>
  <c r="AV279" i="58" s="1"/>
  <c r="AR278" i="58" s="1"/>
  <c r="AN104" i="62"/>
  <c r="AV105" i="62" s="1"/>
  <c r="AR104" i="62" s="1"/>
  <c r="AN113" i="62"/>
  <c r="AV114" i="62" s="1"/>
  <c r="AR113" i="62" s="1"/>
  <c r="AN122" i="62"/>
  <c r="AV123" i="62" s="1"/>
  <c r="AR122" i="62" s="1"/>
  <c r="AN200" i="62"/>
  <c r="AV201" i="62" s="1"/>
  <c r="AN209" i="62"/>
  <c r="AV210" i="62" s="1"/>
  <c r="AN218" i="62"/>
  <c r="AV219" i="62" s="1"/>
  <c r="AR218" i="62" s="1"/>
  <c r="AN266" i="62"/>
  <c r="AV267" i="62" s="1"/>
  <c r="AR266" i="62" s="1"/>
  <c r="AN314" i="62"/>
  <c r="AV315" i="62" s="1"/>
  <c r="AN89" i="63"/>
  <c r="AV90" i="63" s="1"/>
  <c r="AN131" i="63"/>
  <c r="AV132" i="63" s="1"/>
  <c r="AN134" i="63"/>
  <c r="AV135" i="63" s="1"/>
  <c r="AN164" i="63"/>
  <c r="AV165" i="63" s="1"/>
  <c r="AN197" i="63"/>
  <c r="AV198" i="63" s="1"/>
  <c r="AN212" i="63"/>
  <c r="AV213" i="63" s="1"/>
  <c r="AN245" i="63"/>
  <c r="AV246" i="63" s="1"/>
  <c r="AR245" i="63" s="1"/>
  <c r="AN293" i="63"/>
  <c r="AV294" i="63" s="1"/>
  <c r="AR293" i="63" s="1"/>
  <c r="AN116" i="62"/>
  <c r="AV117" i="62" s="1"/>
  <c r="AR116" i="62" s="1"/>
  <c r="AN212" i="62"/>
  <c r="AV213" i="62" s="1"/>
  <c r="AR212" i="62" s="1"/>
  <c r="AN23" i="63"/>
  <c r="AV24" i="63" s="1"/>
  <c r="AR23" i="63" s="1"/>
  <c r="AN53" i="63"/>
  <c r="AV54" i="63" s="1"/>
  <c r="AN104" i="63"/>
  <c r="AV105" i="63" s="1"/>
  <c r="AN125" i="63"/>
  <c r="AV126" i="63" s="1"/>
  <c r="AR125" i="63" s="1"/>
  <c r="AN167" i="63"/>
  <c r="AV168" i="63" s="1"/>
  <c r="AR167" i="63" s="1"/>
  <c r="AN170" i="63"/>
  <c r="AV171" i="63" s="1"/>
  <c r="AR170" i="63" s="1"/>
  <c r="AN215" i="63"/>
  <c r="AV216" i="63" s="1"/>
  <c r="AR215" i="63" s="1"/>
  <c r="AN218" i="63"/>
  <c r="AV219" i="63" s="1"/>
  <c r="AN263" i="63"/>
  <c r="AV264" i="63" s="1"/>
  <c r="AN266" i="63"/>
  <c r="AV267" i="63" s="1"/>
  <c r="AN284" i="63"/>
  <c r="AV285" i="63" s="1"/>
  <c r="AN311" i="63"/>
  <c r="AV312" i="63" s="1"/>
  <c r="AN314" i="63"/>
  <c r="AV315" i="63" s="1"/>
  <c r="AR314" i="63" s="1"/>
  <c r="AN290" i="58"/>
  <c r="AV291" i="58" s="1"/>
  <c r="AN275" i="58"/>
  <c r="AV276" i="58" s="1"/>
  <c r="AN257" i="58"/>
  <c r="AV258" i="58" s="1"/>
  <c r="AN239" i="58"/>
  <c r="AV240" i="58" s="1"/>
  <c r="AN209" i="58"/>
  <c r="AV210" i="58" s="1"/>
  <c r="AN200" i="58"/>
  <c r="AV201" i="58" s="1"/>
  <c r="AN188" i="58"/>
  <c r="AV189" i="58" s="1"/>
  <c r="AN143" i="58"/>
  <c r="AV144" i="58" s="1"/>
  <c r="AN125" i="58"/>
  <c r="AV126" i="58" s="1"/>
  <c r="AN116" i="58"/>
  <c r="AV117" i="58" s="1"/>
  <c r="AN107" i="58"/>
  <c r="AV108" i="58" s="1"/>
  <c r="AN104" i="58"/>
  <c r="AV105" i="58" s="1"/>
  <c r="AN95" i="58"/>
  <c r="AV96" i="58" s="1"/>
  <c r="AN92" i="58"/>
  <c r="AV93" i="58" s="1"/>
  <c r="AN89" i="58"/>
  <c r="AV90" i="58" s="1"/>
  <c r="AN83" i="58"/>
  <c r="AV84" i="58" s="1"/>
  <c r="AN59" i="58"/>
  <c r="AV60" i="58" s="1"/>
  <c r="AN47" i="58"/>
  <c r="AV48" i="58" s="1"/>
  <c r="AN59" i="62"/>
  <c r="AV60" i="62" s="1"/>
  <c r="AR59" i="62" s="1"/>
  <c r="AN65" i="62"/>
  <c r="AV66" i="62" s="1"/>
  <c r="AR65" i="62" s="1"/>
  <c r="AN128" i="62"/>
  <c r="AV129" i="62" s="1"/>
  <c r="AN137" i="62"/>
  <c r="AV138" i="62" s="1"/>
  <c r="AN146" i="62"/>
  <c r="AV147" i="62" s="1"/>
  <c r="AR146" i="62" s="1"/>
  <c r="AN230" i="62"/>
  <c r="AV231" i="62" s="1"/>
  <c r="AR230" i="62" s="1"/>
  <c r="AN278" i="62"/>
  <c r="AV279" i="62" s="1"/>
  <c r="AR278" i="62" s="1"/>
  <c r="AN107" i="63"/>
  <c r="AV108" i="63" s="1"/>
  <c r="AR107" i="63" s="1"/>
  <c r="AN140" i="63"/>
  <c r="AV141" i="63" s="1"/>
  <c r="AN161" i="63"/>
  <c r="AV162" i="63" s="1"/>
  <c r="AN176" i="63"/>
  <c r="AV177" i="63" s="1"/>
  <c r="AN209" i="63"/>
  <c r="AV210" i="63" s="1"/>
  <c r="AR209" i="63" s="1"/>
  <c r="AN224" i="63"/>
  <c r="AV225" i="63" s="1"/>
  <c r="AN257" i="63"/>
  <c r="AV258" i="63" s="1"/>
  <c r="AR257" i="63" s="1"/>
  <c r="AN305" i="63"/>
  <c r="AV306" i="63" s="1"/>
  <c r="AR305" i="63" s="1"/>
  <c r="H13" i="63"/>
  <c r="M13" i="63"/>
  <c r="AK13" i="63"/>
  <c r="E14" i="63"/>
  <c r="V14" i="63"/>
  <c r="AP14" i="63"/>
  <c r="P15" i="63"/>
  <c r="Z21" i="63"/>
  <c r="AN26" i="63"/>
  <c r="AV27" i="63" s="1"/>
  <c r="AR26" i="63" s="1"/>
  <c r="E15" i="63" s="1"/>
  <c r="AN41" i="63"/>
  <c r="AV42" i="63" s="1"/>
  <c r="AR41" i="63" s="1"/>
  <c r="AN50" i="63"/>
  <c r="AV51" i="63" s="1"/>
  <c r="AR50" i="63" s="1"/>
  <c r="AN65" i="63"/>
  <c r="AV66" i="63" s="1"/>
  <c r="AR65" i="63" s="1"/>
  <c r="AN74" i="63"/>
  <c r="AV75" i="63" s="1"/>
  <c r="AR74" i="63" s="1"/>
  <c r="AN92" i="63"/>
  <c r="AV93" i="63" s="1"/>
  <c r="AR92" i="63" s="1"/>
  <c r="S13" i="63"/>
  <c r="AO13" i="63"/>
  <c r="G14" i="63"/>
  <c r="AB14" i="63"/>
  <c r="AR14" i="63"/>
  <c r="AB15" i="63"/>
  <c r="K22" i="63"/>
  <c r="AN32" i="63"/>
  <c r="AV33" i="63" s="1"/>
  <c r="AR32" i="63" s="1"/>
  <c r="AN56" i="63"/>
  <c r="AV57" i="63" s="1"/>
  <c r="AR56" i="63" s="1"/>
  <c r="AN98" i="63"/>
  <c r="AV99" i="63" s="1"/>
  <c r="AR98" i="63" s="1"/>
  <c r="AN116" i="63"/>
  <c r="AV117" i="63" s="1"/>
  <c r="AR116" i="63" s="1"/>
  <c r="AK20" i="63"/>
  <c r="AR290" i="63"/>
  <c r="AR278" i="63"/>
  <c r="AR266" i="63"/>
  <c r="AR254" i="63"/>
  <c r="AR218" i="63"/>
  <c r="AR146" i="63"/>
  <c r="AR134" i="63"/>
  <c r="AR317" i="63"/>
  <c r="AR281" i="63"/>
  <c r="AR269" i="63"/>
  <c r="AR233" i="63"/>
  <c r="AR221" i="63"/>
  <c r="AR197" i="63"/>
  <c r="AR161" i="63"/>
  <c r="AR101" i="63"/>
  <c r="AR89" i="63"/>
  <c r="AR77" i="63"/>
  <c r="AR53" i="63"/>
  <c r="AR296" i="63"/>
  <c r="AR284" i="63"/>
  <c r="AR272" i="63"/>
  <c r="AR236" i="63"/>
  <c r="AR224" i="63"/>
  <c r="AR212" i="63"/>
  <c r="AR200" i="63"/>
  <c r="AR176" i="63"/>
  <c r="AR164" i="63"/>
  <c r="AR152" i="63"/>
  <c r="AR140" i="63"/>
  <c r="AR128" i="63"/>
  <c r="AR104" i="63"/>
  <c r="AR311" i="63"/>
  <c r="AR299" i="63"/>
  <c r="AR275" i="63"/>
  <c r="AR263" i="63"/>
  <c r="AR239" i="63"/>
  <c r="AR191" i="63"/>
  <c r="AR179" i="63"/>
  <c r="AR143" i="63"/>
  <c r="AR131" i="63"/>
  <c r="AR95" i="63"/>
  <c r="AS14" i="63"/>
  <c r="AH15" i="63"/>
  <c r="S22" i="63"/>
  <c r="AN35" i="63"/>
  <c r="AV36" i="63" s="1"/>
  <c r="AR35" i="63" s="1"/>
  <c r="AN59" i="63"/>
  <c r="AV60" i="63" s="1"/>
  <c r="AR59" i="63" s="1"/>
  <c r="AN113" i="63"/>
  <c r="AV114" i="63" s="1"/>
  <c r="AR113" i="63" s="1"/>
  <c r="AN119" i="63"/>
  <c r="AV120" i="63" s="1"/>
  <c r="AR119" i="63" s="1"/>
  <c r="H14" i="63"/>
  <c r="F13" i="63"/>
  <c r="AQ13" i="63"/>
  <c r="J14" i="63"/>
  <c r="AH14" i="63"/>
  <c r="AN15" i="63"/>
  <c r="AN38" i="63"/>
  <c r="AV39" i="63" s="1"/>
  <c r="AR38" i="63" s="1"/>
  <c r="AN62" i="63"/>
  <c r="AV63" i="63" s="1"/>
  <c r="AR62" i="63" s="1"/>
  <c r="AN83" i="63"/>
  <c r="AV84" i="63" s="1"/>
  <c r="AR83" i="63" s="1"/>
  <c r="AN122" i="63"/>
  <c r="AV123" i="63" s="1"/>
  <c r="AR122" i="63" s="1"/>
  <c r="AG22" i="63"/>
  <c r="Y22" i="63"/>
  <c r="Q22" i="63"/>
  <c r="I22" i="63"/>
  <c r="AK22" i="63" s="1"/>
  <c r="AF21" i="63"/>
  <c r="X21" i="63"/>
  <c r="P21" i="63"/>
  <c r="AF22" i="63"/>
  <c r="X22" i="63"/>
  <c r="P22" i="63"/>
  <c r="AE21" i="63"/>
  <c r="W21" i="63"/>
  <c r="O21" i="63"/>
  <c r="AE22" i="63"/>
  <c r="W22" i="63"/>
  <c r="O22" i="63"/>
  <c r="AD21" i="63"/>
  <c r="V21" i="63"/>
  <c r="N21" i="63"/>
  <c r="AD22" i="63"/>
  <c r="V22" i="63"/>
  <c r="N22" i="63"/>
  <c r="AC21" i="63"/>
  <c r="U21" i="63"/>
  <c r="M21" i="63"/>
  <c r="AC22" i="63"/>
  <c r="U22" i="63"/>
  <c r="M22" i="63"/>
  <c r="AJ21" i="63"/>
  <c r="AB21" i="63"/>
  <c r="T21" i="63"/>
  <c r="L21" i="63"/>
  <c r="AJ22" i="63"/>
  <c r="AB22" i="63"/>
  <c r="T22" i="63"/>
  <c r="L22" i="63"/>
  <c r="AI21" i="63"/>
  <c r="AA21" i="63"/>
  <c r="S21" i="63"/>
  <c r="K21" i="63"/>
  <c r="AH22" i="63"/>
  <c r="Z22" i="63"/>
  <c r="R22" i="63"/>
  <c r="J22" i="63"/>
  <c r="AG21" i="63"/>
  <c r="Y21" i="63"/>
  <c r="Q21" i="63"/>
  <c r="I21" i="63"/>
  <c r="G13" i="63"/>
  <c r="AR13" i="63"/>
  <c r="AK14" i="63"/>
  <c r="AI22" i="63"/>
  <c r="AN86" i="63"/>
  <c r="AV87" i="63" s="1"/>
  <c r="AR86" i="63" s="1"/>
  <c r="AS13" i="63"/>
  <c r="P14" i="63"/>
  <c r="AN14" i="63"/>
  <c r="J21" i="63"/>
  <c r="AN44" i="63"/>
  <c r="AV45" i="63" s="1"/>
  <c r="AR44" i="63" s="1"/>
  <c r="AN68" i="63"/>
  <c r="AV69" i="63" s="1"/>
  <c r="AR68" i="63" s="1"/>
  <c r="AN71" i="63"/>
  <c r="AV72" i="63" s="1"/>
  <c r="AR71" i="63" s="1"/>
  <c r="AN110" i="63"/>
  <c r="AV111" i="63" s="1"/>
  <c r="AR110" i="63" s="1"/>
  <c r="AR314" i="62"/>
  <c r="AR254" i="62"/>
  <c r="AR209" i="62"/>
  <c r="AR137" i="62"/>
  <c r="AR53" i="62"/>
  <c r="AR41" i="62"/>
  <c r="AR200" i="62"/>
  <c r="AR140" i="62"/>
  <c r="AR128" i="62"/>
  <c r="P13" i="62"/>
  <c r="F14" i="62"/>
  <c r="Y14" i="62"/>
  <c r="AQ14" i="62"/>
  <c r="V15" i="62"/>
  <c r="O21" i="62"/>
  <c r="X21" i="62"/>
  <c r="AG21" i="62"/>
  <c r="K22" i="62"/>
  <c r="T22" i="62"/>
  <c r="AC22" i="62"/>
  <c r="AR35" i="62"/>
  <c r="AN92" i="62"/>
  <c r="AV93" i="62" s="1"/>
  <c r="AR92" i="62" s="1"/>
  <c r="AN95" i="62"/>
  <c r="AV96" i="62" s="1"/>
  <c r="AR95" i="62" s="1"/>
  <c r="AN296" i="62"/>
  <c r="AV297" i="62" s="1"/>
  <c r="AR296" i="62" s="1"/>
  <c r="AR14" i="62"/>
  <c r="P21" i="62"/>
  <c r="Y21" i="62"/>
  <c r="AH21" i="62"/>
  <c r="L22" i="62"/>
  <c r="U22" i="62"/>
  <c r="AE22" i="62"/>
  <c r="AN62" i="62"/>
  <c r="AV63" i="62" s="1"/>
  <c r="AR62" i="62" s="1"/>
  <c r="AN110" i="62"/>
  <c r="AV111" i="62" s="1"/>
  <c r="AR110" i="62" s="1"/>
  <c r="AN125" i="62"/>
  <c r="AV126" i="62" s="1"/>
  <c r="AR125" i="62" s="1"/>
  <c r="AN143" i="62"/>
  <c r="AV144" i="62" s="1"/>
  <c r="AR143" i="62" s="1"/>
  <c r="AN158" i="62"/>
  <c r="AV159" i="62" s="1"/>
  <c r="AR158" i="62" s="1"/>
  <c r="AN173" i="62"/>
  <c r="AV174" i="62" s="1"/>
  <c r="AR173" i="62" s="1"/>
  <c r="AN191" i="62"/>
  <c r="AV192" i="62" s="1"/>
  <c r="AR191" i="62" s="1"/>
  <c r="AN206" i="62"/>
  <c r="AV207" i="62" s="1"/>
  <c r="AR206" i="62" s="1"/>
  <c r="AN221" i="62"/>
  <c r="AV222" i="62" s="1"/>
  <c r="AR221" i="62" s="1"/>
  <c r="AN245" i="62"/>
  <c r="AV246" i="62" s="1"/>
  <c r="AR245" i="62" s="1"/>
  <c r="AN269" i="62"/>
  <c r="AV270" i="62" s="1"/>
  <c r="AR269" i="62" s="1"/>
  <c r="AN293" i="62"/>
  <c r="AV294" i="62" s="1"/>
  <c r="AR293" i="62" s="1"/>
  <c r="AN317" i="62"/>
  <c r="AV318" i="62" s="1"/>
  <c r="AR317" i="62" s="1"/>
  <c r="AS14" i="62"/>
  <c r="AH15" i="62"/>
  <c r="AK20" i="62"/>
  <c r="Q21" i="62"/>
  <c r="Z21" i="62"/>
  <c r="AI21" i="62"/>
  <c r="M22" i="62"/>
  <c r="W22" i="62"/>
  <c r="AF22" i="62"/>
  <c r="AN26" i="62"/>
  <c r="AV27" i="62" s="1"/>
  <c r="AR26" i="62" s="1"/>
  <c r="E15" i="62" s="1"/>
  <c r="AN86" i="62"/>
  <c r="AV87" i="62" s="1"/>
  <c r="AR86" i="62" s="1"/>
  <c r="AN224" i="62"/>
  <c r="AV225" i="62" s="1"/>
  <c r="AR224" i="62" s="1"/>
  <c r="AN227" i="62"/>
  <c r="AV228" i="62" s="1"/>
  <c r="AR227" i="62" s="1"/>
  <c r="AN248" i="62"/>
  <c r="AV249" i="62" s="1"/>
  <c r="AR248" i="62" s="1"/>
  <c r="AN251" i="62"/>
  <c r="AV252" i="62" s="1"/>
  <c r="AR251" i="62" s="1"/>
  <c r="AN272" i="62"/>
  <c r="AV273" i="62" s="1"/>
  <c r="AR272" i="62" s="1"/>
  <c r="AN275" i="62"/>
  <c r="AV276" i="62" s="1"/>
  <c r="AR275" i="62" s="1"/>
  <c r="AN299" i="62"/>
  <c r="AV300" i="62" s="1"/>
  <c r="AR299" i="62" s="1"/>
  <c r="Y13" i="62"/>
  <c r="I21" i="62"/>
  <c r="R21" i="62"/>
  <c r="AA21" i="62"/>
  <c r="AJ21" i="62"/>
  <c r="O22" i="62"/>
  <c r="X22" i="62"/>
  <c r="AG22" i="62"/>
  <c r="AR23" i="62"/>
  <c r="AN131" i="62"/>
  <c r="AV132" i="62" s="1"/>
  <c r="AR131" i="62" s="1"/>
  <c r="AN179" i="62"/>
  <c r="AV180" i="62" s="1"/>
  <c r="AR179" i="62" s="1"/>
  <c r="J14" i="62"/>
  <c r="AH14" i="62"/>
  <c r="AD22" i="62"/>
  <c r="V22" i="62"/>
  <c r="N22" i="62"/>
  <c r="AC21" i="62"/>
  <c r="U21" i="62"/>
  <c r="M21" i="62"/>
  <c r="G13" i="62"/>
  <c r="AR13" i="62"/>
  <c r="M14" i="62"/>
  <c r="AK14" i="62"/>
  <c r="AP15" i="62"/>
  <c r="J21" i="62"/>
  <c r="S21" i="62"/>
  <c r="AB21" i="62"/>
  <c r="P22" i="62"/>
  <c r="Y22" i="62"/>
  <c r="AH22" i="62"/>
  <c r="AN50" i="62"/>
  <c r="AV51" i="62" s="1"/>
  <c r="AR50" i="62" s="1"/>
  <c r="AR80" i="62"/>
  <c r="AN284" i="62"/>
  <c r="AV285" i="62" s="1"/>
  <c r="AR284" i="62" s="1"/>
  <c r="AN308" i="62"/>
  <c r="AV309" i="62" s="1"/>
  <c r="AR308" i="62" s="1"/>
  <c r="G15" i="62"/>
  <c r="AR15" i="62"/>
  <c r="K21" i="62"/>
  <c r="T21" i="62"/>
  <c r="AD21" i="62"/>
  <c r="Q22" i="62"/>
  <c r="Z22" i="62"/>
  <c r="AI22" i="62"/>
  <c r="AR56" i="62"/>
  <c r="AN101" i="62"/>
  <c r="AV102" i="62" s="1"/>
  <c r="AR101" i="62" s="1"/>
  <c r="AN119" i="62"/>
  <c r="AV120" i="62" s="1"/>
  <c r="AR119" i="62" s="1"/>
  <c r="AN134" i="62"/>
  <c r="AV135" i="62" s="1"/>
  <c r="AR134" i="62" s="1"/>
  <c r="AN149" i="62"/>
  <c r="AV150" i="62" s="1"/>
  <c r="AR149" i="62" s="1"/>
  <c r="AN167" i="62"/>
  <c r="AV168" i="62" s="1"/>
  <c r="AR167" i="62" s="1"/>
  <c r="AN182" i="62"/>
  <c r="AV183" i="62" s="1"/>
  <c r="AR182" i="62" s="1"/>
  <c r="AN197" i="62"/>
  <c r="AV198" i="62" s="1"/>
  <c r="AR197" i="62" s="1"/>
  <c r="AN215" i="62"/>
  <c r="AV216" i="62" s="1"/>
  <c r="AR215" i="62" s="1"/>
  <c r="AN233" i="62"/>
  <c r="AV234" i="62" s="1"/>
  <c r="AR233" i="62" s="1"/>
  <c r="AN257" i="62"/>
  <c r="AV258" i="62" s="1"/>
  <c r="AR257" i="62" s="1"/>
  <c r="AN281" i="62"/>
  <c r="AV282" i="62" s="1"/>
  <c r="AR281" i="62" s="1"/>
  <c r="P14" i="62"/>
  <c r="J13" i="62"/>
  <c r="AH13" i="62"/>
  <c r="S14" i="62"/>
  <c r="J15" i="62"/>
  <c r="L21" i="62"/>
  <c r="V21" i="62"/>
  <c r="AE21" i="62"/>
  <c r="I22" i="62"/>
  <c r="AL22" i="62" s="1"/>
  <c r="R22" i="62"/>
  <c r="AA22" i="62"/>
  <c r="AJ22" i="62"/>
  <c r="AN74" i="62"/>
  <c r="AV75" i="62" s="1"/>
  <c r="AR74" i="62" s="1"/>
  <c r="AN236" i="62"/>
  <c r="AV237" i="62" s="1"/>
  <c r="AR236" i="62" s="1"/>
  <c r="AN239" i="62"/>
  <c r="AV240" i="62" s="1"/>
  <c r="AR239" i="62" s="1"/>
  <c r="AN260" i="62"/>
  <c r="AV261" i="62" s="1"/>
  <c r="AR260" i="62" s="1"/>
  <c r="AN263" i="62"/>
  <c r="AV264" i="62" s="1"/>
  <c r="AR263" i="62" s="1"/>
  <c r="AN287" i="62"/>
  <c r="AV288" i="62" s="1"/>
  <c r="AR287" i="62" s="1"/>
  <c r="H14" i="62"/>
  <c r="J18" i="62" s="1"/>
  <c r="N21" i="62"/>
  <c r="W21" i="62"/>
  <c r="AF21" i="62"/>
  <c r="J22" i="62"/>
  <c r="S22" i="62"/>
  <c r="AR71" i="62"/>
  <c r="P15" i="57"/>
  <c r="Z15" i="57" s="1"/>
  <c r="AH24" i="57"/>
  <c r="Z26" i="57"/>
  <c r="P32" i="57"/>
  <c r="Z32" i="57" s="1"/>
  <c r="P34" i="57"/>
  <c r="Z34" i="57" s="1"/>
  <c r="P53" i="57"/>
  <c r="R53" i="57" s="1"/>
  <c r="T53" i="57" s="1"/>
  <c r="AJ44" i="57"/>
  <c r="P21" i="57"/>
  <c r="R21" i="57" s="1"/>
  <c r="P31" i="57"/>
  <c r="P46" i="57"/>
  <c r="R46" i="57" s="1"/>
  <c r="P45" i="57"/>
  <c r="R45" i="57" s="1"/>
  <c r="T45" i="57" s="1"/>
  <c r="Z37" i="57"/>
  <c r="P54" i="57"/>
  <c r="R54" i="57" s="1"/>
  <c r="T54" i="57" s="1"/>
  <c r="AJ37" i="57"/>
  <c r="P44" i="57"/>
  <c r="R44" i="57" s="1"/>
  <c r="P47" i="57"/>
  <c r="R47" i="57" s="1"/>
  <c r="Y13" i="58"/>
  <c r="AK14" i="58"/>
  <c r="AB13" i="58"/>
  <c r="AR14" i="58"/>
  <c r="AH13" i="58"/>
  <c r="AS14" i="58"/>
  <c r="AK13" i="58"/>
  <c r="AH15" i="58"/>
  <c r="AR13" i="58"/>
  <c r="G13" i="58"/>
  <c r="G14" i="58"/>
  <c r="H14" i="58"/>
  <c r="AC22" i="58"/>
  <c r="U22" i="58"/>
  <c r="M22" i="58"/>
  <c r="AG21" i="58"/>
  <c r="Y21" i="58"/>
  <c r="Q21" i="58"/>
  <c r="AO110" i="58"/>
  <c r="AU111" i="58" s="1"/>
  <c r="AJ22" i="58"/>
  <c r="AB22" i="58"/>
  <c r="T22" i="58"/>
  <c r="L22" i="58"/>
  <c r="AF21" i="58"/>
  <c r="X21" i="58"/>
  <c r="P21" i="58"/>
  <c r="AI22" i="58"/>
  <c r="AA22" i="58"/>
  <c r="S22" i="58"/>
  <c r="K22" i="58"/>
  <c r="AE21" i="58"/>
  <c r="W21" i="58"/>
  <c r="O21" i="58"/>
  <c r="AH22" i="58"/>
  <c r="Z22" i="58"/>
  <c r="R22" i="58"/>
  <c r="J22" i="58"/>
  <c r="AD21" i="58"/>
  <c r="V21" i="58"/>
  <c r="N21" i="58"/>
  <c r="AG22" i="58"/>
  <c r="Y22" i="58"/>
  <c r="Q22" i="58"/>
  <c r="I22" i="58"/>
  <c r="AM22" i="58" s="1"/>
  <c r="AC21" i="58"/>
  <c r="U21" i="58"/>
  <c r="M21" i="58"/>
  <c r="AF22" i="58"/>
  <c r="X22" i="58"/>
  <c r="P22" i="58"/>
  <c r="AJ21" i="58"/>
  <c r="AB21" i="58"/>
  <c r="T21" i="58"/>
  <c r="L21" i="58"/>
  <c r="AE22" i="58"/>
  <c r="W22" i="58"/>
  <c r="O22" i="58"/>
  <c r="AI21" i="58"/>
  <c r="AA21" i="58"/>
  <c r="S21" i="58"/>
  <c r="K21" i="58"/>
  <c r="AD22" i="58"/>
  <c r="V22" i="58"/>
  <c r="N22" i="58"/>
  <c r="AH21" i="58"/>
  <c r="Z21" i="58"/>
  <c r="R21" i="58"/>
  <c r="J21" i="58"/>
  <c r="AN50" i="58"/>
  <c r="AV51" i="58" s="1"/>
  <c r="AR50" i="58" s="1"/>
  <c r="AN53" i="58"/>
  <c r="AV54" i="58" s="1"/>
  <c r="AR53" i="58" s="1"/>
  <c r="AN86" i="58"/>
  <c r="AV87" i="58" s="1"/>
  <c r="AR86" i="58" s="1"/>
  <c r="AN134" i="58"/>
  <c r="AV135" i="58" s="1"/>
  <c r="AR134" i="58" s="1"/>
  <c r="AN140" i="58"/>
  <c r="AV141" i="58" s="1"/>
  <c r="AR140" i="58" s="1"/>
  <c r="AR182" i="58"/>
  <c r="AN197" i="58"/>
  <c r="AV198" i="58" s="1"/>
  <c r="AR197" i="58" s="1"/>
  <c r="AN230" i="58"/>
  <c r="AV231" i="58" s="1"/>
  <c r="AR230" i="58" s="1"/>
  <c r="AN236" i="58"/>
  <c r="AV237" i="58" s="1"/>
  <c r="AR236" i="58" s="1"/>
  <c r="AN293" i="58"/>
  <c r="AV294" i="58" s="1"/>
  <c r="AR293" i="58" s="1"/>
  <c r="AL21" i="58"/>
  <c r="AN32" i="58"/>
  <c r="AV33" i="58" s="1"/>
  <c r="AR32" i="58" s="1"/>
  <c r="AN62" i="58"/>
  <c r="AV63" i="58" s="1"/>
  <c r="AR62" i="58" s="1"/>
  <c r="AR110" i="58"/>
  <c r="AR242" i="58"/>
  <c r="AN14" i="58"/>
  <c r="AN13" i="58"/>
  <c r="AO14" i="58"/>
  <c r="AQ14" i="58"/>
  <c r="AP14" i="58"/>
  <c r="AN44" i="58"/>
  <c r="AV45" i="58" s="1"/>
  <c r="AR44" i="58" s="1"/>
  <c r="AN74" i="58"/>
  <c r="AV75" i="58" s="1"/>
  <c r="AR74" i="58" s="1"/>
  <c r="AN122" i="58"/>
  <c r="AV123" i="58" s="1"/>
  <c r="AR122" i="58" s="1"/>
  <c r="AN158" i="58"/>
  <c r="AV159" i="58" s="1"/>
  <c r="AR158" i="58" s="1"/>
  <c r="AN164" i="58"/>
  <c r="AV165" i="58" s="1"/>
  <c r="AR164" i="58" s="1"/>
  <c r="AR206" i="58"/>
  <c r="AN221" i="58"/>
  <c r="AV222" i="58" s="1"/>
  <c r="AR221" i="58" s="1"/>
  <c r="AN254" i="58"/>
  <c r="AV255" i="58" s="1"/>
  <c r="AR254" i="58" s="1"/>
  <c r="AN260" i="58"/>
  <c r="AV261" i="58" s="1"/>
  <c r="AR260" i="58" s="1"/>
  <c r="M13" i="58"/>
  <c r="J15" i="58"/>
  <c r="P14" i="58"/>
  <c r="P13" i="58"/>
  <c r="P15" i="58"/>
  <c r="S14" i="58"/>
  <c r="E13" i="58"/>
  <c r="J14" i="58"/>
  <c r="AM21" i="58"/>
  <c r="V15" i="58"/>
  <c r="Y14" i="58"/>
  <c r="V14" i="58"/>
  <c r="F13" i="58"/>
  <c r="M14" i="58"/>
  <c r="AN56" i="58"/>
  <c r="AV57" i="58" s="1"/>
  <c r="AR56" i="58" s="1"/>
  <c r="AN80" i="58"/>
  <c r="AV81" i="58" s="1"/>
  <c r="AR80" i="58" s="1"/>
  <c r="AN113" i="58"/>
  <c r="AV114" i="58" s="1"/>
  <c r="AR113" i="58" s="1"/>
  <c r="AN128" i="58"/>
  <c r="AV129" i="58" s="1"/>
  <c r="AR128" i="58" s="1"/>
  <c r="AN185" i="58"/>
  <c r="AV186" i="58" s="1"/>
  <c r="AR185" i="58" s="1"/>
  <c r="AN218" i="58"/>
  <c r="AV219" i="58" s="1"/>
  <c r="AR218" i="58" s="1"/>
  <c r="AN224" i="58"/>
  <c r="AV225" i="58" s="1"/>
  <c r="AR224" i="58" s="1"/>
  <c r="AO311" i="58"/>
  <c r="AU312" i="58" s="1"/>
  <c r="AO299" i="58"/>
  <c r="AU300" i="58" s="1"/>
  <c r="AO287" i="58"/>
  <c r="AU288" i="58" s="1"/>
  <c r="AO275" i="58"/>
  <c r="AU276" i="58" s="1"/>
  <c r="AO263" i="58"/>
  <c r="AU264" i="58" s="1"/>
  <c r="AO251" i="58"/>
  <c r="AU252" i="58" s="1"/>
  <c r="AO239" i="58"/>
  <c r="AU240" i="58" s="1"/>
  <c r="AO227" i="58"/>
  <c r="AU228" i="58" s="1"/>
  <c r="AO215" i="58"/>
  <c r="AU216" i="58" s="1"/>
  <c r="AO203" i="58"/>
  <c r="AU204" i="58" s="1"/>
  <c r="AO191" i="58"/>
  <c r="AU192" i="58" s="1"/>
  <c r="AO179" i="58"/>
  <c r="AU180" i="58" s="1"/>
  <c r="AO167" i="58"/>
  <c r="AU168" i="58" s="1"/>
  <c r="AO155" i="58"/>
  <c r="AU156" i="58" s="1"/>
  <c r="AO143" i="58"/>
  <c r="AU144" i="58" s="1"/>
  <c r="AO131" i="58"/>
  <c r="AU132" i="58" s="1"/>
  <c r="AO119" i="58"/>
  <c r="AU120" i="58" s="1"/>
  <c r="AO107" i="58"/>
  <c r="AU108" i="58" s="1"/>
  <c r="AO95" i="58"/>
  <c r="AU96" i="58" s="1"/>
  <c r="AO83" i="58"/>
  <c r="AU84" i="58" s="1"/>
  <c r="AO71" i="58"/>
  <c r="AU72" i="58" s="1"/>
  <c r="AO47" i="58"/>
  <c r="AU48" i="58" s="1"/>
  <c r="AO35" i="58"/>
  <c r="AU36" i="58" s="1"/>
  <c r="AK20" i="58"/>
  <c r="AR314" i="58"/>
  <c r="AO314" i="58"/>
  <c r="AU315" i="58" s="1"/>
  <c r="AO302" i="58"/>
  <c r="AU303" i="58" s="1"/>
  <c r="AO290" i="58"/>
  <c r="AU291" i="58" s="1"/>
  <c r="AO242" i="58"/>
  <c r="AU243" i="58" s="1"/>
  <c r="AO206" i="58"/>
  <c r="AU207" i="58" s="1"/>
  <c r="AO182" i="58"/>
  <c r="AU183" i="58" s="1"/>
  <c r="AR317" i="58"/>
  <c r="AR305" i="58"/>
  <c r="AR281" i="58"/>
  <c r="AR257" i="58"/>
  <c r="AR245" i="58"/>
  <c r="AR233" i="58"/>
  <c r="AR209" i="58"/>
  <c r="AR173" i="58"/>
  <c r="AR149" i="58"/>
  <c r="AR125" i="58"/>
  <c r="AR89" i="58"/>
  <c r="AR77" i="58"/>
  <c r="AR65" i="58"/>
  <c r="AK21" i="58"/>
  <c r="AO317" i="58"/>
  <c r="AU318" i="58" s="1"/>
  <c r="AO305" i="58"/>
  <c r="AU306" i="58" s="1"/>
  <c r="AO281" i="58"/>
  <c r="AU282" i="58" s="1"/>
  <c r="AO269" i="58"/>
  <c r="AU270" i="58" s="1"/>
  <c r="AO257" i="58"/>
  <c r="AU258" i="58" s="1"/>
  <c r="AO245" i="58"/>
  <c r="AU246" i="58" s="1"/>
  <c r="AO233" i="58"/>
  <c r="AU234" i="58" s="1"/>
  <c r="AO209" i="58"/>
  <c r="AU210" i="58" s="1"/>
  <c r="AO173" i="58"/>
  <c r="AU174" i="58" s="1"/>
  <c r="AO161" i="58"/>
  <c r="AU162" i="58" s="1"/>
  <c r="AO149" i="58"/>
  <c r="AU150" i="58" s="1"/>
  <c r="AO137" i="58"/>
  <c r="AU138" i="58" s="1"/>
  <c r="AO125" i="58"/>
  <c r="AU126" i="58" s="1"/>
  <c r="AO89" i="58"/>
  <c r="AU90" i="58" s="1"/>
  <c r="AO77" i="58"/>
  <c r="AU78" i="58" s="1"/>
  <c r="AR308" i="58"/>
  <c r="AR296" i="58"/>
  <c r="AR284" i="58"/>
  <c r="AR248" i="58"/>
  <c r="AR200" i="58"/>
  <c r="AR188" i="58"/>
  <c r="AR176" i="58"/>
  <c r="AR116" i="58"/>
  <c r="AR104" i="58"/>
  <c r="AR92" i="58"/>
  <c r="AR68" i="58"/>
  <c r="AO308" i="58"/>
  <c r="AU309" i="58" s="1"/>
  <c r="AO296" i="58"/>
  <c r="AU297" i="58" s="1"/>
  <c r="AO284" i="58"/>
  <c r="AU285" i="58" s="1"/>
  <c r="AO248" i="58"/>
  <c r="AU249" i="58" s="1"/>
  <c r="AO212" i="58"/>
  <c r="AU213" i="58" s="1"/>
  <c r="AO200" i="58"/>
  <c r="AU201" i="58" s="1"/>
  <c r="AO188" i="58"/>
  <c r="AU189" i="58" s="1"/>
  <c r="AO176" i="58"/>
  <c r="AU177" i="58" s="1"/>
  <c r="AO116" i="58"/>
  <c r="AU117" i="58" s="1"/>
  <c r="AO104" i="58"/>
  <c r="AU105" i="58" s="1"/>
  <c r="AO92" i="58"/>
  <c r="AU93" i="58" s="1"/>
  <c r="AO68" i="58"/>
  <c r="AU69" i="58" s="1"/>
  <c r="AR311" i="58"/>
  <c r="AR299" i="58"/>
  <c r="AR287" i="58"/>
  <c r="AR275" i="58"/>
  <c r="AR263" i="58"/>
  <c r="AR251" i="58"/>
  <c r="AR239" i="58"/>
  <c r="AR227" i="58"/>
  <c r="AR215" i="58"/>
  <c r="AR203" i="58"/>
  <c r="AR191" i="58"/>
  <c r="AR179" i="58"/>
  <c r="AR167" i="58"/>
  <c r="AR155" i="58"/>
  <c r="AR143" i="58"/>
  <c r="AR131" i="58"/>
  <c r="AR119" i="58"/>
  <c r="AR107" i="58"/>
  <c r="AR95" i="58"/>
  <c r="AR83" i="58"/>
  <c r="AR71" i="58"/>
  <c r="AR59" i="58"/>
  <c r="AR47" i="58"/>
  <c r="AR35" i="58"/>
  <c r="F14" i="58"/>
  <c r="E14" i="58"/>
  <c r="AO13" i="58"/>
  <c r="AB14" i="58"/>
  <c r="AB15" i="58"/>
  <c r="J13" i="58"/>
  <c r="AP13" i="58"/>
  <c r="AE14" i="58"/>
  <c r="AN101" i="58"/>
  <c r="AV102" i="58" s="1"/>
  <c r="AR101" i="58" s="1"/>
  <c r="AN146" i="58"/>
  <c r="AV147" i="58" s="1"/>
  <c r="AR146" i="58" s="1"/>
  <c r="AN152" i="58"/>
  <c r="AV153" i="58" s="1"/>
  <c r="AR152" i="58" s="1"/>
  <c r="AR194" i="58"/>
  <c r="AR290" i="58"/>
  <c r="AQ13" i="58"/>
  <c r="AN15" i="58"/>
  <c r="AN26" i="58"/>
  <c r="AV27" i="58" s="1"/>
  <c r="AR26" i="58" s="1"/>
  <c r="E15" i="58" s="1"/>
  <c r="AN29" i="58"/>
  <c r="AV30" i="58" s="1"/>
  <c r="AR29" i="58" s="1"/>
  <c r="AN98" i="58"/>
  <c r="AV99" i="58" s="1"/>
  <c r="AR98" i="58" s="1"/>
  <c r="AP15" i="58"/>
  <c r="AN38" i="58"/>
  <c r="AV39" i="58" s="1"/>
  <c r="AR38" i="58" s="1"/>
  <c r="AN41" i="58"/>
  <c r="AV42" i="58" s="1"/>
  <c r="AR41" i="58" s="1"/>
  <c r="AO65" i="58"/>
  <c r="AU66" i="58" s="1"/>
  <c r="AN170" i="58"/>
  <c r="AV171" i="58" s="1"/>
  <c r="AR170" i="58" s="1"/>
  <c r="AN266" i="58"/>
  <c r="AV267" i="58" s="1"/>
  <c r="AR266" i="58" s="1"/>
  <c r="AN272" i="58"/>
  <c r="AV273" i="58" s="1"/>
  <c r="AR272" i="58" s="1"/>
  <c r="H13" i="58"/>
  <c r="AS13" i="58"/>
  <c r="AF18" i="57"/>
  <c r="AB18" i="57"/>
  <c r="AF42" i="57"/>
  <c r="AB42" i="57"/>
  <c r="AN38" i="57"/>
  <c r="AJ38" i="57"/>
  <c r="AF13" i="57"/>
  <c r="AB13" i="57"/>
  <c r="AB39" i="57"/>
  <c r="AF39" i="57"/>
  <c r="AB23" i="57"/>
  <c r="AF23" i="57"/>
  <c r="AN19" i="57"/>
  <c r="AJ19" i="57"/>
  <c r="AF37" i="57"/>
  <c r="AB37" i="57"/>
  <c r="P43" i="57"/>
  <c r="R43" i="57" s="1"/>
  <c r="AH43" i="57"/>
  <c r="AN53" i="57"/>
  <c r="AJ53" i="57"/>
  <c r="AN11" i="57"/>
  <c r="AJ11" i="57"/>
  <c r="Z16" i="57"/>
  <c r="R16" i="57"/>
  <c r="X21" i="57"/>
  <c r="T21" i="57"/>
  <c r="Z29" i="57"/>
  <c r="AF32" i="57"/>
  <c r="AB32" i="57"/>
  <c r="R39" i="57"/>
  <c r="AN40" i="57"/>
  <c r="AJ40" i="57"/>
  <c r="X53" i="57"/>
  <c r="X29" i="57"/>
  <c r="T29" i="57"/>
  <c r="P27" i="57"/>
  <c r="Z27" i="57" s="1"/>
  <c r="R13" i="57"/>
  <c r="AJ16" i="57"/>
  <c r="AJ21" i="57"/>
  <c r="R23" i="57"/>
  <c r="AN24" i="57"/>
  <c r="AJ24" i="57"/>
  <c r="P30" i="57"/>
  <c r="R30" i="57" s="1"/>
  <c r="X45" i="57"/>
  <c r="AB26" i="57"/>
  <c r="AF26" i="57"/>
  <c r="P14" i="57"/>
  <c r="Z14" i="57" s="1"/>
  <c r="T24" i="57"/>
  <c r="X24" i="57"/>
  <c r="P35" i="57"/>
  <c r="Z35" i="57" s="1"/>
  <c r="X46" i="57"/>
  <c r="T46" i="57"/>
  <c r="AH12" i="57"/>
  <c r="P12" i="57"/>
  <c r="Z12" i="57" s="1"/>
  <c r="AN32" i="57"/>
  <c r="AJ32" i="57"/>
  <c r="T52" i="57"/>
  <c r="X52" i="57"/>
  <c r="P11" i="57"/>
  <c r="Z11" i="57" s="1"/>
  <c r="AH14" i="57"/>
  <c r="P19" i="57"/>
  <c r="Z19" i="57" s="1"/>
  <c r="AH35" i="57"/>
  <c r="AN46" i="57"/>
  <c r="P51" i="57"/>
  <c r="Z51" i="57" s="1"/>
  <c r="AH51" i="57"/>
  <c r="Z52" i="57"/>
  <c r="T40" i="57"/>
  <c r="X40" i="57"/>
  <c r="AJ22" i="57"/>
  <c r="AN22" i="57"/>
  <c r="P38" i="57"/>
  <c r="Z38" i="57" s="1"/>
  <c r="AN47" i="57"/>
  <c r="AN15" i="57"/>
  <c r="P22" i="57"/>
  <c r="Z22" i="57" s="1"/>
  <c r="AH27" i="57"/>
  <c r="AJ30" i="57"/>
  <c r="AN30" i="57"/>
  <c r="AN31" i="57"/>
  <c r="X37" i="57"/>
  <c r="T37" i="57"/>
  <c r="T44" i="57"/>
  <c r="X44" i="57"/>
  <c r="AF48" i="57"/>
  <c r="AB48" i="57"/>
  <c r="AJ52" i="57"/>
  <c r="AH50" i="57"/>
  <c r="P50" i="57"/>
  <c r="R50" i="57" s="1"/>
  <c r="Z24" i="57"/>
  <c r="AH25" i="57"/>
  <c r="P25" i="57"/>
  <c r="R25" i="57" s="1"/>
  <c r="P28" i="57"/>
  <c r="Z28" i="57" s="1"/>
  <c r="AH28" i="57"/>
  <c r="R32" i="57"/>
  <c r="Z40" i="57"/>
  <c r="AH41" i="57"/>
  <c r="P41" i="57"/>
  <c r="R41" i="57" s="1"/>
  <c r="R48" i="57"/>
  <c r="R18" i="57"/>
  <c r="AH18" i="57"/>
  <c r="R34" i="57"/>
  <c r="AH34" i="57"/>
  <c r="Z47" i="57"/>
  <c r="AH17" i="57"/>
  <c r="P17" i="57"/>
  <c r="P20" i="57"/>
  <c r="Z20" i="57" s="1"/>
  <c r="AH20" i="57"/>
  <c r="AH23" i="57"/>
  <c r="AH33" i="57"/>
  <c r="P33" i="57"/>
  <c r="Z33" i="57" s="1"/>
  <c r="P36" i="57"/>
  <c r="R36" i="57" s="1"/>
  <c r="AH36" i="57"/>
  <c r="AH39" i="57"/>
  <c r="R26" i="57"/>
  <c r="AH26" i="57"/>
  <c r="Z41" i="57"/>
  <c r="R42" i="57"/>
  <c r="AH42" i="57"/>
  <c r="P49" i="57"/>
  <c r="AO278" i="62" l="1"/>
  <c r="AU279" i="62" s="1"/>
  <c r="AO278" i="58"/>
  <c r="AU279" i="58" s="1"/>
  <c r="AO59" i="58"/>
  <c r="AU60" i="58" s="1"/>
  <c r="AO194" i="58"/>
  <c r="AU195" i="58" s="1"/>
  <c r="AK22" i="58"/>
  <c r="AO107" i="62"/>
  <c r="AU108" i="62" s="1"/>
  <c r="AO203" i="62"/>
  <c r="AU204" i="62" s="1"/>
  <c r="AO80" i="63"/>
  <c r="AU81" i="63" s="1"/>
  <c r="Z25" i="57"/>
  <c r="R35" i="57"/>
  <c r="Z46" i="57"/>
  <c r="R15" i="57"/>
  <c r="Z36" i="57"/>
  <c r="AO293" i="58"/>
  <c r="AU294" i="58" s="1"/>
  <c r="Z21" i="57"/>
  <c r="AO230" i="58"/>
  <c r="AU231" i="58" s="1"/>
  <c r="AO260" i="58"/>
  <c r="AU261" i="58" s="1"/>
  <c r="AO236" i="58"/>
  <c r="AU237" i="58" s="1"/>
  <c r="AO122" i="58"/>
  <c r="AU123" i="58" s="1"/>
  <c r="AO92" i="62"/>
  <c r="AU93" i="62" s="1"/>
  <c r="AO62" i="58"/>
  <c r="AU63" i="58" s="1"/>
  <c r="AO149" i="63"/>
  <c r="AU150" i="63" s="1"/>
  <c r="AO62" i="63"/>
  <c r="AU63" i="63" s="1"/>
  <c r="AO278" i="63"/>
  <c r="AU279" i="63" s="1"/>
  <c r="AO119" i="63"/>
  <c r="AU120" i="63" s="1"/>
  <c r="AO152" i="63"/>
  <c r="AU153" i="63" s="1"/>
  <c r="AO161" i="63"/>
  <c r="AU162" i="63" s="1"/>
  <c r="AO74" i="63"/>
  <c r="AU75" i="63" s="1"/>
  <c r="AO131" i="63"/>
  <c r="AU132" i="63" s="1"/>
  <c r="C15" i="63"/>
  <c r="AO164" i="63"/>
  <c r="AU165" i="63" s="1"/>
  <c r="AO233" i="63"/>
  <c r="AU234" i="63" s="1"/>
  <c r="AO86" i="63"/>
  <c r="AU87" i="63" s="1"/>
  <c r="AO203" i="63"/>
  <c r="AU204" i="63" s="1"/>
  <c r="AO176" i="63"/>
  <c r="AU177" i="63" s="1"/>
  <c r="AO245" i="63"/>
  <c r="AU246" i="63" s="1"/>
  <c r="AO158" i="63"/>
  <c r="AU159" i="63" s="1"/>
  <c r="AO215" i="63"/>
  <c r="AU216" i="63" s="1"/>
  <c r="C13" i="63"/>
  <c r="AO248" i="63"/>
  <c r="AU249" i="63" s="1"/>
  <c r="AO41" i="63"/>
  <c r="AU42" i="63" s="1"/>
  <c r="AO257" i="63"/>
  <c r="AU258" i="63" s="1"/>
  <c r="AO170" i="63"/>
  <c r="AU171" i="63" s="1"/>
  <c r="AO227" i="63"/>
  <c r="AU228" i="63" s="1"/>
  <c r="AO260" i="63"/>
  <c r="AU261" i="63" s="1"/>
  <c r="AO53" i="63"/>
  <c r="AU54" i="63" s="1"/>
  <c r="AK21" i="63"/>
  <c r="AO182" i="63"/>
  <c r="AU183" i="63" s="1"/>
  <c r="AO299" i="63"/>
  <c r="AU300" i="63" s="1"/>
  <c r="AO272" i="63"/>
  <c r="AU273" i="63" s="1"/>
  <c r="AO65" i="63"/>
  <c r="AU66" i="63" s="1"/>
  <c r="AL22" i="63"/>
  <c r="AO254" i="63"/>
  <c r="AU255" i="63" s="1"/>
  <c r="AO23" i="63"/>
  <c r="AU24" i="63" s="1"/>
  <c r="AO311" i="63"/>
  <c r="AU312" i="63" s="1"/>
  <c r="AO137" i="63"/>
  <c r="AU138" i="63" s="1"/>
  <c r="AM22" i="63"/>
  <c r="AO266" i="63"/>
  <c r="AU267" i="63" s="1"/>
  <c r="AO107" i="63"/>
  <c r="AU108" i="63" s="1"/>
  <c r="AO200" i="62"/>
  <c r="AU201" i="62" s="1"/>
  <c r="AO44" i="62"/>
  <c r="AU45" i="62" s="1"/>
  <c r="AO71" i="62"/>
  <c r="AU72" i="62" s="1"/>
  <c r="AO152" i="62"/>
  <c r="AU153" i="62" s="1"/>
  <c r="AO47" i="62"/>
  <c r="AU48" i="62" s="1"/>
  <c r="AO227" i="62"/>
  <c r="AU228" i="62" s="1"/>
  <c r="AO188" i="62"/>
  <c r="AU189" i="62" s="1"/>
  <c r="AO35" i="62"/>
  <c r="AU36" i="62" s="1"/>
  <c r="AO62" i="62"/>
  <c r="AU63" i="62" s="1"/>
  <c r="AO29" i="62"/>
  <c r="AU30" i="62" s="1"/>
  <c r="AO104" i="62"/>
  <c r="AU105" i="62" s="1"/>
  <c r="AO38" i="62"/>
  <c r="AU39" i="62" s="1"/>
  <c r="AO167" i="62"/>
  <c r="AU168" i="62" s="1"/>
  <c r="AO32" i="62"/>
  <c r="AU33" i="62" s="1"/>
  <c r="AO68" i="62"/>
  <c r="AU69" i="62" s="1"/>
  <c r="AO137" i="62"/>
  <c r="AU138" i="62" s="1"/>
  <c r="AO146" i="62"/>
  <c r="AU147" i="62" s="1"/>
  <c r="AO161" i="62"/>
  <c r="AU162" i="62" s="1"/>
  <c r="AO170" i="62"/>
  <c r="AU171" i="62" s="1"/>
  <c r="AO311" i="62"/>
  <c r="AU312" i="62" s="1"/>
  <c r="AO212" i="62"/>
  <c r="AU213" i="62" s="1"/>
  <c r="AO23" i="62"/>
  <c r="AU24" i="62" s="1"/>
  <c r="AO59" i="62"/>
  <c r="AU60" i="62" s="1"/>
  <c r="AO245" i="62"/>
  <c r="AU246" i="62" s="1"/>
  <c r="AO242" i="62"/>
  <c r="AU243" i="62" s="1"/>
  <c r="AO164" i="62"/>
  <c r="AU165" i="62" s="1"/>
  <c r="C14" i="62"/>
  <c r="AK21" i="62"/>
  <c r="AO254" i="62"/>
  <c r="AU255" i="62" s="1"/>
  <c r="AO116" i="62"/>
  <c r="AU117" i="62" s="1"/>
  <c r="AO176" i="62"/>
  <c r="AU177" i="62" s="1"/>
  <c r="AO224" i="62"/>
  <c r="AU225" i="62" s="1"/>
  <c r="AO266" i="62"/>
  <c r="AU267" i="62" s="1"/>
  <c r="AO143" i="62"/>
  <c r="AU144" i="62" s="1"/>
  <c r="C13" i="62"/>
  <c r="AO128" i="62"/>
  <c r="AU129" i="62" s="1"/>
  <c r="AO302" i="62"/>
  <c r="AU303" i="62" s="1"/>
  <c r="C15" i="62"/>
  <c r="AO191" i="62"/>
  <c r="AU192" i="62" s="1"/>
  <c r="AO83" i="62"/>
  <c r="AU84" i="62" s="1"/>
  <c r="AM21" i="62"/>
  <c r="AO287" i="62"/>
  <c r="AU288" i="62" s="1"/>
  <c r="AO65" i="62"/>
  <c r="AU66" i="62" s="1"/>
  <c r="AL21" i="62"/>
  <c r="AO140" i="62"/>
  <c r="AU141" i="62" s="1"/>
  <c r="AO155" i="62"/>
  <c r="AU156" i="62" s="1"/>
  <c r="AO56" i="62"/>
  <c r="AU57" i="62" s="1"/>
  <c r="AO53" i="62"/>
  <c r="AU54" i="62" s="1"/>
  <c r="C14" i="63"/>
  <c r="AO188" i="63"/>
  <c r="AU189" i="63" s="1"/>
  <c r="AO284" i="63"/>
  <c r="AU285" i="63" s="1"/>
  <c r="AO77" i="63"/>
  <c r="AU78" i="63" s="1"/>
  <c r="AO173" i="63"/>
  <c r="AU174" i="63" s="1"/>
  <c r="AO269" i="63"/>
  <c r="AU270" i="63" s="1"/>
  <c r="AL21" i="63"/>
  <c r="AO98" i="63"/>
  <c r="AU99" i="63" s="1"/>
  <c r="AO194" i="63"/>
  <c r="AU195" i="63" s="1"/>
  <c r="AO290" i="63"/>
  <c r="AU291" i="63" s="1"/>
  <c r="AO47" i="63"/>
  <c r="AU48" i="63" s="1"/>
  <c r="AO143" i="63"/>
  <c r="AU144" i="63" s="1"/>
  <c r="AO239" i="63"/>
  <c r="AU240" i="63" s="1"/>
  <c r="AF18" i="63"/>
  <c r="X18" i="63"/>
  <c r="AM18" i="63"/>
  <c r="AE18" i="63"/>
  <c r="W18" i="63"/>
  <c r="AL18" i="63"/>
  <c r="AD18" i="63"/>
  <c r="V18" i="63"/>
  <c r="AK18" i="63"/>
  <c r="AC18" i="63"/>
  <c r="AJ18" i="63"/>
  <c r="AB18" i="63"/>
  <c r="T18" i="63"/>
  <c r="AI18" i="63"/>
  <c r="AG18" i="63"/>
  <c r="Y18" i="63"/>
  <c r="Q18" i="63"/>
  <c r="I18" i="63"/>
  <c r="P18" i="63"/>
  <c r="AH18" i="63"/>
  <c r="O18" i="63"/>
  <c r="AA18" i="63"/>
  <c r="N18" i="63"/>
  <c r="Z18" i="63"/>
  <c r="M18" i="63"/>
  <c r="U18" i="63"/>
  <c r="L18" i="63"/>
  <c r="S18" i="63"/>
  <c r="K18" i="63"/>
  <c r="R18" i="63"/>
  <c r="J18" i="63"/>
  <c r="AO35" i="63"/>
  <c r="AU36" i="63" s="1"/>
  <c r="AO68" i="63"/>
  <c r="AU69" i="63" s="1"/>
  <c r="AO308" i="63"/>
  <c r="AU309" i="63" s="1"/>
  <c r="AO101" i="63"/>
  <c r="AU102" i="63" s="1"/>
  <c r="AO197" i="63"/>
  <c r="AU198" i="63" s="1"/>
  <c r="AO293" i="63"/>
  <c r="AU294" i="63" s="1"/>
  <c r="AO26" i="63"/>
  <c r="AU27" i="63" s="1"/>
  <c r="AO122" i="63"/>
  <c r="AU123" i="63" s="1"/>
  <c r="AO218" i="63"/>
  <c r="AU219" i="63" s="1"/>
  <c r="AO314" i="63"/>
  <c r="AU315" i="63" s="1"/>
  <c r="AO71" i="63"/>
  <c r="AU72" i="63" s="1"/>
  <c r="AO167" i="63"/>
  <c r="AU168" i="63" s="1"/>
  <c r="AO263" i="63"/>
  <c r="AU264" i="63" s="1"/>
  <c r="AO56" i="63"/>
  <c r="AU57" i="63" s="1"/>
  <c r="AO44" i="63"/>
  <c r="AU45" i="63" s="1"/>
  <c r="AO128" i="63"/>
  <c r="AU129" i="63" s="1"/>
  <c r="AO224" i="63"/>
  <c r="AU225" i="63" s="1"/>
  <c r="AO113" i="63"/>
  <c r="AU114" i="63" s="1"/>
  <c r="AO209" i="63"/>
  <c r="AU210" i="63" s="1"/>
  <c r="AO305" i="63"/>
  <c r="AU306" i="63" s="1"/>
  <c r="AO38" i="63"/>
  <c r="AU39" i="63" s="1"/>
  <c r="AO134" i="63"/>
  <c r="AU135" i="63" s="1"/>
  <c r="AO230" i="63"/>
  <c r="AU231" i="63" s="1"/>
  <c r="AM21" i="63"/>
  <c r="AO83" i="63"/>
  <c r="AU84" i="63" s="1"/>
  <c r="AO179" i="63"/>
  <c r="AU180" i="63" s="1"/>
  <c r="AO275" i="63"/>
  <c r="AU276" i="63" s="1"/>
  <c r="AO32" i="63"/>
  <c r="AU33" i="63" s="1"/>
  <c r="AO200" i="63"/>
  <c r="AU201" i="63" s="1"/>
  <c r="AO296" i="63"/>
  <c r="AU297" i="63" s="1"/>
  <c r="AO89" i="63"/>
  <c r="AU90" i="63" s="1"/>
  <c r="AO185" i="63"/>
  <c r="AU186" i="63" s="1"/>
  <c r="AO281" i="63"/>
  <c r="AU282" i="63" s="1"/>
  <c r="AO110" i="63"/>
  <c r="AU111" i="63" s="1"/>
  <c r="AO206" i="63"/>
  <c r="AU207" i="63" s="1"/>
  <c r="AO302" i="63"/>
  <c r="AU303" i="63" s="1"/>
  <c r="AO59" i="63"/>
  <c r="AU60" i="63" s="1"/>
  <c r="AO155" i="63"/>
  <c r="AU156" i="63" s="1"/>
  <c r="AO251" i="63"/>
  <c r="AU252" i="63" s="1"/>
  <c r="AO92" i="63"/>
  <c r="AU93" i="63" s="1"/>
  <c r="AO212" i="63"/>
  <c r="AU213" i="63" s="1"/>
  <c r="AO104" i="63"/>
  <c r="AU105" i="63" s="1"/>
  <c r="AO140" i="63"/>
  <c r="AU141" i="63" s="1"/>
  <c r="AO236" i="63"/>
  <c r="AU237" i="63" s="1"/>
  <c r="AO29" i="63"/>
  <c r="AU30" i="63" s="1"/>
  <c r="AO125" i="63"/>
  <c r="AU126" i="63" s="1"/>
  <c r="AO221" i="63"/>
  <c r="AU222" i="63" s="1"/>
  <c r="AO317" i="63"/>
  <c r="AU318" i="63" s="1"/>
  <c r="AO50" i="63"/>
  <c r="AU51" i="63" s="1"/>
  <c r="AO146" i="63"/>
  <c r="AU147" i="63" s="1"/>
  <c r="AO242" i="63"/>
  <c r="AU243" i="63" s="1"/>
  <c r="AO95" i="63"/>
  <c r="AU96" i="63" s="1"/>
  <c r="AO191" i="63"/>
  <c r="AU192" i="63" s="1"/>
  <c r="AO287" i="63"/>
  <c r="AU288" i="63" s="1"/>
  <c r="AO116" i="63"/>
  <c r="AU117" i="63" s="1"/>
  <c r="AO260" i="62"/>
  <c r="AU261" i="62" s="1"/>
  <c r="AO89" i="62"/>
  <c r="AU90" i="62" s="1"/>
  <c r="AO185" i="62"/>
  <c r="AU186" i="62" s="1"/>
  <c r="AO281" i="62"/>
  <c r="AU282" i="62" s="1"/>
  <c r="AO98" i="62"/>
  <c r="AU99" i="62" s="1"/>
  <c r="AO194" i="62"/>
  <c r="AU195" i="62" s="1"/>
  <c r="AO290" i="62"/>
  <c r="AU291" i="62" s="1"/>
  <c r="S18" i="62"/>
  <c r="V18" i="62"/>
  <c r="P18" i="62"/>
  <c r="R18" i="62"/>
  <c r="AO119" i="62"/>
  <c r="AU120" i="62" s="1"/>
  <c r="AO50" i="62"/>
  <c r="AU51" i="62" s="1"/>
  <c r="AO299" i="62"/>
  <c r="AU300" i="62" s="1"/>
  <c r="AO272" i="62"/>
  <c r="AU273" i="62" s="1"/>
  <c r="AO101" i="62"/>
  <c r="AU102" i="62" s="1"/>
  <c r="AO197" i="62"/>
  <c r="AU198" i="62" s="1"/>
  <c r="AO293" i="62"/>
  <c r="AU294" i="62" s="1"/>
  <c r="AO110" i="62"/>
  <c r="AU111" i="62" s="1"/>
  <c r="AO206" i="62"/>
  <c r="AU207" i="62" s="1"/>
  <c r="AB18" i="62"/>
  <c r="AE18" i="62"/>
  <c r="AH18" i="62"/>
  <c r="AA18" i="62"/>
  <c r="AO95" i="62"/>
  <c r="AU96" i="62" s="1"/>
  <c r="AO26" i="62"/>
  <c r="AU27" i="62" s="1"/>
  <c r="AO263" i="62"/>
  <c r="AU264" i="62" s="1"/>
  <c r="AO80" i="62"/>
  <c r="AU81" i="62" s="1"/>
  <c r="AO284" i="62"/>
  <c r="AU285" i="62" s="1"/>
  <c r="AO113" i="62"/>
  <c r="AU114" i="62" s="1"/>
  <c r="AO209" i="62"/>
  <c r="AU210" i="62" s="1"/>
  <c r="AO305" i="62"/>
  <c r="AU306" i="62" s="1"/>
  <c r="AO122" i="62"/>
  <c r="AU123" i="62" s="1"/>
  <c r="AO218" i="62"/>
  <c r="AU219" i="62" s="1"/>
  <c r="AO314" i="62"/>
  <c r="AU315" i="62" s="1"/>
  <c r="AL18" i="62"/>
  <c r="W18" i="62"/>
  <c r="Y18" i="62"/>
  <c r="AJ18" i="62"/>
  <c r="AO74" i="62"/>
  <c r="AU75" i="62" s="1"/>
  <c r="AO41" i="62"/>
  <c r="AU42" i="62" s="1"/>
  <c r="AO131" i="62"/>
  <c r="AU132" i="62" s="1"/>
  <c r="AO275" i="62"/>
  <c r="AU276" i="62" s="1"/>
  <c r="AO296" i="62"/>
  <c r="AU297" i="62" s="1"/>
  <c r="AO125" i="62"/>
  <c r="AU126" i="62" s="1"/>
  <c r="AO221" i="62"/>
  <c r="AU222" i="62" s="1"/>
  <c r="AO317" i="62"/>
  <c r="AU318" i="62" s="1"/>
  <c r="AO134" i="62"/>
  <c r="AU135" i="62" s="1"/>
  <c r="AO230" i="62"/>
  <c r="AU231" i="62" s="1"/>
  <c r="L18" i="62"/>
  <c r="AF18" i="62"/>
  <c r="I18" i="62"/>
  <c r="U18" i="62"/>
  <c r="AK22" i="62"/>
  <c r="AO239" i="62"/>
  <c r="AU240" i="62" s="1"/>
  <c r="AO251" i="62"/>
  <c r="AU252" i="62" s="1"/>
  <c r="AO308" i="62"/>
  <c r="AU309" i="62" s="1"/>
  <c r="AO233" i="62"/>
  <c r="AU234" i="62" s="1"/>
  <c r="T18" i="62"/>
  <c r="N18" i="62"/>
  <c r="Q18" i="62"/>
  <c r="AC18" i="62"/>
  <c r="AO215" i="62"/>
  <c r="AU216" i="62" s="1"/>
  <c r="AM22" i="62"/>
  <c r="AO149" i="62"/>
  <c r="AU150" i="62" s="1"/>
  <c r="AO158" i="62"/>
  <c r="AU159" i="62" s="1"/>
  <c r="AD18" i="62"/>
  <c r="O18" i="62"/>
  <c r="Z18" i="62"/>
  <c r="AK18" i="62"/>
  <c r="AO236" i="62"/>
  <c r="AU237" i="62" s="1"/>
  <c r="AO257" i="62"/>
  <c r="AU258" i="62" s="1"/>
  <c r="AM18" i="62"/>
  <c r="X18" i="62"/>
  <c r="AI18" i="62"/>
  <c r="AO179" i="62"/>
  <c r="AU180" i="62" s="1"/>
  <c r="AO248" i="62"/>
  <c r="AU249" i="62" s="1"/>
  <c r="AO77" i="62"/>
  <c r="AU78" i="62" s="1"/>
  <c r="AO173" i="62"/>
  <c r="AU174" i="62" s="1"/>
  <c r="AO269" i="62"/>
  <c r="AU270" i="62" s="1"/>
  <c r="AO86" i="62"/>
  <c r="AU87" i="62" s="1"/>
  <c r="AO182" i="62"/>
  <c r="AU183" i="62" s="1"/>
  <c r="K18" i="62"/>
  <c r="M18" i="62"/>
  <c r="AG18" i="62"/>
  <c r="AO74" i="58"/>
  <c r="AU75" i="58" s="1"/>
  <c r="AO53" i="58"/>
  <c r="AU54" i="58" s="1"/>
  <c r="AO80" i="58"/>
  <c r="AU81" i="58" s="1"/>
  <c r="X54" i="57"/>
  <c r="AQ54" i="57" s="1"/>
  <c r="R51" i="57"/>
  <c r="T51" i="57" s="1"/>
  <c r="Z54" i="57"/>
  <c r="AB54" i="57" s="1"/>
  <c r="R19" i="57"/>
  <c r="AF34" i="57"/>
  <c r="AB34" i="57"/>
  <c r="T47" i="57"/>
  <c r="X47" i="57"/>
  <c r="Z44" i="57"/>
  <c r="R22" i="57"/>
  <c r="X22" i="57" s="1"/>
  <c r="R20" i="57"/>
  <c r="X20" i="57" s="1"/>
  <c r="Z30" i="57"/>
  <c r="AF30" i="57" s="1"/>
  <c r="Z45" i="57"/>
  <c r="Z53" i="57"/>
  <c r="Z43" i="57"/>
  <c r="AF43" i="57" s="1"/>
  <c r="AP47" i="57"/>
  <c r="AB15" i="57"/>
  <c r="AF15" i="57"/>
  <c r="Z31" i="57"/>
  <c r="R31" i="57"/>
  <c r="R38" i="57"/>
  <c r="X38" i="57" s="1"/>
  <c r="R11" i="57"/>
  <c r="AO140" i="58"/>
  <c r="AU141" i="58" s="1"/>
  <c r="AO50" i="58"/>
  <c r="AU51" i="58" s="1"/>
  <c r="AO197" i="58"/>
  <c r="AU198" i="58" s="1"/>
  <c r="AO32" i="58"/>
  <c r="AU33" i="58" s="1"/>
  <c r="AO44" i="58"/>
  <c r="AU45" i="58" s="1"/>
  <c r="AL22" i="58"/>
  <c r="AO86" i="58"/>
  <c r="AU87" i="58" s="1"/>
  <c r="AO113" i="58"/>
  <c r="AU114" i="58" s="1"/>
  <c r="AO164" i="58"/>
  <c r="AU165" i="58" s="1"/>
  <c r="AO41" i="58"/>
  <c r="AU42" i="58" s="1"/>
  <c r="AO56" i="58"/>
  <c r="AU57" i="58" s="1"/>
  <c r="AO254" i="58"/>
  <c r="AU255" i="58" s="1"/>
  <c r="AO221" i="58"/>
  <c r="AU222" i="58" s="1"/>
  <c r="AO134" i="58"/>
  <c r="AU135" i="58" s="1"/>
  <c r="AO158" i="58"/>
  <c r="AU159" i="58" s="1"/>
  <c r="AO266" i="58"/>
  <c r="AU267" i="58" s="1"/>
  <c r="AO128" i="58"/>
  <c r="AU129" i="58" s="1"/>
  <c r="AO170" i="58"/>
  <c r="AU171" i="58" s="1"/>
  <c r="AO185" i="58"/>
  <c r="AU186" i="58" s="1"/>
  <c r="C15" i="58"/>
  <c r="AO29" i="58"/>
  <c r="AU30" i="58" s="1"/>
  <c r="AO38" i="58"/>
  <c r="AU39" i="58" s="1"/>
  <c r="C14" i="58"/>
  <c r="AO218" i="58"/>
  <c r="AU219" i="58" s="1"/>
  <c r="AO98" i="58"/>
  <c r="AU99" i="58" s="1"/>
  <c r="AO224" i="58"/>
  <c r="AU225" i="58" s="1"/>
  <c r="C13" i="58"/>
  <c r="AO146" i="58"/>
  <c r="AU147" i="58" s="1"/>
  <c r="AO152" i="58"/>
  <c r="AU153" i="58" s="1"/>
  <c r="AO101" i="58"/>
  <c r="AU102" i="58" s="1"/>
  <c r="AO272" i="58"/>
  <c r="AU273" i="58" s="1"/>
  <c r="AF18" i="58"/>
  <c r="X18" i="58"/>
  <c r="P18" i="58"/>
  <c r="AK18" i="58"/>
  <c r="AC18" i="58"/>
  <c r="U18" i="58"/>
  <c r="AI18" i="58"/>
  <c r="AA18" i="58"/>
  <c r="S18" i="58"/>
  <c r="K18" i="58"/>
  <c r="AH18" i="58"/>
  <c r="Z18" i="58"/>
  <c r="R18" i="58"/>
  <c r="J18" i="58"/>
  <c r="AG18" i="58"/>
  <c r="Y18" i="58"/>
  <c r="Q18" i="58"/>
  <c r="AB18" i="58"/>
  <c r="W18" i="58"/>
  <c r="V18" i="58"/>
  <c r="T18" i="58"/>
  <c r="AM18" i="58"/>
  <c r="AL18" i="58"/>
  <c r="O18" i="58"/>
  <c r="N18" i="58"/>
  <c r="AJ18" i="58"/>
  <c r="AE18" i="58"/>
  <c r="M18" i="58"/>
  <c r="AD18" i="58"/>
  <c r="L18" i="58"/>
  <c r="AO26" i="58"/>
  <c r="AU27" i="58" s="1"/>
  <c r="AB12" i="57"/>
  <c r="AF12" i="57"/>
  <c r="AF14" i="57"/>
  <c r="AB14" i="57"/>
  <c r="AF28" i="57"/>
  <c r="AB28" i="57"/>
  <c r="T50" i="57"/>
  <c r="X50" i="57"/>
  <c r="AF38" i="57"/>
  <c r="AB38" i="57"/>
  <c r="AF19" i="57"/>
  <c r="AB19" i="57"/>
  <c r="T30" i="57"/>
  <c r="X30" i="57"/>
  <c r="X36" i="57"/>
  <c r="T36" i="57"/>
  <c r="T43" i="57"/>
  <c r="X43" i="57"/>
  <c r="AF27" i="57"/>
  <c r="AB27" i="57"/>
  <c r="R17" i="57"/>
  <c r="Z17" i="57"/>
  <c r="T19" i="57"/>
  <c r="X19" i="57"/>
  <c r="AJ36" i="57"/>
  <c r="AN36" i="57"/>
  <c r="AJ18" i="57"/>
  <c r="AN18" i="57"/>
  <c r="X42" i="57"/>
  <c r="T42" i="57"/>
  <c r="Z50" i="57"/>
  <c r="X18" i="57"/>
  <c r="T18" i="57"/>
  <c r="X25" i="57"/>
  <c r="T25" i="57"/>
  <c r="AQ37" i="57"/>
  <c r="AP37" i="57"/>
  <c r="AF51" i="57"/>
  <c r="AB51" i="57"/>
  <c r="R27" i="57"/>
  <c r="AF46" i="57"/>
  <c r="AB46" i="57"/>
  <c r="AF52" i="57"/>
  <c r="AB52" i="57"/>
  <c r="AN25" i="57"/>
  <c r="AJ25" i="57"/>
  <c r="AN14" i="57"/>
  <c r="AJ14" i="57"/>
  <c r="AQ21" i="57"/>
  <c r="AP21" i="57"/>
  <c r="X41" i="57"/>
  <c r="T41" i="57"/>
  <c r="AF35" i="57"/>
  <c r="AB35" i="57"/>
  <c r="AQ47" i="57"/>
  <c r="X16" i="57"/>
  <c r="T16" i="57"/>
  <c r="AN43" i="57"/>
  <c r="AJ43" i="57"/>
  <c r="AF41" i="57"/>
  <c r="AB41" i="57"/>
  <c r="X48" i="57"/>
  <c r="T48" i="57"/>
  <c r="X23" i="57"/>
  <c r="T23" i="57"/>
  <c r="AN33" i="57"/>
  <c r="AJ33" i="57"/>
  <c r="T38" i="57"/>
  <c r="AJ26" i="57"/>
  <c r="AN26" i="57"/>
  <c r="AJ23" i="57"/>
  <c r="AN23" i="57"/>
  <c r="AJ34" i="57"/>
  <c r="AN34" i="57"/>
  <c r="AN41" i="57"/>
  <c r="AJ41" i="57"/>
  <c r="AN35" i="57"/>
  <c r="AJ35" i="57"/>
  <c r="AB11" i="57"/>
  <c r="AF11" i="57" s="1"/>
  <c r="I25" i="58" s="1"/>
  <c r="I18" i="58" s="1"/>
  <c r="AJ12" i="57"/>
  <c r="AN12" i="57"/>
  <c r="AP24" i="57"/>
  <c r="AQ24" i="57"/>
  <c r="AQ45" i="57"/>
  <c r="AP45" i="57"/>
  <c r="AF16" i="57"/>
  <c r="AB16" i="57"/>
  <c r="AJ39" i="57"/>
  <c r="AN39" i="57"/>
  <c r="AF33" i="57"/>
  <c r="AB33" i="57"/>
  <c r="T35" i="57"/>
  <c r="X35" i="57"/>
  <c r="AQ53" i="57"/>
  <c r="AP53" i="57"/>
  <c r="AF36" i="57"/>
  <c r="AB36" i="57"/>
  <c r="T11" i="57"/>
  <c r="X11" i="57" s="1"/>
  <c r="R49" i="57"/>
  <c r="Z49" i="57"/>
  <c r="X26" i="57"/>
  <c r="T26" i="57"/>
  <c r="AJ20" i="57"/>
  <c r="AN20" i="57"/>
  <c r="X34" i="57"/>
  <c r="T34" i="57"/>
  <c r="AF40" i="57"/>
  <c r="AB40" i="57"/>
  <c r="AJ50" i="57"/>
  <c r="AN50" i="57"/>
  <c r="AN27" i="57"/>
  <c r="AJ27" i="57"/>
  <c r="AP40" i="57"/>
  <c r="AQ40" i="57"/>
  <c r="AP52" i="57"/>
  <c r="AQ52" i="57"/>
  <c r="R12" i="57"/>
  <c r="X13" i="57"/>
  <c r="T13" i="57"/>
  <c r="AB43" i="57"/>
  <c r="X39" i="57"/>
  <c r="T39" i="57"/>
  <c r="AJ28" i="57"/>
  <c r="AN28" i="57"/>
  <c r="AB47" i="57"/>
  <c r="AF47" i="57"/>
  <c r="R33" i="57"/>
  <c r="AF24" i="57"/>
  <c r="AB24" i="57"/>
  <c r="AF54" i="57"/>
  <c r="AF25" i="57"/>
  <c r="AB25" i="57"/>
  <c r="R28" i="57"/>
  <c r="X32" i="57"/>
  <c r="T32" i="57"/>
  <c r="AP44" i="57"/>
  <c r="AQ44" i="57"/>
  <c r="R14" i="57"/>
  <c r="AF20" i="57"/>
  <c r="AB20" i="57"/>
  <c r="T22" i="57"/>
  <c r="AJ42" i="57"/>
  <c r="AN42" i="57"/>
  <c r="AN17" i="57"/>
  <c r="AJ17" i="57"/>
  <c r="AF22" i="57"/>
  <c r="AB22" i="57"/>
  <c r="AN51" i="57"/>
  <c r="AJ51" i="57"/>
  <c r="AQ46" i="57"/>
  <c r="AP46" i="57"/>
  <c r="AQ29" i="57"/>
  <c r="AP29" i="57"/>
  <c r="AB29" i="57"/>
  <c r="AF29" i="57"/>
  <c r="T20" i="57" l="1"/>
  <c r="AB21" i="57"/>
  <c r="AF21" i="57"/>
  <c r="T15" i="57"/>
  <c r="X15" i="57"/>
  <c r="X51" i="57"/>
  <c r="AQ51" i="57" s="1"/>
  <c r="AP54" i="57"/>
  <c r="AF31" i="57"/>
  <c r="AB31" i="57"/>
  <c r="AB30" i="57"/>
  <c r="AF44" i="57"/>
  <c r="AB44" i="57"/>
  <c r="T31" i="57"/>
  <c r="X31" i="57"/>
  <c r="AF53" i="57"/>
  <c r="AB53" i="57"/>
  <c r="AF45" i="57"/>
  <c r="AB45" i="57"/>
  <c r="AP38" i="57"/>
  <c r="AQ38" i="57"/>
  <c r="X12" i="57"/>
  <c r="T12" i="57"/>
  <c r="AQ26" i="57"/>
  <c r="AP26" i="57"/>
  <c r="AQ25" i="57"/>
  <c r="AP25" i="57"/>
  <c r="AQ19" i="57"/>
  <c r="AP19" i="57"/>
  <c r="AQ50" i="57"/>
  <c r="AP50" i="57"/>
  <c r="AP32" i="57"/>
  <c r="AQ32" i="57"/>
  <c r="X33" i="57"/>
  <c r="T33" i="57"/>
  <c r="AF49" i="57"/>
  <c r="AB49" i="57"/>
  <c r="AQ35" i="57"/>
  <c r="AP35" i="57"/>
  <c r="AP36" i="57"/>
  <c r="AQ36" i="57"/>
  <c r="AP22" i="57"/>
  <c r="AQ22" i="57"/>
  <c r="X28" i="57"/>
  <c r="T28" i="57"/>
  <c r="AP51" i="57"/>
  <c r="T49" i="57"/>
  <c r="X49" i="57"/>
  <c r="AQ23" i="57"/>
  <c r="AP23" i="57"/>
  <c r="AP16" i="57"/>
  <c r="AQ16" i="57"/>
  <c r="T27" i="57"/>
  <c r="X27" i="57"/>
  <c r="AQ18" i="57"/>
  <c r="AP18" i="57"/>
  <c r="AF17" i="57"/>
  <c r="AB17" i="57"/>
  <c r="AP30" i="57"/>
  <c r="AQ30" i="57"/>
  <c r="AQ11" i="57"/>
  <c r="AP11" i="57"/>
  <c r="I24" i="58" s="1"/>
  <c r="AN23" i="58" s="1"/>
  <c r="AF50" i="57"/>
  <c r="AB50" i="57"/>
  <c r="X17" i="57"/>
  <c r="T17" i="57"/>
  <c r="AQ34" i="57"/>
  <c r="AP34" i="57"/>
  <c r="AQ48" i="57"/>
  <c r="AP48" i="57"/>
  <c r="AQ39" i="57"/>
  <c r="AP39" i="57"/>
  <c r="T14" i="57"/>
  <c r="X14" i="57"/>
  <c r="AQ42" i="57"/>
  <c r="AP42" i="57"/>
  <c r="AQ43" i="57"/>
  <c r="AP43" i="57"/>
  <c r="AQ13" i="57"/>
  <c r="AP13" i="57"/>
  <c r="AQ41" i="57"/>
  <c r="AP41" i="57"/>
  <c r="AP20" i="57"/>
  <c r="AQ20" i="57"/>
  <c r="AQ15" i="57" l="1"/>
  <c r="AP15" i="57"/>
  <c r="AV24" i="58"/>
  <c r="AR23" i="58" s="1"/>
  <c r="AO23" i="58"/>
  <c r="AU24" i="58" s="1"/>
  <c r="AQ31" i="57"/>
  <c r="AP31" i="57"/>
  <c r="AP28" i="57"/>
  <c r="AQ28" i="57"/>
  <c r="AP14" i="57"/>
  <c r="AQ14" i="57"/>
  <c r="AQ27" i="57"/>
  <c r="AP27" i="57"/>
  <c r="AQ17" i="57"/>
  <c r="AP17" i="57"/>
  <c r="AQ33" i="57"/>
  <c r="AP33" i="57"/>
  <c r="AQ49" i="57"/>
  <c r="AP49" i="57"/>
  <c r="AP12" i="57"/>
  <c r="AQ12" i="57"/>
  <c r="B7" i="53" l="1"/>
  <c r="B8" i="53" s="1"/>
  <c r="B9" i="53" s="1"/>
  <c r="B10" i="53" s="1"/>
  <c r="B11" i="53" s="1"/>
  <c r="B12" i="53" s="1"/>
  <c r="B13" i="53" s="1"/>
  <c r="B14" i="53" s="1"/>
  <c r="B15" i="53" s="1"/>
  <c r="B16" i="53" s="1"/>
  <c r="B17" i="53" s="1"/>
  <c r="B18" i="53" s="1"/>
  <c r="B19" i="53" s="1"/>
  <c r="B20" i="53" s="1"/>
  <c r="B21" i="53" s="1"/>
  <c r="B22" i="53" s="1"/>
  <c r="B23" i="53" s="1"/>
  <c r="B24" i="53" s="1"/>
  <c r="B25" i="53" s="1"/>
  <c r="B26" i="53" s="1"/>
  <c r="B27" i="53" s="1"/>
  <c r="B28" i="53" s="1"/>
  <c r="B29" i="53" s="1"/>
  <c r="B30" i="53" s="1"/>
  <c r="B31" i="53" s="1"/>
  <c r="B32" i="53" s="1"/>
  <c r="B33" i="53" s="1"/>
  <c r="B34" i="53" s="1"/>
  <c r="B35" i="53" s="1"/>
  <c r="B36" i="53" s="1"/>
  <c r="B37" i="53" s="1"/>
  <c r="B38" i="53" s="1"/>
  <c r="B39" i="53" s="1"/>
  <c r="B40" i="53" s="1"/>
  <c r="B41" i="53" s="1"/>
  <c r="B42" i="53" s="1"/>
  <c r="B43" i="53" s="1"/>
  <c r="B44" i="53" s="1"/>
  <c r="B45" i="53" s="1"/>
  <c r="B46" i="53" s="1"/>
  <c r="B47" i="53" s="1"/>
  <c r="B48" i="53" s="1"/>
  <c r="B49" i="53" s="1"/>
  <c r="B50" i="53" s="1"/>
  <c r="B51" i="53" s="1"/>
  <c r="B52" i="53" s="1"/>
  <c r="B53" i="53" s="1"/>
  <c r="B54" i="53" s="1"/>
  <c r="B55" i="53" s="1"/>
  <c r="B56" i="53" s="1"/>
  <c r="B57" i="53" s="1"/>
  <c r="B58" i="53" s="1"/>
  <c r="B59" i="53" s="1"/>
  <c r="B60" i="53" s="1"/>
  <c r="B61" i="53" s="1"/>
  <c r="B62" i="53" s="1"/>
  <c r="B63" i="53" s="1"/>
  <c r="B64" i="53" s="1"/>
  <c r="B65" i="53" s="1"/>
  <c r="B66" i="53" s="1"/>
  <c r="B67" i="53" s="1"/>
  <c r="B68" i="53" s="1"/>
  <c r="B69" i="53" s="1"/>
  <c r="B70" i="53" s="1"/>
  <c r="B71" i="53" s="1"/>
  <c r="B72" i="53" s="1"/>
  <c r="B73" i="53" s="1"/>
  <c r="B74" i="53" s="1"/>
  <c r="B75" i="53" s="1"/>
  <c r="B76" i="53" s="1"/>
  <c r="B77" i="53" s="1"/>
  <c r="B78" i="53" s="1"/>
  <c r="B79" i="53" s="1"/>
  <c r="B80" i="53" s="1"/>
  <c r="B81" i="53" s="1"/>
  <c r="B82" i="53" s="1"/>
  <c r="B83" i="53" s="1"/>
  <c r="B84" i="53" s="1"/>
  <c r="B85" i="53" s="1"/>
  <c r="B86" i="53" s="1"/>
  <c r="B87" i="53" s="1"/>
  <c r="B88" i="53" s="1"/>
  <c r="B89" i="53" s="1"/>
  <c r="B90" i="53" s="1"/>
  <c r="B91" i="53" s="1"/>
  <c r="B92" i="53" s="1"/>
  <c r="B93" i="53" s="1"/>
  <c r="B94" i="53" s="1"/>
  <c r="B95" i="53" s="1"/>
  <c r="B96" i="53" s="1"/>
  <c r="B97" i="53" s="1"/>
  <c r="B98" i="53" s="1"/>
  <c r="B99" i="53" s="1"/>
  <c r="B100" i="53" s="1"/>
  <c r="B101" i="53" s="1"/>
  <c r="B102" i="53" s="1"/>
  <c r="B103" i="53" s="1"/>
  <c r="B104" i="53" s="1"/>
  <c r="B105" i="53" s="1"/>
  <c r="B106" i="53" s="1"/>
  <c r="B107" i="53" s="1"/>
  <c r="B108" i="53" s="1"/>
  <c r="B109" i="53" s="1"/>
  <c r="B110" i="53" s="1"/>
  <c r="B111" i="53" s="1"/>
  <c r="B112" i="53" s="1"/>
  <c r="B113" i="53" s="1"/>
  <c r="B114" i="53" s="1"/>
  <c r="B115" i="53" s="1"/>
  <c r="B116" i="53" s="1"/>
  <c r="B117" i="53" s="1"/>
  <c r="B118" i="53" s="1"/>
  <c r="B119" i="53" s="1"/>
  <c r="B120" i="53" s="1"/>
  <c r="B121" i="53" s="1"/>
  <c r="B122" i="53" s="1"/>
  <c r="B123" i="53" s="1"/>
  <c r="B124" i="53" s="1"/>
  <c r="B125" i="53" s="1"/>
  <c r="B126" i="53" s="1"/>
  <c r="B127" i="53" s="1"/>
  <c r="B128" i="53" s="1"/>
  <c r="B129" i="53" s="1"/>
  <c r="B130" i="53" s="1"/>
  <c r="B131" i="53" s="1"/>
  <c r="B132" i="53" s="1"/>
  <c r="B133" i="53" s="1"/>
  <c r="B134" i="53" s="1"/>
  <c r="B135" i="53" s="1"/>
  <c r="B136" i="53" s="1"/>
  <c r="B137" i="53" s="1"/>
  <c r="B138" i="53" s="1"/>
  <c r="B139" i="53" s="1"/>
  <c r="B140" i="53" s="1"/>
  <c r="B141" i="53" s="1"/>
  <c r="B142" i="53" s="1"/>
  <c r="B143" i="53" s="1"/>
  <c r="B144" i="53" s="1"/>
  <c r="B145" i="53" s="1"/>
  <c r="B146" i="53" s="1"/>
  <c r="B147" i="53" s="1"/>
  <c r="B148" i="53" s="1"/>
  <c r="B149" i="53" s="1"/>
  <c r="B150" i="53" s="1"/>
  <c r="B151" i="53" s="1"/>
  <c r="B152" i="53" s="1"/>
  <c r="B153" i="53" s="1"/>
  <c r="B154" i="53" s="1"/>
  <c r="B155" i="53" s="1"/>
  <c r="E5" i="44" l="1"/>
  <c r="E6" i="44"/>
  <c r="E7" i="44"/>
  <c r="E4" i="44"/>
  <c r="E6" i="19" l="1"/>
  <c r="P4" i="15"/>
  <c r="R4" i="15" s="1"/>
</calcChain>
</file>

<file path=xl/comments1.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2.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3.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4.xml><?xml version="1.0" encoding="utf-8"?>
<comments xmlns="http://schemas.openxmlformats.org/spreadsheetml/2006/main">
  <authors>
    <author>Windows ユーザー</author>
  </authors>
  <commentList>
    <comment ref="U4" authorId="0" shapeId="0">
      <text>
        <r>
          <rPr>
            <b/>
            <sz val="9"/>
            <color indexed="81"/>
            <rFont val="MS P ゴシック"/>
            <family val="3"/>
            <charset val="128"/>
          </rPr>
          <t>直近</t>
        </r>
        <r>
          <rPr>
            <sz val="9"/>
            <color indexed="81"/>
            <rFont val="MS P ゴシック"/>
            <family val="3"/>
            <charset val="128"/>
          </rPr>
          <t>の実施日を入力してください。</t>
        </r>
        <r>
          <rPr>
            <b/>
            <sz val="9"/>
            <color indexed="81"/>
            <rFont val="MS P ゴシック"/>
            <family val="3"/>
            <charset val="128"/>
          </rPr>
          <t xml:space="preserve">
（以下、留意点）
●新規利用者の場合
</t>
        </r>
        <r>
          <rPr>
            <sz val="9"/>
            <color indexed="81"/>
            <rFont val="MS P ゴシック"/>
            <family val="3"/>
            <charset val="128"/>
          </rPr>
          <t>モニタリング未実施の場合は</t>
        </r>
        <r>
          <rPr>
            <b/>
            <sz val="9"/>
            <color indexed="81"/>
            <rFont val="MS P ゴシック"/>
            <family val="3"/>
            <charset val="128"/>
          </rPr>
          <t>記載不要</t>
        </r>
        <r>
          <rPr>
            <sz val="9"/>
            <color indexed="81"/>
            <rFont val="MS P ゴシック"/>
            <family val="3"/>
            <charset val="128"/>
          </rPr>
          <t>です。</t>
        </r>
        <r>
          <rPr>
            <b/>
            <sz val="9"/>
            <color indexed="81"/>
            <rFont val="MS P ゴシック"/>
            <family val="3"/>
            <charset val="128"/>
          </rPr>
          <t xml:space="preserve">
●継続中の場合
</t>
        </r>
        <r>
          <rPr>
            <sz val="9"/>
            <color indexed="81"/>
            <rFont val="MS P ゴシック"/>
            <family val="3"/>
            <charset val="128"/>
          </rPr>
          <t>モニタリング後、計画作成を行う場合はアセスメント日以前の日付になることもあります。</t>
        </r>
      </text>
    </comment>
  </commentList>
</comments>
</file>

<file path=xl/sharedStrings.xml><?xml version="1.0" encoding="utf-8"?>
<sst xmlns="http://schemas.openxmlformats.org/spreadsheetml/2006/main" count="4662" uniqueCount="574">
  <si>
    <t>居宅介護</t>
    <rPh sb="0" eb="2">
      <t>キョタク</t>
    </rPh>
    <rPh sb="2" eb="4">
      <t>カイゴ</t>
    </rPh>
    <phoneticPr fontId="2"/>
  </si>
  <si>
    <t>重度訪問介護</t>
    <rPh sb="0" eb="2">
      <t>ジュウド</t>
    </rPh>
    <rPh sb="2" eb="4">
      <t>ホウモン</t>
    </rPh>
    <rPh sb="4" eb="6">
      <t>カイゴ</t>
    </rPh>
    <phoneticPr fontId="2"/>
  </si>
  <si>
    <t>同行援護</t>
    <rPh sb="0" eb="2">
      <t>ドウコウ</t>
    </rPh>
    <rPh sb="2" eb="4">
      <t>エンゴ</t>
    </rPh>
    <phoneticPr fontId="2"/>
  </si>
  <si>
    <t>行動援護</t>
    <rPh sb="0" eb="2">
      <t>コウドウ</t>
    </rPh>
    <rPh sb="2" eb="4">
      <t>エンゴ</t>
    </rPh>
    <phoneticPr fontId="2"/>
  </si>
  <si>
    <t>月</t>
    <rPh sb="0" eb="1">
      <t>ガツ</t>
    </rPh>
    <phoneticPr fontId="2"/>
  </si>
  <si>
    <t>人</t>
    <rPh sb="0" eb="1">
      <t>ニン</t>
    </rPh>
    <phoneticPr fontId="2"/>
  </si>
  <si>
    <t>サービス種類</t>
    <rPh sb="4" eb="6">
      <t>シュルイ</t>
    </rPh>
    <phoneticPr fontId="2"/>
  </si>
  <si>
    <t>例</t>
    <rPh sb="0" eb="1">
      <t>レイ</t>
    </rPh>
    <phoneticPr fontId="2"/>
  </si>
  <si>
    <t>利用者氏名</t>
    <rPh sb="0" eb="3">
      <t>リヨウシャ</t>
    </rPh>
    <rPh sb="3" eb="5">
      <t>シメイ</t>
    </rPh>
    <phoneticPr fontId="2"/>
  </si>
  <si>
    <t>（１）　苦情処理の状況</t>
    <rPh sb="4" eb="6">
      <t>クジョウ</t>
    </rPh>
    <rPh sb="6" eb="8">
      <t>ショリ</t>
    </rPh>
    <rPh sb="9" eb="11">
      <t>ジョウキョウ</t>
    </rPh>
    <phoneticPr fontId="2"/>
  </si>
  <si>
    <t>苦情受付年月日</t>
    <rPh sb="0" eb="2">
      <t>クジョウ</t>
    </rPh>
    <rPh sb="2" eb="3">
      <t>ウ</t>
    </rPh>
    <rPh sb="3" eb="4">
      <t>ツ</t>
    </rPh>
    <rPh sb="4" eb="7">
      <t>ネンガッピ</t>
    </rPh>
    <phoneticPr fontId="2"/>
  </si>
  <si>
    <t>苦　情　の　内　容</t>
    <rPh sb="0" eb="1">
      <t>ク</t>
    </rPh>
    <rPh sb="2" eb="3">
      <t>ジョウ</t>
    </rPh>
    <rPh sb="6" eb="7">
      <t>ナイ</t>
    </rPh>
    <rPh sb="8" eb="9">
      <t>カタチ</t>
    </rPh>
    <phoneticPr fontId="2"/>
  </si>
  <si>
    <t>苦　情　へ　の　具　体　的　対　応</t>
    <rPh sb="0" eb="1">
      <t>ク</t>
    </rPh>
    <rPh sb="2" eb="3">
      <t>ジョウ</t>
    </rPh>
    <rPh sb="8" eb="9">
      <t>グ</t>
    </rPh>
    <rPh sb="10" eb="11">
      <t>カラダ</t>
    </rPh>
    <rPh sb="12" eb="13">
      <t>マト</t>
    </rPh>
    <rPh sb="14" eb="15">
      <t>タイ</t>
    </rPh>
    <rPh sb="16" eb="17">
      <t>オウ</t>
    </rPh>
    <phoneticPr fontId="2"/>
  </si>
  <si>
    <t>性別</t>
  </si>
  <si>
    <t>年齢</t>
  </si>
  <si>
    <t>障害
種別</t>
  </si>
  <si>
    <t>障害
支援
区分</t>
  </si>
  <si>
    <t>男</t>
  </si>
  <si>
    <t>知的</t>
  </si>
  <si>
    <t>○</t>
  </si>
  <si>
    <t>半年以内</t>
    <rPh sb="0" eb="2">
      <t>ハントシ</t>
    </rPh>
    <rPh sb="2" eb="4">
      <t>イナイ</t>
    </rPh>
    <phoneticPr fontId="2"/>
  </si>
  <si>
    <t>半年～1年以内</t>
    <rPh sb="0" eb="2">
      <t>ハントシ</t>
    </rPh>
    <rPh sb="4" eb="5">
      <t>ネン</t>
    </rPh>
    <rPh sb="5" eb="7">
      <t>イナイ</t>
    </rPh>
    <phoneticPr fontId="2"/>
  </si>
  <si>
    <t>1年～3年以内</t>
    <rPh sb="1" eb="2">
      <t>ネン</t>
    </rPh>
    <rPh sb="4" eb="5">
      <t>ネン</t>
    </rPh>
    <rPh sb="5" eb="7">
      <t>イナイ</t>
    </rPh>
    <phoneticPr fontId="2"/>
  </si>
  <si>
    <t>3年以上</t>
    <rPh sb="1" eb="4">
      <t>ネンイジョウ</t>
    </rPh>
    <phoneticPr fontId="2"/>
  </si>
  <si>
    <t>利用開始時期
（契約時期）</t>
    <rPh sb="0" eb="2">
      <t>リヨウ</t>
    </rPh>
    <rPh sb="2" eb="4">
      <t>カイシ</t>
    </rPh>
    <rPh sb="4" eb="6">
      <t>ジキ</t>
    </rPh>
    <rPh sb="8" eb="10">
      <t>ケイヤク</t>
    </rPh>
    <rPh sb="10" eb="12">
      <t>ジキ</t>
    </rPh>
    <phoneticPr fontId="2"/>
  </si>
  <si>
    <t>浜松　太郎</t>
    <rPh sb="0" eb="2">
      <t>ハママツ</t>
    </rPh>
    <rPh sb="3" eb="5">
      <t>タロウ</t>
    </rPh>
    <phoneticPr fontId="2"/>
  </si>
  <si>
    <t>No.</t>
    <phoneticPr fontId="2"/>
  </si>
  <si>
    <t>年</t>
    <rPh sb="0" eb="1">
      <t>ネン</t>
    </rPh>
    <phoneticPr fontId="2"/>
  </si>
  <si>
    <t>事前提出書類</t>
    <rPh sb="0" eb="2">
      <t>ジゼン</t>
    </rPh>
    <rPh sb="2" eb="4">
      <t>テイシュツ</t>
    </rPh>
    <phoneticPr fontId="2"/>
  </si>
  <si>
    <t xml:space="preserve"> ・ 特に指定のあるもの以外は、実地指導実施予定日の属する月の
　　前々月末時点の状況を記入してください。</t>
    <rPh sb="41" eb="43">
      <t>ジョウキョウ</t>
    </rPh>
    <phoneticPr fontId="2"/>
  </si>
  <si>
    <t>提出チェック</t>
    <rPh sb="0" eb="2">
      <t>テイシュツ</t>
    </rPh>
    <phoneticPr fontId="2"/>
  </si>
  <si>
    <t>（1）</t>
    <phoneticPr fontId="2"/>
  </si>
  <si>
    <t>事前提出資料（すべてこのエクセルファイルにあります）</t>
    <rPh sb="0" eb="2">
      <t>ジゼン</t>
    </rPh>
    <rPh sb="4" eb="6">
      <t>シリョウ</t>
    </rPh>
    <phoneticPr fontId="2"/>
  </si>
  <si>
    <t>事業者</t>
    <rPh sb="0" eb="3">
      <t>ジギョウシャ</t>
    </rPh>
    <phoneticPr fontId="2"/>
  </si>
  <si>
    <t>市</t>
    <rPh sb="0" eb="1">
      <t>シ</t>
    </rPh>
    <phoneticPr fontId="2"/>
  </si>
  <si>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2"/>
  </si>
  <si>
    <t>（2）</t>
    <phoneticPr fontId="2"/>
  </si>
  <si>
    <t>運営規程、サービス利用契約書、重要事項説明書、個人情報提供に係る同意書</t>
    <phoneticPr fontId="2"/>
  </si>
  <si>
    <t>（3）</t>
    <phoneticPr fontId="2"/>
  </si>
  <si>
    <t>法人・事業所の組織図、施設案内（パンフレット等）</t>
    <rPh sb="0" eb="2">
      <t>ホウジン</t>
    </rPh>
    <rPh sb="3" eb="6">
      <t>ジギョウショ</t>
    </rPh>
    <rPh sb="11" eb="13">
      <t>シセツ</t>
    </rPh>
    <rPh sb="13" eb="15">
      <t>アンナイ</t>
    </rPh>
    <rPh sb="22" eb="23">
      <t>トウ</t>
    </rPh>
    <phoneticPr fontId="2"/>
  </si>
  <si>
    <t>当日準備書類等</t>
    <phoneticPr fontId="2"/>
  </si>
  <si>
    <t>①</t>
    <phoneticPr fontId="2"/>
  </si>
  <si>
    <t>職員勤務表</t>
    <rPh sb="0" eb="2">
      <t>ショクイン</t>
    </rPh>
    <rPh sb="2" eb="4">
      <t>キンム</t>
    </rPh>
    <rPh sb="4" eb="5">
      <t>ヒョウ</t>
    </rPh>
    <phoneticPr fontId="2"/>
  </si>
  <si>
    <t>②</t>
    <phoneticPr fontId="2"/>
  </si>
  <si>
    <t>出勤簿又はタイムカード</t>
    <rPh sb="0" eb="2">
      <t>シュッキン</t>
    </rPh>
    <rPh sb="2" eb="3">
      <t>ボ</t>
    </rPh>
    <rPh sb="3" eb="4">
      <t>マタ</t>
    </rPh>
    <phoneticPr fontId="2"/>
  </si>
  <si>
    <t>③</t>
    <phoneticPr fontId="2"/>
  </si>
  <si>
    <t>専任、兼任の状況がわかる書類</t>
    <phoneticPr fontId="2"/>
  </si>
  <si>
    <t>④</t>
    <phoneticPr fontId="2"/>
  </si>
  <si>
    <t>利用者数がわかる書類（当該年度の利用者数）</t>
    <phoneticPr fontId="2"/>
  </si>
  <si>
    <t>⑤</t>
    <phoneticPr fontId="2"/>
  </si>
  <si>
    <t>⑥</t>
    <phoneticPr fontId="2"/>
  </si>
  <si>
    <t>就業規則</t>
    <phoneticPr fontId="2"/>
  </si>
  <si>
    <t>⑦</t>
    <phoneticPr fontId="2"/>
  </si>
  <si>
    <t>雇用契約書及び辞令がある場合は辞令書</t>
    <rPh sb="5" eb="6">
      <t>オヨ</t>
    </rPh>
    <rPh sb="7" eb="9">
      <t>ジレイ</t>
    </rPh>
    <rPh sb="12" eb="14">
      <t>バアイ</t>
    </rPh>
    <rPh sb="15" eb="17">
      <t>ジレイ</t>
    </rPh>
    <rPh sb="17" eb="18">
      <t>ショ</t>
    </rPh>
    <phoneticPr fontId="2"/>
  </si>
  <si>
    <t>⑧</t>
    <phoneticPr fontId="2"/>
  </si>
  <si>
    <t>給与支払明細書</t>
    <rPh sb="0" eb="2">
      <t>キュウヨ</t>
    </rPh>
    <rPh sb="2" eb="4">
      <t>シハラ</t>
    </rPh>
    <rPh sb="4" eb="7">
      <t>メイサイショ</t>
    </rPh>
    <phoneticPr fontId="2"/>
  </si>
  <si>
    <t>設備に関する書類</t>
    <phoneticPr fontId="2"/>
  </si>
  <si>
    <t>設備・備品台帳</t>
    <phoneticPr fontId="2"/>
  </si>
  <si>
    <t>運営に関する書類</t>
    <phoneticPr fontId="2"/>
  </si>
  <si>
    <t>定款、寄付行為等</t>
    <phoneticPr fontId="2"/>
  </si>
  <si>
    <t>支給決定障害者・保護者に関する市町への通知に係る記録</t>
    <rPh sb="8" eb="11">
      <t>ホゴシャ</t>
    </rPh>
    <phoneticPr fontId="2"/>
  </si>
  <si>
    <t>個別支援計画等原案の同意に関する記録</t>
    <rPh sb="6" eb="7">
      <t>トウ</t>
    </rPh>
    <phoneticPr fontId="2"/>
  </si>
  <si>
    <t>金銭の支払を求める同意に関する記録</t>
    <phoneticPr fontId="2"/>
  </si>
  <si>
    <t>⑨</t>
    <phoneticPr fontId="2"/>
  </si>
  <si>
    <t>受給者証写し</t>
    <phoneticPr fontId="2"/>
  </si>
  <si>
    <t>⑩</t>
    <phoneticPr fontId="2"/>
  </si>
  <si>
    <t>利用申込み受付簿</t>
    <phoneticPr fontId="2"/>
  </si>
  <si>
    <t>⑪</t>
    <phoneticPr fontId="2"/>
  </si>
  <si>
    <t>⑫</t>
    <phoneticPr fontId="2"/>
  </si>
  <si>
    <t>職員研修に関する記録</t>
    <rPh sb="0" eb="2">
      <t>ショクイン</t>
    </rPh>
    <rPh sb="2" eb="4">
      <t>ケンシュウ</t>
    </rPh>
    <rPh sb="5" eb="6">
      <t>カン</t>
    </rPh>
    <rPh sb="8" eb="10">
      <t>キロク</t>
    </rPh>
    <phoneticPr fontId="2"/>
  </si>
  <si>
    <t>苦情の内容等の記録</t>
    <phoneticPr fontId="2"/>
  </si>
  <si>
    <t>事故の状況及び事故に際して採った処置についての記録</t>
    <phoneticPr fontId="2"/>
  </si>
  <si>
    <t>（4）</t>
    <phoneticPr fontId="2"/>
  </si>
  <si>
    <t>自立支援給付費等及び利用者負担額に関する書類</t>
    <rPh sb="7" eb="8">
      <t>トウ</t>
    </rPh>
    <rPh sb="8" eb="9">
      <t>オヨ</t>
    </rPh>
    <phoneticPr fontId="2"/>
  </si>
  <si>
    <t>介護給付費・訓練等給付費等請求書</t>
    <phoneticPr fontId="2"/>
  </si>
  <si>
    <t>介護給付費・訓練等給付費等明細書</t>
    <phoneticPr fontId="2"/>
  </si>
  <si>
    <t>特例介護給付費・訓練等給付費等請求書</t>
    <phoneticPr fontId="2"/>
  </si>
  <si>
    <t>特例介護給付費・訓練等給付費等明細書</t>
    <phoneticPr fontId="2"/>
  </si>
  <si>
    <t>サービス実績記録票</t>
    <phoneticPr fontId="2"/>
  </si>
  <si>
    <t>利用者負担額の請求書</t>
    <phoneticPr fontId="2"/>
  </si>
  <si>
    <t>利用者負担額の領収書控</t>
    <phoneticPr fontId="2"/>
  </si>
  <si>
    <t>サービス提供証明書</t>
    <phoneticPr fontId="2"/>
  </si>
  <si>
    <t>支払を求める金銭の算定に関する積算の根拠</t>
    <phoneticPr fontId="2"/>
  </si>
  <si>
    <t>資料作成者</t>
    <rPh sb="0" eb="2">
      <t>シリョウ</t>
    </rPh>
    <rPh sb="2" eb="5">
      <t>サクセイシャ</t>
    </rPh>
    <phoneticPr fontId="2"/>
  </si>
  <si>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2"/>
  </si>
  <si>
    <t>（令和</t>
    <phoneticPr fontId="2"/>
  </si>
  <si>
    <t>日現在）</t>
    <rPh sb="0" eb="1">
      <t>ニチ</t>
    </rPh>
    <rPh sb="1" eb="3">
      <t>ゲンザイ</t>
    </rPh>
    <phoneticPr fontId="2"/>
  </si>
  <si>
    <t>事業所・施設名</t>
    <rPh sb="0" eb="2">
      <t>ジギョウ</t>
    </rPh>
    <rPh sb="2" eb="3">
      <t>ショ</t>
    </rPh>
    <rPh sb="4" eb="6">
      <t>シセツ</t>
    </rPh>
    <rPh sb="6" eb="7">
      <t>メイ</t>
    </rPh>
    <phoneticPr fontId="2"/>
  </si>
  <si>
    <t>事業所番号</t>
    <rPh sb="0" eb="3">
      <t>ジギョウショ</t>
    </rPh>
    <rPh sb="3" eb="5">
      <t>バンゴウ</t>
    </rPh>
    <phoneticPr fontId="2"/>
  </si>
  <si>
    <t>事業所等所在地</t>
    <rPh sb="0" eb="2">
      <t>ジギョウ</t>
    </rPh>
    <rPh sb="2" eb="3">
      <t>ショ</t>
    </rPh>
    <rPh sb="3" eb="4">
      <t>トウ</t>
    </rPh>
    <rPh sb="4" eb="7">
      <t>ショザイチ</t>
    </rPh>
    <phoneticPr fontId="2"/>
  </si>
  <si>
    <t>〒     －</t>
    <phoneticPr fontId="2"/>
  </si>
  <si>
    <t>TEL</t>
    <phoneticPr fontId="2"/>
  </si>
  <si>
    <t>-</t>
    <phoneticPr fontId="2"/>
  </si>
  <si>
    <t>浜松市</t>
    <rPh sb="0" eb="3">
      <t>ハママツシ</t>
    </rPh>
    <phoneticPr fontId="2"/>
  </si>
  <si>
    <t>FAX</t>
    <phoneticPr fontId="2"/>
  </si>
  <si>
    <t>法人名</t>
    <rPh sb="0" eb="2">
      <t>ホウジン</t>
    </rPh>
    <rPh sb="2" eb="3">
      <t>メイ</t>
    </rPh>
    <phoneticPr fontId="2"/>
  </si>
  <si>
    <t>契約者の数</t>
    <rPh sb="0" eb="3">
      <t>ケイヤクシャ</t>
    </rPh>
    <rPh sb="4" eb="5">
      <t>カズ</t>
    </rPh>
    <phoneticPr fontId="2"/>
  </si>
  <si>
    <t xml:space="preserve">平成 </t>
    <rPh sb="0" eb="2">
      <t>ヘイセイ</t>
    </rPh>
    <phoneticPr fontId="2"/>
  </si>
  <si>
    <t>日</t>
    <rPh sb="0" eb="1">
      <t>ニチ</t>
    </rPh>
    <phoneticPr fontId="2"/>
  </si>
  <si>
    <t xml:space="preserve">令和 </t>
    <rPh sb="0" eb="2">
      <t>レイワ</t>
    </rPh>
    <phoneticPr fontId="2"/>
  </si>
  <si>
    <t>併設事業所</t>
    <rPh sb="0" eb="2">
      <t>ヘイセツ</t>
    </rPh>
    <rPh sb="2" eb="4">
      <t>ジギョウ</t>
    </rPh>
    <rPh sb="4" eb="5">
      <t>ショ</t>
    </rPh>
    <phoneticPr fontId="2"/>
  </si>
  <si>
    <t>バックアップ
施設等</t>
    <rPh sb="7" eb="10">
      <t>シセツトウ</t>
    </rPh>
    <phoneticPr fontId="2"/>
  </si>
  <si>
    <t>●前回指導結果通知に基づく指導事項（助言指導を含む。）の改善状況</t>
  </si>
  <si>
    <t xml:space="preserve"> （前回指導実施日</t>
    <phoneticPr fontId="2"/>
  </si>
  <si>
    <t>日）</t>
    <rPh sb="0" eb="1">
      <t>ニチ</t>
    </rPh>
    <phoneticPr fontId="2"/>
  </si>
  <si>
    <t>指導事項</t>
    <rPh sb="0" eb="2">
      <t>シドウ</t>
    </rPh>
    <rPh sb="2" eb="4">
      <t>ジコウ</t>
    </rPh>
    <phoneticPr fontId="2"/>
  </si>
  <si>
    <t>改善措置状況</t>
    <rPh sb="0" eb="2">
      <t>カイゼン</t>
    </rPh>
    <rPh sb="2" eb="4">
      <t>ソチ</t>
    </rPh>
    <rPh sb="4" eb="6">
      <t>ジョウキョウ</t>
    </rPh>
    <phoneticPr fontId="2"/>
  </si>
  <si>
    <t>未改善の理由</t>
    <rPh sb="0" eb="1">
      <t>ミ</t>
    </rPh>
    <rPh sb="1" eb="3">
      <t>カイゼン</t>
    </rPh>
    <rPh sb="4" eb="6">
      <t>リユウ</t>
    </rPh>
    <phoneticPr fontId="2"/>
  </si>
  <si>
    <t>●市への質疑事項</t>
    <phoneticPr fontId="2"/>
  </si>
  <si>
    <t>療養介護</t>
    <rPh sb="0" eb="2">
      <t>リョウヨウ</t>
    </rPh>
    <rPh sb="2" eb="4">
      <t>カイゴ</t>
    </rPh>
    <phoneticPr fontId="2"/>
  </si>
  <si>
    <t>生活介護</t>
    <rPh sb="0" eb="2">
      <t>セイカツ</t>
    </rPh>
    <rPh sb="2" eb="4">
      <t>カイゴ</t>
    </rPh>
    <phoneticPr fontId="2"/>
  </si>
  <si>
    <t>自立訓練（機能訓練）</t>
    <rPh sb="0" eb="2">
      <t>ジリツ</t>
    </rPh>
    <rPh sb="2" eb="4">
      <t>クンレン</t>
    </rPh>
    <rPh sb="5" eb="7">
      <t>キノウ</t>
    </rPh>
    <rPh sb="7" eb="9">
      <t>クンレン</t>
    </rPh>
    <phoneticPr fontId="2"/>
  </si>
  <si>
    <t>自立訓練（生活訓練）</t>
    <rPh sb="0" eb="2">
      <t>ジリツ</t>
    </rPh>
    <rPh sb="2" eb="4">
      <t>クンレン</t>
    </rPh>
    <rPh sb="5" eb="7">
      <t>セイカツ</t>
    </rPh>
    <rPh sb="7" eb="9">
      <t>クンレン</t>
    </rPh>
    <phoneticPr fontId="2"/>
  </si>
  <si>
    <t>就労移行支援</t>
    <rPh sb="0" eb="2">
      <t>シュウロウ</t>
    </rPh>
    <rPh sb="2" eb="4">
      <t>イコウ</t>
    </rPh>
    <rPh sb="4" eb="6">
      <t>シエン</t>
    </rPh>
    <phoneticPr fontId="2"/>
  </si>
  <si>
    <t>就労継続支援Ａ型</t>
    <rPh sb="0" eb="2">
      <t>シュウロウ</t>
    </rPh>
    <rPh sb="2" eb="4">
      <t>ケイゾク</t>
    </rPh>
    <rPh sb="4" eb="6">
      <t>シエン</t>
    </rPh>
    <rPh sb="7" eb="8">
      <t>ガタ</t>
    </rPh>
    <phoneticPr fontId="2"/>
  </si>
  <si>
    <t>就労継続支援Ｂ型</t>
    <rPh sb="0" eb="2">
      <t>シュウロウ</t>
    </rPh>
    <rPh sb="2" eb="4">
      <t>ケイゾク</t>
    </rPh>
    <rPh sb="4" eb="6">
      <t>シエン</t>
    </rPh>
    <rPh sb="7" eb="8">
      <t>ガタ</t>
    </rPh>
    <phoneticPr fontId="2"/>
  </si>
  <si>
    <t>共同生活援助</t>
    <rPh sb="0" eb="2">
      <t>キョウドウ</t>
    </rPh>
    <rPh sb="2" eb="4">
      <t>セイカツ</t>
    </rPh>
    <rPh sb="4" eb="6">
      <t>エンジョ</t>
    </rPh>
    <phoneticPr fontId="2"/>
  </si>
  <si>
    <t>施設入所支援</t>
    <rPh sb="0" eb="2">
      <t>シセツ</t>
    </rPh>
    <rPh sb="2" eb="4">
      <t>ニュウショ</t>
    </rPh>
    <rPh sb="4" eb="6">
      <t>シエン</t>
    </rPh>
    <phoneticPr fontId="2"/>
  </si>
  <si>
    <t>施設入所支援（経過的）</t>
    <rPh sb="0" eb="2">
      <t>シセツ</t>
    </rPh>
    <rPh sb="2" eb="4">
      <t>ニュウショ</t>
    </rPh>
    <rPh sb="4" eb="6">
      <t>シエン</t>
    </rPh>
    <rPh sb="7" eb="10">
      <t>ケイカテキ</t>
    </rPh>
    <phoneticPr fontId="2"/>
  </si>
  <si>
    <t>地域相談支援（地域移行支援）</t>
    <rPh sb="0" eb="2">
      <t>チイキ</t>
    </rPh>
    <rPh sb="2" eb="4">
      <t>ソウダン</t>
    </rPh>
    <rPh sb="4" eb="6">
      <t>シエン</t>
    </rPh>
    <rPh sb="7" eb="9">
      <t>チイキ</t>
    </rPh>
    <rPh sb="9" eb="11">
      <t>イコウ</t>
    </rPh>
    <rPh sb="11" eb="13">
      <t>シエン</t>
    </rPh>
    <phoneticPr fontId="2"/>
  </si>
  <si>
    <t>地域相談支援（地域定着支援）</t>
    <rPh sb="0" eb="2">
      <t>チイキ</t>
    </rPh>
    <rPh sb="2" eb="4">
      <t>ソウダン</t>
    </rPh>
    <rPh sb="4" eb="6">
      <t>シエン</t>
    </rPh>
    <rPh sb="7" eb="9">
      <t>チイキ</t>
    </rPh>
    <rPh sb="9" eb="11">
      <t>テイチャク</t>
    </rPh>
    <rPh sb="11" eb="13">
      <t>シエン</t>
    </rPh>
    <phoneticPr fontId="2"/>
  </si>
  <si>
    <t>計画相談支援</t>
    <rPh sb="0" eb="2">
      <t>ケイカク</t>
    </rPh>
    <rPh sb="2" eb="4">
      <t>ソウダン</t>
    </rPh>
    <rPh sb="4" eb="6">
      <t>シエン</t>
    </rPh>
    <phoneticPr fontId="2"/>
  </si>
  <si>
    <t>主眼事項・着眼点の自己点検結果票</t>
    <rPh sb="0" eb="2">
      <t>シュガン</t>
    </rPh>
    <rPh sb="2" eb="4">
      <t>ジコウ</t>
    </rPh>
    <rPh sb="5" eb="8">
      <t>チャクガンテン</t>
    </rPh>
    <rPh sb="9" eb="11">
      <t>ジコ</t>
    </rPh>
    <rPh sb="11" eb="13">
      <t>テンケン</t>
    </rPh>
    <rPh sb="13" eb="15">
      <t>ケッカ</t>
    </rPh>
    <rPh sb="15" eb="16">
      <t>ヒョウ</t>
    </rPh>
    <phoneticPr fontId="2"/>
  </si>
  <si>
    <t>事業所名</t>
    <rPh sb="0" eb="2">
      <t>ジギョウ</t>
    </rPh>
    <rPh sb="2" eb="3">
      <t>ショ</t>
    </rPh>
    <rPh sb="3" eb="4">
      <t>メイ</t>
    </rPh>
    <phoneticPr fontId="2"/>
  </si>
  <si>
    <t>サービス名</t>
    <rPh sb="4" eb="5">
      <t>メイ</t>
    </rPh>
    <phoneticPr fontId="2"/>
  </si>
  <si>
    <t>主眼事項</t>
  </si>
  <si>
    <t>確認結果</t>
  </si>
  <si>
    <t>不適合の該当項目</t>
    <rPh sb="4" eb="6">
      <t>ガイトウ</t>
    </rPh>
    <phoneticPr fontId="2"/>
  </si>
  <si>
    <t>基本方針</t>
  </si>
  <si>
    <t>人員に関する基準</t>
  </si>
  <si>
    <t>設備に関する基準</t>
  </si>
  <si>
    <t>運営に関する基準</t>
  </si>
  <si>
    <t>共生型障害福祉サービスに
関する基準
※共生型事業所のみ</t>
    <rPh sb="20" eb="23">
      <t>キョウセイガタ</t>
    </rPh>
    <rPh sb="23" eb="25">
      <t>ジギョウ</t>
    </rPh>
    <rPh sb="25" eb="26">
      <t>ショ</t>
    </rPh>
    <phoneticPr fontId="2"/>
  </si>
  <si>
    <t>変更の届出等</t>
  </si>
  <si>
    <t>給付費の算定及び取り扱い</t>
  </si>
  <si>
    <t>業務管理体制の整備、運用
※1</t>
    <rPh sb="0" eb="2">
      <t>ギョウム</t>
    </rPh>
    <rPh sb="2" eb="4">
      <t>カンリ</t>
    </rPh>
    <rPh sb="4" eb="6">
      <t>タイセイ</t>
    </rPh>
    <rPh sb="7" eb="9">
      <t>セイビ</t>
    </rPh>
    <rPh sb="10" eb="12">
      <t>ウンヨウ</t>
    </rPh>
    <phoneticPr fontId="2"/>
  </si>
  <si>
    <t>※1　法令順守責任者の役割及びその業務内容、業務が法令に適合することを確保するための規程等、
　　　 業務執行状況の監査の実施状況</t>
    <rPh sb="3" eb="5">
      <t>ホウレイ</t>
    </rPh>
    <rPh sb="5" eb="7">
      <t>ジュンシュ</t>
    </rPh>
    <rPh sb="7" eb="10">
      <t>セキニンシャ</t>
    </rPh>
    <rPh sb="11" eb="13">
      <t>ヤクワリ</t>
    </rPh>
    <rPh sb="13" eb="14">
      <t>オヨ</t>
    </rPh>
    <rPh sb="17" eb="19">
      <t>ギョウム</t>
    </rPh>
    <rPh sb="19" eb="21">
      <t>ナイヨウ</t>
    </rPh>
    <rPh sb="22" eb="24">
      <t>ギョウム</t>
    </rPh>
    <rPh sb="25" eb="27">
      <t>ホウレイ</t>
    </rPh>
    <rPh sb="28" eb="30">
      <t>テキゴウ</t>
    </rPh>
    <rPh sb="35" eb="37">
      <t>カクホ</t>
    </rPh>
    <rPh sb="42" eb="44">
      <t>キテイ</t>
    </rPh>
    <rPh sb="44" eb="45">
      <t>トウ</t>
    </rPh>
    <rPh sb="51" eb="53">
      <t>ギョウム</t>
    </rPh>
    <rPh sb="53" eb="55">
      <t>シッコウ</t>
    </rPh>
    <rPh sb="55" eb="57">
      <t>ジョウキョウ</t>
    </rPh>
    <rPh sb="58" eb="60">
      <t>カンサ</t>
    </rPh>
    <rPh sb="61" eb="63">
      <t>ジッシ</t>
    </rPh>
    <rPh sb="63" eb="65">
      <t>ジョウキョウ</t>
    </rPh>
    <phoneticPr fontId="2"/>
  </si>
  <si>
    <t>月</t>
    <rPh sb="0" eb="1">
      <t>ツキ</t>
    </rPh>
    <phoneticPr fontId="2"/>
  </si>
  <si>
    <t>令和</t>
    <rPh sb="0" eb="1">
      <t>レイ</t>
    </rPh>
    <rPh sb="1" eb="2">
      <t>ワ</t>
    </rPh>
    <phoneticPr fontId="2"/>
  </si>
  <si>
    <t>※　既存資料の添付でも可とする。</t>
    <rPh sb="2" eb="4">
      <t>キゾン</t>
    </rPh>
    <rPh sb="4" eb="6">
      <t>シリョウ</t>
    </rPh>
    <rPh sb="7" eb="9">
      <t>テンプ</t>
    </rPh>
    <rPh sb="11" eb="12">
      <t>カ</t>
    </rPh>
    <phoneticPr fontId="2"/>
  </si>
  <si>
    <t>※　行が不足する場合は適宜行追加すること。</t>
    <rPh sb="2" eb="3">
      <t>ギョウ</t>
    </rPh>
    <rPh sb="4" eb="6">
      <t>フソク</t>
    </rPh>
    <rPh sb="8" eb="10">
      <t>バアイ</t>
    </rPh>
    <rPh sb="11" eb="13">
      <t>テキギ</t>
    </rPh>
    <rPh sb="13" eb="14">
      <t>ギョウ</t>
    </rPh>
    <rPh sb="14" eb="16">
      <t>ツイカ</t>
    </rPh>
    <phoneticPr fontId="2"/>
  </si>
  <si>
    <t>・「主眼事項及び着眼点」の各項目について自己点検結果を記載すること。</t>
    <rPh sb="2" eb="4">
      <t>シュガン</t>
    </rPh>
    <rPh sb="4" eb="6">
      <t>ジコウ</t>
    </rPh>
    <rPh sb="6" eb="7">
      <t>オヨ</t>
    </rPh>
    <rPh sb="8" eb="11">
      <t>チャクガンテン</t>
    </rPh>
    <rPh sb="13" eb="14">
      <t>カク</t>
    </rPh>
    <rPh sb="14" eb="16">
      <t>コウモク</t>
    </rPh>
    <rPh sb="20" eb="22">
      <t>ジコ</t>
    </rPh>
    <rPh sb="22" eb="24">
      <t>テンケン</t>
    </rPh>
    <rPh sb="24" eb="26">
      <t>ケッカ</t>
    </rPh>
    <rPh sb="27" eb="29">
      <t>キサイ</t>
    </rPh>
    <phoneticPr fontId="2"/>
  </si>
  <si>
    <t>※事業所番号ごとに作成すること。</t>
    <rPh sb="1" eb="4">
      <t>ジギョウショ</t>
    </rPh>
    <rPh sb="4" eb="6">
      <t>バンゴウ</t>
    </rPh>
    <rPh sb="9" eb="11">
      <t>サクセイ</t>
    </rPh>
    <phoneticPr fontId="2"/>
  </si>
  <si>
    <t>部分のみ入力可能。</t>
    <rPh sb="0" eb="2">
      <t>ブブン</t>
    </rPh>
    <rPh sb="4" eb="6">
      <t>ニュウリョク</t>
    </rPh>
    <rPh sb="6" eb="8">
      <t>カノウ</t>
    </rPh>
    <phoneticPr fontId="2"/>
  </si>
  <si>
    <t>※以降、全シート共通</t>
    <phoneticPr fontId="2"/>
  </si>
  <si>
    <t>部分はプルダウンメニューから該当するものを選択すること。</t>
    <rPh sb="0" eb="2">
      <t>ブブン</t>
    </rPh>
    <rPh sb="14" eb="16">
      <t>ガイトウ</t>
    </rPh>
    <rPh sb="21" eb="23">
      <t>センタク</t>
    </rPh>
    <phoneticPr fontId="2"/>
  </si>
  <si>
    <t>法人代表者</t>
    <phoneticPr fontId="2"/>
  </si>
  <si>
    <t>管理者</t>
    <phoneticPr fontId="2"/>
  </si>
  <si>
    <t>実地指導年月日</t>
    <rPh sb="0" eb="2">
      <t>ジッチ</t>
    </rPh>
    <rPh sb="2" eb="4">
      <t>シドウ</t>
    </rPh>
    <rPh sb="4" eb="7">
      <t>ネンガッピ</t>
    </rPh>
    <phoneticPr fontId="2"/>
  </si>
  <si>
    <t>左記サービスの
当初指定年月日</t>
    <rPh sb="0" eb="1">
      <t>ヒダリ</t>
    </rPh>
    <rPh sb="1" eb="2">
      <t>キ</t>
    </rPh>
    <rPh sb="8" eb="10">
      <t>トウショ</t>
    </rPh>
    <rPh sb="10" eb="12">
      <t>シテイ</t>
    </rPh>
    <rPh sb="12" eb="15">
      <t>ネンガッピ</t>
    </rPh>
    <phoneticPr fontId="2"/>
  </si>
  <si>
    <t>アセスメントの
実　　施　　日</t>
    <rPh sb="8" eb="9">
      <t>ジツ</t>
    </rPh>
    <rPh sb="11" eb="12">
      <t>シ</t>
    </rPh>
    <rPh sb="14" eb="15">
      <t>ビ</t>
    </rPh>
    <phoneticPr fontId="2"/>
  </si>
  <si>
    <t>利用者の
同 意 日</t>
    <rPh sb="0" eb="3">
      <t>リヨウシャ</t>
    </rPh>
    <rPh sb="5" eb="6">
      <t>ドウ</t>
    </rPh>
    <rPh sb="7" eb="8">
      <t>イ</t>
    </rPh>
    <rPh sb="9" eb="10">
      <t>ビ</t>
    </rPh>
    <phoneticPr fontId="2"/>
  </si>
  <si>
    <t>（２）　事故等の状況</t>
    <rPh sb="4" eb="6">
      <t>ジコ</t>
    </rPh>
    <rPh sb="6" eb="7">
      <t>トウ</t>
    </rPh>
    <rPh sb="8" eb="10">
      <t>ジョウキョウ</t>
    </rPh>
    <phoneticPr fontId="2"/>
  </si>
  <si>
    <t>宿泊型自立訓練</t>
    <rPh sb="0" eb="3">
      <t>シュクハクガタ</t>
    </rPh>
    <rPh sb="3" eb="5">
      <t>ジリツ</t>
    </rPh>
    <rPh sb="5" eb="7">
      <t>クンレン</t>
    </rPh>
    <phoneticPr fontId="1"/>
  </si>
  <si>
    <t>自立生活援助</t>
    <rPh sb="0" eb="2">
      <t>ジリツ</t>
    </rPh>
    <rPh sb="2" eb="4">
      <t>セイカツ</t>
    </rPh>
    <rPh sb="4" eb="6">
      <t>エンジョ</t>
    </rPh>
    <phoneticPr fontId="1"/>
  </si>
  <si>
    <t>就労定着支援</t>
    <rPh sb="0" eb="2">
      <t>シュウロウ</t>
    </rPh>
    <rPh sb="2" eb="4">
      <t>テイチャク</t>
    </rPh>
    <rPh sb="4" eb="6">
      <t>シエン</t>
    </rPh>
    <phoneticPr fontId="1"/>
  </si>
  <si>
    <t>ヒヤリハット件数</t>
    <rPh sb="6" eb="8">
      <t>ケンスウ</t>
    </rPh>
    <phoneticPr fontId="2"/>
  </si>
  <si>
    <t>交通事故件数</t>
    <rPh sb="0" eb="2">
      <t>コウツウ</t>
    </rPh>
    <rPh sb="2" eb="4">
      <t>ジコ</t>
    </rPh>
    <rPh sb="4" eb="6">
      <t>ケンスウ</t>
    </rPh>
    <phoneticPr fontId="2"/>
  </si>
  <si>
    <t>（３）　利用申込み・契約解除の状況</t>
    <rPh sb="4" eb="6">
      <t>リヨウ</t>
    </rPh>
    <rPh sb="6" eb="8">
      <t>モウシコ</t>
    </rPh>
    <rPh sb="10" eb="12">
      <t>ケイヤク</t>
    </rPh>
    <rPh sb="12" eb="14">
      <t>カイジョ</t>
    </rPh>
    <rPh sb="15" eb="17">
      <t>ジョウキョウ</t>
    </rPh>
    <phoneticPr fontId="2"/>
  </si>
  <si>
    <t>申込数</t>
    <rPh sb="0" eb="2">
      <t>モウシコミ</t>
    </rPh>
    <rPh sb="2" eb="3">
      <t>スウ</t>
    </rPh>
    <phoneticPr fontId="2"/>
  </si>
  <si>
    <t>契約終了数</t>
    <rPh sb="0" eb="2">
      <t>ケイヤク</t>
    </rPh>
    <rPh sb="2" eb="4">
      <t>シュウリョウ</t>
    </rPh>
    <rPh sb="4" eb="5">
      <t>スウ</t>
    </rPh>
    <phoneticPr fontId="2"/>
  </si>
  <si>
    <r>
      <rPr>
        <sz val="11"/>
        <rFont val="ＭＳ Ｐゴシック"/>
        <family val="3"/>
        <charset val="128"/>
      </rPr>
      <t xml:space="preserve">事故件数
</t>
    </r>
    <r>
      <rPr>
        <sz val="9"/>
        <rFont val="ＭＳ Ｐゴシック"/>
        <family val="3"/>
        <charset val="128"/>
      </rPr>
      <t>（医療機関への受診を要したもの）</t>
    </r>
    <rPh sb="0" eb="2">
      <t>ジコ</t>
    </rPh>
    <rPh sb="2" eb="4">
      <t>ケンスウ</t>
    </rPh>
    <rPh sb="6" eb="8">
      <t>イリョウ</t>
    </rPh>
    <rPh sb="8" eb="10">
      <t>キカン</t>
    </rPh>
    <rPh sb="12" eb="14">
      <t>ジュシン</t>
    </rPh>
    <rPh sb="15" eb="16">
      <t>ヨウ</t>
    </rPh>
    <phoneticPr fontId="2"/>
  </si>
  <si>
    <t>新規契約数</t>
    <rPh sb="0" eb="2">
      <t>シンキ</t>
    </rPh>
    <rPh sb="2" eb="5">
      <t>ケイヤクスウ</t>
    </rPh>
    <phoneticPr fontId="2"/>
  </si>
  <si>
    <t>（１）　業務継続計画</t>
    <rPh sb="4" eb="6">
      <t>ギョウム</t>
    </rPh>
    <rPh sb="6" eb="8">
      <t>ケイゾク</t>
    </rPh>
    <rPh sb="8" eb="10">
      <t>ケイカク</t>
    </rPh>
    <phoneticPr fontId="2"/>
  </si>
  <si>
    <t>（２）　衛生管理等</t>
    <rPh sb="4" eb="6">
      <t>エイセイ</t>
    </rPh>
    <rPh sb="6" eb="8">
      <t>カンリ</t>
    </rPh>
    <rPh sb="8" eb="9">
      <t>トウ</t>
    </rPh>
    <phoneticPr fontId="2"/>
  </si>
  <si>
    <t>（３）　身体拘束等の禁止</t>
    <rPh sb="4" eb="6">
      <t>シンタイ</t>
    </rPh>
    <rPh sb="6" eb="8">
      <t>コウソク</t>
    </rPh>
    <rPh sb="8" eb="9">
      <t>トウ</t>
    </rPh>
    <rPh sb="10" eb="12">
      <t>キンシ</t>
    </rPh>
    <phoneticPr fontId="2"/>
  </si>
  <si>
    <t>（４）　虐待の防止</t>
    <rPh sb="4" eb="6">
      <t>ギャクタイ</t>
    </rPh>
    <rPh sb="7" eb="9">
      <t>ボウシ</t>
    </rPh>
    <phoneticPr fontId="2"/>
  </si>
  <si>
    <t>策定済</t>
    <rPh sb="0" eb="2">
      <t>サクテイ</t>
    </rPh>
    <rPh sb="2" eb="3">
      <t>ズ</t>
    </rPh>
    <phoneticPr fontId="2"/>
  </si>
  <si>
    <t>策定中</t>
    <rPh sb="0" eb="3">
      <t>サクテイチュウ</t>
    </rPh>
    <phoneticPr fontId="2"/>
  </si>
  <si>
    <t>未策定</t>
    <rPh sb="0" eb="1">
      <t>ミ</t>
    </rPh>
    <rPh sb="1" eb="3">
      <t>サクテイ</t>
    </rPh>
    <phoneticPr fontId="2"/>
  </si>
  <si>
    <t>実施済</t>
    <rPh sb="0" eb="2">
      <t>ジッシ</t>
    </rPh>
    <rPh sb="2" eb="3">
      <t>ズミ</t>
    </rPh>
    <phoneticPr fontId="2"/>
  </si>
  <si>
    <t>実施予定</t>
    <rPh sb="0" eb="2">
      <t>ジッシ</t>
    </rPh>
    <rPh sb="2" eb="4">
      <t>ヨテイ</t>
    </rPh>
    <phoneticPr fontId="2"/>
  </si>
  <si>
    <t>実施時期未定</t>
    <rPh sb="0" eb="2">
      <t>ジッシ</t>
    </rPh>
    <rPh sb="2" eb="4">
      <t>ジキ</t>
    </rPh>
    <rPh sb="4" eb="6">
      <t>ミテイ</t>
    </rPh>
    <phoneticPr fontId="2"/>
  </si>
  <si>
    <t>対応済</t>
    <rPh sb="0" eb="2">
      <t>タイオウ</t>
    </rPh>
    <rPh sb="2" eb="3">
      <t>ズ</t>
    </rPh>
    <phoneticPr fontId="2"/>
  </si>
  <si>
    <t>未対応</t>
    <rPh sb="0" eb="3">
      <t>ミタイオウ</t>
    </rPh>
    <phoneticPr fontId="2"/>
  </si>
  <si>
    <t>案件なし</t>
    <rPh sb="0" eb="2">
      <t>アンケン</t>
    </rPh>
    <phoneticPr fontId="2"/>
  </si>
  <si>
    <t>未設置</t>
    <rPh sb="0" eb="3">
      <t>ミセッチ</t>
    </rPh>
    <phoneticPr fontId="2"/>
  </si>
  <si>
    <t>身体拘束等の記録（委員会の議事録及び研修の記録等）</t>
    <phoneticPr fontId="2"/>
  </si>
  <si>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2"/>
  </si>
  <si>
    <t>法定代理受領の通知の写し</t>
    <rPh sb="0" eb="2">
      <t>ホウテイ</t>
    </rPh>
    <rPh sb="2" eb="4">
      <t>ダイリ</t>
    </rPh>
    <rPh sb="4" eb="6">
      <t>ジュリョウ</t>
    </rPh>
    <rPh sb="7" eb="9">
      <t>ツウチ</t>
    </rPh>
    <rPh sb="10" eb="11">
      <t>ウツ</t>
    </rPh>
    <phoneticPr fontId="2"/>
  </si>
  <si>
    <t>⑬</t>
    <phoneticPr fontId="2"/>
  </si>
  <si>
    <t>利用契約に関する書類</t>
    <rPh sb="0" eb="2">
      <t>リヨウ</t>
    </rPh>
    <rPh sb="2" eb="4">
      <t>ケイヤク</t>
    </rPh>
    <rPh sb="5" eb="6">
      <t>カン</t>
    </rPh>
    <rPh sb="8" eb="10">
      <t>ショルイ</t>
    </rPh>
    <phoneticPr fontId="2"/>
  </si>
  <si>
    <t>自己
負担</t>
    <rPh sb="0" eb="2">
      <t>ジコ</t>
    </rPh>
    <rPh sb="3" eb="5">
      <t>フタン</t>
    </rPh>
    <phoneticPr fontId="2"/>
  </si>
  <si>
    <t>サービス等（障害児支援）利用計画書</t>
    <rPh sb="4" eb="5">
      <t>トウ</t>
    </rPh>
    <rPh sb="6" eb="9">
      <t>ショウガイジ</t>
    </rPh>
    <rPh sb="9" eb="11">
      <t>シエン</t>
    </rPh>
    <rPh sb="12" eb="14">
      <t>リヨウ</t>
    </rPh>
    <rPh sb="14" eb="16">
      <t>ケイカク</t>
    </rPh>
    <phoneticPr fontId="2"/>
  </si>
  <si>
    <t>金銭の支払を求める同意に関する記録</t>
  </si>
  <si>
    <t>食事の提供内容及び費用の同意に関する記録</t>
  </si>
  <si>
    <t>食事を提供する場合の献立</t>
  </si>
  <si>
    <t>嘱託医及び協力病院との契約書</t>
  </si>
  <si>
    <t>退所時等相談援助の記録</t>
  </si>
  <si>
    <t>⑭</t>
    <phoneticPr fontId="2"/>
  </si>
  <si>
    <t>⑮</t>
    <phoneticPr fontId="2"/>
  </si>
  <si>
    <t>⑯</t>
    <phoneticPr fontId="2"/>
  </si>
  <si>
    <t>⑰</t>
    <phoneticPr fontId="2"/>
  </si>
  <si>
    <t>⑱</t>
    <phoneticPr fontId="2"/>
  </si>
  <si>
    <t>－</t>
  </si>
  <si>
    <t>利用定員</t>
    <rPh sb="0" eb="2">
      <t>リヨウ</t>
    </rPh>
    <rPh sb="2" eb="4">
      <t>テイイン</t>
    </rPh>
    <phoneticPr fontId="2"/>
  </si>
  <si>
    <t>実施サービス種類
（施設サービス含む）
とその利用定員、
契約者の数</t>
    <rPh sb="0" eb="2">
      <t>ジッシ</t>
    </rPh>
    <rPh sb="6" eb="8">
      <t>シュルイ</t>
    </rPh>
    <rPh sb="10" eb="12">
      <t>シセツ</t>
    </rPh>
    <rPh sb="16" eb="17">
      <t>フク</t>
    </rPh>
    <rPh sb="23" eb="25">
      <t>リヨウ</t>
    </rPh>
    <rPh sb="25" eb="27">
      <t>テイイン</t>
    </rPh>
    <rPh sb="29" eb="32">
      <t>ケイヤクシャ</t>
    </rPh>
    <rPh sb="33" eb="34">
      <t>カズ</t>
    </rPh>
    <phoneticPr fontId="2"/>
  </si>
  <si>
    <t>月</t>
    <rPh sb="0" eb="1">
      <t>ゲツ</t>
    </rPh>
    <phoneticPr fontId="2"/>
  </si>
  <si>
    <t>個別支援計画の作成等　※新規・変更問わず直近のもの</t>
    <rPh sb="7" eb="9">
      <t>サクセイ</t>
    </rPh>
    <rPh sb="9" eb="10">
      <t>トウ</t>
    </rPh>
    <rPh sb="12" eb="14">
      <t>シンキ</t>
    </rPh>
    <rPh sb="15" eb="17">
      <t>ヘンコウ</t>
    </rPh>
    <rPh sb="17" eb="18">
      <t>ト</t>
    </rPh>
    <rPh sb="20" eb="22">
      <t>チョッキン</t>
    </rPh>
    <phoneticPr fontId="2"/>
  </si>
  <si>
    <t>個別支援計画の
原案の作成日</t>
    <rPh sb="8" eb="10">
      <t>ゲンアン</t>
    </rPh>
    <rPh sb="11" eb="12">
      <t>サク</t>
    </rPh>
    <rPh sb="12" eb="13">
      <t>ナリ</t>
    </rPh>
    <rPh sb="13" eb="14">
      <t>ビ</t>
    </rPh>
    <phoneticPr fontId="2"/>
  </si>
  <si>
    <t>うち介護保険への
移行に伴うもの</t>
    <rPh sb="2" eb="4">
      <t>カイゴ</t>
    </rPh>
    <rPh sb="4" eb="6">
      <t>ホケン</t>
    </rPh>
    <rPh sb="9" eb="11">
      <t>イコウ</t>
    </rPh>
    <rPh sb="12" eb="13">
      <t>トモナ</t>
    </rPh>
    <phoneticPr fontId="2"/>
  </si>
  <si>
    <t>短期入所（空床型）</t>
    <rPh sb="0" eb="2">
      <t>タンキ</t>
    </rPh>
    <rPh sb="2" eb="4">
      <t>ニュウショ</t>
    </rPh>
    <rPh sb="5" eb="7">
      <t>クウショウ</t>
    </rPh>
    <rPh sb="7" eb="8">
      <t>ガタ</t>
    </rPh>
    <phoneticPr fontId="2"/>
  </si>
  <si>
    <t>短期入所（併設型）</t>
    <rPh sb="0" eb="2">
      <t>タンキ</t>
    </rPh>
    <rPh sb="2" eb="4">
      <t>ニュウショ</t>
    </rPh>
    <rPh sb="5" eb="7">
      <t>ヘイセツ</t>
    </rPh>
    <rPh sb="7" eb="8">
      <t>ガタ</t>
    </rPh>
    <phoneticPr fontId="2"/>
  </si>
  <si>
    <t>短期入所（単独型）</t>
    <rPh sb="0" eb="2">
      <t>タンキ</t>
    </rPh>
    <rPh sb="2" eb="4">
      <t>ニュウショ</t>
    </rPh>
    <rPh sb="5" eb="7">
      <t>タンドク</t>
    </rPh>
    <rPh sb="7" eb="8">
      <t>ガタ</t>
    </rPh>
    <phoneticPr fontId="2"/>
  </si>
  <si>
    <t>指定基準に関する書類</t>
    <rPh sb="0" eb="2">
      <t>シテイ</t>
    </rPh>
    <rPh sb="2" eb="4">
      <t>キジュン</t>
    </rPh>
    <rPh sb="5" eb="6">
      <t>カン</t>
    </rPh>
    <rPh sb="8" eb="10">
      <t>ショルイ</t>
    </rPh>
    <phoneticPr fontId="2"/>
  </si>
  <si>
    <t>指定基準省令と解釈通知</t>
    <rPh sb="0" eb="2">
      <t>シテイ</t>
    </rPh>
    <rPh sb="2" eb="4">
      <t>キジュン</t>
    </rPh>
    <rPh sb="4" eb="6">
      <t>ショウレイ</t>
    </rPh>
    <rPh sb="7" eb="9">
      <t>カイシャク</t>
    </rPh>
    <rPh sb="9" eb="11">
      <t>ツウチ</t>
    </rPh>
    <phoneticPr fontId="2"/>
  </si>
  <si>
    <t>報酬告示と留意事項通知</t>
    <rPh sb="0" eb="2">
      <t>ホウシュウ</t>
    </rPh>
    <rPh sb="2" eb="4">
      <t>コクジ</t>
    </rPh>
    <rPh sb="5" eb="7">
      <t>リュウイ</t>
    </rPh>
    <rPh sb="7" eb="9">
      <t>ジコウ</t>
    </rPh>
    <rPh sb="9" eb="11">
      <t>ツウチ</t>
    </rPh>
    <phoneticPr fontId="2"/>
  </si>
  <si>
    <t>人員に関する書類</t>
    <phoneticPr fontId="2"/>
  </si>
  <si>
    <t>（5）</t>
    <phoneticPr fontId="2"/>
  </si>
  <si>
    <t>就労継続支援B型</t>
    <rPh sb="0" eb="2">
      <t>シュウロウ</t>
    </rPh>
    <rPh sb="2" eb="4">
      <t>ケイゾク</t>
    </rPh>
    <rPh sb="4" eb="6">
      <t>シエン</t>
    </rPh>
    <rPh sb="7" eb="8">
      <t>ガタ</t>
    </rPh>
    <phoneticPr fontId="2"/>
  </si>
  <si>
    <t>施設外支援</t>
    <rPh sb="0" eb="3">
      <t>シセツソト</t>
    </rPh>
    <rPh sb="3" eb="5">
      <t>シエン</t>
    </rPh>
    <phoneticPr fontId="2"/>
  </si>
  <si>
    <t>施設外就労</t>
    <rPh sb="0" eb="3">
      <t>シセツソト</t>
    </rPh>
    <rPh sb="3" eb="5">
      <t>シュウロウ</t>
    </rPh>
    <phoneticPr fontId="2"/>
  </si>
  <si>
    <t>在宅支援</t>
    <rPh sb="0" eb="2">
      <t>ザイタク</t>
    </rPh>
    <rPh sb="2" eb="4">
      <t>シエン</t>
    </rPh>
    <phoneticPr fontId="2"/>
  </si>
  <si>
    <t>項　　　目</t>
    <rPh sb="0" eb="1">
      <t>コウ</t>
    </rPh>
    <rPh sb="4" eb="5">
      <t>メ</t>
    </rPh>
    <phoneticPr fontId="46"/>
  </si>
  <si>
    <t>単　　　価</t>
    <rPh sb="0" eb="1">
      <t>タン</t>
    </rPh>
    <rPh sb="4" eb="5">
      <t>アタイ</t>
    </rPh>
    <phoneticPr fontId="46"/>
  </si>
  <si>
    <t>件　　　数</t>
    <rPh sb="0" eb="1">
      <t>ケン</t>
    </rPh>
    <rPh sb="4" eb="5">
      <t>カズ</t>
    </rPh>
    <phoneticPr fontId="46"/>
  </si>
  <si>
    <t>徴収額</t>
    <rPh sb="0" eb="3">
      <t>チョウシュウガク</t>
    </rPh>
    <phoneticPr fontId="46"/>
  </si>
  <si>
    <t>食事提供費</t>
    <rPh sb="0" eb="2">
      <t>ショクジ</t>
    </rPh>
    <rPh sb="2" eb="4">
      <t>テイキョウ</t>
    </rPh>
    <rPh sb="4" eb="5">
      <t>ヒ</t>
    </rPh>
    <phoneticPr fontId="46"/>
  </si>
  <si>
    <t>生産活動の材料費</t>
    <rPh sb="0" eb="2">
      <t>セイサン</t>
    </rPh>
    <rPh sb="2" eb="4">
      <t>カツドウ</t>
    </rPh>
    <rPh sb="5" eb="8">
      <t>ザイリョウヒ</t>
    </rPh>
    <phoneticPr fontId="46"/>
  </si>
  <si>
    <t>日用品費</t>
    <rPh sb="0" eb="3">
      <t>ニチヨウヒン</t>
    </rPh>
    <rPh sb="3" eb="4">
      <t>ヒ</t>
    </rPh>
    <phoneticPr fontId="46"/>
  </si>
  <si>
    <t>その他の日常生活費</t>
    <rPh sb="2" eb="3">
      <t>タ</t>
    </rPh>
    <rPh sb="4" eb="6">
      <t>ニチジョウ</t>
    </rPh>
    <rPh sb="6" eb="9">
      <t>セイカツヒ</t>
    </rPh>
    <phoneticPr fontId="46"/>
  </si>
  <si>
    <t>※特定費用等について記載し、サービス費は含まないこと。</t>
    <rPh sb="1" eb="3">
      <t>トクテイ</t>
    </rPh>
    <rPh sb="3" eb="5">
      <t>ヒヨウ</t>
    </rPh>
    <rPh sb="5" eb="6">
      <t>トウ</t>
    </rPh>
    <rPh sb="10" eb="12">
      <t>キサイ</t>
    </rPh>
    <rPh sb="18" eb="19">
      <t>ヒ</t>
    </rPh>
    <rPh sb="20" eb="21">
      <t>フク</t>
    </rPh>
    <phoneticPr fontId="46"/>
  </si>
  <si>
    <t>直近の公表年度</t>
    <rPh sb="0" eb="2">
      <t>チョッキン</t>
    </rPh>
    <rPh sb="3" eb="5">
      <t>コウヒョウ</t>
    </rPh>
    <rPh sb="5" eb="7">
      <t>ネンド</t>
    </rPh>
    <phoneticPr fontId="2"/>
  </si>
  <si>
    <t>公表の有無</t>
    <rPh sb="0" eb="2">
      <t>コウヒョウ</t>
    </rPh>
    <rPh sb="3" eb="5">
      <t>ウム</t>
    </rPh>
    <phoneticPr fontId="2"/>
  </si>
  <si>
    <t>　①情報公表対象サービス等情報に係る公表（報告）
※障害福祉サービス等情報検索ウェブサイト（WAM NET）での情報公表の申請手続き</t>
    <rPh sb="18" eb="20">
      <t>コウヒョウ</t>
    </rPh>
    <rPh sb="56" eb="58">
      <t>ジョウホウ</t>
    </rPh>
    <rPh sb="61" eb="63">
      <t>シンセイ</t>
    </rPh>
    <rPh sb="63" eb="65">
      <t>テツヅ</t>
    </rPh>
    <phoneticPr fontId="2"/>
  </si>
  <si>
    <t>（５）　情報公表</t>
    <rPh sb="4" eb="8">
      <t>ジョウホウコウヒョウ</t>
    </rPh>
    <phoneticPr fontId="2"/>
  </si>
  <si>
    <t>直近の実施日</t>
    <rPh sb="0" eb="2">
      <t>チョッキン</t>
    </rPh>
    <rPh sb="3" eb="6">
      <t>ジッシビ</t>
    </rPh>
    <phoneticPr fontId="2"/>
  </si>
  <si>
    <t>直近1年間の
実施回数</t>
    <rPh sb="0" eb="2">
      <t>チョッキン</t>
    </rPh>
    <rPh sb="3" eb="4">
      <t>ネン</t>
    </rPh>
    <rPh sb="4" eb="5">
      <t>アイダ</t>
    </rPh>
    <rPh sb="7" eb="9">
      <t>ジッシ</t>
    </rPh>
    <rPh sb="9" eb="11">
      <t>カイスウ</t>
    </rPh>
    <phoneticPr fontId="2"/>
  </si>
  <si>
    <t>整備状況</t>
    <rPh sb="0" eb="4">
      <t>セイビジョウキョウ</t>
    </rPh>
    <phoneticPr fontId="2"/>
  </si>
  <si>
    <t>　③虐待防止のための指針</t>
    <rPh sb="2" eb="4">
      <t>ギャクタイ</t>
    </rPh>
    <rPh sb="4" eb="6">
      <t>ボウシ</t>
    </rPh>
    <rPh sb="10" eb="12">
      <t>シシン</t>
    </rPh>
    <phoneticPr fontId="2"/>
  </si>
  <si>
    <t>整備状況</t>
    <rPh sb="0" eb="2">
      <t>セイビ</t>
    </rPh>
    <rPh sb="2" eb="4">
      <t>ジョウキョウ</t>
    </rPh>
    <phoneticPr fontId="2"/>
  </si>
  <si>
    <t>　③身体拘束等の適正化のための指針</t>
    <rPh sb="2" eb="4">
      <t>シンタイ</t>
    </rPh>
    <rPh sb="4" eb="6">
      <t>コウソク</t>
    </rPh>
    <rPh sb="6" eb="7">
      <t>トウ</t>
    </rPh>
    <rPh sb="8" eb="11">
      <t>テキセイカ</t>
    </rPh>
    <rPh sb="15" eb="17">
      <t>シシン</t>
    </rPh>
    <phoneticPr fontId="2"/>
  </si>
  <si>
    <t>委員会結果を従業者へ周知した日</t>
    <rPh sb="0" eb="3">
      <t>イインカイ</t>
    </rPh>
    <rPh sb="3" eb="5">
      <t>ケッカ</t>
    </rPh>
    <rPh sb="6" eb="9">
      <t>ジュウギョウシャ</t>
    </rPh>
    <rPh sb="10" eb="12">
      <t>シュウチ</t>
    </rPh>
    <rPh sb="14" eb="15">
      <t>ヒ</t>
    </rPh>
    <phoneticPr fontId="2"/>
  </si>
  <si>
    <t>担当者氏名</t>
    <rPh sb="0" eb="3">
      <t>タントウシャ</t>
    </rPh>
    <rPh sb="3" eb="5">
      <t>シメイ</t>
    </rPh>
    <phoneticPr fontId="2"/>
  </si>
  <si>
    <t>　②虐待防止担当者名</t>
    <rPh sb="2" eb="4">
      <t>ギャクタイ</t>
    </rPh>
    <rPh sb="4" eb="6">
      <t>ボウシ</t>
    </rPh>
    <rPh sb="6" eb="9">
      <t>タントウシャ</t>
    </rPh>
    <rPh sb="9" eb="10">
      <t>メイ</t>
    </rPh>
    <phoneticPr fontId="2"/>
  </si>
  <si>
    <t>直近の開催日</t>
    <rPh sb="0" eb="2">
      <t>チョッキン</t>
    </rPh>
    <rPh sb="3" eb="6">
      <t>カイサイビ</t>
    </rPh>
    <phoneticPr fontId="2"/>
  </si>
  <si>
    <t>記録の作成</t>
    <rPh sb="0" eb="2">
      <t>キロク</t>
    </rPh>
    <rPh sb="3" eb="5">
      <t>サクセイ</t>
    </rPh>
    <phoneticPr fontId="2"/>
  </si>
  <si>
    <t>身体拘束実施の有無</t>
    <rPh sb="0" eb="4">
      <t>シンタイコウソク</t>
    </rPh>
    <rPh sb="4" eb="6">
      <t>ジッシ</t>
    </rPh>
    <rPh sb="7" eb="9">
      <t>ウム</t>
    </rPh>
    <phoneticPr fontId="2"/>
  </si>
  <si>
    <t>　①やむを得ず身体拘束等を行う場合の必要な事項の記録</t>
    <rPh sb="5" eb="6">
      <t>エ</t>
    </rPh>
    <rPh sb="7" eb="9">
      <t>シンタイ</t>
    </rPh>
    <rPh sb="9" eb="11">
      <t>コウソク</t>
    </rPh>
    <rPh sb="11" eb="12">
      <t>トウ</t>
    </rPh>
    <rPh sb="13" eb="14">
      <t>オコナ</t>
    </rPh>
    <rPh sb="15" eb="17">
      <t>バアイ</t>
    </rPh>
    <rPh sb="18" eb="20">
      <t>ヒツヨウ</t>
    </rPh>
    <rPh sb="21" eb="23">
      <t>ジコウ</t>
    </rPh>
    <rPh sb="24" eb="26">
      <t>キロク</t>
    </rPh>
    <phoneticPr fontId="2"/>
  </si>
  <si>
    <t>　②感染症の予防及びまん延防止のための指針</t>
    <rPh sb="2" eb="5">
      <t>カンセンショウ</t>
    </rPh>
    <rPh sb="6" eb="8">
      <t>ヨボウ</t>
    </rPh>
    <rPh sb="8" eb="9">
      <t>オヨ</t>
    </rPh>
    <rPh sb="12" eb="13">
      <t>エン</t>
    </rPh>
    <rPh sb="13" eb="15">
      <t>ボウシ</t>
    </rPh>
    <rPh sb="19" eb="21">
      <t>シシン</t>
    </rPh>
    <phoneticPr fontId="2"/>
  </si>
  <si>
    <t>策定日</t>
    <rPh sb="0" eb="3">
      <t>サクテイヒ</t>
    </rPh>
    <phoneticPr fontId="2"/>
  </si>
  <si>
    <t>　②災害に係る業務継続計画</t>
    <phoneticPr fontId="2"/>
  </si>
  <si>
    <t>　①感染症に係る業務継続計画</t>
    <phoneticPr fontId="2"/>
  </si>
  <si>
    <t>　②身体拘束等の適正化のための対策を検討する委員会  (最低１年に１回以上）</t>
    <rPh sb="2" eb="4">
      <t>シンタイ</t>
    </rPh>
    <rPh sb="4" eb="6">
      <t>コウソク</t>
    </rPh>
    <rPh sb="6" eb="7">
      <t>トウ</t>
    </rPh>
    <rPh sb="8" eb="11">
      <t>テキセイカ</t>
    </rPh>
    <rPh sb="15" eb="17">
      <t>タイサク</t>
    </rPh>
    <rPh sb="18" eb="20">
      <t>ケントウ</t>
    </rPh>
    <rPh sb="28" eb="30">
      <t>サイテイ</t>
    </rPh>
    <rPh sb="31" eb="32">
      <t>ネン</t>
    </rPh>
    <rPh sb="34" eb="35">
      <t>カイ</t>
    </rPh>
    <rPh sb="35" eb="37">
      <t>イジョウ</t>
    </rPh>
    <phoneticPr fontId="2"/>
  </si>
  <si>
    <t>　④身体拘束等の適正化のための研修　　　　　　　　　　　（最低１年に１回以上）</t>
    <rPh sb="2" eb="4">
      <t>シンタイ</t>
    </rPh>
    <rPh sb="4" eb="6">
      <t>コウソク</t>
    </rPh>
    <rPh sb="6" eb="7">
      <t>トウ</t>
    </rPh>
    <rPh sb="8" eb="11">
      <t>テキセイカ</t>
    </rPh>
    <rPh sb="15" eb="17">
      <t>ケンシュウ</t>
    </rPh>
    <phoneticPr fontId="2"/>
  </si>
  <si>
    <t>　①虐待の防止のための対策を検討する委員会　　　　（最低１年に１回以上）</t>
    <rPh sb="2" eb="4">
      <t>ギャクタイ</t>
    </rPh>
    <rPh sb="5" eb="7">
      <t>ボウシ</t>
    </rPh>
    <rPh sb="11" eb="13">
      <t>タイサク</t>
    </rPh>
    <rPh sb="14" eb="16">
      <t>ケントウ</t>
    </rPh>
    <phoneticPr fontId="2"/>
  </si>
  <si>
    <t>　④虐待防止のための研修　　　　　　　　　　　　　　　　　　　　　　（最低１年に１回以上）　＊新規採用時必須　　　　　　　　　　　　　　　　　　　　　　　　　　　　　　　　　　　　　　　　　　　　　　　　　　　　　　　　　　　　</t>
    <rPh sb="2" eb="4">
      <t>ギャクタイ</t>
    </rPh>
    <rPh sb="4" eb="6">
      <t>ボウシ</t>
    </rPh>
    <rPh sb="10" eb="12">
      <t>ケンシュウ</t>
    </rPh>
    <phoneticPr fontId="2"/>
  </si>
  <si>
    <t>全て</t>
  </si>
  <si>
    <t>○法令遵守規程の整備</t>
  </si>
  <si>
    <t>◎法令遵守責任者の設置　</t>
  </si>
  <si>
    <t>確認書類</t>
  </si>
  <si>
    <t>対象</t>
  </si>
  <si>
    <t>項目</t>
  </si>
  <si>
    <t>法令遵守責任者氏名</t>
  </si>
  <si>
    <t>事業者（法人）番号</t>
  </si>
  <si>
    <t>法人名</t>
  </si>
  <si>
    <t>障害福祉サービス事業者（障害者・児施設、事業者）業務管理体制に係る一般検査調書</t>
    <phoneticPr fontId="2"/>
  </si>
  <si>
    <t>【本検査の趣旨について】
業務管理体制の整備については、不正行為を未然に防止し利用者の保護と障害福祉サービス等の運営の適正化を図るため、事業者に対して義務付けられたものです。</t>
    <rPh sb="1" eb="4">
      <t>ホンケンサ</t>
    </rPh>
    <rPh sb="5" eb="7">
      <t>シュシ</t>
    </rPh>
    <phoneticPr fontId="2"/>
  </si>
  <si>
    <t>○黄色着色セルについて入力をお願いします。</t>
    <rPh sb="1" eb="3">
      <t>キイロ</t>
    </rPh>
    <rPh sb="3" eb="5">
      <t>チャクショク</t>
    </rPh>
    <rPh sb="11" eb="13">
      <t>ニュウリョク</t>
    </rPh>
    <rPh sb="15" eb="16">
      <t>ネガ</t>
    </rPh>
    <phoneticPr fontId="2"/>
  </si>
  <si>
    <t>自己点検日</t>
    <rPh sb="0" eb="2">
      <t>ジコ</t>
    </rPh>
    <rPh sb="2" eb="4">
      <t>テンケン</t>
    </rPh>
    <phoneticPr fontId="2"/>
  </si>
  <si>
    <t>令和　　年　　月　　日（　）</t>
    <phoneticPr fontId="2"/>
  </si>
  <si>
    <t>検査日</t>
    <rPh sb="0" eb="2">
      <t>ケンサ</t>
    </rPh>
    <rPh sb="2" eb="3">
      <t>ビ</t>
    </rPh>
    <phoneticPr fontId="2"/>
  </si>
  <si>
    <t>令和　　年　　月　　日（　）</t>
  </si>
  <si>
    <t>している</t>
    <phoneticPr fontId="2"/>
  </si>
  <si>
    <t>行っている</t>
    <rPh sb="0" eb="1">
      <t>オコナ</t>
    </rPh>
    <phoneticPr fontId="2"/>
  </si>
  <si>
    <t>有</t>
    <rPh sb="0" eb="1">
      <t>アリ</t>
    </rPh>
    <phoneticPr fontId="2"/>
  </si>
  <si>
    <t>静岡県</t>
    <rPh sb="0" eb="3">
      <t>シズオカケン</t>
    </rPh>
    <phoneticPr fontId="2"/>
  </si>
  <si>
    <t>していない</t>
    <phoneticPr fontId="2"/>
  </si>
  <si>
    <t>行っていない</t>
    <rPh sb="0" eb="1">
      <t>オコナ</t>
    </rPh>
    <phoneticPr fontId="2"/>
  </si>
  <si>
    <t>無</t>
    <rPh sb="0" eb="1">
      <t>ナ</t>
    </rPh>
    <phoneticPr fontId="2"/>
  </si>
  <si>
    <t>対応者氏名</t>
  </si>
  <si>
    <t>（法人役職名：　　　　　）</t>
    <rPh sb="1" eb="3">
      <t>ホウジン</t>
    </rPh>
    <rPh sb="3" eb="6">
      <t>ヤクショクメイ</t>
    </rPh>
    <phoneticPr fontId="2"/>
  </si>
  <si>
    <t>厚生労働省</t>
    <rPh sb="0" eb="5">
      <t>コウセイロウドウショウ</t>
    </rPh>
    <phoneticPr fontId="2"/>
  </si>
  <si>
    <t>事業所一覧</t>
    <rPh sb="0" eb="3">
      <t>ジギョウショ</t>
    </rPh>
    <rPh sb="3" eb="5">
      <t>イチラン</t>
    </rPh>
    <phoneticPr fontId="2"/>
  </si>
  <si>
    <t>確認事項</t>
    <rPh sb="0" eb="2">
      <t>カクニン</t>
    </rPh>
    <rPh sb="2" eb="4">
      <t>ジコウ</t>
    </rPh>
    <phoneticPr fontId="2"/>
  </si>
  <si>
    <t>自己点検結果</t>
    <rPh sb="0" eb="2">
      <t>ジコ</t>
    </rPh>
    <rPh sb="2" eb="4">
      <t>テンケン</t>
    </rPh>
    <rPh sb="4" eb="6">
      <t>ケッカ</t>
    </rPh>
    <phoneticPr fontId="2"/>
  </si>
  <si>
    <t>市聴取結果</t>
    <rPh sb="0" eb="1">
      <t>シ</t>
    </rPh>
    <rPh sb="1" eb="3">
      <t>チョウシュ</t>
    </rPh>
    <rPh sb="3" eb="5">
      <t>ケッカ</t>
    </rPh>
    <phoneticPr fontId="2"/>
  </si>
  <si>
    <t>Ⅰ届出</t>
    <rPh sb="1" eb="3">
      <t>トドケデ</t>
    </rPh>
    <phoneticPr fontId="2"/>
  </si>
  <si>
    <t>業務管理体制の整備についての届出を監督庁に提出しているか。</t>
    <phoneticPr fontId="2"/>
  </si>
  <si>
    <t>届出日：</t>
    <rPh sb="0" eb="2">
      <t>トドケデ</t>
    </rPh>
    <rPh sb="2" eb="3">
      <t>ビ</t>
    </rPh>
    <phoneticPr fontId="2"/>
  </si>
  <si>
    <t>【例】
・整備事項届出書（原本、写）</t>
    <phoneticPr fontId="2"/>
  </si>
  <si>
    <t>届出先：</t>
    <rPh sb="0" eb="3">
      <t>トドケデサキ</t>
    </rPh>
    <phoneticPr fontId="2"/>
  </si>
  <si>
    <t>Ⅱ体制の整備</t>
    <rPh sb="1" eb="3">
      <t>タイセイ</t>
    </rPh>
    <rPh sb="4" eb="6">
      <t>セイビ</t>
    </rPh>
    <phoneticPr fontId="2"/>
  </si>
  <si>
    <t>各届出種別ごとに必要な体制は整備されているか。</t>
    <phoneticPr fontId="2"/>
  </si>
  <si>
    <t>【例】
・役員会議事録・資料
・職員会議録・資料</t>
    <phoneticPr fontId="2"/>
  </si>
  <si>
    <t>①法令等遵守について法人内部（役職員）に周知していますか。</t>
    <phoneticPr fontId="2"/>
  </si>
  <si>
    <t>直近周知日：</t>
    <rPh sb="0" eb="2">
      <t>チョッキン</t>
    </rPh>
    <rPh sb="2" eb="4">
      <t>シュウチ</t>
    </rPh>
    <rPh sb="4" eb="5">
      <t>ビ</t>
    </rPh>
    <phoneticPr fontId="2"/>
  </si>
  <si>
    <t>②法令遵守責任者の役割や業務内容について法人内部（役職員）に周知していますか。</t>
    <phoneticPr fontId="2"/>
  </si>
  <si>
    <t>※事業所数
20～99</t>
    <phoneticPr fontId="2"/>
  </si>
  <si>
    <t>【例】
・法令遵守規程</t>
    <phoneticPr fontId="2"/>
  </si>
  <si>
    <t>①法令遵守規程を整備していますか。また、規程の内容を法人内部（役職員）に周知していますか。</t>
    <rPh sb="8" eb="10">
      <t>セイビ</t>
    </rPh>
    <rPh sb="20" eb="22">
      <t>キテイ</t>
    </rPh>
    <rPh sb="23" eb="24">
      <t>ナイ</t>
    </rPh>
    <phoneticPr fontId="2"/>
  </si>
  <si>
    <t>※事業所数100～</t>
  </si>
  <si>
    <t>○業務執行の状況の監査の定期的な実施</t>
  </si>
  <si>
    <t>【例】
・監査実施記録</t>
    <phoneticPr fontId="2"/>
  </si>
  <si>
    <t>①監査の実施（受検）状況を教えてください。</t>
    <rPh sb="7" eb="9">
      <t>ジュケン</t>
    </rPh>
    <phoneticPr fontId="2"/>
  </si>
  <si>
    <t>直近監査日：</t>
    <rPh sb="0" eb="2">
      <t>チョッキン</t>
    </rPh>
    <rPh sb="2" eb="4">
      <t>カンサ</t>
    </rPh>
    <rPh sb="4" eb="5">
      <t>ビ</t>
    </rPh>
    <phoneticPr fontId="2"/>
  </si>
  <si>
    <t>Ⅲ変更届出</t>
    <rPh sb="1" eb="3">
      <t>ヘンコウ</t>
    </rPh>
    <rPh sb="3" eb="4">
      <t>トド</t>
    </rPh>
    <rPh sb="4" eb="5">
      <t>デ</t>
    </rPh>
    <phoneticPr fontId="2"/>
  </si>
  <si>
    <t>業務管理体制の整備に関する届出を行った事業者は、事業者の名称及び主たる事務所の所在地その他届出事項に変更があったときは、遅滞なく、その旨を監督庁に届け出ているか。</t>
    <phoneticPr fontId="2"/>
  </si>
  <si>
    <t>【例】
・業務管理変更事項届出書（写）</t>
    <phoneticPr fontId="2"/>
  </si>
  <si>
    <t>①業務管理体制の届出事項に変更はないですか。変更した場合は届け出ていますか。</t>
    <phoneticPr fontId="2"/>
  </si>
  <si>
    <t>変更の有無</t>
    <rPh sb="0" eb="2">
      <t>ヘンコウ</t>
    </rPh>
    <rPh sb="3" eb="5">
      <t>ウム</t>
    </rPh>
    <phoneticPr fontId="2"/>
  </si>
  <si>
    <t>直近の変更届出日：</t>
    <rPh sb="0" eb="2">
      <t>チョッキン</t>
    </rPh>
    <rPh sb="3" eb="5">
      <t>ヘンコウ</t>
    </rPh>
    <rPh sb="5" eb="7">
      <t>トドケデ</t>
    </rPh>
    <rPh sb="7" eb="8">
      <t>ビ</t>
    </rPh>
    <phoneticPr fontId="2"/>
  </si>
  <si>
    <t>Ⅳ監督庁</t>
    <rPh sb="1" eb="4">
      <t>カントクチョウ</t>
    </rPh>
    <phoneticPr fontId="2"/>
  </si>
  <si>
    <r>
      <t>各届出種別における業務管理体制監督庁が変更した場合には、区分変更届を</t>
    </r>
    <r>
      <rPr>
        <b/>
        <u/>
        <sz val="9"/>
        <rFont val="ＭＳ 明朝"/>
        <family val="1"/>
        <charset val="128"/>
      </rPr>
      <t>変更前</t>
    </r>
    <r>
      <rPr>
        <sz val="9"/>
        <rFont val="ＭＳ 明朝"/>
        <family val="1"/>
        <charset val="128"/>
      </rPr>
      <t>及び変更後の監督庁にそれぞれ届け出ているか。</t>
    </r>
    <phoneticPr fontId="2"/>
  </si>
  <si>
    <t>Ⅴ具体的取組・運用状況</t>
    <rPh sb="1" eb="4">
      <t>グタイテキ</t>
    </rPh>
    <rPh sb="4" eb="6">
      <t>トリクミ</t>
    </rPh>
    <rPh sb="7" eb="11">
      <t>ウンヨウジョウキョウ</t>
    </rPh>
    <phoneticPr fontId="2"/>
  </si>
  <si>
    <t>以下の業務は、事業者において、業務管理体制（法令等遵守）の取組対象・運用対象として行われているか。</t>
    <phoneticPr fontId="2"/>
  </si>
  <si>
    <t>【例】
・事務分担表
・法人内内部通報要領
・法人内事故報告要領
・苦情・相談要領
・就業規則
・研修受講記録　等</t>
    <phoneticPr fontId="2"/>
  </si>
  <si>
    <t xml:space="preserve">①サービスの実施内容、給付費の請求内容等の確認を行っている。 </t>
    <phoneticPr fontId="2"/>
  </si>
  <si>
    <t>②内部通報・事故報告に対応している。</t>
    <phoneticPr fontId="2"/>
  </si>
  <si>
    <t>③利用者等からの相談・苦情に対応している。</t>
    <phoneticPr fontId="2"/>
  </si>
  <si>
    <t>④労働関係法規についても遵守対象としている。</t>
    <phoneticPr fontId="2"/>
  </si>
  <si>
    <t>⑤法令等遵守についての研修等を事業者内で実施している。又は、外部研修等に参加している。</t>
    <phoneticPr fontId="2"/>
  </si>
  <si>
    <t>直近実施日：</t>
    <rPh sb="0" eb="2">
      <t>チョッキン</t>
    </rPh>
    <rPh sb="2" eb="4">
      <t>ジッシ</t>
    </rPh>
    <rPh sb="4" eb="5">
      <t>ビ</t>
    </rPh>
    <phoneticPr fontId="2"/>
  </si>
  <si>
    <t>⑥行政・関係団体等からの情報を事業者関係部署等に周知している。</t>
    <phoneticPr fontId="2"/>
  </si>
  <si>
    <t>⑦その他業務管理体制（法令等遵守）として取り組んでいるもの</t>
    <phoneticPr fontId="2"/>
  </si>
  <si>
    <t>※利用契約者全員</t>
    <rPh sb="1" eb="8">
      <t>リヨウケイヤクシャゼンイン</t>
    </rPh>
    <phoneticPr fontId="2"/>
  </si>
  <si>
    <t>支給決定市町村（区）</t>
    <rPh sb="0" eb="4">
      <t>シキュウケッテイ</t>
    </rPh>
    <rPh sb="4" eb="7">
      <t>シチョウソン</t>
    </rPh>
    <rPh sb="8" eb="9">
      <t>ク</t>
    </rPh>
    <phoneticPr fontId="2"/>
  </si>
  <si>
    <t>本人参加</t>
    <rPh sb="0" eb="2">
      <t>ホンニン</t>
    </rPh>
    <rPh sb="2" eb="4">
      <t>サンカ</t>
    </rPh>
    <phoneticPr fontId="2"/>
  </si>
  <si>
    <t>中央区</t>
  </si>
  <si>
    <r>
      <t>3　利用料（特定費用等）の徴収状況</t>
    </r>
    <r>
      <rPr>
        <sz val="11"/>
        <rFont val="ＭＳ Ｐゴシック"/>
        <family val="3"/>
        <charset val="128"/>
      </rPr>
      <t>（直近月の状況）　　　　　年　　月分</t>
    </r>
    <rPh sb="2" eb="5">
      <t>リヨウリョウ</t>
    </rPh>
    <rPh sb="6" eb="8">
      <t>トクテイ</t>
    </rPh>
    <rPh sb="8" eb="10">
      <t>ヒヨウ</t>
    </rPh>
    <rPh sb="10" eb="11">
      <t>トウ</t>
    </rPh>
    <rPh sb="13" eb="15">
      <t>チョウシュウ</t>
    </rPh>
    <rPh sb="15" eb="17">
      <t>ジョウキョウ</t>
    </rPh>
    <phoneticPr fontId="46"/>
  </si>
  <si>
    <t>P2-1　職員の勤務状況（２）勤務実績　（指導月の前々月の実績）</t>
    <rPh sb="5" eb="7">
      <t>ショクイン</t>
    </rPh>
    <rPh sb="8" eb="10">
      <t>キンム</t>
    </rPh>
    <rPh sb="10" eb="12">
      <t>ジョウキョウ</t>
    </rPh>
    <phoneticPr fontId="2"/>
  </si>
  <si>
    <t>P2-2　職員の勤務状況（２）勤務実績　（指導月の３月前の実績）</t>
    <rPh sb="5" eb="7">
      <t>ショクイン</t>
    </rPh>
    <rPh sb="8" eb="10">
      <t>キンム</t>
    </rPh>
    <rPh sb="10" eb="12">
      <t>ジョウキョウ</t>
    </rPh>
    <phoneticPr fontId="2"/>
  </si>
  <si>
    <t>P2-3　職員の勤務状況（２）勤務実績　（指導月の４月前の実績）</t>
    <rPh sb="5" eb="7">
      <t>ショクイン</t>
    </rPh>
    <rPh sb="8" eb="10">
      <t>キンム</t>
    </rPh>
    <rPh sb="10" eb="12">
      <t>ジョウキョウ</t>
    </rPh>
    <phoneticPr fontId="2"/>
  </si>
  <si>
    <t>相談支援事業への
交付日</t>
    <rPh sb="0" eb="4">
      <t>ソウダンシエン</t>
    </rPh>
    <rPh sb="4" eb="6">
      <t>ジギョウ</t>
    </rPh>
    <rPh sb="9" eb="11">
      <t>コウフ</t>
    </rPh>
    <rPh sb="11" eb="12">
      <t>ビ</t>
    </rPh>
    <phoneticPr fontId="2"/>
  </si>
  <si>
    <t>P10にて回答</t>
    <phoneticPr fontId="2"/>
  </si>
  <si>
    <t>モニタリング実施日</t>
    <rPh sb="6" eb="9">
      <t>ジッシビ</t>
    </rPh>
    <phoneticPr fontId="2"/>
  </si>
  <si>
    <t>順番が前後した場合〇　（左記）</t>
    <rPh sb="0" eb="2">
      <t>ジュンバン</t>
    </rPh>
    <rPh sb="3" eb="5">
      <t>ゼンゴ</t>
    </rPh>
    <rPh sb="7" eb="9">
      <t>バアイ</t>
    </rPh>
    <rPh sb="12" eb="14">
      <t>サキ</t>
    </rPh>
    <phoneticPr fontId="2"/>
  </si>
  <si>
    <t>　③感染症の予防及びまん延防止のための研修　　　　（最低１年に2回以上）　＊新規採用時必須</t>
    <rPh sb="19" eb="21">
      <t>ケンシュウ</t>
    </rPh>
    <rPh sb="38" eb="40">
      <t>シンキ</t>
    </rPh>
    <rPh sb="40" eb="42">
      <t>サイヨウ</t>
    </rPh>
    <rPh sb="42" eb="43">
      <t>ジ</t>
    </rPh>
    <rPh sb="43" eb="45">
      <t>ヒッス</t>
    </rPh>
    <phoneticPr fontId="2"/>
  </si>
  <si>
    <t>　④感染症の予防及びまん延防止のための訓練　　　（最低１年に2回以上）</t>
    <rPh sb="19" eb="21">
      <t>クンレン</t>
    </rPh>
    <phoneticPr fontId="2"/>
  </si>
  <si>
    <t>　①感染症の予防及びまん延防止のための対策を検討する委員会（概ね3月に１回）</t>
    <rPh sb="2" eb="5">
      <t>カンセンショウ</t>
    </rPh>
    <rPh sb="6" eb="8">
      <t>ヨボウ</t>
    </rPh>
    <rPh sb="8" eb="9">
      <t>オヨ</t>
    </rPh>
    <rPh sb="12" eb="13">
      <t>エン</t>
    </rPh>
    <rPh sb="13" eb="15">
      <t>ボウシ</t>
    </rPh>
    <rPh sb="19" eb="21">
      <t>タイサク</t>
    </rPh>
    <rPh sb="22" eb="24">
      <t>ケントウ</t>
    </rPh>
    <rPh sb="26" eb="29">
      <t>イインカイ</t>
    </rPh>
    <rPh sb="30" eb="31">
      <t>オオム</t>
    </rPh>
    <rPh sb="33" eb="34">
      <t>ツキ</t>
    </rPh>
    <rPh sb="36" eb="37">
      <t>カイ</t>
    </rPh>
    <phoneticPr fontId="2"/>
  </si>
  <si>
    <t>個別支援
会議の実施日</t>
    <rPh sb="0" eb="4">
      <t>コベツシエン</t>
    </rPh>
    <rPh sb="5" eb="7">
      <t>カイギ</t>
    </rPh>
    <rPh sb="8" eb="10">
      <t>ジッシ</t>
    </rPh>
    <rPh sb="10" eb="11">
      <t>ビ</t>
    </rPh>
    <phoneticPr fontId="2"/>
  </si>
  <si>
    <t>障害基礎年金1級受給者</t>
    <rPh sb="0" eb="6">
      <t>ショウガイ</t>
    </rPh>
    <rPh sb="7" eb="8">
      <t>キュウ</t>
    </rPh>
    <rPh sb="8" eb="11">
      <t>ジュキュウシャ</t>
    </rPh>
    <phoneticPr fontId="2"/>
  </si>
  <si>
    <t>7　業務継続計画、衛生管理、身体拘束の禁止、虐待の防止及び情報公表に関する取組状況</t>
    <rPh sb="2" eb="4">
      <t>ギョウム</t>
    </rPh>
    <rPh sb="4" eb="6">
      <t>ケイゾク</t>
    </rPh>
    <rPh sb="6" eb="8">
      <t>ケイカク</t>
    </rPh>
    <rPh sb="9" eb="11">
      <t>エイセイ</t>
    </rPh>
    <rPh sb="11" eb="13">
      <t>カンリ</t>
    </rPh>
    <rPh sb="14" eb="16">
      <t>シンタイ</t>
    </rPh>
    <rPh sb="16" eb="18">
      <t>コウソク</t>
    </rPh>
    <rPh sb="19" eb="21">
      <t>キンシ</t>
    </rPh>
    <rPh sb="22" eb="24">
      <t>ギャクタイ</t>
    </rPh>
    <rPh sb="25" eb="27">
      <t>ボウシ</t>
    </rPh>
    <rPh sb="27" eb="28">
      <t>オヨ</t>
    </rPh>
    <rPh sb="29" eb="31">
      <t>ジョウホウ</t>
    </rPh>
    <rPh sb="31" eb="33">
      <t>コウヒョウ</t>
    </rPh>
    <rPh sb="34" eb="35">
      <t>カン</t>
    </rPh>
    <rPh sb="37" eb="39">
      <t>トリクミ</t>
    </rPh>
    <rPh sb="39" eb="41">
      <t>ジョウキョウ</t>
    </rPh>
    <phoneticPr fontId="2"/>
  </si>
  <si>
    <t>　③-1業務継続計画に基づく研修の実施（感染症）</t>
    <rPh sb="11" eb="12">
      <t>モト</t>
    </rPh>
    <rPh sb="14" eb="16">
      <t>ケンシュウ</t>
    </rPh>
    <rPh sb="17" eb="19">
      <t>ジッシ</t>
    </rPh>
    <rPh sb="20" eb="23">
      <t>カンセンショウ</t>
    </rPh>
    <phoneticPr fontId="2"/>
  </si>
  <si>
    <t>前々回の実施日</t>
    <rPh sb="0" eb="3">
      <t>ゼンゼンカイ</t>
    </rPh>
    <rPh sb="4" eb="7">
      <t>ジッシビ</t>
    </rPh>
    <phoneticPr fontId="2"/>
  </si>
  <si>
    <t>　③-2業務継続計画に基づく研修の実施（災害）</t>
    <phoneticPr fontId="2"/>
  </si>
  <si>
    <t>　④-1業務継続計画に基づく訓練の実施（感染症）</t>
    <rPh sb="11" eb="12">
      <t>モト</t>
    </rPh>
    <rPh sb="14" eb="16">
      <t>クンレン</t>
    </rPh>
    <rPh sb="17" eb="19">
      <t>ジッシ</t>
    </rPh>
    <rPh sb="20" eb="23">
      <t>カンセンショウ</t>
    </rPh>
    <phoneticPr fontId="2"/>
  </si>
  <si>
    <t>　④-2業務継続計画に基づく訓練の実施（災害）</t>
    <rPh sb="11" eb="12">
      <t>モト</t>
    </rPh>
    <rPh sb="14" eb="16">
      <t>クンレン</t>
    </rPh>
    <rPh sb="17" eb="19">
      <t>ジッシ</t>
    </rPh>
    <rPh sb="20" eb="22">
      <t>サイガイ</t>
    </rPh>
    <phoneticPr fontId="2"/>
  </si>
  <si>
    <t>日勤の時間帯</t>
    <rPh sb="0" eb="2">
      <t>ニッキン</t>
    </rPh>
    <rPh sb="3" eb="6">
      <t>ジカンタイ</t>
    </rPh>
    <phoneticPr fontId="63"/>
  </si>
  <si>
    <t>夜勤の時間帯</t>
    <rPh sb="0" eb="2">
      <t>ヤキン</t>
    </rPh>
    <rPh sb="3" eb="6">
      <t>ジカンタイ</t>
    </rPh>
    <phoneticPr fontId="63"/>
  </si>
  <si>
    <t>開始</t>
    <rPh sb="0" eb="2">
      <t>カイシ</t>
    </rPh>
    <phoneticPr fontId="63"/>
  </si>
  <si>
    <t>終了</t>
    <rPh sb="0" eb="2">
      <t>シュウリョウ</t>
    </rPh>
    <phoneticPr fontId="63"/>
  </si>
  <si>
    <t>→</t>
    <phoneticPr fontId="69"/>
  </si>
  <si>
    <t>～</t>
    <phoneticPr fontId="63"/>
  </si>
  <si>
    <t>勤務時間</t>
    <rPh sb="0" eb="2">
      <t>キンム</t>
    </rPh>
    <rPh sb="2" eb="4">
      <t>ジカン</t>
    </rPh>
    <phoneticPr fontId="63"/>
  </si>
  <si>
    <t>日中の時間帯</t>
    <rPh sb="0" eb="2">
      <t>ニッチュウ</t>
    </rPh>
    <rPh sb="3" eb="6">
      <t>ジカンタイ</t>
    </rPh>
    <phoneticPr fontId="63"/>
  </si>
  <si>
    <t>日中の勤務時間</t>
    <rPh sb="0" eb="2">
      <t>ニッチュウ</t>
    </rPh>
    <rPh sb="3" eb="5">
      <t>キンム</t>
    </rPh>
    <rPh sb="5" eb="7">
      <t>ジカン</t>
    </rPh>
    <phoneticPr fontId="63"/>
  </si>
  <si>
    <t>夜間及び深夜の勤務時間</t>
    <rPh sb="0" eb="2">
      <t>ヤカン</t>
    </rPh>
    <rPh sb="2" eb="3">
      <t>オヨ</t>
    </rPh>
    <rPh sb="4" eb="6">
      <t>シンヤ</t>
    </rPh>
    <rPh sb="7" eb="9">
      <t>キンム</t>
    </rPh>
    <rPh sb="9" eb="11">
      <t>ジカン</t>
    </rPh>
    <phoneticPr fontId="63"/>
  </si>
  <si>
    <t>明けの勤務時間</t>
    <rPh sb="0" eb="1">
      <t>ア</t>
    </rPh>
    <rPh sb="3" eb="5">
      <t>キンム</t>
    </rPh>
    <rPh sb="5" eb="7">
      <t>ジカン</t>
    </rPh>
    <phoneticPr fontId="63"/>
  </si>
  <si>
    <t>夜間以外の</t>
    <rPh sb="0" eb="2">
      <t>ヤカン</t>
    </rPh>
    <rPh sb="2" eb="4">
      <t>イガイ</t>
    </rPh>
    <phoneticPr fontId="63"/>
  </si>
  <si>
    <t>記号</t>
    <rPh sb="0" eb="2">
      <t>キゴウ</t>
    </rPh>
    <phoneticPr fontId="63"/>
  </si>
  <si>
    <t>始業時間</t>
    <rPh sb="0" eb="2">
      <t>シギョウ</t>
    </rPh>
    <rPh sb="2" eb="4">
      <t>ジカン</t>
    </rPh>
    <phoneticPr fontId="63"/>
  </si>
  <si>
    <t>終業時間</t>
    <rPh sb="0" eb="2">
      <t>シュウギョウ</t>
    </rPh>
    <rPh sb="2" eb="4">
      <t>ジカン</t>
    </rPh>
    <phoneticPr fontId="63"/>
  </si>
  <si>
    <t>うち、休憩時間</t>
    <rPh sb="3" eb="5">
      <t>キュウケイ</t>
    </rPh>
    <rPh sb="5" eb="7">
      <t>ジカン</t>
    </rPh>
    <phoneticPr fontId="63"/>
  </si>
  <si>
    <t>勤務体系</t>
    <rPh sb="0" eb="2">
      <t>キンム</t>
    </rPh>
    <rPh sb="2" eb="4">
      <t>タイケイ</t>
    </rPh>
    <phoneticPr fontId="63"/>
  </si>
  <si>
    <t>勤務時間計</t>
    <rPh sb="0" eb="2">
      <t>キンム</t>
    </rPh>
    <rPh sb="2" eb="4">
      <t>ジカン</t>
    </rPh>
    <rPh sb="4" eb="5">
      <t>ケイ</t>
    </rPh>
    <phoneticPr fontId="63"/>
  </si>
  <si>
    <t>：</t>
    <phoneticPr fontId="63"/>
  </si>
  <si>
    <t>（</t>
    <phoneticPr fontId="63"/>
  </si>
  <si>
    <t>）</t>
    <phoneticPr fontId="63"/>
  </si>
  <si>
    <t>休</t>
    <rPh sb="0" eb="1">
      <t>ヤス</t>
    </rPh>
    <phoneticPr fontId="63"/>
  </si>
  <si>
    <t>-</t>
    <phoneticPr fontId="63"/>
  </si>
  <si>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63"/>
  </si>
  <si>
    <t>注２　行が不足する場合は、適宜３１行目以降をコピーして行を追加してください。</t>
    <rPh sb="0" eb="1">
      <t>チュウ</t>
    </rPh>
    <phoneticPr fontId="63"/>
  </si>
  <si>
    <t>サービス種別</t>
    <rPh sb="4" eb="6">
      <t>シュベツ</t>
    </rPh>
    <phoneticPr fontId="77"/>
  </si>
  <si>
    <t>就労選択支援</t>
    <rPh sb="0" eb="6">
      <t>シュウロウセンタクシエン</t>
    </rPh>
    <phoneticPr fontId="69"/>
  </si>
  <si>
    <t>（色付きのセルのみ入力/選択してください。）</t>
    <rPh sb="1" eb="3">
      <t>イロツ</t>
    </rPh>
    <rPh sb="9" eb="11">
      <t>ニュウリョク</t>
    </rPh>
    <rPh sb="12" eb="14">
      <t>センタク</t>
    </rPh>
    <phoneticPr fontId="63"/>
  </si>
  <si>
    <t>事業所名</t>
    <rPh sb="0" eb="3">
      <t>ジギョウショ</t>
    </rPh>
    <rPh sb="3" eb="4">
      <t>メイ</t>
    </rPh>
    <phoneticPr fontId="77"/>
  </si>
  <si>
    <t>(1)記載する期間</t>
    <rPh sb="3" eb="5">
      <t>キサイ</t>
    </rPh>
    <rPh sb="7" eb="9">
      <t>キカン</t>
    </rPh>
    <phoneticPr fontId="2"/>
  </si>
  <si>
    <t>(2)予定/実績の別</t>
    <rPh sb="3" eb="5">
      <t>ヨテイ</t>
    </rPh>
    <rPh sb="6" eb="8">
      <t>ジッセキ</t>
    </rPh>
    <rPh sb="9" eb="10">
      <t>ベツ</t>
    </rPh>
    <phoneticPr fontId="2"/>
  </si>
  <si>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77"/>
  </si>
  <si>
    <t>時間/週</t>
    <rPh sb="0" eb="2">
      <t>ジカン</t>
    </rPh>
    <rPh sb="3" eb="4">
      <t>シュウ</t>
    </rPh>
    <phoneticPr fontId="2"/>
  </si>
  <si>
    <t>時間/月</t>
    <rPh sb="0" eb="2">
      <t>ジカン</t>
    </rPh>
    <rPh sb="3" eb="4">
      <t>ツキ</t>
    </rPh>
    <phoneticPr fontId="2"/>
  </si>
  <si>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77"/>
  </si>
  <si>
    <t>合計</t>
    <rPh sb="0" eb="2">
      <t>ゴウケイ</t>
    </rPh>
    <phoneticPr fontId="63"/>
  </si>
  <si>
    <t>専従</t>
    <rPh sb="0" eb="2">
      <t>センジュウ</t>
    </rPh>
    <phoneticPr fontId="2"/>
  </si>
  <si>
    <t>兼務</t>
    <rPh sb="0" eb="2">
      <t>ケンム</t>
    </rPh>
    <phoneticPr fontId="2"/>
  </si>
  <si>
    <t>専従</t>
    <rPh sb="0" eb="2">
      <t>センジュウ</t>
    </rPh>
    <phoneticPr fontId="63"/>
  </si>
  <si>
    <t>兼務</t>
    <rPh sb="0" eb="2">
      <t>ケンム</t>
    </rPh>
    <phoneticPr fontId="63"/>
  </si>
  <si>
    <t>専従</t>
    <rPh sb="0" eb="2">
      <t>センジュウ</t>
    </rPh>
    <phoneticPr fontId="86"/>
  </si>
  <si>
    <t>兼務</t>
    <rPh sb="0" eb="2">
      <t>ケンム</t>
    </rPh>
    <phoneticPr fontId="86"/>
  </si>
  <si>
    <t>常勤</t>
    <rPh sb="0" eb="2">
      <t>ジョウキン</t>
    </rPh>
    <phoneticPr fontId="6"/>
  </si>
  <si>
    <t>非常勤</t>
    <rPh sb="0" eb="3">
      <t>ヒジョウキン</t>
    </rPh>
    <phoneticPr fontId="63"/>
  </si>
  <si>
    <t>常勤換算数</t>
    <rPh sb="0" eb="2">
      <t>ジョウキン</t>
    </rPh>
    <rPh sb="2" eb="4">
      <t>カンサン</t>
    </rPh>
    <rPh sb="4" eb="5">
      <t>スウ</t>
    </rPh>
    <phoneticPr fontId="63"/>
  </si>
  <si>
    <t>基準上必要な員数</t>
    <rPh sb="0" eb="3">
      <t>キジュンジョウ</t>
    </rPh>
    <rPh sb="3" eb="5">
      <t>ヒツヨウ</t>
    </rPh>
    <rPh sb="6" eb="8">
      <t>インスウ</t>
    </rPh>
    <phoneticPr fontId="63"/>
  </si>
  <si>
    <t>（管理者・サビ管・医師・その他職員を除く）</t>
    <rPh sb="1" eb="4">
      <t>カンリシャ</t>
    </rPh>
    <rPh sb="7" eb="8">
      <t>カン</t>
    </rPh>
    <rPh sb="9" eb="11">
      <t>イシ</t>
    </rPh>
    <rPh sb="14" eb="15">
      <t>タ</t>
    </rPh>
    <rPh sb="15" eb="17">
      <t>ショクイン</t>
    </rPh>
    <rPh sb="18" eb="19">
      <t>ノゾ</t>
    </rPh>
    <phoneticPr fontId="63"/>
  </si>
  <si>
    <t>←夜勤者がいる場合は🌙マーク</t>
    <rPh sb="1" eb="3">
      <t>ヤキン</t>
    </rPh>
    <rPh sb="3" eb="4">
      <t>シャ</t>
    </rPh>
    <rPh sb="7" eb="9">
      <t>バアイ</t>
    </rPh>
    <phoneticPr fontId="63"/>
  </si>
  <si>
    <t>(4)職種</t>
    <rPh sb="3" eb="5">
      <t>ショクシュ</t>
    </rPh>
    <phoneticPr fontId="2"/>
  </si>
  <si>
    <t>(5)勤務形態
(時短の場合は□に✔）</t>
    <rPh sb="3" eb="5">
      <t>キンム</t>
    </rPh>
    <rPh sb="5" eb="7">
      <t>ケイタイ</t>
    </rPh>
    <rPh sb="9" eb="11">
      <t>ジタン</t>
    </rPh>
    <rPh sb="12" eb="14">
      <t>バアイ</t>
    </rPh>
    <phoneticPr fontId="2"/>
  </si>
  <si>
    <t>(6)資格</t>
    <rPh sb="3" eb="5">
      <t>シカク</t>
    </rPh>
    <phoneticPr fontId="2"/>
  </si>
  <si>
    <t>(7)氏名</t>
    <rPh sb="3" eb="5">
      <t>シメイ</t>
    </rPh>
    <phoneticPr fontId="2"/>
  </si>
  <si>
    <t>(8)</t>
    <phoneticPr fontId="2"/>
  </si>
  <si>
    <t>(9)勤務時間数合計</t>
    <rPh sb="3" eb="5">
      <t>キンム</t>
    </rPh>
    <rPh sb="5" eb="7">
      <t>ジカン</t>
    </rPh>
    <rPh sb="7" eb="8">
      <t>スウ</t>
    </rPh>
    <rPh sb="8" eb="10">
      <t>ゴウケイ</t>
    </rPh>
    <phoneticPr fontId="2"/>
  </si>
  <si>
    <t>(10)週平均の勤務時間数</t>
    <rPh sb="4" eb="7">
      <t>シュウヘイキン</t>
    </rPh>
    <rPh sb="8" eb="10">
      <t>キンム</t>
    </rPh>
    <rPh sb="10" eb="12">
      <t>ジカン</t>
    </rPh>
    <rPh sb="12" eb="13">
      <t>スウ</t>
    </rPh>
    <phoneticPr fontId="2"/>
  </si>
  <si>
    <t>(11)兼務状況
（兼務先／兼務する職務の内容/勤務時間）等</t>
    <rPh sb="24" eb="28">
      <t>キンムジカン</t>
    </rPh>
    <phoneticPr fontId="2"/>
  </si>
  <si>
    <t>(12)常勤換算数</t>
    <rPh sb="4" eb="6">
      <t>ジョウキン</t>
    </rPh>
    <rPh sb="6" eb="8">
      <t>カンサン</t>
    </rPh>
    <rPh sb="8" eb="9">
      <t>スウ</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</si>
  <si>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</si>
  <si>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</si>
  <si>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</si>
  <si>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</si>
  <si>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法人全体での勤務時間数合計</t>
    <rPh sb="0" eb="2">
      <t>ホウジン</t>
    </rPh>
    <rPh sb="2" eb="4">
      <t>ゼンタイ</t>
    </rPh>
    <rPh sb="6" eb="8">
      <t>キンム</t>
    </rPh>
    <rPh sb="8" eb="10">
      <t>ジカン</t>
    </rPh>
    <rPh sb="10" eb="11">
      <t>スウ</t>
    </rPh>
    <rPh sb="11" eb="13">
      <t>ゴウケイ</t>
    </rPh>
    <phoneticPr fontId="63"/>
  </si>
  <si>
    <t>□</t>
  </si>
  <si>
    <t>シフト記号</t>
    <rPh sb="3" eb="5">
      <t>キゴウ</t>
    </rPh>
    <phoneticPr fontId="63"/>
  </si>
  <si>
    <t>常勤数(４週)</t>
    <phoneticPr fontId="63"/>
  </si>
  <si>
    <t>常勤数(歴月)</t>
    <rPh sb="0" eb="2">
      <t>ジョウキン</t>
    </rPh>
    <rPh sb="2" eb="3">
      <t>スウ</t>
    </rPh>
    <rPh sb="4" eb="5">
      <t>レキ</t>
    </rPh>
    <rPh sb="5" eb="6">
      <t>ゲツ</t>
    </rPh>
    <phoneticPr fontId="63"/>
  </si>
  <si>
    <t>勤務時間計(４週)</t>
    <rPh sb="7" eb="8">
      <t>シュウ</t>
    </rPh>
    <phoneticPr fontId="63"/>
  </si>
  <si>
    <t>勤務時間計(歴月)</t>
    <rPh sb="6" eb="7">
      <t>レキ</t>
    </rPh>
    <rPh sb="7" eb="8">
      <t>ゲツ</t>
    </rPh>
    <phoneticPr fontId="63"/>
  </si>
  <si>
    <t>日中　　</t>
    <rPh sb="0" eb="2">
      <t>ニッチュウ</t>
    </rPh>
    <phoneticPr fontId="63"/>
  </si>
  <si>
    <t>夜間　　</t>
    <rPh sb="0" eb="2">
      <t>ヤカン</t>
    </rPh>
    <phoneticPr fontId="63"/>
  </si>
  <si>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7"/>
  </si>
  <si>
    <t>　(1) 「４週」・「暦月」のいずれかを選択してください。</t>
    <rPh sb="7" eb="8">
      <t>シュウ</t>
    </rPh>
    <rPh sb="11" eb="12">
      <t>レキ</t>
    </rPh>
    <rPh sb="12" eb="13">
      <t>ツキ</t>
    </rPh>
    <rPh sb="20" eb="22">
      <t>センタク</t>
    </rPh>
    <phoneticPr fontId="77"/>
  </si>
  <si>
    <t>　(2) 「予定」・「実績」のいずれかを選択してください。</t>
    <rPh sb="6" eb="8">
      <t>ヨテイ</t>
    </rPh>
    <rPh sb="11" eb="13">
      <t>ジッセキ</t>
    </rPh>
    <rPh sb="20" eb="22">
      <t>センタク</t>
    </rPh>
    <phoneticPr fontId="77"/>
  </si>
  <si>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7"/>
  </si>
  <si>
    <t>　(4) 従業者の職種を入力してください。</t>
    <rPh sb="5" eb="8">
      <t>ジュウギョウシャ</t>
    </rPh>
    <rPh sb="9" eb="11">
      <t>ショクシュ</t>
    </rPh>
    <rPh sb="12" eb="14">
      <t>ニュウリョク</t>
    </rPh>
    <phoneticPr fontId="77"/>
  </si>
  <si>
    <t xml:space="preserve"> 　　 記入の順序は、職種ごとにまとめてください。</t>
    <rPh sb="4" eb="6">
      <t>キニュウ</t>
    </rPh>
    <rPh sb="7" eb="9">
      <t>ジュンジョ</t>
    </rPh>
    <rPh sb="11" eb="13">
      <t>ショクシュ</t>
    </rPh>
    <phoneticPr fontId="77"/>
  </si>
  <si>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43"/>
  </si>
  <si>
    <t>記号</t>
    <rPh sb="0" eb="2">
      <t>キゴウ</t>
    </rPh>
    <phoneticPr fontId="77"/>
  </si>
  <si>
    <t>区分</t>
    <rPh sb="0" eb="2">
      <t>クブン</t>
    </rPh>
    <phoneticPr fontId="77"/>
  </si>
  <si>
    <t>(A)常/専</t>
    <rPh sb="3" eb="4">
      <t>ツネ</t>
    </rPh>
    <rPh sb="5" eb="6">
      <t>セン</t>
    </rPh>
    <phoneticPr fontId="63"/>
  </si>
  <si>
    <t>常勤で専従</t>
    <rPh sb="0" eb="2">
      <t>ジョウキン</t>
    </rPh>
    <rPh sb="3" eb="5">
      <t>センジュウ</t>
    </rPh>
    <phoneticPr fontId="77"/>
  </si>
  <si>
    <t>(B)常/兼</t>
    <rPh sb="3" eb="4">
      <t>ツネ</t>
    </rPh>
    <rPh sb="5" eb="6">
      <t>カ</t>
    </rPh>
    <phoneticPr fontId="63"/>
  </si>
  <si>
    <t>常勤で兼務</t>
    <rPh sb="0" eb="2">
      <t>ジョウキン</t>
    </rPh>
    <rPh sb="3" eb="5">
      <t>ケンム</t>
    </rPh>
    <phoneticPr fontId="77"/>
  </si>
  <si>
    <t>(C)非/専</t>
    <rPh sb="3" eb="4">
      <t>ヒ</t>
    </rPh>
    <rPh sb="5" eb="6">
      <t>セン</t>
    </rPh>
    <phoneticPr fontId="63"/>
  </si>
  <si>
    <t>非常勤で専従</t>
    <rPh sb="0" eb="3">
      <t>ヒジョウキン</t>
    </rPh>
    <rPh sb="4" eb="6">
      <t>センジュウ</t>
    </rPh>
    <phoneticPr fontId="77"/>
  </si>
  <si>
    <t>(D)非/兼</t>
    <rPh sb="3" eb="4">
      <t>ヒ</t>
    </rPh>
    <rPh sb="5" eb="6">
      <t>カ</t>
    </rPh>
    <phoneticPr fontId="63"/>
  </si>
  <si>
    <t>非常勤で兼務</t>
    <rPh sb="0" eb="3">
      <t>ヒジョウキン</t>
    </rPh>
    <rPh sb="4" eb="6">
      <t>ケンム</t>
    </rPh>
    <phoneticPr fontId="77"/>
  </si>
  <si>
    <t>（注）常勤・非常勤の区分について</t>
    <rPh sb="1" eb="2">
      <t>チュウ</t>
    </rPh>
    <rPh sb="3" eb="5">
      <t>ジョウキン</t>
    </rPh>
    <rPh sb="6" eb="9">
      <t>ヒジョウキン</t>
    </rPh>
    <rPh sb="10" eb="12">
      <t>クブン</t>
    </rPh>
    <phoneticPr fontId="77"/>
  </si>
  <si>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7"/>
  </si>
  <si>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7"/>
  </si>
  <si>
    <t>　(6) 従業者の保有する資格を入力してください。</t>
    <rPh sb="5" eb="8">
      <t>ジュウギョウシャ</t>
    </rPh>
    <rPh sb="9" eb="11">
      <t>ホユウ</t>
    </rPh>
    <rPh sb="13" eb="15">
      <t>シカク</t>
    </rPh>
    <rPh sb="16" eb="18">
      <t>ニュウリョク</t>
    </rPh>
    <phoneticPr fontId="77"/>
  </si>
  <si>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77"/>
  </si>
  <si>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77"/>
  </si>
  <si>
    <t>　(7) 従業者の氏名を記入してください。</t>
    <rPh sb="5" eb="8">
      <t>ジュウギョウシャ</t>
    </rPh>
    <rPh sb="9" eb="11">
      <t>シメイ</t>
    </rPh>
    <rPh sb="12" eb="14">
      <t>キニュウ</t>
    </rPh>
    <phoneticPr fontId="77"/>
  </si>
  <si>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77"/>
  </si>
  <si>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</si>
  <si>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77"/>
  </si>
  <si>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77"/>
  </si>
  <si>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77"/>
  </si>
  <si>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77"/>
  </si>
  <si>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7"/>
  </si>
  <si>
    <t>　　　 その他、特記事項欄としてもご活用ください。</t>
    <rPh sb="6" eb="7">
      <t>タ</t>
    </rPh>
    <rPh sb="8" eb="10">
      <t>トッキ</t>
    </rPh>
    <rPh sb="10" eb="12">
      <t>ジコウ</t>
    </rPh>
    <rPh sb="12" eb="13">
      <t>ラン</t>
    </rPh>
    <rPh sb="18" eb="20">
      <t>カツヨウ</t>
    </rPh>
    <phoneticPr fontId="43"/>
  </si>
  <si>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</si>
  <si>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96"/>
  </si>
  <si>
    <t>実績</t>
  </si>
  <si>
    <t>職種①</t>
    <rPh sb="0" eb="2">
      <t>ショクシュ</t>
    </rPh>
    <phoneticPr fontId="96"/>
  </si>
  <si>
    <t>職種②</t>
    <rPh sb="0" eb="2">
      <t>ショクシュ</t>
    </rPh>
    <phoneticPr fontId="96"/>
  </si>
  <si>
    <t>職種③</t>
    <rPh sb="0" eb="2">
      <t>ショクシュ</t>
    </rPh>
    <phoneticPr fontId="96"/>
  </si>
  <si>
    <t>職種④</t>
    <rPh sb="0" eb="2">
      <t>ショクシュ</t>
    </rPh>
    <phoneticPr fontId="96"/>
  </si>
  <si>
    <t>職種⑤</t>
    <rPh sb="0" eb="2">
      <t>ショクシュ</t>
    </rPh>
    <phoneticPr fontId="96"/>
  </si>
  <si>
    <t>職種⑥</t>
    <rPh sb="0" eb="2">
      <t>ショクシュ</t>
    </rPh>
    <phoneticPr fontId="96"/>
  </si>
  <si>
    <t>職種⑦</t>
    <rPh sb="0" eb="2">
      <t>ショクシュ</t>
    </rPh>
    <phoneticPr fontId="96"/>
  </si>
  <si>
    <t>職種⑧</t>
    <rPh sb="0" eb="2">
      <t>ショクシュ</t>
    </rPh>
    <phoneticPr fontId="96"/>
  </si>
  <si>
    <t>職種⑨</t>
    <phoneticPr fontId="96"/>
  </si>
  <si>
    <t>職種⑩</t>
    <phoneticPr fontId="96"/>
  </si>
  <si>
    <t>居宅介護</t>
    <phoneticPr fontId="2"/>
  </si>
  <si>
    <t>管理者</t>
    <rPh sb="0" eb="3">
      <t>カンリシャ</t>
    </rPh>
    <phoneticPr fontId="96"/>
  </si>
  <si>
    <t>サービス提供責任者</t>
    <rPh sb="4" eb="6">
      <t>テイキョウ</t>
    </rPh>
    <rPh sb="6" eb="9">
      <t>セキニンシャ</t>
    </rPh>
    <phoneticPr fontId="96"/>
  </si>
  <si>
    <t>従業者</t>
    <rPh sb="0" eb="3">
      <t>ジュウギョウシャ</t>
    </rPh>
    <phoneticPr fontId="96"/>
  </si>
  <si>
    <t>重度訪問介護</t>
    <rPh sb="0" eb="2">
      <t>ジュウド</t>
    </rPh>
    <rPh sb="2" eb="4">
      <t>ホウモン</t>
    </rPh>
    <rPh sb="4" eb="6">
      <t>カイゴ</t>
    </rPh>
    <phoneticPr fontId="96"/>
  </si>
  <si>
    <t>同行援護</t>
    <rPh sb="0" eb="2">
      <t>ドウコウ</t>
    </rPh>
    <rPh sb="2" eb="4">
      <t>エンゴ</t>
    </rPh>
    <phoneticPr fontId="96"/>
  </si>
  <si>
    <t>行動援護</t>
    <rPh sb="0" eb="4">
      <t>コウドウエンゴ</t>
    </rPh>
    <phoneticPr fontId="96"/>
  </si>
  <si>
    <t>サービス管理責任者</t>
    <rPh sb="4" eb="6">
      <t>カンリ</t>
    </rPh>
    <rPh sb="6" eb="9">
      <t>セキニンシャ</t>
    </rPh>
    <phoneticPr fontId="96"/>
  </si>
  <si>
    <t>医師</t>
    <rPh sb="0" eb="2">
      <t>イシ</t>
    </rPh>
    <phoneticPr fontId="96"/>
  </si>
  <si>
    <t>看護職員</t>
    <rPh sb="0" eb="4">
      <t>カンゴショクイン</t>
    </rPh>
    <phoneticPr fontId="96"/>
  </si>
  <si>
    <t>生活支援員</t>
    <rPh sb="0" eb="5">
      <t>セイカツシエンイン</t>
    </rPh>
    <phoneticPr fontId="96"/>
  </si>
  <si>
    <t>理学療法士</t>
    <rPh sb="0" eb="5">
      <t>リガクリョウホウシ</t>
    </rPh>
    <phoneticPr fontId="96"/>
  </si>
  <si>
    <t>作業療法士</t>
    <rPh sb="0" eb="5">
      <t>サギョウリョウホウシ</t>
    </rPh>
    <phoneticPr fontId="96"/>
  </si>
  <si>
    <t>言語聴覚士</t>
    <rPh sb="0" eb="2">
      <t>ゲンゴ</t>
    </rPh>
    <rPh sb="2" eb="5">
      <t>チョウカクシ</t>
    </rPh>
    <phoneticPr fontId="96"/>
  </si>
  <si>
    <t>その他職員</t>
    <rPh sb="2" eb="3">
      <t>タ</t>
    </rPh>
    <rPh sb="3" eb="5">
      <t>ショクイン</t>
    </rPh>
    <phoneticPr fontId="96"/>
  </si>
  <si>
    <t>短期入所・併設型</t>
    <rPh sb="0" eb="2">
      <t>タンキ</t>
    </rPh>
    <rPh sb="2" eb="4">
      <t>ニュウショ</t>
    </rPh>
    <rPh sb="5" eb="8">
      <t>ヘイセツガタ</t>
    </rPh>
    <phoneticPr fontId="2"/>
  </si>
  <si>
    <t>短期入所・空床利用型</t>
    <rPh sb="0" eb="2">
      <t>タンキ</t>
    </rPh>
    <rPh sb="2" eb="4">
      <t>ニュウショ</t>
    </rPh>
    <rPh sb="5" eb="7">
      <t>クウショウ</t>
    </rPh>
    <rPh sb="7" eb="10">
      <t>リヨウガタ</t>
    </rPh>
    <phoneticPr fontId="2"/>
  </si>
  <si>
    <t>短期入所・単独型</t>
    <rPh sb="0" eb="2">
      <t>タンキ</t>
    </rPh>
    <rPh sb="2" eb="4">
      <t>ニュウショ</t>
    </rPh>
    <rPh sb="5" eb="8">
      <t>タンドクガタ</t>
    </rPh>
    <phoneticPr fontId="2"/>
  </si>
  <si>
    <t>重度障害者等包括支援</t>
    <rPh sb="0" eb="2">
      <t>ジュウド</t>
    </rPh>
    <rPh sb="2" eb="5">
      <t>ショウガイシャ</t>
    </rPh>
    <rPh sb="5" eb="6">
      <t>ナド</t>
    </rPh>
    <rPh sb="6" eb="8">
      <t>ホウカツ</t>
    </rPh>
    <rPh sb="8" eb="10">
      <t>シエン</t>
    </rPh>
    <phoneticPr fontId="2"/>
  </si>
  <si>
    <t>共同生活援助・介護サービス包括型</t>
    <rPh sb="0" eb="2">
      <t>キョウドウ</t>
    </rPh>
    <rPh sb="2" eb="4">
      <t>セイカツ</t>
    </rPh>
    <rPh sb="4" eb="6">
      <t>エンジョ</t>
    </rPh>
    <phoneticPr fontId="2"/>
  </si>
  <si>
    <t>世話人</t>
    <rPh sb="0" eb="3">
      <t>セワニン</t>
    </rPh>
    <phoneticPr fontId="96"/>
  </si>
  <si>
    <t>共同生活援助・外部サービス利用型</t>
    <rPh sb="0" eb="2">
      <t>キョウドウ</t>
    </rPh>
    <rPh sb="2" eb="4">
      <t>セイカツ</t>
    </rPh>
    <rPh sb="4" eb="6">
      <t>エンジョ</t>
    </rPh>
    <phoneticPr fontId="2"/>
  </si>
  <si>
    <t>共同生活援助・日中サービス支援型</t>
    <rPh sb="0" eb="2">
      <t>キョウドウ</t>
    </rPh>
    <rPh sb="2" eb="4">
      <t>セイカツ</t>
    </rPh>
    <rPh sb="4" eb="6">
      <t>エンジョ</t>
    </rPh>
    <phoneticPr fontId="2"/>
  </si>
  <si>
    <t>夜間支援従事者</t>
    <rPh sb="0" eb="7">
      <t>ヤカンシエンジュウジシャ</t>
    </rPh>
    <phoneticPr fontId="96"/>
  </si>
  <si>
    <t>障害者支援施設</t>
    <rPh sb="0" eb="3">
      <t>ショウガイシャ</t>
    </rPh>
    <rPh sb="3" eb="5">
      <t>シエン</t>
    </rPh>
    <rPh sb="5" eb="7">
      <t>シセツ</t>
    </rPh>
    <phoneticPr fontId="2"/>
  </si>
  <si>
    <t>就労支援員</t>
    <rPh sb="0" eb="2">
      <t>シュウロウ</t>
    </rPh>
    <rPh sb="2" eb="5">
      <t>シエンイン</t>
    </rPh>
    <phoneticPr fontId="96"/>
  </si>
  <si>
    <t>職業指導員</t>
    <rPh sb="0" eb="2">
      <t>ショクギョウ</t>
    </rPh>
    <rPh sb="2" eb="4">
      <t>シドウ</t>
    </rPh>
    <rPh sb="4" eb="5">
      <t>イン</t>
    </rPh>
    <phoneticPr fontId="96"/>
  </si>
  <si>
    <t>機能訓練</t>
    <rPh sb="0" eb="2">
      <t>キノウ</t>
    </rPh>
    <rPh sb="2" eb="4">
      <t>クンレン</t>
    </rPh>
    <phoneticPr fontId="2"/>
  </si>
  <si>
    <t>生活訓練</t>
    <rPh sb="0" eb="2">
      <t>セイカツ</t>
    </rPh>
    <rPh sb="2" eb="4">
      <t>クンレン</t>
    </rPh>
    <phoneticPr fontId="2"/>
  </si>
  <si>
    <t>地域移行支援員</t>
    <rPh sb="0" eb="4">
      <t>チイキイコウ</t>
    </rPh>
    <rPh sb="4" eb="7">
      <t>シエンイン</t>
    </rPh>
    <phoneticPr fontId="96"/>
  </si>
  <si>
    <t>就労選択支援員</t>
    <rPh sb="0" eb="6">
      <t>シュウロウセンタクシエン</t>
    </rPh>
    <rPh sb="6" eb="7">
      <t>イン</t>
    </rPh>
    <phoneticPr fontId="69"/>
  </si>
  <si>
    <t>職業指導員</t>
    <rPh sb="0" eb="4">
      <t>ショクギョウシドウ</t>
    </rPh>
    <rPh sb="4" eb="5">
      <t>イン</t>
    </rPh>
    <phoneticPr fontId="96"/>
  </si>
  <si>
    <t>生活支援員</t>
    <rPh sb="0" eb="2">
      <t>セイカツ</t>
    </rPh>
    <rPh sb="2" eb="5">
      <t>シエンイン</t>
    </rPh>
    <phoneticPr fontId="96"/>
  </si>
  <si>
    <t>就労支援員</t>
    <rPh sb="0" eb="5">
      <t>シュウロウシエンイン</t>
    </rPh>
    <phoneticPr fontId="69"/>
  </si>
  <si>
    <t>認定指定就労移行支援</t>
    <rPh sb="0" eb="2">
      <t>ニンテイ</t>
    </rPh>
    <rPh sb="2" eb="4">
      <t>シテイ</t>
    </rPh>
    <rPh sb="4" eb="6">
      <t>シュウロウ</t>
    </rPh>
    <rPh sb="6" eb="8">
      <t>イコウ</t>
    </rPh>
    <rPh sb="8" eb="10">
      <t>シエン</t>
    </rPh>
    <phoneticPr fontId="2"/>
  </si>
  <si>
    <t>賃金向上達成指導員</t>
    <rPh sb="0" eb="2">
      <t>チンギン</t>
    </rPh>
    <rPh sb="2" eb="4">
      <t>コウジョウ</t>
    </rPh>
    <rPh sb="4" eb="6">
      <t>タッセイ</t>
    </rPh>
    <rPh sb="6" eb="9">
      <t>シドウイン</t>
    </rPh>
    <phoneticPr fontId="96"/>
  </si>
  <si>
    <t>目標工賃達成指導員</t>
  </si>
  <si>
    <t>一般相談支援事業</t>
    <rPh sb="2" eb="4">
      <t>ソウダン</t>
    </rPh>
    <rPh sb="4" eb="6">
      <t>シエン</t>
    </rPh>
    <rPh sb="6" eb="8">
      <t>ジギョウ</t>
    </rPh>
    <phoneticPr fontId="2"/>
  </si>
  <si>
    <t>相談支援専門員</t>
    <rPh sb="0" eb="7">
      <t>ソウダンシエンセンモンイン</t>
    </rPh>
    <phoneticPr fontId="96"/>
  </si>
  <si>
    <t>就労定着支援</t>
    <rPh sb="0" eb="2">
      <t>シュウロウ</t>
    </rPh>
    <rPh sb="2" eb="4">
      <t>テイチャク</t>
    </rPh>
    <rPh sb="4" eb="6">
      <t>シエン</t>
    </rPh>
    <phoneticPr fontId="2"/>
  </si>
  <si>
    <t>就労定着支援員</t>
    <rPh sb="0" eb="2">
      <t>シュウロウ</t>
    </rPh>
    <rPh sb="2" eb="7">
      <t>テイチャクシエンイン</t>
    </rPh>
    <phoneticPr fontId="96"/>
  </si>
  <si>
    <t>自立生活援助</t>
    <rPh sb="0" eb="2">
      <t>ジリツ</t>
    </rPh>
    <rPh sb="2" eb="4">
      <t>セイカツ</t>
    </rPh>
    <rPh sb="4" eb="6">
      <t>エンジョ</t>
    </rPh>
    <phoneticPr fontId="2"/>
  </si>
  <si>
    <t>地域生活支援員</t>
    <rPh sb="0" eb="7">
      <t>チイキセイカツシエンイン</t>
    </rPh>
    <phoneticPr fontId="96"/>
  </si>
  <si>
    <t>特定相談支援・障害児相談支援</t>
    <rPh sb="0" eb="2">
      <t>トクテイ</t>
    </rPh>
    <rPh sb="2" eb="4">
      <t>ソウダン</t>
    </rPh>
    <rPh sb="4" eb="6">
      <t>シエン</t>
    </rPh>
    <rPh sb="7" eb="10">
      <t>ショウガイジ</t>
    </rPh>
    <rPh sb="10" eb="12">
      <t>ソウダン</t>
    </rPh>
    <rPh sb="12" eb="14">
      <t>シエン</t>
    </rPh>
    <phoneticPr fontId="77"/>
  </si>
  <si>
    <t>相談支援員</t>
    <rPh sb="0" eb="2">
      <t>ソウダン</t>
    </rPh>
    <rPh sb="2" eb="5">
      <t>シエンイン</t>
    </rPh>
    <phoneticPr fontId="96"/>
  </si>
  <si>
    <t>児童発達支援・放課後等デイサービス</t>
    <rPh sb="0" eb="2">
      <t>ジドウ</t>
    </rPh>
    <rPh sb="2" eb="4">
      <t>ハッタツ</t>
    </rPh>
    <rPh sb="4" eb="6">
      <t>シエン</t>
    </rPh>
    <rPh sb="7" eb="11">
      <t>ホウカゴトウ</t>
    </rPh>
    <phoneticPr fontId="77"/>
  </si>
  <si>
    <t>児童発達支援管理責任者</t>
    <rPh sb="0" eb="2">
      <t>ジドウ</t>
    </rPh>
    <rPh sb="2" eb="6">
      <t>ハッタツシエン</t>
    </rPh>
    <rPh sb="6" eb="8">
      <t>カンリ</t>
    </rPh>
    <rPh sb="8" eb="11">
      <t>セキニンシャ</t>
    </rPh>
    <phoneticPr fontId="96"/>
  </si>
  <si>
    <t>児童指導員</t>
    <rPh sb="0" eb="2">
      <t>ジドウ</t>
    </rPh>
    <rPh sb="2" eb="5">
      <t>シドウイン</t>
    </rPh>
    <phoneticPr fontId="96"/>
  </si>
  <si>
    <t>保育士</t>
    <rPh sb="0" eb="3">
      <t>ホイクシ</t>
    </rPh>
    <phoneticPr fontId="96"/>
  </si>
  <si>
    <t>機能訓練担当職員</t>
    <rPh sb="0" eb="4">
      <t>キノウクンレン</t>
    </rPh>
    <rPh sb="4" eb="6">
      <t>タントウ</t>
    </rPh>
    <rPh sb="6" eb="8">
      <t>ショクイン</t>
    </rPh>
    <phoneticPr fontId="96"/>
  </si>
  <si>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96"/>
  </si>
  <si>
    <t>嘱託医</t>
    <rPh sb="0" eb="2">
      <t>ショクタク</t>
    </rPh>
    <phoneticPr fontId="96"/>
  </si>
  <si>
    <t>児童発達支援・児童発達支援センターであるもの</t>
    <rPh sb="0" eb="6">
      <t>ジドウハッタツシエン</t>
    </rPh>
    <rPh sb="7" eb="11">
      <t>ジドウハッタツ</t>
    </rPh>
    <rPh sb="11" eb="13">
      <t>シエン</t>
    </rPh>
    <phoneticPr fontId="96"/>
  </si>
  <si>
    <t>栄養士</t>
    <rPh sb="0" eb="3">
      <t>エイヨウシ</t>
    </rPh>
    <phoneticPr fontId="96"/>
  </si>
  <si>
    <t>調理員</t>
    <rPh sb="0" eb="3">
      <t>チョウリイン</t>
    </rPh>
    <phoneticPr fontId="96"/>
  </si>
  <si>
    <t>保育所等訪問支援</t>
    <rPh sb="0" eb="3">
      <t>ホイクショ</t>
    </rPh>
    <rPh sb="3" eb="4">
      <t>トウ</t>
    </rPh>
    <rPh sb="4" eb="6">
      <t>ホウモン</t>
    </rPh>
    <rPh sb="6" eb="8">
      <t>シエン</t>
    </rPh>
    <phoneticPr fontId="77"/>
  </si>
  <si>
    <t>訪問支援員</t>
    <rPh sb="0" eb="2">
      <t>ホウモン</t>
    </rPh>
    <rPh sb="2" eb="5">
      <t>シエンイン</t>
    </rPh>
    <phoneticPr fontId="96"/>
  </si>
  <si>
    <t>居宅訪問型児童発達支援</t>
    <rPh sb="0" eb="2">
      <t>キョタク</t>
    </rPh>
    <rPh sb="2" eb="4">
      <t>ホウモン</t>
    </rPh>
    <rPh sb="4" eb="5">
      <t>ガタ</t>
    </rPh>
    <rPh sb="5" eb="7">
      <t>ジドウ</t>
    </rPh>
    <rPh sb="7" eb="9">
      <t>ハッタツ</t>
    </rPh>
    <rPh sb="9" eb="11">
      <t>シエン</t>
    </rPh>
    <phoneticPr fontId="77"/>
  </si>
  <si>
    <t>福祉型障害児入所施設</t>
    <rPh sb="0" eb="3">
      <t>フクシガタ</t>
    </rPh>
    <rPh sb="3" eb="6">
      <t>ショウガイジ</t>
    </rPh>
    <rPh sb="6" eb="8">
      <t>ニュウショ</t>
    </rPh>
    <rPh sb="8" eb="10">
      <t>シセツ</t>
    </rPh>
    <phoneticPr fontId="77"/>
  </si>
  <si>
    <t>心理担当職員</t>
    <rPh sb="0" eb="6">
      <t>シンリタントウショクイン</t>
    </rPh>
    <phoneticPr fontId="96"/>
  </si>
  <si>
    <t>医療型障害児入所施設</t>
    <rPh sb="0" eb="2">
      <t>イリョウ</t>
    </rPh>
    <rPh sb="2" eb="3">
      <t>ガタ</t>
    </rPh>
    <rPh sb="3" eb="6">
      <t>ショウガイジ</t>
    </rPh>
    <rPh sb="6" eb="8">
      <t>ニュウショ</t>
    </rPh>
    <rPh sb="8" eb="10">
      <t>シセツ</t>
    </rPh>
    <phoneticPr fontId="77"/>
  </si>
  <si>
    <t>理学療法士
又は作業療法士</t>
    <rPh sb="0" eb="5">
      <t>リガクリョウホウシ</t>
    </rPh>
    <rPh sb="6" eb="7">
      <t>マタ</t>
    </rPh>
    <rPh sb="8" eb="13">
      <t>サギョウリョウホウシ</t>
    </rPh>
    <phoneticPr fontId="96"/>
  </si>
  <si>
    <t>職業指導員</t>
    <rPh sb="0" eb="5">
      <t>ショクギョウシドウイン</t>
    </rPh>
    <phoneticPr fontId="96"/>
  </si>
  <si>
    <t>資格種類</t>
    <rPh sb="0" eb="2">
      <t>シカク</t>
    </rPh>
    <rPh sb="2" eb="4">
      <t>シュルイ</t>
    </rPh>
    <phoneticPr fontId="77"/>
  </si>
  <si>
    <t>介護福祉士</t>
    <rPh sb="0" eb="5">
      <t>カイゴフクシシ</t>
    </rPh>
    <phoneticPr fontId="96"/>
  </si>
  <si>
    <t>社会福祉士</t>
    <rPh sb="0" eb="2">
      <t>シャカイ</t>
    </rPh>
    <rPh sb="2" eb="4">
      <t>フクシ</t>
    </rPh>
    <rPh sb="4" eb="5">
      <t>シ</t>
    </rPh>
    <phoneticPr fontId="96"/>
  </si>
  <si>
    <t>精神保健福祉士</t>
    <rPh sb="0" eb="2">
      <t>セイシン</t>
    </rPh>
    <rPh sb="2" eb="4">
      <t>ホケン</t>
    </rPh>
    <rPh sb="4" eb="7">
      <t>フクシシ</t>
    </rPh>
    <phoneticPr fontId="96"/>
  </si>
  <si>
    <t>作業療法士</t>
    <rPh sb="0" eb="5">
      <t>サギョウリョウホウシ</t>
    </rPh>
    <phoneticPr fontId="69"/>
  </si>
  <si>
    <t>公認心理士</t>
    <rPh sb="0" eb="2">
      <t>コウニン</t>
    </rPh>
    <rPh sb="2" eb="5">
      <t>シンリシ</t>
    </rPh>
    <phoneticPr fontId="96"/>
  </si>
  <si>
    <t>看護師</t>
    <rPh sb="0" eb="3">
      <t>カンゴシ</t>
    </rPh>
    <phoneticPr fontId="96"/>
  </si>
  <si>
    <t>准看護師</t>
    <rPh sb="0" eb="4">
      <t>ジュンカンゴシ</t>
    </rPh>
    <phoneticPr fontId="96"/>
  </si>
  <si>
    <t>強行（基礎）</t>
    <rPh sb="0" eb="2">
      <t>キョウコウ</t>
    </rPh>
    <rPh sb="3" eb="5">
      <t>キソ</t>
    </rPh>
    <phoneticPr fontId="96"/>
  </si>
  <si>
    <t>強行（実践）</t>
    <rPh sb="0" eb="2">
      <t>キョウコウ</t>
    </rPh>
    <rPh sb="3" eb="5">
      <t>ジッセン</t>
    </rPh>
    <phoneticPr fontId="96"/>
  </si>
  <si>
    <t>喀痰（一号）</t>
    <rPh sb="0" eb="2">
      <t>カクタン</t>
    </rPh>
    <rPh sb="3" eb="5">
      <t>イチゴウ</t>
    </rPh>
    <phoneticPr fontId="96"/>
  </si>
  <si>
    <t>喀痰（二号）</t>
    <rPh sb="0" eb="2">
      <t>カクタン</t>
    </rPh>
    <rPh sb="3" eb="5">
      <t>ニゴウ</t>
    </rPh>
    <phoneticPr fontId="63"/>
  </si>
  <si>
    <t>喀痰（三号）</t>
    <rPh sb="0" eb="2">
      <t>カクタン</t>
    </rPh>
    <rPh sb="3" eb="4">
      <t>ミ</t>
    </rPh>
    <rPh sb="4" eb="5">
      <t>ゴウ</t>
    </rPh>
    <phoneticPr fontId="63"/>
  </si>
  <si>
    <t>居宅初任者研修</t>
    <rPh sb="0" eb="2">
      <t>キョタク</t>
    </rPh>
    <rPh sb="2" eb="5">
      <t>ショニンシャ</t>
    </rPh>
    <rPh sb="5" eb="7">
      <t>ケンシュウ</t>
    </rPh>
    <phoneticPr fontId="96"/>
  </si>
  <si>
    <t>居宅基礎研修</t>
    <rPh sb="0" eb="2">
      <t>キョタク</t>
    </rPh>
    <rPh sb="2" eb="6">
      <t>キソケンシュウ</t>
    </rPh>
    <phoneticPr fontId="96"/>
  </si>
  <si>
    <t>居宅養成者研修</t>
    <rPh sb="0" eb="2">
      <t>キョタク</t>
    </rPh>
    <rPh sb="2" eb="5">
      <t>ヨウセイシャ</t>
    </rPh>
    <rPh sb="5" eb="7">
      <t>ケンシュウ</t>
    </rPh>
    <phoneticPr fontId="96"/>
  </si>
  <si>
    <t>重訪養成者研修</t>
    <rPh sb="0" eb="1">
      <t>ジュウ</t>
    </rPh>
    <rPh sb="1" eb="2">
      <t>ホウ</t>
    </rPh>
    <rPh sb="2" eb="5">
      <t>ヨウセイシャ</t>
    </rPh>
    <rPh sb="5" eb="7">
      <t>ケンシュウ</t>
    </rPh>
    <phoneticPr fontId="96"/>
  </si>
  <si>
    <t>同行養成者研修</t>
    <rPh sb="0" eb="2">
      <t>ドウコウ</t>
    </rPh>
    <rPh sb="2" eb="5">
      <t>ヨウセイシャ</t>
    </rPh>
    <rPh sb="5" eb="7">
      <t>ケンシュウ</t>
    </rPh>
    <phoneticPr fontId="96"/>
  </si>
  <si>
    <t>実務者研修修了者</t>
    <rPh sb="0" eb="3">
      <t>ジツムシャ</t>
    </rPh>
    <rPh sb="3" eb="5">
      <t>ケンシュウ</t>
    </rPh>
    <rPh sb="5" eb="8">
      <t>シュウリョウシャ</t>
    </rPh>
    <phoneticPr fontId="96"/>
  </si>
  <si>
    <t>学科修了者</t>
    <rPh sb="0" eb="2">
      <t>ガッカ</t>
    </rPh>
    <rPh sb="2" eb="5">
      <t>シュウリョウシャ</t>
    </rPh>
    <phoneticPr fontId="96"/>
  </si>
  <si>
    <t>行動援護養成者研修</t>
    <rPh sb="0" eb="4">
      <t>コウドウエンゴ</t>
    </rPh>
    <rPh sb="4" eb="9">
      <t>ヨウセイシャケンシュウ</t>
    </rPh>
    <phoneticPr fontId="96"/>
  </si>
  <si>
    <t>高次脳機能障害支援者養成研修</t>
    <rPh sb="0" eb="10">
      <t>コウジノウキノウショウガイシエンシャ</t>
    </rPh>
    <rPh sb="10" eb="14">
      <t>ヨウセイケンシュウ</t>
    </rPh>
    <phoneticPr fontId="69"/>
  </si>
  <si>
    <t>障害者ピアサポート研修</t>
    <rPh sb="0" eb="3">
      <t>ショウガイシャ</t>
    </rPh>
    <rPh sb="9" eb="11">
      <t>ケンシュウ</t>
    </rPh>
    <phoneticPr fontId="69"/>
  </si>
  <si>
    <t>職場適応援助者養成研修</t>
    <rPh sb="0" eb="7">
      <t>ショクバテキオウエンジョシャ</t>
    </rPh>
    <rPh sb="7" eb="11">
      <t>ヨウセイケンシュウ</t>
    </rPh>
    <phoneticPr fontId="69"/>
  </si>
  <si>
    <t>就労支援関係研修</t>
    <rPh sb="0" eb="4">
      <t>シュウロウシエン</t>
    </rPh>
    <rPh sb="4" eb="8">
      <t>カンケイケンシュウ</t>
    </rPh>
    <phoneticPr fontId="69"/>
  </si>
  <si>
    <t>現任研修（相談）</t>
    <rPh sb="0" eb="2">
      <t>ゲンニン</t>
    </rPh>
    <rPh sb="2" eb="4">
      <t>ケンシュウ</t>
    </rPh>
    <phoneticPr fontId="69"/>
  </si>
  <si>
    <t>主任研修（相談）</t>
    <phoneticPr fontId="69"/>
  </si>
  <si>
    <t>就労選択支援関係研修</t>
    <rPh sb="0" eb="6">
      <t>シュウロウセンタクシエン</t>
    </rPh>
    <rPh sb="6" eb="8">
      <t>カンケイ</t>
    </rPh>
    <rPh sb="8" eb="10">
      <t>ケンシュウ</t>
    </rPh>
    <phoneticPr fontId="69"/>
  </si>
  <si>
    <t>その他</t>
    <rPh sb="2" eb="3">
      <t>タ</t>
    </rPh>
    <phoneticPr fontId="96"/>
  </si>
  <si>
    <r>
      <t>事業所数　（　　　　ヶ所）　　　　　　　　　　　　　　　　　　　　　　　　　　　　　　　　　　　　　　　　　　　　　　　　　　　　　　　　　　※法人が運営する</t>
    </r>
    <r>
      <rPr>
        <b/>
        <u/>
        <sz val="10.5"/>
        <rFont val="ＭＳ 明朝"/>
        <family val="1"/>
        <charset val="128"/>
      </rPr>
      <t>障害福祉関係の施設・事業所全て</t>
    </r>
    <r>
      <rPr>
        <b/>
        <sz val="10.5"/>
        <rFont val="ＭＳ 明朝"/>
        <family val="1"/>
        <charset val="128"/>
      </rPr>
      <t>について、事業所名、サービス名、指定年月日、事業所番号、事業所所在地が分かる資料を添付してください。（任意様式）　</t>
    </r>
    <rPh sb="0" eb="4">
      <t>ジギョウショスウ</t>
    </rPh>
    <rPh sb="72" eb="74">
      <t>ホウジン</t>
    </rPh>
    <rPh sb="75" eb="77">
      <t>ウンエイ</t>
    </rPh>
    <rPh sb="79" eb="85">
      <t>ショウガイフクシカンケイ</t>
    </rPh>
    <rPh sb="86" eb="88">
      <t>シセツ</t>
    </rPh>
    <rPh sb="89" eb="92">
      <t>ジギョウショ</t>
    </rPh>
    <rPh sb="92" eb="93">
      <t>スベ</t>
    </rPh>
    <rPh sb="99" eb="102">
      <t>ジギョウショ</t>
    </rPh>
    <rPh sb="102" eb="103">
      <t>メイ</t>
    </rPh>
    <rPh sb="108" eb="109">
      <t>メイ</t>
    </rPh>
    <rPh sb="110" eb="115">
      <t>シテイネンガッピ</t>
    </rPh>
    <rPh sb="116" eb="119">
      <t>ジギョウショ</t>
    </rPh>
    <rPh sb="119" eb="121">
      <t>バンゴウ</t>
    </rPh>
    <rPh sb="122" eb="125">
      <t>ジギョウショ</t>
    </rPh>
    <rPh sb="125" eb="128">
      <t>ショザイチ</t>
    </rPh>
    <rPh sb="129" eb="130">
      <t>ワ</t>
    </rPh>
    <rPh sb="132" eb="134">
      <t>シリョウ</t>
    </rPh>
    <rPh sb="135" eb="137">
      <t>テンプ</t>
    </rPh>
    <rPh sb="145" eb="147">
      <t>ニンイ</t>
    </rPh>
    <rPh sb="147" eb="149">
      <t>ヨウシキ</t>
    </rPh>
    <phoneticPr fontId="2"/>
  </si>
  <si>
    <t>（指導月の2か月前の提供分（例：11月運営指導の場合は9月分））</t>
  </si>
  <si>
    <t>２ 従業者の勤務の体制及び勤務形態一覧表</t>
    <rPh sb="2" eb="5">
      <t>ジュウギョウシャ</t>
    </rPh>
    <rPh sb="6" eb="8">
      <t>キンム</t>
    </rPh>
    <rPh sb="9" eb="11">
      <t>タイセイ</t>
    </rPh>
    <rPh sb="11" eb="12">
      <t>オヨ</t>
    </rPh>
    <rPh sb="13" eb="15">
      <t>キンム</t>
    </rPh>
    <rPh sb="15" eb="17">
      <t>ケイタイ</t>
    </rPh>
    <rPh sb="17" eb="20">
      <t>イチランヒョウ</t>
    </rPh>
    <phoneticPr fontId="2"/>
  </si>
  <si>
    <t>１ ≪要提出≫ シフト記号表（勤務時間帯）</t>
    <rPh sb="3" eb="4">
      <t>ヨウ</t>
    </rPh>
    <rPh sb="4" eb="6">
      <t>テイシュツ</t>
    </rPh>
    <phoneticPr fontId="63"/>
  </si>
  <si>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指導対象は、基本的に実地指導を行う前年度から指導日の当月までが原則となりますが、
    さかのぼって資料を求める場合があります。</t>
    <rPh sb="142" eb="143">
      <t>モト</t>
    </rPh>
    <rPh sb="188" eb="190">
      <t>ゲンソク</t>
    </rPh>
    <rPh sb="214" eb="216">
      <t>バアイ</t>
    </rPh>
    <phoneticPr fontId="2"/>
  </si>
  <si>
    <t>【就労定着支援事業所用】</t>
    <rPh sb="1" eb="3">
      <t>シュウロウ</t>
    </rPh>
    <rPh sb="3" eb="5">
      <t>テイチャク</t>
    </rPh>
    <rPh sb="5" eb="7">
      <t>シエン</t>
    </rPh>
    <rPh sb="7" eb="9">
      <t>ジギョウ</t>
    </rPh>
    <rPh sb="9" eb="10">
      <t>ショ</t>
    </rPh>
    <rPh sb="10" eb="11">
      <t>ヨウ</t>
    </rPh>
    <phoneticPr fontId="2"/>
  </si>
  <si>
    <t>P4　利用者情報及び個別支援計画の作成状況</t>
    <phoneticPr fontId="2"/>
  </si>
  <si>
    <t>P5　苦情・事故の対応記録</t>
    <rPh sb="3" eb="5">
      <t>クジョウ</t>
    </rPh>
    <rPh sb="6" eb="8">
      <t>ジコ</t>
    </rPh>
    <rPh sb="9" eb="11">
      <t>タイオウ</t>
    </rPh>
    <rPh sb="11" eb="13">
      <t>キロク</t>
    </rPh>
    <phoneticPr fontId="2"/>
  </si>
  <si>
    <t>P6　業務継続計画、衛生管理、身体拘束の禁止及び虐待の防止に関する取組状況</t>
    <phoneticPr fontId="2"/>
  </si>
  <si>
    <t>P7　主眼事項・着眼点自己点検</t>
    <phoneticPr fontId="2"/>
  </si>
  <si>
    <t>P8　業務管理体制に係る一般検査調書</t>
    <phoneticPr fontId="2"/>
  </si>
  <si>
    <t>P1　職員の勤務状況（１）シフト記号表　（勤務時間帯）</t>
    <rPh sb="3" eb="5">
      <t>ショクイン</t>
    </rPh>
    <rPh sb="6" eb="8">
      <t>キンム</t>
    </rPh>
    <rPh sb="8" eb="10">
      <t>ジョウキョウ</t>
    </rPh>
    <phoneticPr fontId="2"/>
  </si>
  <si>
    <t>P3　利用料の徴収状況</t>
    <rPh sb="3" eb="6">
      <t>リヨウリョウ</t>
    </rPh>
    <rPh sb="7" eb="9">
      <t>チョウシュウ</t>
    </rPh>
    <rPh sb="9" eb="11">
      <t>ジョウキョウ</t>
    </rPh>
    <phoneticPr fontId="2"/>
  </si>
  <si>
    <t>5　個別支援計画の作成状況・支給決定内容等</t>
    <rPh sb="9" eb="11">
      <t>サクセイ</t>
    </rPh>
    <rPh sb="11" eb="13">
      <t>ジョウキョウ</t>
    </rPh>
    <phoneticPr fontId="2"/>
  </si>
  <si>
    <r>
      <t>６　苦情処理、事故発生時の対応等　</t>
    </r>
    <r>
      <rPr>
        <sz val="11"/>
        <rFont val="ＭＳ Ｐゴシック"/>
        <family val="3"/>
        <charset val="128"/>
      </rPr>
      <t>（直近１年の状況）</t>
    </r>
    <rPh sb="2" eb="4">
      <t>クジョウ</t>
    </rPh>
    <rPh sb="4" eb="6">
      <t>ショリ</t>
    </rPh>
    <rPh sb="7" eb="9">
      <t>ジコ</t>
    </rPh>
    <rPh sb="9" eb="12">
      <t>ハッセイジ</t>
    </rPh>
    <rPh sb="13" eb="15">
      <t>タイオウ</t>
    </rPh>
    <rPh sb="15" eb="16">
      <t>トウ</t>
    </rPh>
    <rPh sb="18" eb="20">
      <t>チョッキン</t>
    </rPh>
    <rPh sb="21" eb="22">
      <t>ネン</t>
    </rPh>
    <rPh sb="23" eb="25">
      <t>ジョウキョウ</t>
    </rPh>
    <phoneticPr fontId="2"/>
  </si>
  <si>
    <t>就労定着支援</t>
    <rPh sb="2" eb="4">
      <t>テイチャク</t>
    </rPh>
    <rPh sb="4" eb="6">
      <t>シエン</t>
    </rPh>
    <phoneticPr fontId="2"/>
  </si>
  <si>
    <t>サービス管理責任者</t>
  </si>
  <si>
    <t>就労定着支援員</t>
  </si>
  <si>
    <t>その他職員</t>
  </si>
  <si>
    <t>---</t>
  </si>
  <si>
    <t/>
  </si>
  <si>
    <t>職員履歴書及び資格、経験がわかる書類（資格証等）</t>
    <rPh sb="19" eb="21">
      <t>シカク</t>
    </rPh>
    <rPh sb="21" eb="22">
      <t>ショウ</t>
    </rPh>
    <phoneticPr fontId="2"/>
  </si>
  <si>
    <t>サービスの提供の記録(実績記録票、その他ケース記録、送迎記録等）</t>
    <rPh sb="11" eb="13">
      <t>ジッセキ</t>
    </rPh>
    <rPh sb="13" eb="15">
      <t>キロク</t>
    </rPh>
    <rPh sb="15" eb="16">
      <t>ヒョウ</t>
    </rPh>
    <rPh sb="19" eb="20">
      <t>タ</t>
    </rPh>
    <rPh sb="23" eb="25">
      <t>キロク</t>
    </rPh>
    <phoneticPr fontId="2"/>
  </si>
  <si>
    <t>⑹</t>
    <phoneticPr fontId="2"/>
  </si>
  <si>
    <t>その他</t>
    <rPh sb="2" eb="3">
      <t>タ</t>
    </rPh>
    <phoneticPr fontId="2"/>
  </si>
  <si>
    <t>利用者との対面又はテレビ電話装置等を用いる方法その他の対面に相当する方法による支援記録</t>
    <rPh sb="41" eb="43">
      <t>キロク</t>
    </rPh>
    <phoneticPr fontId="2"/>
  </si>
  <si>
    <t>各種加算関係書類（算定している加算に関する根拠資料）　</t>
    <phoneticPr fontId="2"/>
  </si>
  <si>
    <t>支援レポート</t>
    <phoneticPr fontId="2"/>
  </si>
  <si>
    <t>利用者を雇用する事業主に対し職場での利用者の状況を把握した記録（クローズ(秘密)就労以外）</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</si>
</sst>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0_ "/>
    <numFmt numFmtId="177" formatCode="h:mm;@"/>
    <numFmt numFmtId="178" formatCode="[$-411]ge\.m\.d;@"/>
    <numFmt numFmtId="179" formatCode="0&quot;件&quot;"/>
    <numFmt numFmtId="180" formatCode="#,##0_ "/>
    <numFmt numFmtId="181" formatCode="&quot;¥&quot;#,##0.0;&quot;¥&quot;\-#,##0.0"/>
    <numFmt numFmtId="182" formatCode="#&quot;円&quot;"/>
    <numFmt numFmtId="183" formatCode="#&quot;件&quot;"/>
    <numFmt numFmtId="184" formatCode="[$-409]d;@"/>
    <numFmt numFmtId="185" formatCode="aaa"/>
  </numFmts>
  <fonts count="98">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9"/>
      <name val="ＭＳ Ｐゴシック"/>
      <family val="3"/>
      <charset val="128"/>
    </font>
    <font>
      <sz val="11"/>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2"/>
      <name val="ＭＳ Ｐゴシック"/>
      <family val="3"/>
      <charset val="128"/>
      <scheme val="minor"/>
    </font>
    <font>
      <b/>
      <sz val="14"/>
      <name val="ＭＳ Ｐゴシック"/>
      <family val="3"/>
      <charset val="128"/>
      <scheme val="minor"/>
    </font>
    <font>
      <sz val="11"/>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0.5"/>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sz val="18"/>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2"/>
      <color rgb="FFFF0000"/>
      <name val="ＭＳ Ｐゴシック"/>
      <family val="3"/>
      <charset val="128"/>
      <scheme val="minor"/>
    </font>
    <font>
      <sz val="12"/>
      <name val="Meiryo UI"/>
      <family val="3"/>
      <charset val="128"/>
    </font>
    <font>
      <b/>
      <sz val="11"/>
      <color rgb="FFFF0000"/>
      <name val="ＭＳ Ｐゴシック"/>
      <family val="3"/>
      <charset val="128"/>
      <scheme val="minor"/>
    </font>
    <font>
      <sz val="12"/>
      <name val="ＭＳ ゴシック"/>
      <family val="3"/>
      <charset val="128"/>
    </font>
    <font>
      <sz val="10"/>
      <name val="ＭＳ ゴシック"/>
      <family val="3"/>
      <charset val="128"/>
    </font>
    <font>
      <sz val="11"/>
      <name val="ＭＳ Ｐゴシック"/>
      <family val="3"/>
    </font>
    <font>
      <b/>
      <sz val="11"/>
      <name val="ＭＳ Ｐゴシック"/>
      <family val="3"/>
    </font>
    <font>
      <sz val="6"/>
      <name val="ＭＳ Ｐゴシック"/>
      <family val="3"/>
    </font>
    <font>
      <sz val="11"/>
      <color rgb="FFFF0000"/>
      <name val="ＭＳ Ｐゴシック"/>
      <family val="3"/>
    </font>
    <font>
      <sz val="9"/>
      <name val="ＭＳ Ｐゴシック"/>
      <family val="3"/>
    </font>
    <font>
      <sz val="8"/>
      <name val="ＭＳ Ｐゴシック"/>
      <family val="3"/>
      <charset val="128"/>
    </font>
    <font>
      <sz val="10.5"/>
      <name val="ＭＳ 明朝"/>
      <family val="1"/>
      <charset val="128"/>
    </font>
    <font>
      <sz val="9"/>
      <color rgb="FFFF0000"/>
      <name val="ＭＳ 明朝"/>
      <family val="1"/>
      <charset val="128"/>
    </font>
    <font>
      <sz val="9"/>
      <name val="ＭＳ 明朝"/>
      <family val="1"/>
      <charset val="128"/>
    </font>
    <font>
      <sz val="14"/>
      <name val="ＭＳ Ｐゴシック"/>
      <family val="3"/>
      <charset val="128"/>
    </font>
    <font>
      <sz val="10.5"/>
      <color rgb="FF0000FF"/>
      <name val="ＭＳ 明朝"/>
      <family val="1"/>
      <charset val="128"/>
    </font>
    <font>
      <b/>
      <sz val="10.5"/>
      <name val="ＭＳ 明朝"/>
      <family val="1"/>
      <charset val="128"/>
    </font>
    <font>
      <b/>
      <u/>
      <sz val="10.5"/>
      <name val="ＭＳ 明朝"/>
      <family val="1"/>
      <charset val="128"/>
    </font>
    <font>
      <sz val="11"/>
      <name val="ＭＳ 明朝"/>
      <family val="1"/>
      <charset val="128"/>
    </font>
    <font>
      <b/>
      <sz val="9"/>
      <name val="ＭＳ 明朝"/>
      <family val="1"/>
      <charset val="128"/>
    </font>
    <font>
      <u/>
      <sz val="9"/>
      <name val="ＭＳ 明朝"/>
      <family val="1"/>
      <charset val="128"/>
    </font>
    <font>
      <b/>
      <u/>
      <sz val="9"/>
      <name val="ＭＳ 明朝"/>
      <family val="1"/>
      <charset val="128"/>
    </font>
    <font>
      <sz val="10.5"/>
      <name val="Century"/>
      <family val="1"/>
    </font>
    <font>
      <sz val="11"/>
      <color rgb="FFFF0000"/>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1"/>
      <color theme="0"/>
      <name val="ＭＳ Ｐゴシック"/>
      <family val="3"/>
      <charset val="128"/>
      <scheme val="minor"/>
    </font>
    <font>
      <b/>
      <sz val="11"/>
      <color theme="0"/>
      <name val="ＭＳ Ｐゴシック"/>
      <family val="3"/>
      <charset val="128"/>
      <scheme val="minor"/>
    </font>
    <font>
      <sz val="9"/>
      <color theme="0"/>
      <name val="ＭＳ Ｐゴシック"/>
      <family val="2"/>
      <charset val="128"/>
      <scheme val="minor"/>
    </font>
    <font>
      <sz val="18"/>
      <color theme="0"/>
      <name val="HGP創英角ｺﾞｼｯｸUB"/>
      <family val="3"/>
      <charset val="128"/>
    </font>
    <font>
      <sz val="6"/>
      <name val="ＭＳ Ｐゴシック"/>
      <family val="3"/>
      <charset val="128"/>
      <scheme val="minor"/>
    </font>
    <font>
      <sz val="9"/>
      <color theme="0"/>
      <name val="ＭＳ Ｐゴシック"/>
      <family val="3"/>
      <charset val="128"/>
      <scheme val="minor"/>
    </font>
    <font>
      <sz val="10"/>
      <color theme="0"/>
      <name val="ＭＳ Ｐゴシック"/>
      <family val="2"/>
      <charset val="128"/>
      <scheme val="minor"/>
    </font>
    <font>
      <sz val="10"/>
      <color theme="0"/>
      <name val="ＭＳ Ｐゴシック"/>
      <family val="3"/>
      <charset val="128"/>
      <scheme val="minor"/>
    </font>
    <font>
      <sz val="9"/>
      <color theme="1"/>
      <name val="ＭＳ Ｐゴシック"/>
      <family val="2"/>
      <charset val="128"/>
      <scheme val="minor"/>
    </font>
    <font>
      <sz val="10"/>
      <color theme="1" tint="0.499984740745262"/>
      <name val="ＭＳ Ｐゴシック"/>
      <family val="2"/>
      <charset val="128"/>
      <scheme val="minor"/>
    </font>
    <font>
      <sz val="11"/>
      <name val="ＭＳ Ｐゴシック"/>
      <family val="2"/>
      <charset val="128"/>
      <scheme val="minor"/>
    </font>
    <font>
      <b/>
      <sz val="11"/>
      <name val="ＭＳ ゴシック"/>
      <family val="3"/>
      <charset val="128"/>
    </font>
    <font>
      <sz val="10"/>
      <color indexed="8"/>
      <name val="ＭＳ ゴシック"/>
      <family val="3"/>
      <charset val="128"/>
    </font>
    <font>
      <sz val="9"/>
      <name val="ＭＳ ゴシック"/>
      <family val="3"/>
      <charset val="128"/>
    </font>
    <font>
      <sz val="11"/>
      <color theme="1"/>
      <name val="ＭＳ ゴシック"/>
      <family val="3"/>
      <charset val="128"/>
    </font>
    <font>
      <sz val="10"/>
      <color theme="1"/>
      <name val="ＭＳ ゴシック"/>
      <family val="3"/>
      <charset val="128"/>
    </font>
    <font>
      <sz val="10"/>
      <color rgb="FFFF0000"/>
      <name val="ＭＳ ゴシック"/>
      <family val="3"/>
      <charset val="128"/>
    </font>
    <font>
      <u/>
      <sz val="10"/>
      <color rgb="FFFF0000"/>
      <name val="ＭＳ ゴシック"/>
      <family val="3"/>
      <charset val="128"/>
    </font>
    <font>
      <sz val="11"/>
      <color rgb="FFFF0000"/>
      <name val="BIZ UDPゴシック"/>
      <family val="3"/>
      <charset val="128"/>
    </font>
    <font>
      <sz val="10"/>
      <color rgb="FFFF0000"/>
      <name val="BIZ UDPゴシック"/>
      <family val="3"/>
      <charset val="128"/>
    </font>
    <font>
      <sz val="9"/>
      <color rgb="FFFF0000"/>
      <name val="BIZ UDPゴシック"/>
      <family val="3"/>
      <charset val="128"/>
    </font>
    <font>
      <sz val="6"/>
      <name val="ＭＳ ゴシック"/>
      <family val="3"/>
      <charset val="128"/>
    </font>
    <font>
      <sz val="9"/>
      <color rgb="FFFF0000"/>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9"/>
      <color indexed="10"/>
      <name val="MS P ゴシック"/>
      <family val="3"/>
      <charset val="128"/>
    </font>
    <font>
      <b/>
      <sz val="9"/>
      <color indexed="81"/>
      <name val="MS P ゴシック"/>
      <family val="3"/>
      <charset val="128"/>
    </font>
    <font>
      <sz val="6"/>
      <name val="游ゴシック"/>
      <family val="3"/>
      <charset val="128"/>
    </font>
    <font>
      <sz val="9"/>
      <color indexed="81"/>
      <name val="MS P ゴシック"/>
      <family val="3"/>
      <charset val="128"/>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13"/>
        <bgColor indexed="64"/>
      </patternFill>
    </fill>
    <fill>
      <patternFill patternType="solid">
        <fgColor rgb="FFDDFFDD"/>
        <bgColor indexed="64"/>
      </patternFill>
    </fill>
    <fill>
      <patternFill patternType="solid">
        <fgColor rgb="FFFFFFCC"/>
        <bgColor indexed="64"/>
      </patternFill>
    </fill>
    <fill>
      <patternFill patternType="solid">
        <fgColor theme="0"/>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rgb="FFD9FFD9"/>
        <bgColor indexed="64"/>
      </patternFill>
    </fill>
    <fill>
      <patternFill patternType="solid">
        <fgColor rgb="FFFFFF00"/>
        <bgColor indexed="64"/>
      </patternFill>
    </fill>
    <fill>
      <patternFill patternType="solid">
        <fgColor theme="8" tint="0.79998168889431442"/>
        <bgColor indexed="64"/>
      </patternFill>
    </fill>
    <fill>
      <patternFill patternType="solid">
        <fgColor rgb="FFFFFF99"/>
        <bgColor indexed="64"/>
      </patternFill>
    </fill>
    <fill>
      <patternFill patternType="solid">
        <fgColor rgb="FF00B0F0"/>
        <bgColor indexed="64"/>
      </patternFill>
    </fill>
    <fill>
      <patternFill patternType="solid">
        <fgColor rgb="FFCCFFCC"/>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rgb="FFF2DCDB"/>
        <bgColor indexed="64"/>
      </patternFill>
    </fill>
    <fill>
      <patternFill patternType="solid">
        <fgColor rgb="FFDAEEF3"/>
        <bgColor indexed="64"/>
      </patternFill>
    </fill>
    <fill>
      <patternFill patternType="solid">
        <fgColor theme="4" tint="-0.249977111117893"/>
        <bgColor indexed="64"/>
      </patternFill>
    </fill>
    <fill>
      <patternFill patternType="solid">
        <fgColor theme="6" tint="0.79998168889431442"/>
        <bgColor indexed="64"/>
      </patternFill>
    </fill>
  </fills>
  <borders count="9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medium">
        <color indexed="64"/>
      </right>
      <top/>
      <bottom/>
      <diagonal/>
    </border>
    <border>
      <left style="medium">
        <color indexed="64"/>
      </left>
      <right/>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right style="thin">
        <color indexed="64"/>
      </right>
      <top/>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style="thin">
        <color indexed="64"/>
      </left>
      <right style="thin">
        <color indexed="64"/>
      </right>
      <top style="dashDotDot">
        <color indexed="64"/>
      </top>
      <bottom/>
      <diagonal/>
    </border>
    <border>
      <left style="thin">
        <color indexed="64"/>
      </left>
      <right/>
      <top style="dashDotDot">
        <color indexed="64"/>
      </top>
      <bottom style="hair">
        <color indexed="64"/>
      </bottom>
      <diagonal/>
    </border>
    <border>
      <left/>
      <right style="thin">
        <color indexed="64"/>
      </right>
      <top style="dashDotDot">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s>
  <cellStyleXfs count="52">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1"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1" fillId="0" borderId="0" applyFont="0" applyFill="0" applyBorder="0" applyAlignment="0" applyProtection="0"/>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1" fillId="0" borderId="0"/>
    <xf numFmtId="0" fontId="1" fillId="0" borderId="0"/>
    <xf numFmtId="0" fontId="1" fillId="0" borderId="0">
      <alignment vertical="center"/>
    </xf>
    <xf numFmtId="0" fontId="24" fillId="0" borderId="0">
      <alignment vertical="center"/>
    </xf>
    <xf numFmtId="0" fontId="1" fillId="0" borderId="0">
      <alignment vertical="center"/>
    </xf>
    <xf numFmtId="0" fontId="1" fillId="0" borderId="0">
      <alignment vertical="center"/>
    </xf>
    <xf numFmtId="0" fontId="1" fillId="0" borderId="0">
      <alignment vertical="center"/>
    </xf>
    <xf numFmtId="0" fontId="23" fillId="4" borderId="0" applyNumberFormat="0" applyBorder="0" applyAlignment="0" applyProtection="0">
      <alignment vertical="center"/>
    </xf>
    <xf numFmtId="0" fontId="44" fillId="0" borderId="0">
      <alignment vertical="center"/>
    </xf>
    <xf numFmtId="0" fontId="80" fillId="0" borderId="0">
      <alignment vertical="center"/>
    </xf>
  </cellStyleXfs>
  <cellXfs count="717">
    <xf numFmtId="0" fontId="0" fillId="0" borderId="0" xfId="0">
      <alignment vertical="center"/>
    </xf>
    <xf numFmtId="0" fontId="0" fillId="24" borderId="0" xfId="0" applyFill="1">
      <alignment vertical="center"/>
    </xf>
    <xf numFmtId="0" fontId="0" fillId="24" borderId="0" xfId="0" applyFill="1" applyBorder="1" applyAlignment="1">
      <alignment horizontal="center" vertical="center"/>
    </xf>
    <xf numFmtId="0" fontId="3" fillId="24" borderId="0" xfId="0" applyFont="1" applyFill="1">
      <alignment vertical="center"/>
    </xf>
    <xf numFmtId="0" fontId="4" fillId="24" borderId="0" xfId="0" applyFont="1" applyFill="1">
      <alignment vertical="center"/>
    </xf>
    <xf numFmtId="0" fontId="4" fillId="24" borderId="0" xfId="0" applyFont="1" applyFill="1" applyAlignment="1">
      <alignment horizontal="left" vertical="center"/>
    </xf>
    <xf numFmtId="0" fontId="0" fillId="24" borderId="0" xfId="0" applyFill="1" applyBorder="1" applyAlignment="1">
      <alignment horizontal="left" vertical="center"/>
    </xf>
    <xf numFmtId="0" fontId="0" fillId="24" borderId="0" xfId="0" applyFill="1" applyBorder="1">
      <alignment vertical="center"/>
    </xf>
    <xf numFmtId="0" fontId="0" fillId="24" borderId="0" xfId="0" applyFill="1" applyBorder="1" applyAlignment="1">
      <alignment vertical="center" wrapText="1"/>
    </xf>
    <xf numFmtId="0" fontId="4" fillId="24" borderId="10" xfId="0" applyFont="1" applyFill="1" applyBorder="1" applyAlignment="1">
      <alignment horizontal="center" vertical="center"/>
    </xf>
    <xf numFmtId="0" fontId="0" fillId="24" borderId="0" xfId="0" applyFont="1" applyFill="1">
      <alignment vertical="center"/>
    </xf>
    <xf numFmtId="0" fontId="4" fillId="24" borderId="10" xfId="0" applyFont="1" applyFill="1" applyBorder="1" applyAlignment="1">
      <alignment horizontal="center" vertical="center" wrapText="1"/>
    </xf>
    <xf numFmtId="0" fontId="25" fillId="24" borderId="0" xfId="0" applyFont="1" applyFill="1" applyBorder="1">
      <alignment vertical="center"/>
    </xf>
    <xf numFmtId="0" fontId="25" fillId="24" borderId="0" xfId="0" applyFont="1" applyFill="1">
      <alignment vertical="center"/>
    </xf>
    <xf numFmtId="0" fontId="25" fillId="24" borderId="13" xfId="0" applyFont="1" applyFill="1" applyBorder="1" applyAlignment="1">
      <alignment horizontal="center" vertical="center" wrapText="1"/>
    </xf>
    <xf numFmtId="0" fontId="25" fillId="24" borderId="13" xfId="0" applyFont="1" applyFill="1" applyBorder="1" applyAlignment="1">
      <alignment horizontal="center" vertical="center"/>
    </xf>
    <xf numFmtId="0" fontId="25" fillId="24" borderId="0" xfId="0" applyFont="1" applyFill="1" applyBorder="1" applyAlignment="1">
      <alignment horizontal="center" vertical="center"/>
    </xf>
    <xf numFmtId="49" fontId="25" fillId="0" borderId="14" xfId="0" applyNumberFormat="1" applyFont="1" applyFill="1" applyBorder="1" applyAlignment="1">
      <alignment horizontal="right" vertical="center"/>
    </xf>
    <xf numFmtId="0" fontId="25" fillId="0" borderId="15" xfId="0" applyFont="1" applyFill="1" applyBorder="1" applyAlignment="1">
      <alignment horizontal="right" vertical="center"/>
    </xf>
    <xf numFmtId="0" fontId="25" fillId="0" borderId="15" xfId="0" applyFont="1" applyFill="1" applyBorder="1" applyAlignment="1">
      <alignment vertical="center"/>
    </xf>
    <xf numFmtId="0" fontId="25" fillId="24" borderId="17" xfId="0" applyFont="1" applyFill="1" applyBorder="1" applyAlignment="1">
      <alignment horizontal="center" vertical="center"/>
    </xf>
    <xf numFmtId="0" fontId="25" fillId="26" borderId="10" xfId="0" applyFont="1" applyFill="1" applyBorder="1" applyAlignment="1" applyProtection="1">
      <alignment horizontal="center" vertical="center"/>
      <protection locked="0"/>
    </xf>
    <xf numFmtId="0" fontId="25" fillId="24" borderId="18" xfId="0" applyFont="1" applyFill="1" applyBorder="1">
      <alignment vertical="center"/>
    </xf>
    <xf numFmtId="49" fontId="25" fillId="0" borderId="19" xfId="0" applyNumberFormat="1" applyFont="1" applyFill="1" applyBorder="1" applyAlignment="1">
      <alignment horizontal="right" vertical="center"/>
    </xf>
    <xf numFmtId="0" fontId="25" fillId="0" borderId="20" xfId="0" applyFont="1" applyFill="1" applyBorder="1" applyAlignment="1">
      <alignment vertical="center"/>
    </xf>
    <xf numFmtId="0" fontId="25" fillId="26" borderId="21" xfId="0" applyFont="1" applyFill="1" applyBorder="1" applyAlignment="1" applyProtection="1">
      <alignment horizontal="center" vertical="center"/>
      <protection locked="0"/>
    </xf>
    <xf numFmtId="0" fontId="25" fillId="24" borderId="22" xfId="0" applyFont="1" applyFill="1" applyBorder="1">
      <alignment vertical="center"/>
    </xf>
    <xf numFmtId="49" fontId="25" fillId="0" borderId="0" xfId="0" applyNumberFormat="1" applyFont="1" applyFill="1" applyBorder="1" applyAlignment="1">
      <alignment horizontal="right" vertical="center"/>
    </xf>
    <xf numFmtId="0" fontId="25" fillId="0" borderId="0" xfId="0" applyFont="1" applyFill="1" applyBorder="1" applyAlignment="1">
      <alignment vertical="center"/>
    </xf>
    <xf numFmtId="0" fontId="26" fillId="0" borderId="23" xfId="0" applyFont="1" applyFill="1" applyBorder="1" applyAlignment="1">
      <alignment horizontal="center" vertical="center"/>
    </xf>
    <xf numFmtId="0" fontId="26" fillId="0" borderId="24" xfId="0" applyFont="1" applyFill="1" applyBorder="1" applyAlignment="1">
      <alignment vertical="center"/>
    </xf>
    <xf numFmtId="0" fontId="26" fillId="0" borderId="24" xfId="0" applyFont="1" applyFill="1" applyBorder="1" applyAlignment="1">
      <alignment horizontal="center" vertical="center"/>
    </xf>
    <xf numFmtId="0" fontId="26" fillId="0" borderId="25" xfId="0" applyFont="1" applyFill="1" applyBorder="1" applyAlignment="1">
      <alignment vertical="center"/>
    </xf>
    <xf numFmtId="0" fontId="25" fillId="24" borderId="10" xfId="0" applyFont="1" applyFill="1" applyBorder="1" applyAlignment="1">
      <alignment horizontal="center" vertical="center" wrapText="1"/>
    </xf>
    <xf numFmtId="0" fontId="25" fillId="24" borderId="18" xfId="0" applyFont="1" applyFill="1" applyBorder="1" applyAlignment="1">
      <alignment horizontal="center" vertical="center"/>
    </xf>
    <xf numFmtId="49" fontId="25" fillId="0" borderId="14" xfId="0" applyNumberFormat="1" applyFont="1" applyFill="1" applyBorder="1" applyAlignment="1">
      <alignment horizontal="center" vertical="center"/>
    </xf>
    <xf numFmtId="0" fontId="25" fillId="24" borderId="0" xfId="0" applyFont="1" applyFill="1" applyAlignment="1">
      <alignment horizontal="center" vertical="center"/>
    </xf>
    <xf numFmtId="0" fontId="27" fillId="24" borderId="0" xfId="0" applyFont="1" applyFill="1">
      <alignment vertical="center"/>
    </xf>
    <xf numFmtId="0" fontId="27" fillId="24" borderId="0" xfId="0" applyFont="1" applyFill="1" applyBorder="1" applyAlignment="1">
      <alignment horizontal="center" vertical="center" wrapText="1"/>
    </xf>
    <xf numFmtId="0" fontId="27" fillId="24" borderId="0" xfId="0" applyFont="1" applyFill="1" applyBorder="1" applyAlignment="1">
      <alignment horizontal="center" vertical="center"/>
    </xf>
    <xf numFmtId="0" fontId="27" fillId="27" borderId="11" xfId="0" applyFont="1" applyFill="1" applyBorder="1" applyAlignment="1" applyProtection="1">
      <alignment vertical="center"/>
      <protection locked="0"/>
    </xf>
    <xf numFmtId="0" fontId="27" fillId="24" borderId="0" xfId="0" applyFont="1" applyFill="1" applyAlignment="1">
      <alignment horizontal="center" vertical="center"/>
    </xf>
    <xf numFmtId="0" fontId="27" fillId="27" borderId="0" xfId="0" applyFont="1" applyFill="1" applyProtection="1">
      <alignment vertical="center"/>
      <protection locked="0"/>
    </xf>
    <xf numFmtId="0" fontId="27" fillId="24" borderId="0" xfId="0" applyFont="1" applyFill="1" applyAlignment="1">
      <alignment horizontal="left" vertical="center"/>
    </xf>
    <xf numFmtId="0" fontId="25" fillId="24" borderId="10" xfId="0" applyFont="1" applyFill="1" applyBorder="1" applyAlignment="1">
      <alignment horizontal="center" vertical="center"/>
    </xf>
    <xf numFmtId="0" fontId="27" fillId="24" borderId="26" xfId="0" applyFont="1" applyFill="1" applyBorder="1" applyAlignment="1">
      <alignment vertical="center"/>
    </xf>
    <xf numFmtId="0" fontId="27" fillId="24" borderId="27" xfId="0" applyFont="1" applyFill="1" applyBorder="1" applyAlignment="1">
      <alignment vertical="center"/>
    </xf>
    <xf numFmtId="0" fontId="27" fillId="24" borderId="28" xfId="0" applyFont="1" applyFill="1" applyBorder="1" applyAlignment="1">
      <alignment horizontal="center" vertical="center"/>
    </xf>
    <xf numFmtId="0" fontId="27" fillId="24" borderId="11" xfId="0" applyFont="1" applyFill="1" applyBorder="1" applyAlignment="1">
      <alignment horizontal="center" vertical="center"/>
    </xf>
    <xf numFmtId="0" fontId="27" fillId="24" borderId="12" xfId="0" applyFont="1" applyFill="1" applyBorder="1" applyAlignment="1">
      <alignment vertical="center"/>
    </xf>
    <xf numFmtId="0" fontId="25" fillId="24" borderId="29" xfId="0" applyFont="1" applyFill="1" applyBorder="1" applyAlignment="1">
      <alignment vertical="center"/>
    </xf>
    <xf numFmtId="0" fontId="25" fillId="24" borderId="15" xfId="0" applyFont="1" applyFill="1" applyBorder="1" applyAlignment="1">
      <alignment vertical="center"/>
    </xf>
    <xf numFmtId="0" fontId="25" fillId="24" borderId="15" xfId="0" applyFont="1" applyFill="1" applyBorder="1" applyAlignment="1">
      <alignment horizontal="center" vertical="center"/>
    </xf>
    <xf numFmtId="0" fontId="25" fillId="24" borderId="12" xfId="0" applyFont="1" applyFill="1" applyBorder="1" applyAlignment="1">
      <alignment vertical="center"/>
    </xf>
    <xf numFmtId="0" fontId="27" fillId="24" borderId="0" xfId="0" applyFont="1" applyFill="1" applyBorder="1">
      <alignment vertical="center"/>
    </xf>
    <xf numFmtId="0" fontId="28" fillId="24" borderId="0" xfId="0" applyFont="1" applyFill="1" applyBorder="1" applyAlignment="1">
      <alignment horizontal="left" vertical="center"/>
    </xf>
    <xf numFmtId="0" fontId="25" fillId="24" borderId="0" xfId="0" applyFont="1" applyFill="1" applyBorder="1" applyAlignment="1">
      <alignment horizontal="right" vertical="center"/>
    </xf>
    <xf numFmtId="0" fontId="25" fillId="24" borderId="0" xfId="0" applyFont="1" applyFill="1" applyBorder="1" applyAlignment="1">
      <alignment horizontal="center" vertical="center" wrapText="1"/>
    </xf>
    <xf numFmtId="0" fontId="29" fillId="24" borderId="0" xfId="0" applyFont="1" applyFill="1">
      <alignment vertical="center"/>
    </xf>
    <xf numFmtId="0" fontId="30" fillId="24" borderId="0" xfId="0" applyFont="1" applyFill="1" applyAlignment="1">
      <alignment vertical="center"/>
    </xf>
    <xf numFmtId="0" fontId="27" fillId="24" borderId="0" xfId="0" applyFont="1" applyFill="1" applyAlignment="1">
      <alignment horizontal="right" vertical="center"/>
    </xf>
    <xf numFmtId="0" fontId="30" fillId="24" borderId="0" xfId="0" applyFont="1" applyFill="1" applyBorder="1" applyAlignment="1">
      <alignment vertical="center" textRotation="255"/>
    </xf>
    <xf numFmtId="0" fontId="30" fillId="24" borderId="0" xfId="0" applyFont="1" applyFill="1" applyBorder="1" applyAlignment="1">
      <alignment vertical="center"/>
    </xf>
    <xf numFmtId="0" fontId="27" fillId="24" borderId="0" xfId="0" applyFont="1" applyFill="1" applyBorder="1" applyAlignment="1">
      <alignment vertical="center" textRotation="255"/>
    </xf>
    <xf numFmtId="0" fontId="27" fillId="24" borderId="0" xfId="0" applyFont="1" applyFill="1" applyBorder="1" applyAlignment="1">
      <alignment vertical="center"/>
    </xf>
    <xf numFmtId="0" fontId="4" fillId="0" borderId="10" xfId="0" applyFont="1" applyFill="1" applyBorder="1" applyAlignment="1">
      <alignment horizontal="center" vertical="center"/>
    </xf>
    <xf numFmtId="0" fontId="25" fillId="24" borderId="0" xfId="0" applyFont="1" applyFill="1" applyBorder="1" applyAlignment="1">
      <alignment horizontal="center" vertical="center" wrapText="1"/>
    </xf>
    <xf numFmtId="0" fontId="34" fillId="26" borderId="10" xfId="0" applyFont="1" applyFill="1" applyBorder="1" applyAlignment="1" applyProtection="1">
      <alignment horizontal="center" vertical="center" wrapText="1"/>
      <protection locked="0"/>
    </xf>
    <xf numFmtId="0" fontId="30" fillId="26" borderId="10" xfId="0" applyFont="1" applyFill="1" applyBorder="1" applyAlignment="1" applyProtection="1">
      <alignment horizontal="center" vertical="center" wrapText="1"/>
      <protection locked="0"/>
    </xf>
    <xf numFmtId="0" fontId="0" fillId="27" borderId="15" xfId="0" applyFill="1" applyBorder="1" applyAlignment="1" applyProtection="1">
      <alignment horizontal="center" vertical="center"/>
      <protection locked="0"/>
    </xf>
    <xf numFmtId="0" fontId="27" fillId="0" borderId="0" xfId="0" applyFont="1" applyProtection="1">
      <alignment vertical="center"/>
    </xf>
    <xf numFmtId="0" fontId="35" fillId="0" borderId="0" xfId="0" applyFont="1" applyBorder="1" applyAlignment="1" applyProtection="1">
      <alignment horizontal="left" vertical="center"/>
    </xf>
    <xf numFmtId="0" fontId="36" fillId="28" borderId="26" xfId="0" applyFont="1" applyFill="1" applyBorder="1" applyAlignment="1" applyProtection="1">
      <alignment horizontal="center" vertical="center"/>
    </xf>
    <xf numFmtId="0" fontId="27" fillId="28" borderId="0" xfId="0" applyFont="1" applyFill="1" applyProtection="1">
      <alignment vertical="center"/>
    </xf>
    <xf numFmtId="0" fontId="27" fillId="0" borderId="0" xfId="0" applyFont="1" applyAlignment="1" applyProtection="1">
      <alignment horizontal="left" vertical="center" wrapText="1"/>
    </xf>
    <xf numFmtId="0" fontId="27" fillId="30" borderId="10" xfId="0" applyFont="1" applyFill="1" applyBorder="1" applyAlignment="1" applyProtection="1">
      <alignment horizontal="center" vertical="center"/>
    </xf>
    <xf numFmtId="0" fontId="27" fillId="0" borderId="10" xfId="0" applyFont="1" applyBorder="1" applyAlignment="1" applyProtection="1">
      <alignment horizontal="center" vertical="center"/>
    </xf>
    <xf numFmtId="0" fontId="27" fillId="0" borderId="0" xfId="0" applyFont="1" applyBorder="1" applyAlignment="1" applyProtection="1">
      <alignment horizontal="center" vertical="center"/>
    </xf>
    <xf numFmtId="0" fontId="34" fillId="30" borderId="10" xfId="0" applyFont="1" applyFill="1" applyBorder="1" applyAlignment="1" applyProtection="1">
      <alignment horizontal="center" vertical="center" wrapText="1"/>
    </xf>
    <xf numFmtId="0" fontId="34" fillId="30" borderId="29" xfId="0" applyFont="1" applyFill="1" applyBorder="1" applyAlignment="1" applyProtection="1">
      <alignment horizontal="center" vertical="center" wrapText="1"/>
    </xf>
    <xf numFmtId="0" fontId="34" fillId="0" borderId="10" xfId="0" applyFont="1" applyBorder="1" applyAlignment="1" applyProtection="1">
      <alignment horizontal="left" vertical="center" wrapText="1" indent="1"/>
    </xf>
    <xf numFmtId="0" fontId="30" fillId="0" borderId="10" xfId="0" applyFont="1" applyBorder="1" applyAlignment="1" applyProtection="1">
      <alignment horizontal="left" vertical="center" wrapText="1" indent="1"/>
    </xf>
    <xf numFmtId="0" fontId="0" fillId="24" borderId="0" xfId="0" applyFont="1" applyFill="1" applyBorder="1" applyAlignment="1">
      <alignment horizontal="center" vertical="center"/>
    </xf>
    <xf numFmtId="0" fontId="0" fillId="24" borderId="0" xfId="0" applyFont="1" applyFill="1" applyAlignment="1">
      <alignment horizontal="center" vertical="center"/>
    </xf>
    <xf numFmtId="0" fontId="0" fillId="0" borderId="16" xfId="0" applyFont="1" applyFill="1" applyBorder="1" applyAlignment="1">
      <alignment horizontal="center" vertical="center"/>
    </xf>
    <xf numFmtId="0" fontId="0" fillId="26" borderId="10" xfId="0" applyFont="1" applyFill="1" applyBorder="1" applyAlignment="1" applyProtection="1">
      <alignment horizontal="center" vertical="center" shrinkToFit="1"/>
      <protection locked="0"/>
    </xf>
    <xf numFmtId="0" fontId="0" fillId="27" borderId="10" xfId="0" applyFont="1" applyFill="1" applyBorder="1" applyAlignment="1" applyProtection="1">
      <alignment horizontal="center" vertical="center" shrinkToFit="1"/>
      <protection locked="0"/>
    </xf>
    <xf numFmtId="0" fontId="0" fillId="26" borderId="32" xfId="0" applyFont="1" applyFill="1" applyBorder="1" applyAlignment="1" applyProtection="1">
      <alignment horizontal="center" vertical="center" shrinkToFit="1"/>
      <protection locked="0"/>
    </xf>
    <xf numFmtId="0" fontId="0" fillId="27" borderId="32" xfId="0" applyFont="1" applyFill="1" applyBorder="1" applyAlignment="1" applyProtection="1">
      <alignment horizontal="center" vertical="center" shrinkToFit="1"/>
      <protection locked="0"/>
    </xf>
    <xf numFmtId="0" fontId="0" fillId="0" borderId="29" xfId="0" applyFill="1" applyBorder="1" applyAlignment="1" applyProtection="1">
      <alignment horizontal="center" vertical="center" shrinkToFit="1"/>
      <protection locked="0"/>
    </xf>
    <xf numFmtId="0" fontId="0" fillId="0" borderId="15" xfId="0" applyFill="1" applyBorder="1" applyAlignment="1" applyProtection="1">
      <alignment horizontal="center" vertical="center"/>
      <protection locked="0"/>
    </xf>
    <xf numFmtId="0" fontId="0" fillId="0" borderId="12" xfId="0" applyFill="1" applyBorder="1" applyAlignment="1" applyProtection="1">
      <alignment horizontal="center" vertical="center"/>
      <protection locked="0"/>
    </xf>
    <xf numFmtId="0" fontId="0" fillId="24" borderId="0" xfId="0" applyFill="1" applyProtection="1">
      <alignment vertical="center"/>
      <protection locked="0"/>
    </xf>
    <xf numFmtId="0" fontId="25" fillId="24" borderId="16" xfId="0" applyFont="1" applyFill="1" applyBorder="1" applyAlignment="1">
      <alignment horizontal="center" vertical="center"/>
    </xf>
    <xf numFmtId="0" fontId="25" fillId="24" borderId="26" xfId="0" applyFont="1" applyFill="1" applyBorder="1" applyAlignment="1">
      <alignment horizontal="center" vertical="center"/>
    </xf>
    <xf numFmtId="0" fontId="29" fillId="31" borderId="10" xfId="0" applyFont="1" applyFill="1" applyBorder="1" applyAlignment="1">
      <alignment horizontal="center" vertical="center"/>
    </xf>
    <xf numFmtId="0" fontId="25" fillId="27" borderId="15" xfId="0" applyFont="1" applyFill="1" applyBorder="1" applyAlignment="1">
      <alignment horizontal="center" vertical="center"/>
    </xf>
    <xf numFmtId="178" fontId="0" fillId="0" borderId="16" xfId="0" applyNumberFormat="1" applyFont="1" applyFill="1" applyBorder="1" applyAlignment="1">
      <alignment horizontal="center" vertical="center"/>
    </xf>
    <xf numFmtId="0" fontId="0" fillId="24" borderId="10" xfId="0" applyFont="1" applyFill="1" applyBorder="1" applyAlignment="1">
      <alignment horizontal="center" vertical="center"/>
    </xf>
    <xf numFmtId="0" fontId="0" fillId="24" borderId="33" xfId="0" applyFont="1" applyFill="1" applyBorder="1" applyAlignment="1">
      <alignment horizontal="center" vertical="center"/>
    </xf>
    <xf numFmtId="179" fontId="0" fillId="27" borderId="10" xfId="0" applyNumberFormat="1" applyFont="1" applyFill="1" applyBorder="1" applyAlignment="1">
      <alignment horizontal="center" vertical="center"/>
    </xf>
    <xf numFmtId="0" fontId="0" fillId="28" borderId="0" xfId="0" applyFill="1">
      <alignment vertical="center"/>
    </xf>
    <xf numFmtId="0" fontId="0" fillId="28" borderId="0" xfId="0" applyFill="1" applyProtection="1">
      <alignment vertical="center"/>
      <protection locked="0"/>
    </xf>
    <xf numFmtId="0" fontId="27" fillId="28" borderId="0" xfId="0" applyFont="1" applyFill="1">
      <alignment vertical="center"/>
    </xf>
    <xf numFmtId="0" fontId="0" fillId="31" borderId="10" xfId="0" applyFill="1" applyBorder="1" applyAlignment="1">
      <alignment horizontal="center" vertical="center"/>
    </xf>
    <xf numFmtId="178" fontId="0" fillId="27" borderId="10" xfId="0" applyNumberFormat="1" applyFill="1" applyBorder="1" applyAlignment="1">
      <alignment horizontal="center" vertical="center"/>
    </xf>
    <xf numFmtId="0" fontId="27" fillId="28" borderId="11" xfId="0" applyFont="1" applyFill="1" applyBorder="1" applyAlignment="1" applyProtection="1">
      <alignment vertical="center"/>
      <protection locked="0"/>
    </xf>
    <xf numFmtId="0" fontId="27" fillId="28" borderId="0" xfId="0" applyFont="1" applyFill="1" applyAlignment="1">
      <alignment horizontal="center" vertical="center"/>
    </xf>
    <xf numFmtId="0" fontId="27" fillId="28" borderId="0" xfId="0" applyFont="1" applyFill="1" applyProtection="1">
      <alignment vertical="center"/>
      <protection locked="0"/>
    </xf>
    <xf numFmtId="0" fontId="27" fillId="28" borderId="0" xfId="0" applyFont="1" applyFill="1" applyAlignment="1">
      <alignment horizontal="left" vertical="center"/>
    </xf>
    <xf numFmtId="0" fontId="30" fillId="28" borderId="0" xfId="0" applyFont="1" applyFill="1" applyAlignment="1">
      <alignment horizontal="right" vertical="center"/>
    </xf>
    <xf numFmtId="0" fontId="25" fillId="28" borderId="0" xfId="0" applyFont="1" applyFill="1" applyBorder="1" applyAlignment="1">
      <alignment horizontal="center" vertical="center"/>
    </xf>
    <xf numFmtId="0" fontId="25" fillId="28" borderId="34" xfId="0" applyFont="1" applyFill="1" applyBorder="1" applyAlignment="1">
      <alignment vertical="center"/>
    </xf>
    <xf numFmtId="0" fontId="26" fillId="28" borderId="0" xfId="0" applyFont="1" applyFill="1" applyBorder="1" applyAlignment="1">
      <alignment vertical="center"/>
    </xf>
    <xf numFmtId="0" fontId="26" fillId="28" borderId="35" xfId="0" applyFont="1" applyFill="1" applyBorder="1" applyAlignment="1">
      <alignment horizontal="center" vertical="center"/>
    </xf>
    <xf numFmtId="0" fontId="25" fillId="24" borderId="0" xfId="0" applyFont="1" applyFill="1" applyAlignment="1">
      <alignment vertical="center" wrapText="1"/>
    </xf>
    <xf numFmtId="0" fontId="25" fillId="0" borderId="14" xfId="0" applyFont="1" applyFill="1" applyBorder="1" applyAlignment="1">
      <alignment horizontal="righ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0" borderId="15" xfId="0" applyFont="1" applyFill="1" applyBorder="1" applyAlignment="1">
      <alignment vertical="center" wrapText="1"/>
    </xf>
    <xf numFmtId="0" fontId="33" fillId="24" borderId="10" xfId="0" applyFont="1" applyFill="1" applyBorder="1" applyAlignment="1" applyProtection="1">
      <alignment horizontal="center" vertical="center"/>
    </xf>
    <xf numFmtId="0" fontId="27" fillId="24" borderId="0" xfId="0" applyFont="1" applyFill="1">
      <alignment vertical="center"/>
    </xf>
    <xf numFmtId="0" fontId="25" fillId="27" borderId="10" xfId="0" applyFont="1" applyFill="1" applyBorder="1" applyAlignment="1" applyProtection="1">
      <alignment horizontal="center" vertical="center"/>
      <protection locked="0"/>
    </xf>
    <xf numFmtId="0" fontId="27" fillId="24" borderId="26" xfId="0" applyFont="1" applyFill="1" applyBorder="1" applyAlignment="1">
      <alignment vertical="center"/>
    </xf>
    <xf numFmtId="49" fontId="27" fillId="27" borderId="0" xfId="0" applyNumberFormat="1" applyFont="1" applyFill="1" applyBorder="1" applyAlignment="1" applyProtection="1">
      <alignment horizontal="center" vertical="center"/>
      <protection locked="0"/>
    </xf>
    <xf numFmtId="49" fontId="30" fillId="27" borderId="39" xfId="0" applyNumberFormat="1" applyFont="1" applyFill="1" applyBorder="1" applyAlignment="1" applyProtection="1">
      <alignment horizontal="center" vertical="center"/>
      <protection locked="0"/>
    </xf>
    <xf numFmtId="49" fontId="27" fillId="27" borderId="11" xfId="0" applyNumberFormat="1" applyFont="1" applyFill="1" applyBorder="1" applyAlignment="1" applyProtection="1">
      <alignment horizontal="center" vertical="center"/>
      <protection locked="0"/>
    </xf>
    <xf numFmtId="49" fontId="30" fillId="27" borderId="40" xfId="0" applyNumberFormat="1" applyFont="1" applyFill="1" applyBorder="1" applyAlignment="1" applyProtection="1">
      <alignment horizontal="center" vertical="center"/>
      <protection locked="0"/>
    </xf>
    <xf numFmtId="0" fontId="27" fillId="24" borderId="12" xfId="0" applyFont="1" applyFill="1" applyBorder="1" applyAlignment="1">
      <alignment vertical="center"/>
    </xf>
    <xf numFmtId="0" fontId="25" fillId="27" borderId="11" xfId="0" applyFont="1" applyFill="1" applyBorder="1" applyAlignment="1" applyProtection="1">
      <alignment horizontal="center" vertical="center"/>
      <protection locked="0"/>
    </xf>
    <xf numFmtId="0" fontId="25" fillId="27" borderId="15" xfId="0" applyFont="1" applyFill="1" applyBorder="1" applyAlignment="1" applyProtection="1">
      <alignment horizontal="center" vertical="center"/>
      <protection locked="0"/>
    </xf>
    <xf numFmtId="0" fontId="25" fillId="24" borderId="0" xfId="0" applyFont="1" applyFill="1" applyBorder="1" applyAlignment="1">
      <alignment horizontal="right" vertical="center"/>
    </xf>
    <xf numFmtId="0" fontId="29" fillId="27" borderId="10" xfId="0" applyFont="1" applyFill="1" applyBorder="1" applyAlignment="1">
      <alignment horizontal="center" vertical="center"/>
    </xf>
    <xf numFmtId="0" fontId="30" fillId="24" borderId="0" xfId="0" applyFont="1" applyFill="1" applyBorder="1" applyAlignment="1">
      <alignment vertical="center" textRotation="255"/>
    </xf>
    <xf numFmtId="0" fontId="27" fillId="24" borderId="0" xfId="0" applyFont="1" applyFill="1" applyBorder="1" applyAlignment="1">
      <alignment vertical="center"/>
    </xf>
    <xf numFmtId="180" fontId="27" fillId="27" borderId="29" xfId="0" applyNumberFormat="1" applyFont="1" applyFill="1" applyBorder="1" applyAlignment="1" applyProtection="1">
      <alignment horizontal="center" vertical="center"/>
      <protection locked="0"/>
    </xf>
    <xf numFmtId="0" fontId="0" fillId="27" borderId="10" xfId="0" applyFont="1" applyFill="1" applyBorder="1" applyAlignment="1" applyProtection="1">
      <alignment horizontal="left" vertical="center" indent="1" shrinkToFit="1"/>
      <protection locked="0"/>
    </xf>
    <xf numFmtId="0" fontId="0" fillId="27" borderId="32" xfId="0" applyFont="1" applyFill="1" applyBorder="1" applyAlignment="1" applyProtection="1">
      <alignment horizontal="left" vertical="center" indent="1" shrinkToFit="1"/>
      <protection locked="0"/>
    </xf>
    <xf numFmtId="0" fontId="0" fillId="0" borderId="16" xfId="0" applyFont="1" applyFill="1" applyBorder="1" applyAlignment="1">
      <alignment horizontal="left" vertical="center" indent="1" shrinkToFit="1"/>
    </xf>
    <xf numFmtId="178" fontId="0" fillId="27" borderId="10" xfId="0" applyNumberFormat="1" applyFont="1" applyFill="1" applyBorder="1" applyAlignment="1" applyProtection="1">
      <alignment horizontal="center" vertical="center" shrinkToFit="1"/>
      <protection locked="0"/>
    </xf>
    <xf numFmtId="178" fontId="0" fillId="27" borderId="32" xfId="0" applyNumberFormat="1" applyFont="1" applyFill="1" applyBorder="1" applyAlignment="1" applyProtection="1">
      <alignment horizontal="center" vertical="center" shrinkToFit="1"/>
      <protection locked="0"/>
    </xf>
    <xf numFmtId="0" fontId="27" fillId="0" borderId="10" xfId="0" applyFont="1" applyFill="1" applyBorder="1" applyAlignment="1" applyProtection="1">
      <alignment horizontal="center" vertical="center"/>
      <protection locked="0"/>
    </xf>
    <xf numFmtId="0" fontId="40" fillId="24" borderId="0" xfId="0" applyFont="1" applyFill="1" applyAlignment="1">
      <alignment vertical="center" wrapText="1"/>
    </xf>
    <xf numFmtId="0" fontId="25" fillId="28" borderId="14" xfId="0" applyFont="1" applyFill="1" applyBorder="1" applyAlignment="1">
      <alignment horizontal="right" vertical="center" wrapText="1"/>
    </xf>
    <xf numFmtId="0" fontId="25" fillId="28" borderId="15" xfId="0" applyFont="1" applyFill="1" applyBorder="1" applyAlignment="1">
      <alignment vertical="center" wrapText="1"/>
    </xf>
    <xf numFmtId="0" fontId="25" fillId="28" borderId="18" xfId="0" applyFont="1" applyFill="1" applyBorder="1" applyAlignment="1">
      <alignment vertical="center" wrapText="1"/>
    </xf>
    <xf numFmtId="0" fontId="25" fillId="28" borderId="0" xfId="0" applyFont="1" applyFill="1" applyAlignment="1">
      <alignment vertical="center" wrapText="1"/>
    </xf>
    <xf numFmtId="0" fontId="40" fillId="28" borderId="0" xfId="0" applyFont="1" applyFill="1" applyAlignment="1">
      <alignment vertical="center" wrapText="1"/>
    </xf>
    <xf numFmtId="0" fontId="4" fillId="24" borderId="29" xfId="0" applyFont="1" applyFill="1" applyBorder="1" applyAlignment="1">
      <alignment horizontal="center" vertical="center"/>
    </xf>
    <xf numFmtId="0" fontId="32" fillId="28" borderId="0" xfId="45" applyFont="1" applyFill="1">
      <alignment vertical="center"/>
    </xf>
    <xf numFmtId="0" fontId="44" fillId="24" borderId="0" xfId="50" applyFont="1" applyFill="1">
      <alignment vertical="center"/>
    </xf>
    <xf numFmtId="0" fontId="44" fillId="24" borderId="0" xfId="50" applyFill="1" applyAlignment="1">
      <alignment horizontal="right" vertical="center"/>
    </xf>
    <xf numFmtId="0" fontId="44" fillId="24" borderId="0" xfId="50" applyFill="1" applyBorder="1" applyAlignment="1">
      <alignment horizontal="right" vertical="center"/>
    </xf>
    <xf numFmtId="0" fontId="44" fillId="24" borderId="0" xfId="50" applyFill="1" applyBorder="1" applyAlignment="1">
      <alignment horizontal="center" vertical="center"/>
    </xf>
    <xf numFmtId="0" fontId="45" fillId="24" borderId="0" xfId="50" applyFont="1" applyFill="1" applyBorder="1">
      <alignment vertical="center"/>
    </xf>
    <xf numFmtId="0" fontId="44" fillId="24" borderId="29" xfId="50" applyFill="1" applyBorder="1" applyAlignment="1">
      <alignment horizontal="center" vertical="center"/>
    </xf>
    <xf numFmtId="0" fontId="44" fillId="24" borderId="10" xfId="50" applyFont="1" applyFill="1" applyBorder="1" applyAlignment="1">
      <alignment horizontal="center" vertical="center"/>
    </xf>
    <xf numFmtId="0" fontId="44" fillId="24" borderId="37" xfId="50" applyFill="1" applyBorder="1" applyAlignment="1">
      <alignment horizontal="center" vertical="center"/>
    </xf>
    <xf numFmtId="0" fontId="44" fillId="24" borderId="37" xfId="50" applyFill="1" applyBorder="1">
      <alignment vertical="center"/>
    </xf>
    <xf numFmtId="0" fontId="44" fillId="24" borderId="29" xfId="50" applyFill="1" applyBorder="1" applyAlignment="1">
      <alignment horizontal="center" vertical="center" shrinkToFit="1"/>
    </xf>
    <xf numFmtId="0" fontId="48" fillId="24" borderId="29" xfId="50" applyFont="1" applyFill="1" applyBorder="1" applyAlignment="1">
      <alignment horizontal="center" vertical="center"/>
    </xf>
    <xf numFmtId="181" fontId="44" fillId="24" borderId="0" xfId="50" applyNumberFormat="1" applyFill="1" applyBorder="1" applyAlignment="1">
      <alignment horizontal="right" vertical="center"/>
    </xf>
    <xf numFmtId="182" fontId="44" fillId="24" borderId="10" xfId="50" applyNumberFormat="1" applyFont="1" applyFill="1" applyBorder="1">
      <alignment vertical="center"/>
    </xf>
    <xf numFmtId="0" fontId="0" fillId="0" borderId="0" xfId="0" applyFill="1" applyBorder="1" applyAlignment="1" applyProtection="1">
      <alignment horizontal="center" vertical="center"/>
      <protection locked="0"/>
    </xf>
    <xf numFmtId="0" fontId="0" fillId="24" borderId="0" xfId="0" applyFill="1" applyBorder="1" applyAlignment="1">
      <alignment horizontal="center" vertical="center" wrapText="1"/>
    </xf>
    <xf numFmtId="0" fontId="4" fillId="28" borderId="10" xfId="0" applyFont="1" applyFill="1" applyBorder="1" applyAlignment="1">
      <alignment horizontal="center" vertical="center" wrapText="1"/>
    </xf>
    <xf numFmtId="0" fontId="0" fillId="28" borderId="10" xfId="0" applyFill="1" applyBorder="1" applyAlignment="1">
      <alignment horizontal="center" vertical="center"/>
    </xf>
    <xf numFmtId="178" fontId="0" fillId="27" borderId="10" xfId="0" applyNumberFormat="1" applyFill="1" applyBorder="1" applyAlignment="1">
      <alignment vertical="center"/>
    </xf>
    <xf numFmtId="0" fontId="0" fillId="28" borderId="10" xfId="0" applyFill="1" applyBorder="1" applyAlignment="1">
      <alignment horizontal="center" vertical="center" wrapText="1"/>
    </xf>
    <xf numFmtId="0" fontId="0" fillId="31" borderId="16" xfId="0" applyFill="1" applyBorder="1" applyAlignment="1" applyProtection="1">
      <alignment horizontal="center" vertical="center"/>
      <protection locked="0"/>
    </xf>
    <xf numFmtId="0" fontId="5" fillId="24" borderId="10" xfId="0" applyFont="1" applyFill="1" applyBorder="1" applyAlignment="1">
      <alignment horizontal="center" vertical="center" wrapText="1"/>
    </xf>
    <xf numFmtId="0" fontId="0" fillId="24" borderId="10" xfId="0" applyFill="1" applyBorder="1" applyAlignment="1">
      <alignment horizontal="center" vertical="center" wrapText="1"/>
    </xf>
    <xf numFmtId="0" fontId="49" fillId="28" borderId="10" xfId="0" applyFont="1" applyFill="1" applyBorder="1" applyAlignment="1">
      <alignment horizontal="center" vertical="center"/>
    </xf>
    <xf numFmtId="178" fontId="0" fillId="27" borderId="32" xfId="0" applyNumberFormat="1" applyFill="1" applyBorder="1" applyAlignment="1">
      <alignment horizontal="center" vertical="center"/>
    </xf>
    <xf numFmtId="183" fontId="44" fillId="24" borderId="10" xfId="50" applyNumberFormat="1" applyFont="1" applyFill="1" applyBorder="1">
      <alignment vertical="center"/>
    </xf>
    <xf numFmtId="0" fontId="0" fillId="28" borderId="0" xfId="0" applyFill="1" applyAlignment="1">
      <alignment horizontal="center" vertical="center"/>
    </xf>
    <xf numFmtId="0" fontId="5" fillId="0" borderId="11" xfId="0" applyFont="1" applyBorder="1" applyAlignment="1">
      <alignment horizontal="left"/>
    </xf>
    <xf numFmtId="0" fontId="53" fillId="0" borderId="11" xfId="0" applyFont="1" applyBorder="1" applyAlignment="1">
      <alignment horizontal="center" vertical="center"/>
    </xf>
    <xf numFmtId="0" fontId="50" fillId="34" borderId="10" xfId="0" applyFont="1" applyFill="1" applyBorder="1" applyAlignment="1">
      <alignment horizontal="center" vertical="center" wrapText="1"/>
    </xf>
    <xf numFmtId="0" fontId="50" fillId="0" borderId="10" xfId="0" applyFont="1" applyBorder="1" applyAlignment="1">
      <alignment horizontal="center" vertical="center" wrapText="1"/>
    </xf>
    <xf numFmtId="0" fontId="50" fillId="34" borderId="10" xfId="0" applyFont="1" applyFill="1" applyBorder="1" applyAlignment="1">
      <alignment horizontal="justify" vertical="center" wrapText="1"/>
    </xf>
    <xf numFmtId="0" fontId="54" fillId="34" borderId="10" xfId="0" applyFont="1" applyFill="1" applyBorder="1" applyAlignment="1">
      <alignment horizontal="justify" vertical="center" wrapText="1"/>
    </xf>
    <xf numFmtId="0" fontId="52" fillId="0" borderId="10" xfId="0" applyFont="1" applyBorder="1" applyAlignment="1">
      <alignment horizontal="center" vertical="center" wrapText="1"/>
    </xf>
    <xf numFmtId="0" fontId="52" fillId="0" borderId="10" xfId="0" applyFont="1" applyFill="1" applyBorder="1" applyAlignment="1">
      <alignment horizontal="center" vertical="center" wrapText="1"/>
    </xf>
    <xf numFmtId="0" fontId="52" fillId="34" borderId="42" xfId="0" applyFont="1" applyFill="1" applyBorder="1" applyAlignment="1">
      <alignment vertical="center" wrapText="1"/>
    </xf>
    <xf numFmtId="178" fontId="57" fillId="34" borderId="43" xfId="0" applyNumberFormat="1" applyFont="1" applyFill="1" applyBorder="1" applyAlignment="1">
      <alignment vertical="center" wrapText="1"/>
    </xf>
    <xf numFmtId="0" fontId="52" fillId="34" borderId="44" xfId="0" applyFont="1" applyFill="1" applyBorder="1" applyAlignment="1">
      <alignment vertical="center" wrapText="1"/>
    </xf>
    <xf numFmtId="0" fontId="57" fillId="34" borderId="45" xfId="0" applyFont="1" applyFill="1" applyBorder="1" applyAlignment="1">
      <alignment vertical="center" wrapText="1"/>
    </xf>
    <xf numFmtId="0" fontId="52" fillId="0" borderId="46" xfId="0" applyFont="1" applyFill="1" applyBorder="1" applyAlignment="1">
      <alignment vertical="center" wrapText="1"/>
    </xf>
    <xf numFmtId="0" fontId="52" fillId="0" borderId="39" xfId="0" applyFont="1" applyFill="1" applyBorder="1" applyAlignment="1">
      <alignment vertical="center" wrapText="1"/>
    </xf>
    <xf numFmtId="0" fontId="58" fillId="0" borderId="50" xfId="0" applyFont="1" applyFill="1" applyBorder="1" applyAlignment="1">
      <alignment horizontal="left" vertical="center" wrapText="1"/>
    </xf>
    <xf numFmtId="0" fontId="52" fillId="0" borderId="51" xfId="0" applyFont="1" applyFill="1" applyBorder="1" applyAlignment="1">
      <alignment horizontal="left" vertical="center" wrapText="1"/>
    </xf>
    <xf numFmtId="0" fontId="52" fillId="0" borderId="54" xfId="0" applyFont="1" applyFill="1" applyBorder="1" applyAlignment="1">
      <alignment vertical="top" wrapText="1"/>
    </xf>
    <xf numFmtId="0" fontId="52" fillId="0" borderId="56" xfId="0" applyFont="1" applyFill="1" applyBorder="1" applyAlignment="1">
      <alignment horizontal="left" vertical="top" wrapText="1"/>
    </xf>
    <xf numFmtId="0" fontId="52" fillId="34" borderId="55" xfId="0" applyFont="1" applyFill="1" applyBorder="1" applyAlignment="1">
      <alignment vertical="center" wrapText="1"/>
    </xf>
    <xf numFmtId="178" fontId="57" fillId="34" borderId="57" xfId="0" applyNumberFormat="1" applyFont="1" applyFill="1" applyBorder="1" applyAlignment="1">
      <alignment vertical="center" wrapText="1"/>
    </xf>
    <xf numFmtId="0" fontId="52" fillId="0" borderId="57" xfId="0" applyFont="1" applyFill="1" applyBorder="1" applyAlignment="1">
      <alignment vertical="top" wrapText="1"/>
    </xf>
    <xf numFmtId="0" fontId="52" fillId="0" borderId="39" xfId="0" applyFont="1" applyFill="1" applyBorder="1" applyAlignment="1">
      <alignment vertical="top" wrapText="1"/>
    </xf>
    <xf numFmtId="0" fontId="52" fillId="0" borderId="16" xfId="0" applyFont="1" applyFill="1" applyBorder="1" applyAlignment="1">
      <alignment vertical="center" wrapText="1"/>
    </xf>
    <xf numFmtId="0" fontId="52" fillId="0" borderId="59" xfId="0" applyFont="1" applyFill="1" applyBorder="1" applyAlignment="1">
      <alignment vertical="top" wrapText="1"/>
    </xf>
    <xf numFmtId="0" fontId="52" fillId="0" borderId="32" xfId="0" applyFont="1" applyFill="1" applyBorder="1" applyAlignment="1">
      <alignment vertical="top" wrapText="1"/>
    </xf>
    <xf numFmtId="0" fontId="52" fillId="0" borderId="38" xfId="0" applyFont="1" applyFill="1" applyBorder="1" applyAlignment="1">
      <alignment vertical="center" wrapText="1"/>
    </xf>
    <xf numFmtId="0" fontId="57" fillId="0" borderId="27" xfId="0" applyFont="1" applyBorder="1" applyAlignment="1">
      <alignment vertical="center" wrapText="1"/>
    </xf>
    <xf numFmtId="0" fontId="52" fillId="0" borderId="36" xfId="0" applyFont="1" applyFill="1" applyBorder="1" applyAlignment="1">
      <alignment vertical="center" wrapText="1"/>
    </xf>
    <xf numFmtId="178" fontId="57" fillId="34" borderId="45" xfId="0" applyNumberFormat="1" applyFont="1" applyFill="1" applyBorder="1" applyAlignment="1">
      <alignment vertical="center" wrapText="1"/>
    </xf>
    <xf numFmtId="0" fontId="52" fillId="0" borderId="31" xfId="0" applyFont="1" applyFill="1" applyBorder="1" applyAlignment="1">
      <alignment vertical="top" wrapText="1"/>
    </xf>
    <xf numFmtId="0" fontId="57" fillId="0" borderId="27" xfId="0" applyFont="1" applyFill="1" applyBorder="1" applyAlignment="1">
      <alignment vertical="center" wrapText="1"/>
    </xf>
    <xf numFmtId="0" fontId="52" fillId="34" borderId="52" xfId="0" applyFont="1" applyFill="1" applyBorder="1" applyAlignment="1">
      <alignment vertical="center" wrapText="1"/>
    </xf>
    <xf numFmtId="178" fontId="57" fillId="34" borderId="53" xfId="0" applyNumberFormat="1" applyFont="1" applyFill="1" applyBorder="1" applyAlignment="1">
      <alignment vertical="center" wrapText="1"/>
    </xf>
    <xf numFmtId="0" fontId="52" fillId="0" borderId="60" xfId="0" applyFont="1" applyFill="1" applyBorder="1" applyAlignment="1">
      <alignment vertical="center" wrapText="1"/>
    </xf>
    <xf numFmtId="0" fontId="52" fillId="34" borderId="28" xfId="0" applyFont="1" applyFill="1" applyBorder="1" applyAlignment="1">
      <alignment vertical="center" wrapText="1"/>
    </xf>
    <xf numFmtId="178" fontId="57" fillId="34" borderId="40" xfId="0" applyNumberFormat="1" applyFont="1" applyFill="1" applyBorder="1" applyAlignment="1">
      <alignment vertical="center" wrapText="1"/>
    </xf>
    <xf numFmtId="0" fontId="51" fillId="0" borderId="39" xfId="0" applyFont="1" applyBorder="1" applyAlignment="1">
      <alignment horizontal="left" vertical="top" wrapText="1"/>
    </xf>
    <xf numFmtId="0" fontId="52" fillId="0" borderId="59" xfId="0" applyFont="1" applyFill="1" applyBorder="1" applyAlignment="1">
      <alignment horizontal="left" vertical="top" wrapText="1"/>
    </xf>
    <xf numFmtId="0" fontId="52" fillId="0" borderId="60" xfId="0" applyFont="1" applyFill="1" applyBorder="1" applyAlignment="1">
      <alignment horizontal="left" vertical="top" wrapText="1"/>
    </xf>
    <xf numFmtId="0" fontId="52" fillId="34" borderId="37" xfId="0" applyFont="1" applyFill="1" applyBorder="1" applyAlignment="1">
      <alignment vertical="center" wrapText="1"/>
    </xf>
    <xf numFmtId="178" fontId="57" fillId="34" borderId="39" xfId="0" applyNumberFormat="1" applyFont="1" applyFill="1" applyBorder="1" applyAlignment="1">
      <alignment vertical="center" wrapText="1"/>
    </xf>
    <xf numFmtId="0" fontId="52" fillId="0" borderId="61" xfId="0" applyFont="1" applyFill="1" applyBorder="1" applyAlignment="1">
      <alignment horizontal="left" vertical="top" wrapText="1"/>
    </xf>
    <xf numFmtId="0" fontId="52" fillId="0" borderId="31" xfId="0" applyFont="1" applyFill="1" applyBorder="1" applyAlignment="1">
      <alignment horizontal="left" vertical="top" wrapText="1"/>
    </xf>
    <xf numFmtId="0" fontId="61" fillId="0" borderId="0" xfId="0" applyFont="1" applyAlignment="1">
      <alignment horizontal="justify" vertical="center"/>
    </xf>
    <xf numFmtId="0" fontId="0" fillId="24" borderId="0" xfId="0" applyFont="1" applyFill="1" applyBorder="1" applyAlignment="1">
      <alignment horizontal="left" vertical="center"/>
    </xf>
    <xf numFmtId="0" fontId="33" fillId="32" borderId="10" xfId="0" applyFont="1" applyFill="1" applyBorder="1" applyAlignment="1">
      <alignment horizontal="center" vertical="center" wrapText="1"/>
    </xf>
    <xf numFmtId="0" fontId="49" fillId="25" borderId="10" xfId="0" applyFont="1" applyFill="1" applyBorder="1" applyAlignment="1">
      <alignment horizontal="center" vertical="center" wrapText="1"/>
    </xf>
    <xf numFmtId="0" fontId="0" fillId="0" borderId="10" xfId="0" applyFont="1" applyFill="1" applyBorder="1" applyAlignment="1">
      <alignment horizontal="center" vertical="center"/>
    </xf>
    <xf numFmtId="0" fontId="3" fillId="24" borderId="0" xfId="50" applyFont="1" applyFill="1">
      <alignment vertical="center"/>
    </xf>
    <xf numFmtId="0" fontId="52" fillId="0" borderId="55" xfId="0" applyFont="1" applyFill="1" applyBorder="1" applyAlignment="1">
      <alignment horizontal="left" vertical="top" wrapText="1"/>
    </xf>
    <xf numFmtId="0" fontId="0" fillId="27" borderId="16" xfId="0" applyFont="1" applyFill="1" applyBorder="1" applyAlignment="1">
      <alignment horizontal="center" vertical="center"/>
    </xf>
    <xf numFmtId="0" fontId="0" fillId="27" borderId="10" xfId="0" applyFont="1" applyFill="1" applyBorder="1" applyAlignment="1">
      <alignment horizontal="center" vertical="center"/>
    </xf>
    <xf numFmtId="0" fontId="0" fillId="28" borderId="16" xfId="0" applyFill="1" applyBorder="1" applyAlignment="1">
      <alignment horizontal="center" vertical="center"/>
    </xf>
    <xf numFmtId="178" fontId="0" fillId="27" borderId="32" xfId="0" applyNumberFormat="1" applyFill="1" applyBorder="1" applyAlignment="1">
      <alignment vertical="center"/>
    </xf>
    <xf numFmtId="0" fontId="0" fillId="28" borderId="65" xfId="0" applyFill="1" applyBorder="1" applyAlignment="1">
      <alignment horizontal="center" vertical="center"/>
    </xf>
    <xf numFmtId="178" fontId="0" fillId="27" borderId="65" xfId="0" applyNumberFormat="1" applyFill="1" applyBorder="1" applyAlignment="1">
      <alignment vertical="center"/>
    </xf>
    <xf numFmtId="178" fontId="0" fillId="27" borderId="65" xfId="0" applyNumberFormat="1" applyFill="1" applyBorder="1" applyAlignment="1">
      <alignment horizontal="center" vertical="center"/>
    </xf>
    <xf numFmtId="0" fontId="0" fillId="28" borderId="69" xfId="0" applyFill="1" applyBorder="1" applyAlignment="1">
      <alignment horizontal="center" vertical="center"/>
    </xf>
    <xf numFmtId="178" fontId="0" fillId="27" borderId="69" xfId="0" applyNumberFormat="1" applyFill="1" applyBorder="1" applyAlignment="1">
      <alignment vertical="center"/>
    </xf>
    <xf numFmtId="178" fontId="0" fillId="27" borderId="69" xfId="0" applyNumberFormat="1" applyFill="1" applyBorder="1" applyAlignment="1">
      <alignment horizontal="center" vertical="center"/>
    </xf>
    <xf numFmtId="0" fontId="24" fillId="28" borderId="0" xfId="45" applyFill="1" applyAlignment="1">
      <alignment horizontal="left" vertical="center"/>
    </xf>
    <xf numFmtId="0" fontId="24" fillId="28" borderId="0" xfId="45" applyFill="1">
      <alignment vertical="center"/>
    </xf>
    <xf numFmtId="0" fontId="24" fillId="28" borderId="0" xfId="45" applyFill="1" applyAlignment="1">
      <alignment horizontal="center" vertical="center"/>
    </xf>
    <xf numFmtId="0" fontId="62" fillId="28" borderId="0" xfId="45" applyFont="1" applyFill="1" applyAlignment="1">
      <alignment horizontal="left" vertical="center"/>
    </xf>
    <xf numFmtId="0" fontId="64" fillId="28" borderId="0" xfId="45" applyFont="1" applyFill="1" applyAlignment="1">
      <alignment vertical="center" shrinkToFit="1"/>
    </xf>
    <xf numFmtId="0" fontId="41" fillId="28" borderId="0" xfId="45" applyFont="1" applyFill="1" applyAlignment="1">
      <alignment horizontal="center" vertical="center"/>
    </xf>
    <xf numFmtId="0" fontId="41" fillId="35" borderId="0" xfId="45" applyFont="1" applyFill="1" applyAlignment="1">
      <alignment horizontal="center" vertical="center"/>
    </xf>
    <xf numFmtId="0" fontId="24" fillId="35" borderId="0" xfId="45" applyFill="1" applyAlignment="1">
      <alignment horizontal="left" vertical="center"/>
    </xf>
    <xf numFmtId="0" fontId="24" fillId="35" borderId="0" xfId="45" applyFill="1">
      <alignment vertical="center"/>
    </xf>
    <xf numFmtId="0" fontId="65" fillId="28" borderId="0" xfId="45" applyFont="1" applyFill="1" applyAlignment="1">
      <alignment horizontal="center" vertical="center"/>
    </xf>
    <xf numFmtId="0" fontId="66" fillId="28" borderId="0" xfId="45" applyFont="1" applyFill="1" applyAlignment="1">
      <alignment horizontal="center" vertical="center"/>
    </xf>
    <xf numFmtId="0" fontId="65" fillId="28" borderId="0" xfId="45" applyFont="1" applyFill="1" applyAlignment="1">
      <alignment horizontal="left" vertical="center"/>
    </xf>
    <xf numFmtId="0" fontId="65" fillId="28" borderId="0" xfId="45" applyFont="1" applyFill="1">
      <alignment vertical="center"/>
    </xf>
    <xf numFmtId="0" fontId="67" fillId="35" borderId="0" xfId="45" applyFont="1" applyFill="1" applyAlignment="1">
      <alignment horizontal="center" vertical="center" shrinkToFit="1"/>
    </xf>
    <xf numFmtId="0" fontId="31" fillId="35" borderId="0" xfId="45" applyFont="1" applyFill="1" applyAlignment="1">
      <alignment vertical="center" shrinkToFit="1"/>
    </xf>
    <xf numFmtId="0" fontId="68" fillId="28" borderId="0" xfId="45" applyFont="1" applyFill="1" applyAlignment="1">
      <alignment horizontal="center" vertical="center"/>
    </xf>
    <xf numFmtId="0" fontId="70" fillId="28" borderId="0" xfId="45" applyFont="1" applyFill="1" applyAlignment="1">
      <alignment horizontal="center" vertical="center" shrinkToFit="1"/>
    </xf>
    <xf numFmtId="0" fontId="70" fillId="28" borderId="0" xfId="45" applyFont="1" applyFill="1" applyAlignment="1">
      <alignment vertical="center" shrinkToFit="1"/>
    </xf>
    <xf numFmtId="177" fontId="24" fillId="36" borderId="0" xfId="45" applyNumberFormat="1" applyFill="1" applyAlignment="1" applyProtection="1">
      <alignment horizontal="center" vertical="center"/>
      <protection locked="0"/>
    </xf>
    <xf numFmtId="0" fontId="71" fillId="35" borderId="0" xfId="45" applyFont="1" applyFill="1" applyAlignment="1">
      <alignment horizontal="center" vertical="center" shrinkToFit="1"/>
    </xf>
    <xf numFmtId="177" fontId="65" fillId="28" borderId="0" xfId="45" applyNumberFormat="1" applyFont="1" applyFill="1" applyAlignment="1">
      <alignment horizontal="center" vertical="center"/>
    </xf>
    <xf numFmtId="0" fontId="72" fillId="28" borderId="0" xfId="45" applyFont="1" applyFill="1" applyAlignment="1">
      <alignment horizontal="center" vertical="center" shrinkToFit="1"/>
    </xf>
    <xf numFmtId="177" fontId="24" fillId="35" borderId="0" xfId="45" applyNumberFormat="1" applyFill="1" applyAlignment="1">
      <alignment horizontal="center" vertical="center"/>
    </xf>
    <xf numFmtId="0" fontId="64" fillId="35" borderId="0" xfId="45" applyFont="1" applyFill="1" applyAlignment="1">
      <alignment horizontal="center" vertical="center" shrinkToFit="1"/>
    </xf>
    <xf numFmtId="0" fontId="71" fillId="28" borderId="0" xfId="45" applyFont="1" applyFill="1" applyAlignment="1">
      <alignment horizontal="center" vertical="center" shrinkToFit="1"/>
    </xf>
    <xf numFmtId="0" fontId="62" fillId="28" borderId="0" xfId="45" applyFont="1" applyFill="1">
      <alignment vertical="center"/>
    </xf>
    <xf numFmtId="0" fontId="73" fillId="28" borderId="0" xfId="45" applyFont="1" applyFill="1" applyAlignment="1">
      <alignment horizontal="center" vertical="center" shrinkToFit="1"/>
    </xf>
    <xf numFmtId="0" fontId="31" fillId="28" borderId="26" xfId="45" applyFont="1" applyFill="1" applyBorder="1" applyAlignment="1">
      <alignment horizontal="center" vertical="center" shrinkToFit="1"/>
    </xf>
    <xf numFmtId="0" fontId="31" fillId="28" borderId="26" xfId="45" applyFont="1" applyFill="1" applyBorder="1" applyAlignment="1">
      <alignment vertical="center" shrinkToFit="1"/>
    </xf>
    <xf numFmtId="0" fontId="31" fillId="28" borderId="0" xfId="45" applyFont="1" applyFill="1" applyAlignment="1">
      <alignment vertical="center" shrinkToFit="1"/>
    </xf>
    <xf numFmtId="0" fontId="31" fillId="28" borderId="0" xfId="45" applyFont="1" applyFill="1" applyAlignment="1">
      <alignment horizontal="center" vertical="center" shrinkToFit="1"/>
    </xf>
    <xf numFmtId="0" fontId="24" fillId="36" borderId="10" xfId="45" applyFill="1" applyBorder="1" applyAlignment="1" applyProtection="1">
      <alignment horizontal="center" vertical="center"/>
      <protection locked="0"/>
    </xf>
    <xf numFmtId="0" fontId="24" fillId="28" borderId="0" xfId="45" applyFill="1" applyAlignment="1">
      <alignment horizontal="center" vertical="center" shrinkToFit="1"/>
    </xf>
    <xf numFmtId="177" fontId="24" fillId="36" borderId="10" xfId="45" applyNumberFormat="1" applyFill="1" applyBorder="1" applyAlignment="1" applyProtection="1">
      <alignment horizontal="center" vertical="center"/>
      <protection locked="0"/>
    </xf>
    <xf numFmtId="0" fontId="64" fillId="28" borderId="0" xfId="45" applyFont="1" applyFill="1" applyAlignment="1">
      <alignment horizontal="center" vertical="center" shrinkToFit="1"/>
    </xf>
    <xf numFmtId="0" fontId="64" fillId="28" borderId="0" xfId="45" applyFont="1" applyFill="1" applyAlignment="1">
      <alignment horizontal="right" vertical="center"/>
    </xf>
    <xf numFmtId="0" fontId="24" fillId="28" borderId="10" xfId="45" applyFill="1" applyBorder="1" applyAlignment="1">
      <alignment horizontal="center" vertical="center"/>
    </xf>
    <xf numFmtId="177" fontId="24" fillId="28" borderId="10" xfId="45" applyNumberFormat="1" applyFill="1" applyBorder="1" applyAlignment="1">
      <alignment horizontal="center" vertical="center"/>
    </xf>
    <xf numFmtId="177" fontId="24" fillId="0" borderId="10" xfId="45" applyNumberFormat="1" applyBorder="1" applyAlignment="1">
      <alignment horizontal="center" vertical="center"/>
    </xf>
    <xf numFmtId="177" fontId="24" fillId="0" borderId="10" xfId="45" applyNumberFormat="1" applyBorder="1" applyAlignment="1" applyProtection="1">
      <alignment horizontal="center" vertical="center"/>
      <protection locked="0"/>
    </xf>
    <xf numFmtId="0" fontId="24" fillId="28" borderId="0" xfId="45" applyFill="1" applyAlignment="1">
      <alignment horizontal="right" vertical="center"/>
    </xf>
    <xf numFmtId="0" fontId="65" fillId="28" borderId="10" xfId="45" applyFont="1" applyFill="1" applyBorder="1" applyAlignment="1">
      <alignment horizontal="center" vertical="center"/>
    </xf>
    <xf numFmtId="0" fontId="24" fillId="28" borderId="0" xfId="45" applyFill="1" applyAlignment="1" applyProtection="1">
      <alignment horizontal="center" vertical="center" shrinkToFit="1"/>
      <protection locked="0"/>
    </xf>
    <xf numFmtId="0" fontId="64" fillId="28" borderId="0" xfId="45" applyFont="1" applyFill="1" applyAlignment="1" applyProtection="1">
      <alignment horizontal="center" vertical="center" shrinkToFit="1"/>
      <protection locked="0"/>
    </xf>
    <xf numFmtId="0" fontId="64" fillId="28" borderId="0" xfId="45" applyFont="1" applyFill="1" applyAlignment="1" applyProtection="1">
      <alignment horizontal="right" vertical="center"/>
      <protection locked="0"/>
    </xf>
    <xf numFmtId="0" fontId="32" fillId="28" borderId="0" xfId="45" applyFont="1" applyFill="1" applyProtection="1">
      <alignment vertical="center"/>
      <protection locked="0"/>
    </xf>
    <xf numFmtId="0" fontId="24" fillId="28" borderId="0" xfId="45" applyFill="1" applyProtection="1">
      <alignment vertical="center"/>
      <protection locked="0"/>
    </xf>
    <xf numFmtId="177" fontId="24" fillId="36" borderId="16" xfId="45" applyNumberFormat="1" applyFill="1" applyBorder="1" applyAlignment="1" applyProtection="1">
      <alignment horizontal="center" vertical="center"/>
      <protection locked="0"/>
    </xf>
    <xf numFmtId="177" fontId="24" fillId="0" borderId="16" xfId="45" applyNumberFormat="1" applyBorder="1" applyAlignment="1" applyProtection="1">
      <alignment horizontal="center" vertical="center"/>
      <protection locked="0"/>
    </xf>
    <xf numFmtId="0" fontId="24" fillId="0" borderId="10" xfId="45" applyBorder="1" applyAlignment="1">
      <alignment horizontal="center" vertical="center"/>
    </xf>
    <xf numFmtId="0" fontId="64" fillId="29" borderId="29" xfId="45" applyFont="1" applyFill="1" applyBorder="1" applyAlignment="1">
      <alignment vertical="center" shrinkToFit="1"/>
    </xf>
    <xf numFmtId="0" fontId="64" fillId="29" borderId="15" xfId="45" applyFont="1" applyFill="1" applyBorder="1" applyAlignment="1">
      <alignment vertical="center" shrinkToFit="1"/>
    </xf>
    <xf numFmtId="0" fontId="74" fillId="29" borderId="12" xfId="45" applyFont="1" applyFill="1" applyBorder="1" applyAlignment="1">
      <alignment horizontal="center" vertical="center" shrinkToFit="1"/>
    </xf>
    <xf numFmtId="0" fontId="64" fillId="29" borderId="12" xfId="45" applyFont="1" applyFill="1" applyBorder="1" applyAlignment="1">
      <alignment vertical="center" shrinkToFit="1"/>
    </xf>
    <xf numFmtId="0" fontId="24" fillId="29" borderId="29" xfId="45" applyFill="1" applyBorder="1">
      <alignment vertical="center"/>
    </xf>
    <xf numFmtId="0" fontId="24" fillId="29" borderId="15" xfId="45" applyFill="1" applyBorder="1">
      <alignment vertical="center"/>
    </xf>
    <xf numFmtId="0" fontId="75" fillId="28" borderId="0" xfId="45" applyFont="1" applyFill="1">
      <alignment vertical="center"/>
    </xf>
    <xf numFmtId="0" fontId="27" fillId="28" borderId="0" xfId="45" applyFont="1" applyFill="1" applyAlignment="1">
      <alignment horizontal="center" vertical="center"/>
    </xf>
    <xf numFmtId="0" fontId="27" fillId="28" borderId="0" xfId="45" applyFont="1" applyFill="1">
      <alignment vertical="center"/>
    </xf>
    <xf numFmtId="0" fontId="76" fillId="0" borderId="0" xfId="48" applyFont="1" applyAlignment="1">
      <alignment horizontal="left" vertical="center"/>
    </xf>
    <xf numFmtId="0" fontId="42" fillId="0" borderId="0" xfId="48" applyFont="1" applyAlignment="1">
      <alignment vertical="center" textRotation="255" shrinkToFit="1"/>
    </xf>
    <xf numFmtId="0" fontId="6" fillId="0" borderId="0" xfId="48" applyFont="1" applyAlignment="1">
      <alignment horizontal="left" vertical="center"/>
    </xf>
    <xf numFmtId="0" fontId="43" fillId="0" borderId="0" xfId="48" applyFont="1" applyAlignment="1">
      <alignment horizontal="left" vertical="center"/>
    </xf>
    <xf numFmtId="0" fontId="43" fillId="0" borderId="0" xfId="48" applyFont="1">
      <alignment vertical="center"/>
    </xf>
    <xf numFmtId="0" fontId="32" fillId="0" borderId="0" xfId="45" applyFont="1">
      <alignment vertical="center"/>
    </xf>
    <xf numFmtId="0" fontId="43" fillId="0" borderId="0" xfId="48" applyFont="1" applyAlignment="1">
      <alignment horizontal="right" vertical="center"/>
    </xf>
    <xf numFmtId="0" fontId="78" fillId="0" borderId="0" xfId="48" applyFont="1">
      <alignment vertical="center"/>
    </xf>
    <xf numFmtId="0" fontId="78" fillId="0" borderId="0" xfId="48" applyFont="1" applyAlignment="1">
      <alignment vertical="center" wrapText="1"/>
    </xf>
    <xf numFmtId="0" fontId="43" fillId="0" borderId="0" xfId="48" applyFont="1" applyAlignment="1">
      <alignment horizontal="center" vertical="center"/>
    </xf>
    <xf numFmtId="0" fontId="42" fillId="0" borderId="0" xfId="48" applyFont="1">
      <alignment vertical="center"/>
    </xf>
    <xf numFmtId="0" fontId="79" fillId="0" borderId="0" xfId="45" applyFont="1">
      <alignment vertical="center"/>
    </xf>
    <xf numFmtId="0" fontId="80" fillId="0" borderId="0" xfId="45" applyFont="1">
      <alignment vertical="center"/>
    </xf>
    <xf numFmtId="0" fontId="80" fillId="0" borderId="0" xfId="45" applyFont="1" applyAlignment="1">
      <alignment horizontal="right" vertical="center"/>
    </xf>
    <xf numFmtId="0" fontId="80" fillId="38" borderId="0" xfId="45" applyFont="1" applyFill="1" applyProtection="1">
      <alignment vertical="center"/>
      <protection locked="0"/>
    </xf>
    <xf numFmtId="0" fontId="42" fillId="0" borderId="0" xfId="48" applyFont="1" applyAlignment="1">
      <alignment vertical="center" wrapText="1"/>
    </xf>
    <xf numFmtId="0" fontId="78" fillId="0" borderId="10" xfId="51" applyFont="1" applyBorder="1" applyAlignment="1">
      <alignment horizontal="center" vertical="center"/>
    </xf>
    <xf numFmtId="0" fontId="78" fillId="0" borderId="10" xfId="51" applyFont="1" applyBorder="1" applyAlignment="1">
      <alignment horizontal="center" vertical="center" wrapText="1"/>
    </xf>
    <xf numFmtId="0" fontId="78" fillId="0" borderId="29" xfId="48" applyFont="1" applyBorder="1">
      <alignment vertical="center"/>
    </xf>
    <xf numFmtId="0" fontId="78" fillId="0" borderId="0" xfId="51" applyFont="1" applyAlignment="1">
      <alignment horizontal="center" vertical="center"/>
    </xf>
    <xf numFmtId="0" fontId="78" fillId="0" borderId="0" xfId="51" applyFont="1" applyAlignment="1">
      <alignment horizontal="center" vertical="center" wrapText="1"/>
    </xf>
    <xf numFmtId="0" fontId="78" fillId="0" borderId="0" xfId="48" applyFont="1" applyAlignment="1">
      <alignment horizontal="center" vertical="center" wrapText="1"/>
    </xf>
    <xf numFmtId="184" fontId="78" fillId="0" borderId="10" xfId="48" applyNumberFormat="1" applyFont="1" applyBorder="1">
      <alignment vertical="center"/>
    </xf>
    <xf numFmtId="185" fontId="78" fillId="0" borderId="10" xfId="48" applyNumberFormat="1" applyFont="1" applyBorder="1">
      <alignment vertical="center"/>
    </xf>
    <xf numFmtId="0" fontId="78" fillId="40" borderId="16" xfId="48" applyFont="1" applyFill="1" applyBorder="1" applyAlignment="1" applyProtection="1">
      <alignment vertical="center" shrinkToFit="1"/>
      <protection locked="0"/>
    </xf>
    <xf numFmtId="0" fontId="86" fillId="0" borderId="16" xfId="48" applyFont="1" applyBorder="1" applyAlignment="1">
      <alignment horizontal="center" vertical="center"/>
    </xf>
    <xf numFmtId="0" fontId="78" fillId="41" borderId="10" xfId="48" applyFont="1" applyFill="1" applyBorder="1" applyAlignment="1" applyProtection="1">
      <alignment horizontal="right" vertical="center"/>
      <protection locked="0"/>
    </xf>
    <xf numFmtId="0" fontId="78" fillId="0" borderId="30" xfId="48" applyFont="1" applyBorder="1">
      <alignment vertical="center"/>
    </xf>
    <xf numFmtId="0" fontId="78" fillId="40" borderId="36" xfId="48" applyFont="1" applyFill="1" applyBorder="1" applyAlignment="1" applyProtection="1">
      <alignment vertical="center" shrinkToFit="1"/>
      <protection locked="0"/>
    </xf>
    <xf numFmtId="0" fontId="86" fillId="35" borderId="36" xfId="48" applyFont="1" applyFill="1" applyBorder="1" applyAlignment="1">
      <alignment horizontal="center" vertical="center"/>
    </xf>
    <xf numFmtId="1" fontId="78" fillId="28" borderId="10" xfId="48" applyNumberFormat="1" applyFont="1" applyFill="1" applyBorder="1" applyAlignment="1">
      <alignment horizontal="right" vertical="center"/>
    </xf>
    <xf numFmtId="0" fontId="78" fillId="0" borderId="59" xfId="48" applyFont="1" applyBorder="1">
      <alignment vertical="center"/>
    </xf>
    <xf numFmtId="0" fontId="88" fillId="42" borderId="32" xfId="48" applyFont="1" applyFill="1" applyBorder="1" applyAlignment="1">
      <alignment horizontal="center" vertical="center"/>
    </xf>
    <xf numFmtId="0" fontId="78" fillId="28" borderId="10" xfId="48" applyFont="1" applyFill="1" applyBorder="1" applyAlignment="1">
      <alignment horizontal="right" vertical="center"/>
    </xf>
    <xf numFmtId="0" fontId="78" fillId="0" borderId="31" xfId="48" applyFont="1" applyBorder="1">
      <alignment vertical="center"/>
    </xf>
    <xf numFmtId="0" fontId="78" fillId="0" borderId="10" xfId="48" applyFont="1" applyBorder="1" applyAlignment="1">
      <alignment horizontal="right" vertical="center"/>
    </xf>
    <xf numFmtId="0" fontId="43" fillId="0" borderId="0" xfId="48" applyFont="1" applyAlignment="1" applyProtection="1">
      <alignment horizontal="center" vertical="center"/>
      <protection locked="0"/>
    </xf>
    <xf numFmtId="0" fontId="78" fillId="37" borderId="0" xfId="48" applyFont="1" applyFill="1" applyAlignment="1" applyProtection="1">
      <alignment horizontal="center" vertical="center"/>
      <protection locked="0"/>
    </xf>
    <xf numFmtId="0" fontId="43" fillId="37" borderId="0" xfId="48" applyFont="1" applyFill="1" applyAlignment="1" applyProtection="1">
      <alignment horizontal="center" vertical="center"/>
      <protection locked="0"/>
    </xf>
    <xf numFmtId="0" fontId="78" fillId="40" borderId="0" xfId="48" applyFont="1" applyFill="1" applyAlignment="1" applyProtection="1">
      <alignment horizontal="center" vertical="center" shrinkToFit="1"/>
      <protection locked="0"/>
    </xf>
    <xf numFmtId="0" fontId="78" fillId="38" borderId="0" xfId="48" applyFont="1" applyFill="1" applyAlignment="1" applyProtection="1">
      <alignment horizontal="center" vertical="center"/>
      <protection locked="0"/>
    </xf>
    <xf numFmtId="0" fontId="88" fillId="42" borderId="0" xfId="48" applyFont="1" applyFill="1" applyAlignment="1" applyProtection="1">
      <alignment horizontal="center" vertical="center"/>
      <protection locked="0"/>
    </xf>
    <xf numFmtId="0" fontId="78" fillId="28" borderId="0" xfId="48" applyFont="1" applyFill="1" applyAlignment="1" applyProtection="1">
      <alignment horizontal="right" vertical="center"/>
      <protection locked="0"/>
    </xf>
    <xf numFmtId="0" fontId="78" fillId="0" borderId="0" xfId="48" applyFont="1" applyAlignment="1" applyProtection="1">
      <alignment horizontal="center" vertical="center"/>
      <protection locked="0"/>
    </xf>
    <xf numFmtId="176" fontId="78" fillId="0" borderId="0" xfId="48" applyNumberFormat="1" applyFont="1" applyAlignment="1" applyProtection="1">
      <alignment horizontal="center" vertical="center"/>
      <protection locked="0"/>
    </xf>
    <xf numFmtId="0" fontId="43" fillId="38" borderId="0" xfId="48" applyFont="1" applyFill="1" applyAlignment="1" applyProtection="1">
      <alignment horizontal="center" vertical="center"/>
      <protection locked="0"/>
    </xf>
    <xf numFmtId="0" fontId="87" fillId="0" borderId="0" xfId="48" applyFont="1" applyAlignment="1" applyProtection="1">
      <alignment horizontal="center" vertical="center" wrapText="1"/>
      <protection locked="0"/>
    </xf>
    <xf numFmtId="0" fontId="78" fillId="0" borderId="0" xfId="48" applyFont="1" applyProtection="1">
      <alignment vertical="center"/>
      <protection locked="0"/>
    </xf>
    <xf numFmtId="0" fontId="89" fillId="0" borderId="0" xfId="48" applyFont="1" applyAlignment="1" applyProtection="1">
      <alignment horizontal="center" vertical="center"/>
      <protection locked="0"/>
    </xf>
    <xf numFmtId="0" fontId="89" fillId="0" borderId="0" xfId="51" applyFont="1" applyAlignment="1" applyProtection="1">
      <alignment horizontal="center" vertical="center"/>
      <protection locked="0"/>
    </xf>
    <xf numFmtId="0" fontId="89" fillId="0" borderId="0" xfId="48" applyFont="1" applyProtection="1">
      <alignment vertical="center"/>
      <protection locked="0"/>
    </xf>
    <xf numFmtId="0" fontId="90" fillId="0" borderId="0" xfId="51" applyFont="1" applyAlignment="1" applyProtection="1">
      <alignment horizontal="center" vertical="center"/>
      <protection locked="0"/>
    </xf>
    <xf numFmtId="0" fontId="90" fillId="0" borderId="0" xfId="48" applyFont="1" applyProtection="1">
      <alignment vertical="center"/>
      <protection locked="0"/>
    </xf>
    <xf numFmtId="0" fontId="90" fillId="0" borderId="0" xfId="48" applyFont="1" applyAlignment="1" applyProtection="1">
      <alignment horizontal="center" vertical="center"/>
      <protection locked="0"/>
    </xf>
    <xf numFmtId="0" fontId="43" fillId="0" borderId="0" xfId="48" applyFont="1" applyProtection="1">
      <alignment vertical="center"/>
      <protection locked="0"/>
    </xf>
    <xf numFmtId="0" fontId="42" fillId="0" borderId="0" xfId="48" applyFont="1" applyProtection="1">
      <alignment vertical="center"/>
      <protection locked="0"/>
    </xf>
    <xf numFmtId="0" fontId="78" fillId="0" borderId="0" xfId="48" applyFont="1" applyAlignment="1" applyProtection="1">
      <alignment vertical="center" wrapText="1"/>
      <protection locked="0"/>
    </xf>
    <xf numFmtId="0" fontId="78" fillId="0" borderId="0" xfId="48" applyFont="1" applyAlignment="1" applyProtection="1">
      <alignment horizontal="left" vertical="center"/>
      <protection locked="0"/>
    </xf>
    <xf numFmtId="0" fontId="43" fillId="0" borderId="0" xfId="48" applyFont="1" applyAlignment="1" applyProtection="1">
      <alignment horizontal="left" vertical="center"/>
      <protection locked="0"/>
    </xf>
    <xf numFmtId="0" fontId="78" fillId="0" borderId="0" xfId="48" applyFont="1" applyAlignment="1" applyProtection="1">
      <alignment vertical="center" textRotation="255" shrinkToFit="1"/>
      <protection locked="0"/>
    </xf>
    <xf numFmtId="0" fontId="78" fillId="0" borderId="10" xfId="48" applyFont="1" applyBorder="1" applyAlignment="1" applyProtection="1">
      <alignment horizontal="center" vertical="center"/>
      <protection locked="0"/>
    </xf>
    <xf numFmtId="0" fontId="78" fillId="0" borderId="10" xfId="48" applyFont="1" applyBorder="1" applyAlignment="1" applyProtection="1">
      <alignment vertical="center" shrinkToFit="1"/>
      <protection locked="0"/>
    </xf>
    <xf numFmtId="0" fontId="42" fillId="0" borderId="0" xfId="48" applyFont="1" applyAlignment="1" applyProtection="1">
      <alignment vertical="center" textRotation="255" shrinkToFit="1"/>
      <protection locked="0"/>
    </xf>
    <xf numFmtId="0" fontId="90" fillId="0" borderId="0" xfId="48" applyFont="1" applyAlignment="1">
      <alignment horizontal="center" vertical="center"/>
    </xf>
    <xf numFmtId="0" fontId="24" fillId="33" borderId="80" xfId="45" applyFill="1" applyBorder="1">
      <alignment vertical="center"/>
    </xf>
    <xf numFmtId="0" fontId="24" fillId="33" borderId="81" xfId="45" applyFill="1" applyBorder="1">
      <alignment vertical="center"/>
    </xf>
    <xf numFmtId="0" fontId="24" fillId="33" borderId="82" xfId="45" applyFill="1" applyBorder="1">
      <alignment vertical="center"/>
    </xf>
    <xf numFmtId="0" fontId="24" fillId="0" borderId="0" xfId="45">
      <alignment vertical="center"/>
    </xf>
    <xf numFmtId="0" fontId="24" fillId="33" borderId="83" xfId="45" applyFill="1" applyBorder="1">
      <alignment vertical="center"/>
    </xf>
    <xf numFmtId="0" fontId="24" fillId="33" borderId="84" xfId="45" applyFill="1" applyBorder="1">
      <alignment vertical="center"/>
    </xf>
    <xf numFmtId="0" fontId="24" fillId="33" borderId="0" xfId="45" applyFill="1">
      <alignment vertical="center"/>
    </xf>
    <xf numFmtId="0" fontId="24" fillId="33" borderId="85" xfId="45" applyFill="1" applyBorder="1">
      <alignment vertical="center"/>
    </xf>
    <xf numFmtId="0" fontId="27" fillId="33" borderId="83" xfId="45" applyFont="1" applyFill="1" applyBorder="1">
      <alignment vertical="center"/>
    </xf>
    <xf numFmtId="0" fontId="27" fillId="33" borderId="84" xfId="45" applyFont="1" applyFill="1" applyBorder="1">
      <alignment vertical="center"/>
    </xf>
    <xf numFmtId="0" fontId="27" fillId="33" borderId="85" xfId="45" applyFont="1" applyFill="1" applyBorder="1">
      <alignment vertical="center"/>
    </xf>
    <xf numFmtId="0" fontId="24" fillId="33" borderId="86" xfId="45" applyFill="1" applyBorder="1">
      <alignment vertical="center"/>
    </xf>
    <xf numFmtId="0" fontId="27" fillId="33" borderId="87" xfId="45" applyFont="1" applyFill="1" applyBorder="1">
      <alignment vertical="center"/>
    </xf>
    <xf numFmtId="0" fontId="27" fillId="33" borderId="88" xfId="45" applyFont="1" applyFill="1" applyBorder="1">
      <alignment vertical="center"/>
    </xf>
    <xf numFmtId="0" fontId="27" fillId="33" borderId="88" xfId="45" applyFont="1" applyFill="1" applyBorder="1" applyAlignment="1">
      <alignment vertical="center" wrapText="1"/>
    </xf>
    <xf numFmtId="0" fontId="24" fillId="33" borderId="88" xfId="45" applyFill="1" applyBorder="1">
      <alignment vertical="center"/>
    </xf>
    <xf numFmtId="0" fontId="24" fillId="33" borderId="89" xfId="45" applyFill="1" applyBorder="1">
      <alignment vertical="center"/>
    </xf>
    <xf numFmtId="0" fontId="27" fillId="43" borderId="87" xfId="45" applyFont="1" applyFill="1" applyBorder="1">
      <alignment vertical="center"/>
    </xf>
    <xf numFmtId="0" fontId="27" fillId="43" borderId="88" xfId="45" applyFont="1" applyFill="1" applyBorder="1">
      <alignment vertical="center"/>
    </xf>
    <xf numFmtId="0" fontId="24" fillId="43" borderId="88" xfId="45" applyFill="1" applyBorder="1">
      <alignment vertical="center"/>
    </xf>
    <xf numFmtId="0" fontId="24" fillId="43" borderId="90" xfId="45" applyFill="1" applyBorder="1">
      <alignment vertical="center"/>
    </xf>
    <xf numFmtId="0" fontId="27" fillId="43" borderId="91" xfId="45" applyFont="1" applyFill="1" applyBorder="1">
      <alignment vertical="center"/>
    </xf>
    <xf numFmtId="0" fontId="27" fillId="43" borderId="92" xfId="45" applyFont="1" applyFill="1" applyBorder="1">
      <alignment vertical="center"/>
    </xf>
    <xf numFmtId="0" fontId="27" fillId="43" borderId="93" xfId="45" applyFont="1" applyFill="1" applyBorder="1">
      <alignment vertical="center"/>
    </xf>
    <xf numFmtId="0" fontId="78" fillId="40" borderId="32" xfId="48" applyFont="1" applyFill="1" applyBorder="1" applyAlignment="1" applyProtection="1">
      <alignment vertical="center" shrinkToFit="1"/>
      <protection locked="0"/>
    </xf>
    <xf numFmtId="0" fontId="47" fillId="24" borderId="0" xfId="50" applyFont="1" applyFill="1">
      <alignment vertical="center"/>
    </xf>
    <xf numFmtId="0" fontId="35" fillId="28" borderId="0" xfId="45" applyFont="1" applyFill="1" applyAlignment="1">
      <alignment vertical="center"/>
    </xf>
    <xf numFmtId="0" fontId="25" fillId="24" borderId="16" xfId="0" applyFont="1" applyFill="1" applyBorder="1" applyAlignment="1">
      <alignment horizontal="center" vertical="center" wrapText="1"/>
    </xf>
    <xf numFmtId="178" fontId="0" fillId="24" borderId="0" xfId="0" applyNumberFormat="1" applyFont="1" applyFill="1" applyBorder="1" applyAlignment="1">
      <alignment horizontal="center" vertical="center"/>
    </xf>
    <xf numFmtId="178" fontId="0" fillId="0" borderId="16" xfId="0" applyNumberFormat="1" applyFont="1" applyFill="1" applyBorder="1" applyAlignment="1">
      <alignment horizontal="center" vertical="center" shrinkToFit="1"/>
    </xf>
    <xf numFmtId="178" fontId="0" fillId="26" borderId="16" xfId="0" applyNumberFormat="1" applyFont="1" applyFill="1" applyBorder="1" applyAlignment="1" applyProtection="1">
      <alignment horizontal="center" vertical="center" shrinkToFit="1"/>
      <protection locked="0"/>
    </xf>
    <xf numFmtId="178" fontId="0" fillId="26" borderId="10" xfId="0" applyNumberFormat="1" applyFont="1" applyFill="1" applyBorder="1" applyAlignment="1" applyProtection="1">
      <alignment horizontal="center" vertical="center" shrinkToFit="1"/>
      <protection locked="0"/>
    </xf>
    <xf numFmtId="178" fontId="0" fillId="24" borderId="0" xfId="0" applyNumberFormat="1" applyFont="1" applyFill="1" applyAlignment="1">
      <alignment horizontal="center" vertical="center"/>
    </xf>
    <xf numFmtId="49" fontId="25" fillId="0" borderId="14" xfId="0" applyNumberFormat="1" applyFont="1" applyFill="1" applyBorder="1" applyAlignment="1">
      <alignment horizontal="right" vertical="center" wrapText="1"/>
    </xf>
    <xf numFmtId="0" fontId="25" fillId="0" borderId="19" xfId="0" applyFont="1" applyFill="1" applyBorder="1" applyAlignment="1">
      <alignment horizontal="right" vertical="center" wrapText="1"/>
    </xf>
    <xf numFmtId="0" fontId="25" fillId="0" borderId="20" xfId="0" applyFont="1" applyFill="1" applyBorder="1" applyAlignment="1">
      <alignment vertical="center" wrapText="1"/>
    </xf>
    <xf numFmtId="0" fontId="25" fillId="26" borderId="21" xfId="0" applyFont="1" applyFill="1" applyBorder="1" applyAlignment="1" applyProtection="1">
      <alignment horizontal="center" vertical="center" wrapText="1"/>
      <protection locked="0"/>
    </xf>
    <xf numFmtId="0" fontId="25" fillId="24" borderId="22" xfId="0" applyFont="1" applyFill="1" applyBorder="1" applyAlignment="1">
      <alignment vertical="center" wrapText="1"/>
    </xf>
    <xf numFmtId="0" fontId="25" fillId="0" borderId="15" xfId="0" applyFont="1" applyFill="1" applyBorder="1" applyAlignment="1">
      <alignment horizontal="left" vertical="center" wrapText="1"/>
    </xf>
    <xf numFmtId="0" fontId="25" fillId="0" borderId="41" xfId="0" applyFont="1" applyFill="1" applyBorder="1" applyAlignment="1">
      <alignment horizontal="left" vertical="center" wrapText="1"/>
    </xf>
    <xf numFmtId="0" fontId="38" fillId="24" borderId="0" xfId="0" applyFont="1" applyFill="1" applyBorder="1" applyAlignment="1">
      <alignment horizontal="left" vertical="center"/>
    </xf>
    <xf numFmtId="0" fontId="38" fillId="24" borderId="13" xfId="0" applyFont="1" applyFill="1" applyBorder="1" applyAlignment="1">
      <alignment horizontal="left" vertical="center"/>
    </xf>
    <xf numFmtId="0" fontId="25" fillId="24" borderId="0" xfId="0" applyFont="1" applyFill="1" applyBorder="1" applyAlignment="1">
      <alignment horizontal="center" vertical="center" wrapText="1"/>
    </xf>
    <xf numFmtId="0" fontId="37" fillId="28" borderId="35" xfId="0" applyFont="1" applyFill="1" applyBorder="1" applyAlignment="1">
      <alignment horizontal="left" vertical="center" wrapText="1"/>
    </xf>
    <xf numFmtId="0" fontId="37" fillId="28" borderId="0" xfId="0" applyFont="1" applyFill="1" applyBorder="1" applyAlignment="1">
      <alignment horizontal="left" vertical="center" wrapText="1"/>
    </xf>
    <xf numFmtId="0" fontId="37" fillId="28" borderId="34" xfId="0" applyFont="1" applyFill="1" applyBorder="1" applyAlignment="1">
      <alignment horizontal="left" vertical="center" wrapText="1"/>
    </xf>
    <xf numFmtId="0" fontId="25" fillId="24" borderId="29" xfId="0" applyFont="1" applyFill="1" applyBorder="1" applyAlignment="1">
      <alignment horizontal="center" vertical="center" wrapText="1"/>
    </xf>
    <xf numFmtId="0" fontId="25" fillId="24" borderId="41" xfId="0" applyFont="1" applyFill="1" applyBorder="1" applyAlignment="1">
      <alignment horizontal="center" vertical="center" wrapText="1"/>
    </xf>
    <xf numFmtId="0" fontId="37" fillId="0" borderId="35" xfId="0" applyFont="1" applyFill="1" applyBorder="1" applyAlignment="1">
      <alignment horizontal="left" vertical="center" wrapText="1"/>
    </xf>
    <xf numFmtId="0" fontId="37" fillId="0" borderId="0" xfId="0" applyFont="1" applyFill="1" applyBorder="1" applyAlignment="1">
      <alignment horizontal="left" vertical="center" wrapText="1"/>
    </xf>
    <xf numFmtId="0" fontId="37" fillId="0" borderId="34" xfId="0" applyFont="1" applyFill="1" applyBorder="1" applyAlignment="1">
      <alignment horizontal="left" vertical="center" wrapText="1"/>
    </xf>
    <xf numFmtId="0" fontId="27" fillId="31" borderId="11" xfId="0" applyFont="1" applyFill="1" applyBorder="1" applyAlignment="1" applyProtection="1">
      <alignment horizontal="right" vertical="center"/>
      <protection locked="0"/>
    </xf>
    <xf numFmtId="0" fontId="30" fillId="27" borderId="38" xfId="0" applyFont="1" applyFill="1" applyBorder="1" applyAlignment="1" applyProtection="1">
      <alignment horizontal="left" vertical="center"/>
      <protection locked="0"/>
    </xf>
    <xf numFmtId="0" fontId="30" fillId="27" borderId="26" xfId="0" applyFont="1" applyFill="1" applyBorder="1" applyAlignment="1" applyProtection="1">
      <alignment horizontal="left" vertical="center"/>
      <protection locked="0"/>
    </xf>
    <xf numFmtId="0" fontId="30" fillId="27" borderId="27" xfId="0" applyFont="1" applyFill="1" applyBorder="1" applyAlignment="1" applyProtection="1">
      <alignment horizontal="left" vertical="center"/>
      <protection locked="0"/>
    </xf>
    <xf numFmtId="0" fontId="30" fillId="27" borderId="37" xfId="0" applyFont="1" applyFill="1" applyBorder="1" applyAlignment="1" applyProtection="1">
      <alignment horizontal="left" vertical="center"/>
      <protection locked="0"/>
    </xf>
    <xf numFmtId="0" fontId="30" fillId="27" borderId="0" xfId="0" applyFont="1" applyFill="1" applyBorder="1" applyAlignment="1" applyProtection="1">
      <alignment horizontal="left" vertical="center"/>
      <protection locked="0"/>
    </xf>
    <xf numFmtId="0" fontId="30" fillId="27" borderId="39" xfId="0" applyFont="1" applyFill="1" applyBorder="1" applyAlignment="1" applyProtection="1">
      <alignment horizontal="left" vertical="center"/>
      <protection locked="0"/>
    </xf>
    <xf numFmtId="0" fontId="30" fillId="27" borderId="28" xfId="0" applyFont="1" applyFill="1" applyBorder="1" applyAlignment="1" applyProtection="1">
      <alignment horizontal="left" vertical="center"/>
      <protection locked="0"/>
    </xf>
    <xf numFmtId="0" fontId="30" fillId="27" borderId="11" xfId="0" applyFont="1" applyFill="1" applyBorder="1" applyAlignment="1" applyProtection="1">
      <alignment horizontal="left" vertical="center"/>
      <protection locked="0"/>
    </xf>
    <xf numFmtId="0" fontId="30" fillId="27" borderId="40" xfId="0" applyFont="1" applyFill="1" applyBorder="1" applyAlignment="1" applyProtection="1">
      <alignment horizontal="left" vertical="center"/>
      <protection locked="0"/>
    </xf>
    <xf numFmtId="0" fontId="30" fillId="24" borderId="10" xfId="0" applyFont="1" applyFill="1" applyBorder="1" applyAlignment="1">
      <alignment horizontal="center" vertical="center"/>
    </xf>
    <xf numFmtId="0" fontId="27" fillId="24" borderId="10" xfId="0" applyFont="1" applyFill="1" applyBorder="1" applyAlignment="1">
      <alignment horizontal="center" vertical="center"/>
    </xf>
    <xf numFmtId="0" fontId="27" fillId="27" borderId="38" xfId="0" applyFont="1" applyFill="1" applyBorder="1" applyAlignment="1" applyProtection="1">
      <alignment horizontal="left" vertical="center"/>
      <protection locked="0"/>
    </xf>
    <xf numFmtId="0" fontId="27" fillId="27" borderId="26" xfId="0" applyFont="1" applyFill="1" applyBorder="1" applyAlignment="1" applyProtection="1">
      <alignment horizontal="left" vertical="center"/>
      <protection locked="0"/>
    </xf>
    <xf numFmtId="0" fontId="27" fillId="27" borderId="27" xfId="0" applyFont="1" applyFill="1" applyBorder="1" applyAlignment="1" applyProtection="1">
      <alignment horizontal="left" vertical="center"/>
      <protection locked="0"/>
    </xf>
    <xf numFmtId="0" fontId="27" fillId="27" borderId="37" xfId="0" applyFont="1" applyFill="1" applyBorder="1" applyAlignment="1" applyProtection="1">
      <alignment horizontal="left" vertical="center"/>
      <protection locked="0"/>
    </xf>
    <xf numFmtId="0" fontId="27" fillId="27" borderId="0" xfId="0" applyFont="1" applyFill="1" applyBorder="1" applyAlignment="1" applyProtection="1">
      <alignment horizontal="left" vertical="center"/>
      <protection locked="0"/>
    </xf>
    <xf numFmtId="0" fontId="27" fillId="27" borderId="39" xfId="0" applyFont="1" applyFill="1" applyBorder="1" applyAlignment="1" applyProtection="1">
      <alignment horizontal="left" vertical="center"/>
      <protection locked="0"/>
    </xf>
    <xf numFmtId="0" fontId="27" fillId="27" borderId="28" xfId="0" applyFont="1" applyFill="1" applyBorder="1" applyAlignment="1" applyProtection="1">
      <alignment horizontal="left" vertical="center"/>
      <protection locked="0"/>
    </xf>
    <xf numFmtId="0" fontId="27" fillId="27" borderId="11" xfId="0" applyFont="1" applyFill="1" applyBorder="1" applyAlignment="1" applyProtection="1">
      <alignment horizontal="left" vertical="center"/>
      <protection locked="0"/>
    </xf>
    <xf numFmtId="0" fontId="27" fillId="27" borderId="40" xfId="0" applyFont="1" applyFill="1" applyBorder="1" applyAlignment="1" applyProtection="1">
      <alignment horizontal="left" vertical="center"/>
      <protection locked="0"/>
    </xf>
    <xf numFmtId="0" fontId="27" fillId="24" borderId="10" xfId="0" applyFont="1" applyFill="1" applyBorder="1" applyAlignment="1">
      <alignment horizontal="center" vertical="center" wrapText="1"/>
    </xf>
    <xf numFmtId="0" fontId="27" fillId="27" borderId="10" xfId="0" applyFont="1" applyFill="1" applyBorder="1" applyAlignment="1" applyProtection="1">
      <alignment horizontal="center" vertical="center"/>
      <protection locked="0"/>
    </xf>
    <xf numFmtId="0" fontId="37" fillId="24" borderId="0" xfId="0" applyFont="1" applyFill="1" applyAlignment="1">
      <alignment horizontal="center" vertical="center"/>
    </xf>
    <xf numFmtId="0" fontId="27" fillId="28" borderId="11" xfId="0" applyFont="1" applyFill="1" applyBorder="1" applyAlignment="1">
      <alignment horizontal="right" vertical="center"/>
    </xf>
    <xf numFmtId="0" fontId="27" fillId="27" borderId="29" xfId="0" applyFont="1" applyFill="1" applyBorder="1" applyAlignment="1" applyProtection="1">
      <alignment horizontal="center" vertical="center"/>
      <protection locked="0"/>
    </xf>
    <xf numFmtId="0" fontId="27" fillId="27" borderId="15" xfId="0" applyFont="1" applyFill="1" applyBorder="1" applyAlignment="1" applyProtection="1">
      <alignment horizontal="center" vertical="center"/>
      <protection locked="0"/>
    </xf>
    <xf numFmtId="0" fontId="27" fillId="27" borderId="12" xfId="0" applyFont="1" applyFill="1" applyBorder="1" applyAlignment="1" applyProtection="1">
      <alignment horizontal="center" vertical="center"/>
      <protection locked="0"/>
    </xf>
    <xf numFmtId="0" fontId="25" fillId="24" borderId="16" xfId="0" applyFont="1" applyFill="1" applyBorder="1" applyAlignment="1">
      <alignment horizontal="center" vertical="center" wrapText="1"/>
    </xf>
    <xf numFmtId="0" fontId="25" fillId="24" borderId="32" xfId="0" applyFont="1" applyFill="1" applyBorder="1" applyAlignment="1">
      <alignment horizontal="center" vertical="center" wrapText="1"/>
    </xf>
    <xf numFmtId="0" fontId="27" fillId="27" borderId="38" xfId="0" applyFont="1" applyFill="1" applyBorder="1" applyAlignment="1" applyProtection="1">
      <alignment vertical="center" wrapText="1"/>
      <protection locked="0"/>
    </xf>
    <xf numFmtId="0" fontId="27" fillId="27" borderId="26" xfId="0" applyFont="1" applyFill="1" applyBorder="1" applyAlignment="1" applyProtection="1">
      <alignment vertical="center" wrapText="1"/>
      <protection locked="0"/>
    </xf>
    <xf numFmtId="0" fontId="27" fillId="27" borderId="11" xfId="0" applyFont="1" applyFill="1" applyBorder="1" applyAlignment="1" applyProtection="1">
      <alignment horizontal="center" vertical="center"/>
      <protection locked="0"/>
    </xf>
    <xf numFmtId="0" fontId="27" fillId="27" borderId="40" xfId="0" applyFont="1" applyFill="1" applyBorder="1" applyAlignment="1" applyProtection="1">
      <alignment horizontal="center" vertical="center"/>
      <protection locked="0"/>
    </xf>
    <xf numFmtId="0" fontId="27" fillId="27" borderId="38" xfId="0" applyFont="1" applyFill="1" applyBorder="1" applyAlignment="1" applyProtection="1">
      <alignment horizontal="center" vertical="center"/>
      <protection locked="0"/>
    </xf>
    <xf numFmtId="0" fontId="27" fillId="27" borderId="26" xfId="0" applyFont="1" applyFill="1" applyBorder="1" applyAlignment="1" applyProtection="1">
      <alignment horizontal="center" vertical="center"/>
      <protection locked="0"/>
    </xf>
    <xf numFmtId="0" fontId="27" fillId="27" borderId="27" xfId="0" applyFont="1" applyFill="1" applyBorder="1" applyAlignment="1" applyProtection="1">
      <alignment horizontal="center" vertical="center"/>
      <protection locked="0"/>
    </xf>
    <xf numFmtId="0" fontId="27" fillId="27" borderId="29" xfId="0" applyFont="1" applyFill="1" applyBorder="1" applyAlignment="1" applyProtection="1">
      <alignment horizontal="center" vertical="center" wrapText="1"/>
      <protection locked="0"/>
    </xf>
    <xf numFmtId="0" fontId="27" fillId="27" borderId="15" xfId="0" applyFont="1" applyFill="1" applyBorder="1" applyAlignment="1" applyProtection="1">
      <alignment horizontal="center" vertical="center" wrapText="1"/>
      <protection locked="0"/>
    </xf>
    <xf numFmtId="0" fontId="27" fillId="27" borderId="12" xfId="0" applyFont="1" applyFill="1" applyBorder="1" applyAlignment="1" applyProtection="1">
      <alignment horizontal="center" vertical="center" wrapText="1"/>
      <protection locked="0"/>
    </xf>
    <xf numFmtId="0" fontId="25" fillId="0" borderId="15" xfId="0" applyFont="1" applyFill="1" applyBorder="1" applyAlignment="1" applyProtection="1">
      <alignment horizontal="right" vertical="center"/>
      <protection locked="0"/>
    </xf>
    <xf numFmtId="0" fontId="25" fillId="24" borderId="36" xfId="0" applyFont="1" applyFill="1" applyBorder="1" applyAlignment="1">
      <alignment horizontal="center" vertical="center" wrapText="1"/>
    </xf>
    <xf numFmtId="0" fontId="33" fillId="24" borderId="29"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2" xfId="0" applyFont="1" applyFill="1" applyBorder="1" applyAlignment="1">
      <alignment horizontal="center" vertical="center"/>
    </xf>
    <xf numFmtId="0" fontId="25" fillId="24" borderId="29" xfId="0" applyFont="1" applyFill="1" applyBorder="1" applyAlignment="1">
      <alignment horizontal="center" vertical="center"/>
    </xf>
    <xf numFmtId="0" fontId="25" fillId="24" borderId="15" xfId="0" applyFont="1" applyFill="1" applyBorder="1" applyAlignment="1">
      <alignment horizontal="center" vertical="center"/>
    </xf>
    <xf numFmtId="0" fontId="25" fillId="24" borderId="12" xfId="0" applyFont="1" applyFill="1" applyBorder="1" applyAlignment="1">
      <alignment horizontal="center" vertical="center"/>
    </xf>
    <xf numFmtId="0" fontId="27" fillId="31" borderId="29" xfId="0" applyFont="1" applyFill="1" applyBorder="1" applyAlignment="1" applyProtection="1">
      <alignment horizontal="center" vertical="center"/>
      <protection locked="0"/>
    </xf>
    <xf numFmtId="0" fontId="27" fillId="31" borderId="15" xfId="0" applyFont="1" applyFill="1" applyBorder="1" applyAlignment="1" applyProtection="1">
      <alignment horizontal="center" vertical="center"/>
      <protection locked="0"/>
    </xf>
    <xf numFmtId="0" fontId="27" fillId="31" borderId="12" xfId="0" applyFont="1" applyFill="1" applyBorder="1" applyAlignment="1" applyProtection="1">
      <alignment horizontal="center" vertical="center"/>
      <protection locked="0"/>
    </xf>
    <xf numFmtId="0" fontId="25" fillId="31" borderId="15" xfId="0" applyFont="1" applyFill="1" applyBorder="1" applyAlignment="1" applyProtection="1">
      <alignment horizontal="right" vertical="center"/>
      <protection locked="0"/>
    </xf>
    <xf numFmtId="0" fontId="25" fillId="27" borderId="10" xfId="0" applyFont="1" applyFill="1" applyBorder="1" applyAlignment="1" applyProtection="1">
      <alignment horizontal="center" vertical="center"/>
      <protection locked="0"/>
    </xf>
    <xf numFmtId="0" fontId="39" fillId="24" borderId="0" xfId="0" applyFont="1" applyFill="1" applyBorder="1" applyAlignment="1">
      <alignment horizontal="left" vertical="center" wrapText="1" indent="1"/>
    </xf>
    <xf numFmtId="0" fontId="24" fillId="28" borderId="0" xfId="45" applyFill="1" applyAlignment="1">
      <alignment horizontal="center" vertical="center"/>
    </xf>
    <xf numFmtId="0" fontId="66" fillId="35" borderId="0" xfId="45" applyFont="1" applyFill="1" applyAlignment="1">
      <alignment horizontal="center" vertical="center"/>
    </xf>
    <xf numFmtId="0" fontId="66" fillId="28" borderId="0" xfId="45" applyFont="1" applyFill="1" applyAlignment="1">
      <alignment horizontal="center" vertical="center"/>
    </xf>
    <xf numFmtId="0" fontId="24" fillId="28" borderId="10" xfId="45" applyFill="1" applyBorder="1" applyAlignment="1">
      <alignment horizontal="center" vertical="center"/>
    </xf>
    <xf numFmtId="0" fontId="31" fillId="28" borderId="26" xfId="45" applyFont="1" applyFill="1" applyBorder="1" applyAlignment="1">
      <alignment horizontal="center" vertical="center" shrinkToFit="1"/>
    </xf>
    <xf numFmtId="0" fontId="43" fillId="37" borderId="29" xfId="48" applyFont="1" applyFill="1" applyBorder="1" applyAlignment="1" applyProtection="1">
      <alignment horizontal="center" vertical="center" shrinkToFit="1"/>
      <protection locked="0"/>
    </xf>
    <xf numFmtId="0" fontId="43" fillId="37" borderId="15" xfId="48" applyFont="1" applyFill="1" applyBorder="1" applyAlignment="1" applyProtection="1">
      <alignment horizontal="center" vertical="center" shrinkToFit="1"/>
      <protection locked="0"/>
    </xf>
    <xf numFmtId="0" fontId="43" fillId="37" borderId="12" xfId="48" applyFont="1" applyFill="1" applyBorder="1" applyAlignment="1" applyProtection="1">
      <alignment horizontal="center" vertical="center" shrinkToFit="1"/>
      <protection locked="0"/>
    </xf>
    <xf numFmtId="0" fontId="43" fillId="38" borderId="11" xfId="48" applyFont="1" applyFill="1" applyBorder="1" applyAlignment="1" applyProtection="1">
      <alignment horizontal="center" vertical="center"/>
      <protection locked="0"/>
    </xf>
    <xf numFmtId="0" fontId="43" fillId="0" borderId="11" xfId="48" applyFont="1" applyBorder="1" applyAlignment="1">
      <alignment horizontal="center" vertical="center"/>
    </xf>
    <xf numFmtId="0" fontId="43" fillId="38" borderId="29" xfId="48" applyFont="1" applyFill="1" applyBorder="1" applyAlignment="1" applyProtection="1">
      <alignment horizontal="center" vertical="center"/>
      <protection locked="0"/>
    </xf>
    <xf numFmtId="0" fontId="43" fillId="38" borderId="15" xfId="48" applyFont="1" applyFill="1" applyBorder="1" applyAlignment="1" applyProtection="1">
      <alignment horizontal="center" vertical="center"/>
      <protection locked="0"/>
    </xf>
    <xf numFmtId="0" fontId="43" fillId="38" borderId="12" xfId="48" applyFont="1" applyFill="1" applyBorder="1" applyAlignment="1" applyProtection="1">
      <alignment horizontal="center" vertical="center"/>
      <protection locked="0"/>
    </xf>
    <xf numFmtId="0" fontId="78" fillId="0" borderId="29" xfId="48" applyFont="1" applyBorder="1" applyAlignment="1">
      <alignment horizontal="center" vertical="center"/>
    </xf>
    <xf numFmtId="0" fontId="78" fillId="0" borderId="12" xfId="48" applyFont="1" applyBorder="1" applyAlignment="1">
      <alignment horizontal="center" vertical="center"/>
    </xf>
    <xf numFmtId="0" fontId="78" fillId="0" borderId="10" xfId="48" applyFont="1" applyBorder="1" applyAlignment="1">
      <alignment horizontal="center" vertical="center"/>
    </xf>
    <xf numFmtId="0" fontId="84" fillId="0" borderId="11" xfId="45" applyFont="1" applyBorder="1" applyAlignment="1">
      <alignment horizontal="center" vertical="center"/>
    </xf>
    <xf numFmtId="0" fontId="85" fillId="0" borderId="11" xfId="48" applyFont="1" applyBorder="1" applyAlignment="1">
      <alignment horizontal="center" vertical="center"/>
    </xf>
    <xf numFmtId="0" fontId="78" fillId="0" borderId="29" xfId="51" applyFont="1" applyBorder="1" applyAlignment="1">
      <alignment horizontal="center" vertical="center"/>
    </xf>
    <xf numFmtId="0" fontId="78" fillId="0" borderId="15" xfId="51" applyFont="1" applyBorder="1" applyAlignment="1">
      <alignment horizontal="center" vertical="center"/>
    </xf>
    <xf numFmtId="0" fontId="78" fillId="0" borderId="12" xfId="51" applyFont="1" applyBorder="1" applyAlignment="1">
      <alignment horizontal="center" vertical="center"/>
    </xf>
    <xf numFmtId="0" fontId="78" fillId="0" borderId="70" xfId="48" applyFont="1" applyBorder="1" applyAlignment="1">
      <alignment horizontal="center" vertical="center"/>
    </xf>
    <xf numFmtId="0" fontId="78" fillId="0" borderId="71" xfId="48" applyFont="1" applyBorder="1" applyAlignment="1">
      <alignment horizontal="center" vertical="center"/>
    </xf>
    <xf numFmtId="0" fontId="78" fillId="0" borderId="38" xfId="48" applyFont="1" applyBorder="1" applyAlignment="1">
      <alignment horizontal="center" vertical="center"/>
    </xf>
    <xf numFmtId="0" fontId="78" fillId="0" borderId="27" xfId="48" applyFont="1" applyBorder="1" applyAlignment="1">
      <alignment horizontal="center" vertical="center"/>
    </xf>
    <xf numFmtId="0" fontId="78" fillId="0" borderId="28" xfId="48" applyFont="1" applyBorder="1" applyAlignment="1">
      <alignment horizontal="center" vertical="center"/>
    </xf>
    <xf numFmtId="0" fontId="78" fillId="0" borderId="40" xfId="48" applyFont="1" applyBorder="1" applyAlignment="1">
      <alignment horizontal="center" vertical="center"/>
    </xf>
    <xf numFmtId="0" fontId="78" fillId="0" borderId="29" xfId="51" applyFont="1" applyBorder="1" applyAlignment="1">
      <alignment horizontal="center" vertical="center" wrapText="1"/>
    </xf>
    <xf numFmtId="0" fontId="78" fillId="0" borderId="15" xfId="51" applyFont="1" applyBorder="1" applyAlignment="1">
      <alignment horizontal="center" vertical="center" wrapText="1"/>
    </xf>
    <xf numFmtId="0" fontId="78" fillId="0" borderId="12" xfId="51" applyFont="1" applyBorder="1" applyAlignment="1">
      <alignment horizontal="center" vertical="center" wrapText="1"/>
    </xf>
    <xf numFmtId="0" fontId="43" fillId="0" borderId="29" xfId="48" applyFont="1" applyBorder="1" applyAlignment="1">
      <alignment horizontal="center" vertical="center"/>
    </xf>
    <xf numFmtId="0" fontId="43" fillId="0" borderId="15" xfId="48" applyFont="1" applyBorder="1" applyAlignment="1">
      <alignment horizontal="center" vertical="center"/>
    </xf>
    <xf numFmtId="0" fontId="43" fillId="0" borderId="12" xfId="48" applyFont="1" applyBorder="1" applyAlignment="1">
      <alignment horizontal="center" vertical="center"/>
    </xf>
    <xf numFmtId="0" fontId="43" fillId="37" borderId="29" xfId="48" applyFont="1" applyFill="1" applyBorder="1" applyAlignment="1" applyProtection="1">
      <alignment horizontal="center" vertical="center"/>
      <protection locked="0"/>
    </xf>
    <xf numFmtId="0" fontId="43" fillId="37" borderId="15" xfId="48" applyFont="1" applyFill="1" applyBorder="1" applyAlignment="1" applyProtection="1">
      <alignment horizontal="center" vertical="center"/>
      <protection locked="0"/>
    </xf>
    <xf numFmtId="0" fontId="43" fillId="37" borderId="12" xfId="48" applyFont="1" applyFill="1" applyBorder="1" applyAlignment="1" applyProtection="1">
      <alignment horizontal="center" vertical="center"/>
      <protection locked="0"/>
    </xf>
    <xf numFmtId="0" fontId="80" fillId="38" borderId="0" xfId="45" applyFont="1" applyFill="1" applyProtection="1">
      <alignment vertical="center"/>
      <protection locked="0"/>
    </xf>
    <xf numFmtId="0" fontId="83" fillId="0" borderId="11" xfId="45" applyFont="1" applyBorder="1" applyAlignment="1">
      <alignment horizontal="center" vertical="center"/>
    </xf>
    <xf numFmtId="0" fontId="78" fillId="0" borderId="10" xfId="51" applyFont="1" applyBorder="1" applyAlignment="1">
      <alignment horizontal="center" vertical="center" wrapText="1"/>
    </xf>
    <xf numFmtId="0" fontId="78" fillId="0" borderId="38" xfId="48" applyFont="1" applyBorder="1" applyAlignment="1">
      <alignment horizontal="center" vertical="center" wrapText="1"/>
    </xf>
    <xf numFmtId="0" fontId="78" fillId="0" borderId="27" xfId="48" applyFont="1" applyBorder="1" applyAlignment="1">
      <alignment horizontal="center" vertical="center" wrapText="1"/>
    </xf>
    <xf numFmtId="0" fontId="78" fillId="0" borderId="37" xfId="48" applyFont="1" applyBorder="1" applyAlignment="1">
      <alignment horizontal="center" vertical="center" wrapText="1"/>
    </xf>
    <xf numFmtId="0" fontId="78" fillId="0" borderId="39" xfId="48" applyFont="1" applyBorder="1" applyAlignment="1">
      <alignment horizontal="center" vertical="center" wrapText="1"/>
    </xf>
    <xf numFmtId="0" fontId="78" fillId="0" borderId="28" xfId="48" applyFont="1" applyBorder="1" applyAlignment="1">
      <alignment horizontal="center" vertical="center" wrapText="1"/>
    </xf>
    <xf numFmtId="0" fontId="78" fillId="0" borderId="40" xfId="48" applyFont="1" applyBorder="1" applyAlignment="1">
      <alignment horizontal="center" vertical="center" wrapText="1"/>
    </xf>
    <xf numFmtId="0" fontId="78" fillId="0" borderId="26" xfId="48" applyFont="1" applyBorder="1" applyAlignment="1">
      <alignment horizontal="center" vertical="center"/>
    </xf>
    <xf numFmtId="0" fontId="78" fillId="0" borderId="37" xfId="48" applyFont="1" applyBorder="1" applyAlignment="1">
      <alignment horizontal="center" vertical="center"/>
    </xf>
    <xf numFmtId="0" fontId="78" fillId="0" borderId="0" xfId="48" applyFont="1" applyAlignment="1">
      <alignment horizontal="center" vertical="center"/>
    </xf>
    <xf numFmtId="0" fontId="78" fillId="0" borderId="39" xfId="48" applyFont="1" applyBorder="1" applyAlignment="1">
      <alignment horizontal="center" vertical="center"/>
    </xf>
    <xf numFmtId="0" fontId="78" fillId="0" borderId="11" xfId="48" applyFont="1" applyBorder="1" applyAlignment="1">
      <alignment horizontal="center" vertical="center"/>
    </xf>
    <xf numFmtId="49" fontId="78" fillId="0" borderId="29" xfId="48" applyNumberFormat="1" applyFont="1" applyBorder="1" applyAlignment="1">
      <alignment horizontal="center" vertical="center"/>
    </xf>
    <xf numFmtId="49" fontId="78" fillId="0" borderId="15" xfId="48" applyNumberFormat="1" applyFont="1" applyBorder="1" applyAlignment="1">
      <alignment horizontal="center" vertical="center"/>
    </xf>
    <xf numFmtId="49" fontId="78" fillId="0" borderId="12" xfId="48" applyNumberFormat="1" applyFont="1" applyBorder="1" applyAlignment="1">
      <alignment horizontal="center" vertical="center"/>
    </xf>
    <xf numFmtId="0" fontId="78" fillId="39" borderId="29" xfId="51" applyFont="1" applyFill="1" applyBorder="1" applyAlignment="1" applyProtection="1">
      <alignment horizontal="center" vertical="center" wrapText="1"/>
      <protection locked="0"/>
    </xf>
    <xf numFmtId="0" fontId="78" fillId="39" borderId="15" xfId="51" applyFont="1" applyFill="1" applyBorder="1" applyAlignment="1" applyProtection="1">
      <alignment horizontal="center" vertical="center" wrapText="1"/>
      <protection locked="0"/>
    </xf>
    <xf numFmtId="0" fontId="78" fillId="39" borderId="12" xfId="51" applyFont="1" applyFill="1" applyBorder="1" applyAlignment="1" applyProtection="1">
      <alignment horizontal="center" vertical="center" wrapText="1"/>
      <protection locked="0"/>
    </xf>
    <xf numFmtId="0" fontId="78" fillId="0" borderId="26" xfId="48" applyFont="1" applyBorder="1" applyAlignment="1">
      <alignment horizontal="center" vertical="top"/>
    </xf>
    <xf numFmtId="0" fontId="78" fillId="0" borderId="11" xfId="48" applyFont="1" applyBorder="1" applyAlignment="1">
      <alignment horizontal="center" vertical="top"/>
    </xf>
    <xf numFmtId="0" fontId="78" fillId="0" borderId="72" xfId="48" applyFont="1" applyBorder="1" applyAlignment="1">
      <alignment horizontal="center" vertical="center"/>
    </xf>
    <xf numFmtId="0" fontId="78" fillId="0" borderId="73" xfId="48" applyFont="1" applyBorder="1" applyAlignment="1">
      <alignment horizontal="center" vertical="center"/>
    </xf>
    <xf numFmtId="0" fontId="78" fillId="39" borderId="10" xfId="51" applyFont="1" applyFill="1" applyBorder="1" applyAlignment="1" applyProtection="1">
      <alignment horizontal="center" vertical="center"/>
      <protection locked="0"/>
    </xf>
    <xf numFmtId="0" fontId="78" fillId="0" borderId="10" xfId="51" applyFont="1" applyBorder="1" applyAlignment="1">
      <alignment horizontal="center" vertical="center"/>
    </xf>
    <xf numFmtId="176" fontId="78" fillId="0" borderId="16" xfId="48" applyNumberFormat="1" applyFont="1" applyBorder="1" applyAlignment="1">
      <alignment horizontal="center" vertical="center"/>
    </xf>
    <xf numFmtId="176" fontId="78" fillId="0" borderId="36" xfId="48" applyNumberFormat="1" applyFont="1" applyBorder="1" applyAlignment="1">
      <alignment horizontal="center" vertical="center"/>
    </xf>
    <xf numFmtId="176" fontId="78" fillId="0" borderId="32" xfId="48" applyNumberFormat="1" applyFont="1" applyBorder="1" applyAlignment="1">
      <alignment horizontal="center" vertical="center"/>
    </xf>
    <xf numFmtId="0" fontId="87" fillId="0" borderId="36" xfId="48" applyFont="1" applyBorder="1" applyAlignment="1">
      <alignment horizontal="center" vertical="center" wrapText="1"/>
    </xf>
    <xf numFmtId="0" fontId="43" fillId="0" borderId="16" xfId="48" applyFont="1" applyBorder="1" applyAlignment="1">
      <alignment horizontal="center" vertical="center"/>
    </xf>
    <xf numFmtId="0" fontId="43" fillId="0" borderId="36" xfId="48" applyFont="1" applyBorder="1" applyAlignment="1">
      <alignment horizontal="center" vertical="center"/>
    </xf>
    <xf numFmtId="0" fontId="43" fillId="0" borderId="32" xfId="48" applyFont="1" applyBorder="1" applyAlignment="1">
      <alignment horizontal="center" vertical="center"/>
    </xf>
    <xf numFmtId="0" fontId="78" fillId="37" borderId="16" xfId="48" applyFont="1" applyFill="1" applyBorder="1" applyAlignment="1" applyProtection="1">
      <alignment horizontal="center" vertical="center"/>
      <protection locked="0"/>
    </xf>
    <xf numFmtId="0" fontId="78" fillId="37" borderId="36" xfId="48" applyFont="1" applyFill="1" applyBorder="1" applyAlignment="1" applyProtection="1">
      <alignment horizontal="center" vertical="center"/>
      <protection locked="0"/>
    </xf>
    <xf numFmtId="0" fontId="78" fillId="37" borderId="32" xfId="48" applyFont="1" applyFill="1" applyBorder="1" applyAlignment="1" applyProtection="1">
      <alignment horizontal="center" vertical="center"/>
      <protection locked="0"/>
    </xf>
    <xf numFmtId="0" fontId="78" fillId="37" borderId="74" xfId="48" applyFont="1" applyFill="1" applyBorder="1" applyAlignment="1" applyProtection="1">
      <alignment horizontal="center" vertical="center"/>
      <protection locked="0"/>
    </xf>
    <xf numFmtId="0" fontId="78" fillId="37" borderId="76" xfId="48" applyFont="1" applyFill="1" applyBorder="1" applyAlignment="1" applyProtection="1">
      <alignment horizontal="center" vertical="center"/>
      <protection locked="0"/>
    </xf>
    <xf numFmtId="0" fontId="78" fillId="37" borderId="78" xfId="48" applyFont="1" applyFill="1" applyBorder="1" applyAlignment="1" applyProtection="1">
      <alignment horizontal="center" vertical="center"/>
      <protection locked="0"/>
    </xf>
    <xf numFmtId="0" fontId="43" fillId="37" borderId="75" xfId="48" applyFont="1" applyFill="1" applyBorder="1" applyAlignment="1" applyProtection="1">
      <alignment horizontal="center" vertical="center"/>
      <protection locked="0"/>
    </xf>
    <xf numFmtId="0" fontId="43" fillId="37" borderId="77" xfId="48" applyFont="1" applyFill="1" applyBorder="1" applyAlignment="1" applyProtection="1">
      <alignment horizontal="center" vertical="center"/>
      <protection locked="0"/>
    </xf>
    <xf numFmtId="0" fontId="43" fillId="37" borderId="79" xfId="48" applyFont="1" applyFill="1" applyBorder="1" applyAlignment="1" applyProtection="1">
      <alignment horizontal="center" vertical="center"/>
      <protection locked="0"/>
    </xf>
    <xf numFmtId="0" fontId="78" fillId="38" borderId="38" xfId="48" applyFont="1" applyFill="1" applyBorder="1" applyAlignment="1" applyProtection="1">
      <alignment horizontal="center" vertical="center"/>
      <protection locked="0"/>
    </xf>
    <xf numFmtId="0" fontId="78" fillId="38" borderId="27" xfId="48" applyFont="1" applyFill="1" applyBorder="1" applyAlignment="1" applyProtection="1">
      <alignment horizontal="center" vertical="center"/>
      <protection locked="0"/>
    </xf>
    <xf numFmtId="0" fontId="78" fillId="38" borderId="37" xfId="48" applyFont="1" applyFill="1" applyBorder="1" applyAlignment="1" applyProtection="1">
      <alignment horizontal="center" vertical="center"/>
      <protection locked="0"/>
    </xf>
    <xf numFmtId="0" fontId="78" fillId="38" borderId="39" xfId="48" applyFont="1" applyFill="1" applyBorder="1" applyAlignment="1" applyProtection="1">
      <alignment horizontal="center" vertical="center"/>
      <protection locked="0"/>
    </xf>
    <xf numFmtId="0" fontId="78" fillId="38" borderId="28" xfId="48" applyFont="1" applyFill="1" applyBorder="1" applyAlignment="1" applyProtection="1">
      <alignment horizontal="center" vertical="center"/>
      <protection locked="0"/>
    </xf>
    <xf numFmtId="0" fontId="78" fillId="38" borderId="40" xfId="48" applyFont="1" applyFill="1" applyBorder="1" applyAlignment="1" applyProtection="1">
      <alignment horizontal="center" vertical="center"/>
      <protection locked="0"/>
    </xf>
    <xf numFmtId="0" fontId="78" fillId="0" borderId="16" xfId="48" applyFont="1" applyBorder="1" applyAlignment="1">
      <alignment horizontal="center" vertical="center"/>
    </xf>
    <xf numFmtId="0" fontId="78" fillId="0" borderId="36" xfId="48" applyFont="1" applyBorder="1" applyAlignment="1">
      <alignment horizontal="center" vertical="center"/>
    </xf>
    <xf numFmtId="0" fontId="78" fillId="0" borderId="32" xfId="48" applyFont="1" applyBorder="1" applyAlignment="1">
      <alignment horizontal="center" vertical="center"/>
    </xf>
    <xf numFmtId="0" fontId="43" fillId="38" borderId="38" xfId="48" applyFont="1" applyFill="1" applyBorder="1" applyAlignment="1" applyProtection="1">
      <alignment horizontal="center" vertical="center"/>
      <protection locked="0"/>
    </xf>
    <xf numFmtId="0" fontId="43" fillId="38" borderId="27" xfId="48" applyFont="1" applyFill="1" applyBorder="1" applyAlignment="1" applyProtection="1">
      <alignment horizontal="center" vertical="center"/>
      <protection locked="0"/>
    </xf>
    <xf numFmtId="0" fontId="43" fillId="38" borderId="37" xfId="48" applyFont="1" applyFill="1" applyBorder="1" applyAlignment="1" applyProtection="1">
      <alignment horizontal="center" vertical="center"/>
      <protection locked="0"/>
    </xf>
    <xf numFmtId="0" fontId="43" fillId="38" borderId="39" xfId="48" applyFont="1" applyFill="1" applyBorder="1" applyAlignment="1" applyProtection="1">
      <alignment horizontal="center" vertical="center"/>
      <protection locked="0"/>
    </xf>
    <xf numFmtId="0" fontId="43" fillId="38" borderId="28" xfId="48" applyFont="1" applyFill="1" applyBorder="1" applyAlignment="1" applyProtection="1">
      <alignment horizontal="center" vertical="center"/>
      <protection locked="0"/>
    </xf>
    <xf numFmtId="0" fontId="43" fillId="38" borderId="40" xfId="48" applyFont="1" applyFill="1" applyBorder="1" applyAlignment="1" applyProtection="1">
      <alignment horizontal="center" vertical="center"/>
      <protection locked="0"/>
    </xf>
    <xf numFmtId="0" fontId="78" fillId="0" borderId="12" xfId="48" applyFont="1" applyBorder="1" applyAlignment="1">
      <alignment horizontal="center" vertical="center" wrapText="1"/>
    </xf>
    <xf numFmtId="0" fontId="78" fillId="0" borderId="10" xfId="48" applyFont="1" applyBorder="1" applyAlignment="1">
      <alignment horizontal="center" vertical="center" wrapText="1"/>
    </xf>
    <xf numFmtId="0" fontId="43" fillId="0" borderId="38" xfId="48" applyFont="1" applyBorder="1" applyAlignment="1">
      <alignment horizontal="center" vertical="center" wrapText="1"/>
    </xf>
    <xf numFmtId="0" fontId="43" fillId="0" borderId="26" xfId="48" applyFont="1" applyBorder="1" applyAlignment="1">
      <alignment horizontal="center" vertical="center" wrapText="1"/>
    </xf>
    <xf numFmtId="0" fontId="43" fillId="0" borderId="37" xfId="48" applyFont="1" applyBorder="1" applyAlignment="1">
      <alignment horizontal="center" vertical="center" wrapText="1"/>
    </xf>
    <xf numFmtId="0" fontId="43" fillId="0" borderId="0" xfId="48" applyFont="1" applyAlignment="1">
      <alignment horizontal="center" vertical="center" wrapText="1"/>
    </xf>
    <xf numFmtId="0" fontId="43" fillId="0" borderId="28" xfId="48" applyFont="1" applyBorder="1" applyAlignment="1">
      <alignment horizontal="center" vertical="center" wrapText="1"/>
    </xf>
    <xf numFmtId="0" fontId="43" fillId="0" borderId="11" xfId="48" applyFont="1" applyBorder="1" applyAlignment="1">
      <alignment horizontal="center" vertical="center" wrapText="1"/>
    </xf>
    <xf numFmtId="0" fontId="78" fillId="0" borderId="15" xfId="48" applyFont="1" applyBorder="1" applyAlignment="1">
      <alignment horizontal="center" vertical="center"/>
    </xf>
    <xf numFmtId="0" fontId="43" fillId="0" borderId="10" xfId="48" applyFont="1" applyBorder="1">
      <alignment vertical="center"/>
    </xf>
    <xf numFmtId="0" fontId="78" fillId="40" borderId="74" xfId="48" applyFont="1" applyFill="1" applyBorder="1" applyAlignment="1" applyProtection="1">
      <alignment horizontal="center" vertical="center"/>
      <protection locked="0"/>
    </xf>
    <xf numFmtId="0" fontId="78" fillId="40" borderId="76" xfId="48" applyFont="1" applyFill="1" applyBorder="1" applyAlignment="1" applyProtection="1">
      <alignment horizontal="center" vertical="center"/>
      <protection locked="0"/>
    </xf>
    <xf numFmtId="0" fontId="78" fillId="40" borderId="78" xfId="48" applyFont="1" applyFill="1" applyBorder="1" applyAlignment="1" applyProtection="1">
      <alignment horizontal="center" vertical="center"/>
      <protection locked="0"/>
    </xf>
    <xf numFmtId="0" fontId="78" fillId="0" borderId="29" xfId="48" applyFont="1" applyBorder="1" applyAlignment="1" applyProtection="1">
      <alignment horizontal="center" vertical="center"/>
      <protection locked="0"/>
    </xf>
    <xf numFmtId="0" fontId="78" fillId="0" borderId="15" xfId="48" applyFont="1" applyBorder="1" applyAlignment="1" applyProtection="1">
      <alignment horizontal="center" vertical="center"/>
      <protection locked="0"/>
    </xf>
    <xf numFmtId="0" fontId="78" fillId="0" borderId="12" xfId="48" applyFont="1" applyBorder="1" applyAlignment="1" applyProtection="1">
      <alignment horizontal="center" vertical="center"/>
      <protection locked="0"/>
    </xf>
    <xf numFmtId="0" fontId="4" fillId="25" borderId="29" xfId="0" applyFont="1" applyFill="1" applyBorder="1" applyAlignment="1">
      <alignment horizontal="center" vertical="center" wrapText="1"/>
    </xf>
    <xf numFmtId="0" fontId="4" fillId="25" borderId="15" xfId="0" applyFont="1" applyFill="1" applyBorder="1" applyAlignment="1">
      <alignment horizontal="center" vertical="center" wrapText="1"/>
    </xf>
    <xf numFmtId="0" fontId="4" fillId="25" borderId="12" xfId="0" applyFont="1" applyFill="1" applyBorder="1" applyAlignment="1">
      <alignment horizontal="center" vertical="center" wrapText="1"/>
    </xf>
    <xf numFmtId="0" fontId="4" fillId="25" borderId="16" xfId="0" applyFont="1" applyFill="1" applyBorder="1" applyAlignment="1">
      <alignment horizontal="center" vertical="center" wrapText="1"/>
    </xf>
    <xf numFmtId="0" fontId="4" fillId="25" borderId="32" xfId="0" applyFont="1" applyFill="1" applyBorder="1" applyAlignment="1">
      <alignment horizontal="center" vertical="center" wrapText="1"/>
    </xf>
    <xf numFmtId="0" fontId="0" fillId="28" borderId="23" xfId="0" applyFill="1" applyBorder="1" applyAlignment="1">
      <alignment horizontal="center" vertical="center"/>
    </xf>
    <xf numFmtId="0" fontId="0" fillId="28" borderId="25" xfId="0" applyFill="1" applyBorder="1" applyAlignment="1">
      <alignment horizontal="center" vertical="center"/>
    </xf>
    <xf numFmtId="0" fontId="4" fillId="32" borderId="10" xfId="0" applyFont="1" applyFill="1" applyBorder="1" applyAlignment="1">
      <alignment horizontal="center" vertical="center"/>
    </xf>
    <xf numFmtId="0" fontId="4" fillId="25" borderId="16" xfId="0" applyFont="1" applyFill="1" applyBorder="1" applyAlignment="1">
      <alignment horizontal="center" vertical="center"/>
    </xf>
    <xf numFmtId="0" fontId="4" fillId="25" borderId="32" xfId="0" applyFont="1" applyFill="1" applyBorder="1" applyAlignment="1">
      <alignment horizontal="center" vertical="center"/>
    </xf>
    <xf numFmtId="178" fontId="4" fillId="25" borderId="16" xfId="0" applyNumberFormat="1" applyFont="1" applyFill="1" applyBorder="1" applyAlignment="1">
      <alignment horizontal="center" vertical="center" wrapText="1"/>
    </xf>
    <xf numFmtId="178" fontId="4" fillId="25" borderId="32" xfId="0" applyNumberFormat="1" applyFont="1" applyFill="1" applyBorder="1" applyAlignment="1">
      <alignment horizontal="center" vertical="center" wrapText="1"/>
    </xf>
    <xf numFmtId="0" fontId="0" fillId="24" borderId="29" xfId="0" applyFill="1" applyBorder="1" applyAlignment="1">
      <alignment horizontal="center" vertical="center"/>
    </xf>
    <xf numFmtId="0" fontId="0" fillId="24" borderId="15" xfId="0" applyFill="1" applyBorder="1" applyAlignment="1">
      <alignment horizontal="center" vertical="center"/>
    </xf>
    <xf numFmtId="0" fontId="0" fillId="24" borderId="12" xfId="0" applyFill="1" applyBorder="1" applyAlignment="1">
      <alignment horizontal="center" vertical="center"/>
    </xf>
    <xf numFmtId="0" fontId="0" fillId="24" borderId="10" xfId="0" applyFill="1" applyBorder="1" applyAlignment="1">
      <alignment horizontal="center" vertical="center"/>
    </xf>
    <xf numFmtId="0" fontId="0" fillId="27" borderId="10" xfId="0" applyFill="1" applyBorder="1" applyAlignment="1" applyProtection="1">
      <alignment vertical="center" wrapText="1"/>
      <protection locked="0"/>
    </xf>
    <xf numFmtId="0" fontId="0" fillId="0" borderId="10" xfId="0" applyFont="1" applyFill="1" applyBorder="1" applyAlignment="1" applyProtection="1">
      <alignment horizontal="center" vertical="center" wrapText="1" shrinkToFit="1"/>
      <protection locked="0"/>
    </xf>
    <xf numFmtId="0" fontId="0" fillId="0" borderId="10" xfId="0" applyFont="1" applyFill="1" applyBorder="1" applyAlignment="1" applyProtection="1">
      <alignment horizontal="center" vertical="center" shrinkToFit="1"/>
      <protection locked="0"/>
    </xf>
    <xf numFmtId="179" fontId="0" fillId="27" borderId="10" xfId="0" applyNumberFormat="1" applyFont="1" applyFill="1" applyBorder="1" applyAlignment="1" applyProtection="1">
      <alignment horizontal="center" vertical="center" wrapText="1"/>
      <protection locked="0"/>
    </xf>
    <xf numFmtId="0" fontId="0" fillId="28" borderId="38" xfId="0" applyFill="1" applyBorder="1" applyAlignment="1">
      <alignment horizontal="left" vertical="center"/>
    </xf>
    <xf numFmtId="0" fontId="0" fillId="28" borderId="26" xfId="0" applyFill="1" applyBorder="1" applyAlignment="1">
      <alignment horizontal="left" vertical="center"/>
    </xf>
    <xf numFmtId="0" fontId="0" fillId="28" borderId="28" xfId="0" applyFill="1" applyBorder="1" applyAlignment="1">
      <alignment horizontal="left" vertical="center"/>
    </xf>
    <xf numFmtId="0" fontId="0" fillId="28" borderId="11" xfId="0" applyFill="1" applyBorder="1" applyAlignment="1">
      <alignment horizontal="left" vertical="center"/>
    </xf>
    <xf numFmtId="0" fontId="0" fillId="28" borderId="16" xfId="0" applyFill="1" applyBorder="1" applyAlignment="1">
      <alignment horizontal="center" vertical="center"/>
    </xf>
    <xf numFmtId="0" fontId="0" fillId="28" borderId="32" xfId="0" applyFill="1" applyBorder="1" applyAlignment="1">
      <alignment horizontal="center" vertical="center"/>
    </xf>
    <xf numFmtId="178" fontId="0" fillId="27" borderId="16" xfId="0" applyNumberFormat="1" applyFill="1" applyBorder="1" applyAlignment="1">
      <alignment vertical="center"/>
    </xf>
    <xf numFmtId="178" fontId="0" fillId="27" borderId="32" xfId="0" applyNumberFormat="1" applyFill="1" applyBorder="1" applyAlignment="1">
      <alignment vertical="center"/>
    </xf>
    <xf numFmtId="0" fontId="0" fillId="24" borderId="38" xfId="0" applyFill="1" applyBorder="1" applyAlignment="1">
      <alignment horizontal="left" vertical="center" wrapText="1"/>
    </xf>
    <xf numFmtId="0" fontId="0" fillId="24" borderId="26" xfId="0" applyFill="1" applyBorder="1" applyAlignment="1">
      <alignment horizontal="left" vertical="center" wrapText="1"/>
    </xf>
    <xf numFmtId="0" fontId="0" fillId="24" borderId="27" xfId="0" applyFill="1" applyBorder="1" applyAlignment="1">
      <alignment horizontal="left" vertical="center" wrapText="1"/>
    </xf>
    <xf numFmtId="0" fontId="0" fillId="24" borderId="28" xfId="0" applyFill="1" applyBorder="1" applyAlignment="1">
      <alignment horizontal="left" vertical="center" wrapText="1"/>
    </xf>
    <xf numFmtId="0" fontId="0" fillId="24" borderId="11" xfId="0" applyFill="1" applyBorder="1" applyAlignment="1">
      <alignment horizontal="left" vertical="center" wrapText="1"/>
    </xf>
    <xf numFmtId="0" fontId="0" fillId="24" borderId="40" xfId="0" applyFill="1" applyBorder="1" applyAlignment="1">
      <alignment horizontal="left" vertical="center" wrapText="1"/>
    </xf>
    <xf numFmtId="0" fontId="0" fillId="28" borderId="38" xfId="0" applyFill="1" applyBorder="1" applyAlignment="1" applyProtection="1">
      <alignment horizontal="left" vertical="center"/>
      <protection locked="0"/>
    </xf>
    <xf numFmtId="0" fontId="0" fillId="28" borderId="26" xfId="0" applyFill="1" applyBorder="1" applyAlignment="1" applyProtection="1">
      <alignment horizontal="left" vertical="center"/>
      <protection locked="0"/>
    </xf>
    <xf numFmtId="0" fontId="0" fillId="28" borderId="27" xfId="0" applyFill="1" applyBorder="1" applyAlignment="1" applyProtection="1">
      <alignment horizontal="left" vertical="center"/>
      <protection locked="0"/>
    </xf>
    <xf numFmtId="0" fontId="0" fillId="28" borderId="38" xfId="0" applyFill="1" applyBorder="1" applyAlignment="1">
      <alignment horizontal="left" vertical="center" wrapText="1"/>
    </xf>
    <xf numFmtId="0" fontId="0" fillId="28" borderId="26" xfId="0" applyFill="1" applyBorder="1" applyAlignment="1">
      <alignment horizontal="left" vertical="center" wrapText="1"/>
    </xf>
    <xf numFmtId="0" fontId="0" fillId="28" borderId="27" xfId="0" applyFill="1" applyBorder="1" applyAlignment="1">
      <alignment horizontal="left" vertical="center" wrapText="1"/>
    </xf>
    <xf numFmtId="0" fontId="0" fillId="27" borderId="16" xfId="0" applyFill="1" applyBorder="1" applyAlignment="1">
      <alignment horizontal="center" vertical="center"/>
    </xf>
    <xf numFmtId="0" fontId="0" fillId="27" borderId="32" xfId="0" applyFill="1" applyBorder="1" applyAlignment="1">
      <alignment horizontal="center" vertical="center"/>
    </xf>
    <xf numFmtId="0" fontId="0" fillId="28" borderId="62" xfId="0" applyFill="1" applyBorder="1" applyAlignment="1" applyProtection="1">
      <alignment horizontal="left" vertical="center" wrapText="1"/>
      <protection locked="0"/>
    </xf>
    <xf numFmtId="0" fontId="0" fillId="28" borderId="63" xfId="0" applyFill="1" applyBorder="1" applyAlignment="1" applyProtection="1">
      <alignment horizontal="left" vertical="center" wrapText="1"/>
      <protection locked="0"/>
    </xf>
    <xf numFmtId="0" fontId="0" fillId="28" borderId="64" xfId="0" applyFill="1" applyBorder="1" applyAlignment="1" applyProtection="1">
      <alignment horizontal="left" vertical="center" wrapText="1"/>
      <protection locked="0"/>
    </xf>
    <xf numFmtId="0" fontId="0" fillId="28" borderId="38" xfId="0" applyFill="1" applyBorder="1" applyAlignment="1" applyProtection="1">
      <alignment horizontal="left" vertical="center" wrapText="1"/>
      <protection locked="0"/>
    </xf>
    <xf numFmtId="0" fontId="0" fillId="28" borderId="26" xfId="0" applyFill="1" applyBorder="1" applyAlignment="1" applyProtection="1">
      <alignment horizontal="left" vertical="center" wrapText="1"/>
      <protection locked="0"/>
    </xf>
    <xf numFmtId="0" fontId="0" fillId="28" borderId="27" xfId="0" applyFill="1" applyBorder="1" applyAlignment="1" applyProtection="1">
      <alignment horizontal="left" vertical="center" wrapText="1"/>
      <protection locked="0"/>
    </xf>
    <xf numFmtId="0" fontId="0" fillId="28" borderId="28" xfId="0" applyFill="1" applyBorder="1" applyAlignment="1" applyProtection="1">
      <alignment horizontal="left" vertical="center" wrapText="1"/>
      <protection locked="0"/>
    </xf>
    <xf numFmtId="0" fontId="0" fillId="28" borderId="11" xfId="0" applyFill="1" applyBorder="1" applyAlignment="1" applyProtection="1">
      <alignment horizontal="left" vertical="center" wrapText="1"/>
      <protection locked="0"/>
    </xf>
    <xf numFmtId="0" fontId="0" fillId="28" borderId="40" xfId="0" applyFill="1" applyBorder="1" applyAlignment="1" applyProtection="1">
      <alignment horizontal="left" vertical="center" wrapText="1"/>
      <protection locked="0"/>
    </xf>
    <xf numFmtId="0" fontId="0" fillId="28" borderId="66" xfId="0" applyFill="1" applyBorder="1" applyAlignment="1" applyProtection="1">
      <alignment horizontal="left" vertical="center" wrapText="1"/>
      <protection locked="0"/>
    </xf>
    <xf numFmtId="0" fontId="0" fillId="28" borderId="67" xfId="0" applyFill="1" applyBorder="1" applyAlignment="1" applyProtection="1">
      <alignment horizontal="left" vertical="center" wrapText="1"/>
      <protection locked="0"/>
    </xf>
    <xf numFmtId="0" fontId="0" fillId="28" borderId="68" xfId="0" applyFill="1" applyBorder="1" applyAlignment="1" applyProtection="1">
      <alignment horizontal="left" vertical="center" wrapText="1"/>
      <protection locked="0"/>
    </xf>
    <xf numFmtId="0" fontId="0" fillId="28" borderId="38" xfId="0" applyFill="1" applyBorder="1" applyAlignment="1">
      <alignment vertical="center" wrapText="1"/>
    </xf>
    <xf numFmtId="0" fontId="0" fillId="28" borderId="26" xfId="0" applyFill="1" applyBorder="1" applyAlignment="1">
      <alignment vertical="center" wrapText="1"/>
    </xf>
    <xf numFmtId="0" fontId="0" fillId="28" borderId="27" xfId="0" applyFill="1" applyBorder="1" applyAlignment="1">
      <alignment vertical="center" wrapText="1"/>
    </xf>
    <xf numFmtId="0" fontId="0" fillId="28" borderId="28" xfId="0" applyFill="1" applyBorder="1" applyAlignment="1">
      <alignment vertical="center" wrapText="1"/>
    </xf>
    <xf numFmtId="0" fontId="0" fillId="28" borderId="11" xfId="0" applyFill="1" applyBorder="1" applyAlignment="1">
      <alignment vertical="center" wrapText="1"/>
    </xf>
    <xf numFmtId="0" fontId="0" fillId="28" borderId="40" xfId="0" applyFill="1" applyBorder="1" applyAlignment="1">
      <alignment vertical="center" wrapText="1"/>
    </xf>
    <xf numFmtId="0" fontId="0" fillId="24" borderId="38" xfId="0" applyFill="1" applyBorder="1" applyAlignment="1">
      <alignment vertical="center" wrapText="1"/>
    </xf>
    <xf numFmtId="0" fontId="0" fillId="24" borderId="26" xfId="0" applyFill="1" applyBorder="1" applyAlignment="1">
      <alignment vertical="center" wrapText="1"/>
    </xf>
    <xf numFmtId="0" fontId="0" fillId="24" borderId="27" xfId="0" applyFill="1" applyBorder="1" applyAlignment="1">
      <alignment vertical="center" wrapText="1"/>
    </xf>
    <xf numFmtId="0" fontId="0" fillId="24" borderId="28" xfId="0" applyFill="1" applyBorder="1" applyAlignment="1">
      <alignment vertical="center" wrapText="1"/>
    </xf>
    <xf numFmtId="0" fontId="0" fillId="24" borderId="11" xfId="0" applyFill="1" applyBorder="1" applyAlignment="1">
      <alignment vertical="center" wrapText="1"/>
    </xf>
    <xf numFmtId="0" fontId="0" fillId="24" borderId="40" xfId="0" applyFill="1" applyBorder="1" applyAlignment="1">
      <alignment vertical="center" wrapText="1"/>
    </xf>
    <xf numFmtId="0" fontId="0" fillId="28" borderId="27" xfId="0" applyFill="1" applyBorder="1" applyAlignment="1">
      <alignment horizontal="left" vertical="center"/>
    </xf>
    <xf numFmtId="0" fontId="0" fillId="28" borderId="40" xfId="0" applyFill="1" applyBorder="1" applyAlignment="1">
      <alignment horizontal="left" vertical="center"/>
    </xf>
    <xf numFmtId="0" fontId="0" fillId="28" borderId="38" xfId="0" applyFill="1" applyBorder="1" applyAlignment="1">
      <alignment vertical="center"/>
    </xf>
    <xf numFmtId="0" fontId="0" fillId="28" borderId="26" xfId="0" applyFill="1" applyBorder="1" applyAlignment="1">
      <alignment vertical="center"/>
    </xf>
    <xf numFmtId="0" fontId="0" fillId="28" borderId="27" xfId="0" applyFill="1" applyBorder="1" applyAlignment="1">
      <alignment vertical="center"/>
    </xf>
    <xf numFmtId="0" fontId="0" fillId="28" borderId="28" xfId="0" applyFill="1" applyBorder="1" applyAlignment="1">
      <alignment horizontal="left" vertical="center" wrapText="1"/>
    </xf>
    <xf numFmtId="0" fontId="0" fillId="28" borderId="11" xfId="0" applyFill="1" applyBorder="1" applyAlignment="1">
      <alignment horizontal="left" vertical="center" wrapText="1"/>
    </xf>
    <xf numFmtId="0" fontId="0" fillId="28" borderId="40" xfId="0" applyFill="1" applyBorder="1" applyAlignment="1">
      <alignment horizontal="left" vertical="center" wrapText="1"/>
    </xf>
    <xf numFmtId="0" fontId="0" fillId="24" borderId="0" xfId="0" applyFill="1" applyBorder="1" applyAlignment="1">
      <alignment horizontal="left" vertical="center" wrapText="1"/>
    </xf>
    <xf numFmtId="0" fontId="36" fillId="30" borderId="29" xfId="0" applyFont="1" applyFill="1" applyBorder="1" applyAlignment="1" applyProtection="1">
      <alignment horizontal="center" vertical="center"/>
    </xf>
    <xf numFmtId="0" fontId="36" fillId="30" borderId="15" xfId="0" applyFont="1" applyFill="1" applyBorder="1" applyAlignment="1" applyProtection="1">
      <alignment horizontal="center" vertical="center"/>
    </xf>
    <xf numFmtId="0" fontId="36" fillId="30" borderId="12" xfId="0" applyFont="1" applyFill="1" applyBorder="1" applyAlignment="1" applyProtection="1">
      <alignment horizontal="center" vertical="center"/>
    </xf>
    <xf numFmtId="0" fontId="35" fillId="0" borderId="0" xfId="0" applyFont="1" applyBorder="1" applyAlignment="1" applyProtection="1">
      <alignment horizontal="left" vertical="center"/>
    </xf>
    <xf numFmtId="0" fontId="34" fillId="27" borderId="28" xfId="0" applyFont="1" applyFill="1" applyBorder="1" applyAlignment="1" applyProtection="1">
      <alignment horizontal="left" vertical="center" wrapText="1"/>
      <protection locked="0"/>
    </xf>
    <xf numFmtId="0" fontId="34" fillId="27" borderId="12" xfId="0" applyFont="1" applyFill="1" applyBorder="1" applyAlignment="1" applyProtection="1">
      <alignment horizontal="left" vertical="center" wrapText="1"/>
      <protection locked="0"/>
    </xf>
    <xf numFmtId="0" fontId="34" fillId="27" borderId="29"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indent="1"/>
    </xf>
    <xf numFmtId="0" fontId="34" fillId="30" borderId="29" xfId="0" applyFont="1" applyFill="1" applyBorder="1" applyAlignment="1" applyProtection="1">
      <alignment horizontal="center" vertical="center" wrapText="1"/>
    </xf>
    <xf numFmtId="0" fontId="34" fillId="30" borderId="12" xfId="0" applyFont="1" applyFill="1" applyBorder="1" applyAlignment="1" applyProtection="1">
      <alignment horizontal="center" vertical="center" wrapText="1"/>
    </xf>
    <xf numFmtId="0" fontId="30" fillId="27" borderId="29" xfId="0" applyFont="1" applyFill="1" applyBorder="1" applyAlignment="1" applyProtection="1">
      <alignment horizontal="left" vertical="center" wrapText="1"/>
      <protection locked="0"/>
    </xf>
    <xf numFmtId="0" fontId="30" fillId="27" borderId="12" xfId="0" applyFont="1" applyFill="1" applyBorder="1" applyAlignment="1" applyProtection="1">
      <alignment horizontal="left" vertical="center" wrapText="1"/>
      <protection locked="0"/>
    </xf>
    <xf numFmtId="0" fontId="53" fillId="0" borderId="0" xfId="0" applyFont="1" applyBorder="1" applyAlignment="1">
      <alignment horizontal="center" vertical="center"/>
    </xf>
    <xf numFmtId="0" fontId="4" fillId="0" borderId="0" xfId="0" applyFont="1" applyBorder="1" applyAlignment="1">
      <alignment horizontal="left" vertical="center" wrapText="1"/>
    </xf>
    <xf numFmtId="0" fontId="50" fillId="0" borderId="10" xfId="0" applyFont="1" applyBorder="1" applyAlignment="1">
      <alignment horizontal="center" vertical="center" wrapText="1"/>
    </xf>
    <xf numFmtId="0" fontId="50" fillId="34" borderId="10" xfId="0" applyFont="1" applyFill="1" applyBorder="1" applyAlignment="1">
      <alignment horizontal="center" vertical="center" wrapText="1"/>
    </xf>
    <xf numFmtId="0" fontId="51" fillId="0" borderId="16" xfId="0" applyFont="1" applyBorder="1" applyAlignment="1">
      <alignment horizontal="left" vertical="top" wrapText="1"/>
    </xf>
    <xf numFmtId="0" fontId="51" fillId="0" borderId="36" xfId="0" applyFont="1" applyBorder="1" applyAlignment="1">
      <alignment horizontal="left" vertical="top" wrapText="1"/>
    </xf>
    <xf numFmtId="0" fontId="51" fillId="0" borderId="32" xfId="0" applyFont="1" applyBorder="1" applyAlignment="1">
      <alignment horizontal="left" vertical="top" wrapText="1"/>
    </xf>
    <xf numFmtId="0" fontId="52" fillId="0" borderId="49" xfId="0" applyFont="1" applyFill="1" applyBorder="1" applyAlignment="1">
      <alignment horizontal="center" vertical="center" wrapText="1"/>
    </xf>
    <xf numFmtId="0" fontId="52" fillId="0" borderId="36" xfId="0" applyFont="1" applyFill="1" applyBorder="1" applyAlignment="1">
      <alignment horizontal="center" vertical="center" wrapText="1"/>
    </xf>
    <xf numFmtId="0" fontId="52" fillId="0" borderId="32" xfId="0" applyFont="1" applyFill="1" applyBorder="1" applyAlignment="1">
      <alignment horizontal="center" vertical="center" wrapText="1"/>
    </xf>
    <xf numFmtId="0" fontId="55" fillId="34" borderId="29" xfId="0" applyFont="1" applyFill="1" applyBorder="1" applyAlignment="1">
      <alignment horizontal="left" vertical="top" wrapText="1"/>
    </xf>
    <xf numFmtId="0" fontId="55" fillId="34" borderId="15" xfId="0" applyFont="1" applyFill="1" applyBorder="1" applyAlignment="1">
      <alignment horizontal="left" vertical="top" wrapText="1"/>
    </xf>
    <xf numFmtId="0" fontId="55" fillId="34" borderId="12" xfId="0" applyFont="1" applyFill="1" applyBorder="1" applyAlignment="1">
      <alignment horizontal="left" vertical="top" wrapText="1"/>
    </xf>
    <xf numFmtId="0" fontId="52" fillId="0" borderId="29" xfId="0" applyFont="1" applyBorder="1" applyAlignment="1">
      <alignment horizontal="center" vertical="center" wrapText="1"/>
    </xf>
    <xf numFmtId="0" fontId="52" fillId="0" borderId="12" xfId="0" applyFont="1" applyBorder="1" applyAlignment="1">
      <alignment horizontal="center" vertical="center" wrapText="1"/>
    </xf>
    <xf numFmtId="0" fontId="52" fillId="34" borderId="29" xfId="0" applyFont="1" applyFill="1" applyBorder="1" applyAlignment="1">
      <alignment horizontal="center" vertical="center" wrapText="1"/>
    </xf>
    <xf numFmtId="0" fontId="52" fillId="34" borderId="12" xfId="0" applyFont="1" applyFill="1" applyBorder="1" applyAlignment="1">
      <alignment horizontal="center" vertical="center" wrapText="1"/>
    </xf>
    <xf numFmtId="0" fontId="52" fillId="0" borderId="16" xfId="0" applyFont="1" applyBorder="1" applyAlignment="1">
      <alignment horizontal="center" vertical="center" textRotation="255" wrapText="1"/>
    </xf>
    <xf numFmtId="0" fontId="52" fillId="0" borderId="32" xfId="0" applyFont="1" applyBorder="1" applyAlignment="1">
      <alignment horizontal="center" vertical="center" textRotation="255" wrapText="1"/>
    </xf>
    <xf numFmtId="0" fontId="52" fillId="0" borderId="16" xfId="0" applyFont="1" applyFill="1" applyBorder="1" applyAlignment="1">
      <alignment horizontal="center" vertical="center" wrapText="1"/>
    </xf>
    <xf numFmtId="0" fontId="52" fillId="0" borderId="38" xfId="0" applyFont="1" applyFill="1" applyBorder="1" applyAlignment="1">
      <alignment horizontal="left" vertical="center" wrapText="1"/>
    </xf>
    <xf numFmtId="0" fontId="52" fillId="0" borderId="27" xfId="0" applyFont="1" applyFill="1" applyBorder="1" applyAlignment="1">
      <alignment horizontal="left" vertical="center" wrapText="1"/>
    </xf>
    <xf numFmtId="0" fontId="52" fillId="0" borderId="28" xfId="0" applyFont="1" applyFill="1" applyBorder="1" applyAlignment="1">
      <alignment horizontal="left" vertical="center" wrapText="1"/>
    </xf>
    <xf numFmtId="0" fontId="52" fillId="0" borderId="40" xfId="0" applyFont="1" applyFill="1" applyBorder="1" applyAlignment="1">
      <alignment horizontal="left" vertical="center" wrapText="1"/>
    </xf>
    <xf numFmtId="0" fontId="52" fillId="0" borderId="37" xfId="0" applyFont="1" applyFill="1" applyBorder="1" applyAlignment="1">
      <alignment horizontal="left" vertical="center" wrapText="1"/>
    </xf>
    <xf numFmtId="0" fontId="57" fillId="0" borderId="39" xfId="0" applyFont="1" applyFill="1" applyBorder="1" applyAlignment="1">
      <alignment horizontal="left" vertical="center" wrapText="1"/>
    </xf>
    <xf numFmtId="0" fontId="52" fillId="0" borderId="37" xfId="0" applyFont="1" applyFill="1" applyBorder="1" applyAlignment="1">
      <alignment horizontal="left" vertical="top" wrapText="1"/>
    </xf>
    <xf numFmtId="0" fontId="52" fillId="0" borderId="39" xfId="0" applyFont="1" applyFill="1" applyBorder="1" applyAlignment="1">
      <alignment horizontal="left" vertical="top" wrapText="1"/>
    </xf>
    <xf numFmtId="0" fontId="52" fillId="34" borderId="52" xfId="0" applyFont="1" applyFill="1" applyBorder="1" applyAlignment="1">
      <alignment horizontal="left" vertical="center" wrapText="1"/>
    </xf>
    <xf numFmtId="0" fontId="52" fillId="34" borderId="53" xfId="0" applyFont="1" applyFill="1" applyBorder="1" applyAlignment="1">
      <alignment horizontal="left" vertical="center" wrapText="1"/>
    </xf>
    <xf numFmtId="0" fontId="52" fillId="0" borderId="58" xfId="0" applyFont="1" applyFill="1" applyBorder="1" applyAlignment="1">
      <alignment horizontal="left" vertical="top" wrapText="1"/>
    </xf>
    <xf numFmtId="0" fontId="52" fillId="0" borderId="54" xfId="0" applyFont="1" applyFill="1" applyBorder="1" applyAlignment="1">
      <alignment horizontal="left" vertical="top" wrapText="1"/>
    </xf>
    <xf numFmtId="0" fontId="52" fillId="0" borderId="28" xfId="0" applyFont="1" applyFill="1" applyBorder="1" applyAlignment="1">
      <alignment horizontal="left" vertical="top" wrapText="1"/>
    </xf>
    <xf numFmtId="0" fontId="52" fillId="0" borderId="40" xfId="0" applyFont="1" applyFill="1" applyBorder="1" applyAlignment="1">
      <alignment horizontal="left" vertical="top" wrapText="1"/>
    </xf>
    <xf numFmtId="0" fontId="52" fillId="34" borderId="55" xfId="0" applyFont="1" applyFill="1" applyBorder="1" applyAlignment="1">
      <alignment horizontal="left" vertical="center" wrapText="1"/>
    </xf>
    <xf numFmtId="0" fontId="52" fillId="34" borderId="57" xfId="0" applyFont="1" applyFill="1" applyBorder="1" applyAlignment="1">
      <alignment horizontal="left" vertical="center" wrapText="1"/>
    </xf>
    <xf numFmtId="0" fontId="52" fillId="0" borderId="36" xfId="0" applyFont="1" applyBorder="1" applyAlignment="1">
      <alignment horizontal="center" vertical="center" textRotation="255" wrapText="1"/>
    </xf>
    <xf numFmtId="0" fontId="52" fillId="0" borderId="47" xfId="0" applyFont="1" applyFill="1" applyBorder="1" applyAlignment="1">
      <alignment horizontal="left" vertical="center" wrapText="1"/>
    </xf>
    <xf numFmtId="0" fontId="52" fillId="0" borderId="48" xfId="0" applyFont="1" applyFill="1" applyBorder="1" applyAlignment="1">
      <alignment horizontal="left" vertical="center" wrapText="1"/>
    </xf>
    <xf numFmtId="0" fontId="57" fillId="0" borderId="27" xfId="0" applyFont="1" applyFill="1" applyBorder="1" applyAlignment="1">
      <alignment horizontal="left" vertical="center" wrapText="1"/>
    </xf>
    <xf numFmtId="0" fontId="52" fillId="0" borderId="42" xfId="0" applyFont="1" applyFill="1" applyBorder="1" applyAlignment="1">
      <alignment horizontal="left" vertical="center" wrapText="1"/>
    </xf>
    <xf numFmtId="0" fontId="52" fillId="0" borderId="43" xfId="0" applyFont="1" applyFill="1" applyBorder="1" applyAlignment="1">
      <alignment horizontal="left" vertical="center" wrapText="1"/>
    </xf>
    <xf numFmtId="0" fontId="58" fillId="0" borderId="55" xfId="0" applyFont="1" applyFill="1" applyBorder="1" applyAlignment="1">
      <alignment horizontal="left" vertical="center" wrapText="1"/>
    </xf>
    <xf numFmtId="0" fontId="58" fillId="0" borderId="57" xfId="0" applyFont="1" applyFill="1" applyBorder="1" applyAlignment="1">
      <alignment horizontal="left" vertical="center" wrapText="1"/>
    </xf>
    <xf numFmtId="0" fontId="52" fillId="0" borderId="44" xfId="0" applyFont="1" applyFill="1" applyBorder="1" applyAlignment="1">
      <alignment horizontal="left" vertical="top" wrapText="1"/>
    </xf>
    <xf numFmtId="0" fontId="59" fillId="0" borderId="45" xfId="0" applyFont="1" applyFill="1" applyBorder="1" applyAlignment="1">
      <alignment horizontal="left" vertical="top" wrapText="1"/>
    </xf>
    <xf numFmtId="0" fontId="58" fillId="0" borderId="42" xfId="0" applyFont="1" applyFill="1" applyBorder="1" applyAlignment="1">
      <alignment horizontal="left" vertical="center" wrapText="1"/>
    </xf>
    <xf numFmtId="0" fontId="58" fillId="0" borderId="43" xfId="0" applyFont="1" applyFill="1" applyBorder="1" applyAlignment="1">
      <alignment horizontal="left" vertical="center" wrapText="1"/>
    </xf>
    <xf numFmtId="0" fontId="52" fillId="0" borderId="52" xfId="0" applyFont="1" applyFill="1" applyBorder="1" applyAlignment="1">
      <alignment horizontal="left" vertical="top" wrapText="1"/>
    </xf>
    <xf numFmtId="0" fontId="52" fillId="0" borderId="53" xfId="0" applyFont="1" applyFill="1" applyBorder="1" applyAlignment="1">
      <alignment horizontal="left" vertical="top" wrapText="1"/>
    </xf>
    <xf numFmtId="0" fontId="52" fillId="34" borderId="58" xfId="0" applyFont="1" applyFill="1" applyBorder="1" applyAlignment="1">
      <alignment horizontal="left" vertical="center" wrapText="1"/>
    </xf>
    <xf numFmtId="0" fontId="57" fillId="0" borderId="54" xfId="0" applyFont="1" applyBorder="1" applyAlignment="1">
      <alignment horizontal="left" vertical="center" wrapText="1"/>
    </xf>
    <xf numFmtId="0" fontId="52" fillId="0" borderId="45" xfId="0" applyFont="1" applyFill="1" applyBorder="1" applyAlignment="1">
      <alignment horizontal="left" vertical="top" wrapText="1"/>
    </xf>
    <xf numFmtId="0" fontId="52" fillId="34" borderId="28" xfId="0" applyFont="1" applyFill="1" applyBorder="1" applyAlignment="1">
      <alignment horizontal="left" vertical="center" wrapText="1"/>
    </xf>
    <xf numFmtId="0" fontId="57" fillId="0" borderId="40" xfId="0" applyFont="1" applyBorder="1" applyAlignment="1">
      <alignment horizontal="left" vertical="center" wrapText="1"/>
    </xf>
    <xf numFmtId="0" fontId="52" fillId="0" borderId="55" xfId="0" applyFont="1" applyFill="1" applyBorder="1" applyAlignment="1">
      <alignment horizontal="left" vertical="top" wrapText="1"/>
    </xf>
    <xf numFmtId="0" fontId="52" fillId="0" borderId="57" xfId="0" applyFont="1" applyFill="1" applyBorder="1" applyAlignment="1">
      <alignment horizontal="left" vertical="top" wrapText="1"/>
    </xf>
  </cellXfs>
  <cellStyles count="52">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2" xfId="33"/>
    <cellStyle name="見出し 1 2" xfId="34"/>
    <cellStyle name="見出し 2 2" xfId="35"/>
    <cellStyle name="見出し 3 2" xfId="36"/>
    <cellStyle name="見出し 4 2" xfId="37"/>
    <cellStyle name="集計 2" xfId="38"/>
    <cellStyle name="出力 2" xfId="39"/>
    <cellStyle name="説明文 2" xfId="40"/>
    <cellStyle name="入力 2" xfId="41"/>
    <cellStyle name="標準" xfId="0" builtinId="0"/>
    <cellStyle name="標準 2" xfId="42"/>
    <cellStyle name="標準 2 2" xfId="43"/>
    <cellStyle name="標準 2 3" xfId="51"/>
    <cellStyle name="標準 3" xfId="44"/>
    <cellStyle name="標準 4" xfId="45"/>
    <cellStyle name="標準 5" xfId="46"/>
    <cellStyle name="標準 6" xfId="47"/>
    <cellStyle name="標準 7" xfId="50"/>
    <cellStyle name="標準_③-２加算様式（就労）" xfId="48"/>
    <cellStyle name="良い 2" xfId="49"/>
  </cellStyles>
  <dxfs count="12">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ont>
        <color theme="0"/>
      </font>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D9F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8</xdr:col>
      <xdr:colOff>256271</xdr:colOff>
      <xdr:row>18</xdr:row>
      <xdr:rowOff>38797</xdr:rowOff>
    </xdr:from>
    <xdr:to>
      <xdr:col>9</xdr:col>
      <xdr:colOff>90836</xdr:colOff>
      <xdr:row>20</xdr:row>
      <xdr:rowOff>209355</xdr:rowOff>
    </xdr:to>
    <xdr:sp macro="" textlink="">
      <xdr:nvSpPr>
        <xdr:cNvPr id="2" name="右中かっこ 1"/>
        <xdr:cNvSpPr/>
      </xdr:nvSpPr>
      <xdr:spPr>
        <a:xfrm>
          <a:off x="5914121" y="6725347"/>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10582</xdr:colOff>
      <xdr:row>3</xdr:row>
      <xdr:rowOff>10582</xdr:rowOff>
    </xdr:from>
    <xdr:to>
      <xdr:col>3</xdr:col>
      <xdr:colOff>190582</xdr:colOff>
      <xdr:row>4</xdr:row>
      <xdr:rowOff>82</xdr:rowOff>
    </xdr:to>
    <xdr:sp macro="" textlink="">
      <xdr:nvSpPr>
        <xdr:cNvPr id="2" name="太陽 1">
          <a:extLst>
            <a:ext uri="{FF2B5EF4-FFF2-40B4-BE49-F238E27FC236}">
              <a16:creationId xmlns:a16="http://schemas.microsoft.com/office/drawing/2014/main" id="{00000000-0008-0000-0100-000002000000}"/>
            </a:ext>
          </a:extLst>
        </xdr:cNvPr>
        <xdr:cNvSpPr/>
      </xdr:nvSpPr>
      <xdr:spPr>
        <a:xfrm>
          <a:off x="629707" y="391582"/>
          <a:ext cx="180000" cy="180000"/>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47625</xdr:colOff>
      <xdr:row>0</xdr:row>
      <xdr:rowOff>154780</xdr:rowOff>
    </xdr:from>
    <xdr:to>
      <xdr:col>19</xdr:col>
      <xdr:colOff>95250</xdr:colOff>
      <xdr:row>7</xdr:row>
      <xdr:rowOff>23811</xdr:rowOff>
    </xdr:to>
    <xdr:sp macro="" textlink="">
      <xdr:nvSpPr>
        <xdr:cNvPr id="3" name="円形吹き出し 2">
          <a:extLst>
            <a:ext uri="{FF2B5EF4-FFF2-40B4-BE49-F238E27FC236}">
              <a16:creationId xmlns:a16="http://schemas.microsoft.com/office/drawing/2014/main" id="{00000000-0008-0000-0100-000003000000}"/>
            </a:ext>
          </a:extLst>
        </xdr:cNvPr>
        <xdr:cNvSpPr/>
      </xdr:nvSpPr>
      <xdr:spPr>
        <a:xfrm>
          <a:off x="2752725" y="154780"/>
          <a:ext cx="2324100" cy="916781"/>
        </a:xfrm>
        <a:prstGeom prst="wedgeEllipseCallout">
          <a:avLst>
            <a:gd name="adj1" fmla="val -78630"/>
            <a:gd name="adj2" fmla="val 14774"/>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入力を忘れないようにしてください！！時間が正しく反映されません！！</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2348\Desktop\&#20107;&#21069;&#25552;&#20986;&#36039;&#26009;&#65288;&#36939;&#21942;&#25351;&#23566;&#65289;\&#23601;&#21172;&#32153;&#32154;&#25903;&#25588;B&#22411;\&#20107;&#21069;&#25552;&#20986;&#36039;&#26009;&#65288;&#20869;&#2348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2"/>
      <sheetName val="P3"/>
      <sheetName val="P4"/>
      <sheetName val="P5 -1"/>
      <sheetName val="P5 -2"/>
      <sheetName val="P6"/>
      <sheetName val="P7"/>
      <sheetName val="P8"/>
    </sheetNames>
    <sheetDataSet>
      <sheetData sheetId="0" refreshError="1"/>
      <sheetData sheetId="1" refreshError="1"/>
      <sheetData sheetId="2">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3" refreshError="1"/>
      <sheetData sheetId="4" refreshError="1"/>
      <sheetData sheetId="5" refreshError="1"/>
      <sheetData sheetId="6"/>
      <sheetData sheetId="7" refreshError="1"/>
      <sheetData sheetId="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4"/>
  <sheetViews>
    <sheetView workbookViewId="0">
      <selection activeCell="AB34" sqref="AB34"/>
    </sheetView>
  </sheetViews>
  <sheetFormatPr defaultRowHeight="13.5"/>
  <cols>
    <col min="1" max="1" width="26.375" style="362" customWidth="1"/>
    <col min="2" max="2" width="9" style="362"/>
    <col min="3" max="3" width="23.5" style="362" bestFit="1" customWidth="1"/>
    <col min="4" max="4" width="15.125" style="362" bestFit="1" customWidth="1"/>
    <col min="5" max="5" width="11" style="362" bestFit="1" customWidth="1"/>
    <col min="6" max="6" width="17.25" style="362" bestFit="1" customWidth="1"/>
    <col min="7" max="7" width="13" style="362" bestFit="1" customWidth="1"/>
    <col min="8" max="9" width="17.25" style="362" bestFit="1" customWidth="1"/>
    <col min="10" max="10" width="13" style="362" bestFit="1" customWidth="1"/>
    <col min="11" max="11" width="11" style="362" bestFit="1" customWidth="1"/>
    <col min="12" max="12" width="11.125" style="362" bestFit="1" customWidth="1"/>
    <col min="13" max="16384" width="9" style="362"/>
  </cols>
  <sheetData>
    <row r="1" spans="1:12">
      <c r="A1" s="359" t="s">
        <v>441</v>
      </c>
      <c r="B1" s="360" t="s">
        <v>443</v>
      </c>
      <c r="C1" s="360" t="s">
        <v>444</v>
      </c>
      <c r="D1" s="360" t="s">
        <v>445</v>
      </c>
      <c r="E1" s="360" t="s">
        <v>446</v>
      </c>
      <c r="F1" s="360" t="s">
        <v>447</v>
      </c>
      <c r="G1" s="360" t="s">
        <v>448</v>
      </c>
      <c r="H1" s="360" t="s">
        <v>449</v>
      </c>
      <c r="I1" s="360" t="s">
        <v>450</v>
      </c>
      <c r="J1" s="360" t="s">
        <v>451</v>
      </c>
      <c r="K1" s="360" t="s">
        <v>452</v>
      </c>
      <c r="L1" s="361"/>
    </row>
    <row r="2" spans="1:12">
      <c r="A2" s="363" t="s">
        <v>453</v>
      </c>
      <c r="B2" s="364" t="s">
        <v>454</v>
      </c>
      <c r="C2" s="364" t="s">
        <v>455</v>
      </c>
      <c r="D2" s="364" t="s">
        <v>456</v>
      </c>
      <c r="E2" s="365"/>
      <c r="F2" s="365"/>
      <c r="G2" s="365"/>
      <c r="H2" s="365"/>
      <c r="I2" s="365"/>
      <c r="J2" s="365"/>
      <c r="K2" s="365"/>
      <c r="L2" s="365"/>
    </row>
    <row r="3" spans="1:12">
      <c r="A3" s="363" t="s">
        <v>457</v>
      </c>
      <c r="B3" s="364" t="s">
        <v>454</v>
      </c>
      <c r="C3" s="364" t="s">
        <v>455</v>
      </c>
      <c r="D3" s="364" t="s">
        <v>456</v>
      </c>
      <c r="E3" s="364"/>
      <c r="F3" s="364"/>
      <c r="G3" s="364"/>
      <c r="H3" s="364"/>
      <c r="I3" s="364"/>
      <c r="J3" s="364"/>
      <c r="K3" s="364"/>
      <c r="L3" s="366"/>
    </row>
    <row r="4" spans="1:12">
      <c r="A4" s="363" t="s">
        <v>458</v>
      </c>
      <c r="B4" s="364" t="s">
        <v>454</v>
      </c>
      <c r="C4" s="364" t="s">
        <v>455</v>
      </c>
      <c r="D4" s="364" t="s">
        <v>456</v>
      </c>
      <c r="E4" s="364"/>
      <c r="F4" s="364"/>
      <c r="G4" s="364"/>
      <c r="H4" s="364"/>
      <c r="I4" s="364"/>
      <c r="J4" s="364"/>
      <c r="K4" s="364"/>
      <c r="L4" s="366"/>
    </row>
    <row r="5" spans="1:12">
      <c r="A5" s="363" t="s">
        <v>459</v>
      </c>
      <c r="B5" s="364" t="s">
        <v>454</v>
      </c>
      <c r="C5" s="364" t="s">
        <v>455</v>
      </c>
      <c r="D5" s="364" t="s">
        <v>456</v>
      </c>
      <c r="E5" s="364"/>
      <c r="F5" s="364"/>
      <c r="G5" s="364"/>
      <c r="H5" s="364"/>
      <c r="I5" s="364"/>
      <c r="J5" s="364"/>
      <c r="K5" s="364"/>
      <c r="L5" s="366"/>
    </row>
    <row r="6" spans="1:12">
      <c r="A6" s="367" t="s">
        <v>109</v>
      </c>
      <c r="B6" s="368" t="s">
        <v>454</v>
      </c>
      <c r="C6" s="368" t="s">
        <v>460</v>
      </c>
      <c r="D6" s="368" t="s">
        <v>461</v>
      </c>
      <c r="E6" s="368" t="s">
        <v>462</v>
      </c>
      <c r="F6" s="368" t="s">
        <v>463</v>
      </c>
      <c r="G6" s="368"/>
      <c r="H6" s="368"/>
      <c r="I6" s="368"/>
      <c r="J6" s="368"/>
      <c r="K6" s="364"/>
      <c r="L6" s="366"/>
    </row>
    <row r="7" spans="1:12">
      <c r="A7" s="367" t="s">
        <v>110</v>
      </c>
      <c r="B7" s="368" t="s">
        <v>454</v>
      </c>
      <c r="C7" s="368" t="s">
        <v>460</v>
      </c>
      <c r="D7" s="368" t="s">
        <v>461</v>
      </c>
      <c r="E7" s="368" t="s">
        <v>462</v>
      </c>
      <c r="F7" s="368" t="s">
        <v>464</v>
      </c>
      <c r="G7" s="368" t="s">
        <v>465</v>
      </c>
      <c r="H7" s="368" t="s">
        <v>466</v>
      </c>
      <c r="I7" s="368" t="s">
        <v>463</v>
      </c>
      <c r="J7" s="368" t="s">
        <v>467</v>
      </c>
      <c r="K7" s="364"/>
      <c r="L7" s="366"/>
    </row>
    <row r="8" spans="1:12">
      <c r="A8" s="367" t="s">
        <v>468</v>
      </c>
      <c r="B8" s="368" t="s">
        <v>454</v>
      </c>
      <c r="C8" s="368" t="s">
        <v>463</v>
      </c>
      <c r="D8" s="368"/>
      <c r="E8" s="368"/>
      <c r="F8" s="368"/>
      <c r="G8" s="368"/>
      <c r="H8" s="368"/>
      <c r="I8" s="368"/>
      <c r="J8" s="368"/>
      <c r="K8" s="364"/>
      <c r="L8" s="366"/>
    </row>
    <row r="9" spans="1:12">
      <c r="A9" s="367" t="s">
        <v>469</v>
      </c>
      <c r="B9" s="368" t="s">
        <v>454</v>
      </c>
      <c r="C9" s="368" t="s">
        <v>463</v>
      </c>
      <c r="D9" s="368"/>
      <c r="E9" s="368"/>
      <c r="F9" s="368"/>
      <c r="G9" s="368"/>
      <c r="H9" s="368"/>
      <c r="I9" s="368"/>
      <c r="J9" s="368"/>
      <c r="K9" s="364"/>
      <c r="L9" s="366"/>
    </row>
    <row r="10" spans="1:12">
      <c r="A10" s="367" t="s">
        <v>470</v>
      </c>
      <c r="B10" s="368" t="s">
        <v>454</v>
      </c>
      <c r="C10" s="368" t="s">
        <v>463</v>
      </c>
      <c r="D10" s="368"/>
      <c r="E10" s="368"/>
      <c r="F10" s="368"/>
      <c r="G10" s="368"/>
      <c r="H10" s="368"/>
      <c r="I10" s="368"/>
      <c r="J10" s="368"/>
      <c r="K10" s="364"/>
      <c r="L10" s="366"/>
    </row>
    <row r="11" spans="1:12">
      <c r="A11" s="367" t="s">
        <v>471</v>
      </c>
      <c r="B11" s="368" t="s">
        <v>454</v>
      </c>
      <c r="C11" s="368" t="s">
        <v>455</v>
      </c>
      <c r="D11" s="368"/>
      <c r="E11" s="368"/>
      <c r="F11" s="368"/>
      <c r="G11" s="368"/>
      <c r="H11" s="368"/>
      <c r="I11" s="368"/>
      <c r="J11" s="368"/>
      <c r="K11" s="364"/>
      <c r="L11" s="366"/>
    </row>
    <row r="12" spans="1:12">
      <c r="A12" s="367" t="s">
        <v>472</v>
      </c>
      <c r="B12" s="368" t="s">
        <v>454</v>
      </c>
      <c r="C12" s="368" t="s">
        <v>460</v>
      </c>
      <c r="D12" s="368" t="s">
        <v>473</v>
      </c>
      <c r="E12" s="368" t="s">
        <v>463</v>
      </c>
      <c r="F12" s="368" t="s">
        <v>467</v>
      </c>
      <c r="G12" s="368"/>
      <c r="H12" s="368"/>
      <c r="I12" s="368"/>
      <c r="J12" s="368"/>
      <c r="K12" s="364"/>
      <c r="L12" s="366"/>
    </row>
    <row r="13" spans="1:12">
      <c r="A13" s="367" t="s">
        <v>474</v>
      </c>
      <c r="B13" s="368" t="s">
        <v>454</v>
      </c>
      <c r="C13" s="368" t="s">
        <v>460</v>
      </c>
      <c r="D13" s="368" t="s">
        <v>473</v>
      </c>
      <c r="E13" s="368" t="s">
        <v>467</v>
      </c>
      <c r="F13" s="368"/>
      <c r="G13" s="368"/>
      <c r="H13" s="368"/>
      <c r="I13" s="368"/>
      <c r="J13" s="368"/>
      <c r="K13" s="364"/>
      <c r="L13" s="366"/>
    </row>
    <row r="14" spans="1:12">
      <c r="A14" s="367" t="s">
        <v>475</v>
      </c>
      <c r="B14" s="368" t="s">
        <v>454</v>
      </c>
      <c r="C14" s="368" t="s">
        <v>460</v>
      </c>
      <c r="D14" s="368" t="s">
        <v>473</v>
      </c>
      <c r="E14" s="368" t="s">
        <v>463</v>
      </c>
      <c r="F14" s="368" t="s">
        <v>476</v>
      </c>
      <c r="G14" s="368" t="s">
        <v>467</v>
      </c>
      <c r="H14" s="368"/>
      <c r="I14" s="368"/>
      <c r="J14" s="368"/>
      <c r="K14" s="364"/>
      <c r="L14" s="366"/>
    </row>
    <row r="15" spans="1:12">
      <c r="A15" s="367" t="s">
        <v>477</v>
      </c>
      <c r="B15" s="368" t="s">
        <v>454</v>
      </c>
      <c r="C15" s="368" t="s">
        <v>460</v>
      </c>
      <c r="D15" s="368" t="s">
        <v>461</v>
      </c>
      <c r="E15" s="368" t="s">
        <v>462</v>
      </c>
      <c r="F15" s="368" t="s">
        <v>464</v>
      </c>
      <c r="G15" s="368" t="s">
        <v>465</v>
      </c>
      <c r="H15" s="368" t="s">
        <v>466</v>
      </c>
      <c r="I15" s="368" t="s">
        <v>478</v>
      </c>
      <c r="J15" s="368" t="s">
        <v>479</v>
      </c>
      <c r="K15" s="364" t="s">
        <v>463</v>
      </c>
      <c r="L15" s="369" t="s">
        <v>467</v>
      </c>
    </row>
    <row r="16" spans="1:12">
      <c r="A16" s="367" t="s">
        <v>480</v>
      </c>
      <c r="B16" s="368" t="s">
        <v>454</v>
      </c>
      <c r="C16" s="368" t="s">
        <v>460</v>
      </c>
      <c r="D16" s="368" t="s">
        <v>462</v>
      </c>
      <c r="E16" s="368" t="s">
        <v>464</v>
      </c>
      <c r="F16" s="368" t="s">
        <v>465</v>
      </c>
      <c r="G16" s="368" t="s">
        <v>466</v>
      </c>
      <c r="H16" s="368" t="s">
        <v>463</v>
      </c>
      <c r="I16" s="368" t="s">
        <v>467</v>
      </c>
      <c r="J16" s="368"/>
      <c r="K16" s="364"/>
      <c r="L16" s="366"/>
    </row>
    <row r="17" spans="1:12">
      <c r="A17" s="367" t="s">
        <v>481</v>
      </c>
      <c r="B17" s="368" t="s">
        <v>454</v>
      </c>
      <c r="C17" s="368" t="s">
        <v>460</v>
      </c>
      <c r="D17" s="368" t="s">
        <v>482</v>
      </c>
      <c r="E17" s="368" t="s">
        <v>463</v>
      </c>
      <c r="F17" s="368" t="s">
        <v>467</v>
      </c>
      <c r="G17" s="368"/>
      <c r="H17" s="368"/>
      <c r="I17" s="368"/>
      <c r="J17" s="368"/>
      <c r="K17" s="364"/>
      <c r="L17" s="366"/>
    </row>
    <row r="18" spans="1:12">
      <c r="A18" s="367" t="s">
        <v>364</v>
      </c>
      <c r="B18" s="368" t="s">
        <v>454</v>
      </c>
      <c r="C18" s="368" t="s">
        <v>483</v>
      </c>
      <c r="D18" s="368" t="s">
        <v>467</v>
      </c>
      <c r="E18" s="368"/>
      <c r="F18" s="368"/>
      <c r="G18" s="368"/>
      <c r="H18" s="368"/>
      <c r="I18" s="368"/>
      <c r="J18" s="368"/>
      <c r="K18" s="370"/>
      <c r="L18" s="366"/>
    </row>
    <row r="19" spans="1:12">
      <c r="A19" s="367" t="s">
        <v>113</v>
      </c>
      <c r="B19" s="368" t="s">
        <v>454</v>
      </c>
      <c r="C19" s="368" t="s">
        <v>460</v>
      </c>
      <c r="D19" s="368" t="s">
        <v>484</v>
      </c>
      <c r="E19" s="368" t="s">
        <v>485</v>
      </c>
      <c r="F19" s="368" t="s">
        <v>486</v>
      </c>
      <c r="G19" s="368" t="s">
        <v>467</v>
      </c>
      <c r="H19" s="368"/>
      <c r="I19" s="368"/>
      <c r="J19" s="364"/>
      <c r="K19" s="370"/>
      <c r="L19" s="366"/>
    </row>
    <row r="20" spans="1:12">
      <c r="A20" s="367" t="s">
        <v>487</v>
      </c>
      <c r="B20" s="368" t="s">
        <v>454</v>
      </c>
      <c r="C20" s="368" t="s">
        <v>460</v>
      </c>
      <c r="D20" s="368" t="s">
        <v>484</v>
      </c>
      <c r="E20" s="368" t="s">
        <v>485</v>
      </c>
      <c r="F20" s="368" t="s">
        <v>467</v>
      </c>
      <c r="G20" s="368"/>
      <c r="H20" s="368"/>
      <c r="I20" s="368"/>
      <c r="J20" s="368"/>
      <c r="K20" s="364"/>
      <c r="L20" s="366"/>
    </row>
    <row r="21" spans="1:12">
      <c r="A21" s="367" t="s">
        <v>114</v>
      </c>
      <c r="B21" s="368" t="s">
        <v>454</v>
      </c>
      <c r="C21" s="368" t="s">
        <v>460</v>
      </c>
      <c r="D21" s="368" t="s">
        <v>484</v>
      </c>
      <c r="E21" s="368" t="s">
        <v>485</v>
      </c>
      <c r="F21" s="368" t="s">
        <v>488</v>
      </c>
      <c r="G21" s="368" t="s">
        <v>467</v>
      </c>
      <c r="H21" s="368"/>
      <c r="I21" s="368"/>
      <c r="J21" s="368"/>
      <c r="K21" s="364"/>
      <c r="L21" s="366"/>
    </row>
    <row r="22" spans="1:12">
      <c r="A22" s="367" t="s">
        <v>115</v>
      </c>
      <c r="B22" s="368" t="s">
        <v>454</v>
      </c>
      <c r="C22" s="368" t="s">
        <v>460</v>
      </c>
      <c r="D22" s="368" t="s">
        <v>484</v>
      </c>
      <c r="E22" s="368" t="s">
        <v>485</v>
      </c>
      <c r="F22" s="368" t="s">
        <v>489</v>
      </c>
      <c r="G22" s="368" t="s">
        <v>467</v>
      </c>
      <c r="H22" s="368"/>
      <c r="I22" s="368"/>
      <c r="J22" s="368"/>
      <c r="K22" s="364"/>
      <c r="L22" s="366"/>
    </row>
    <row r="23" spans="1:12">
      <c r="A23" s="367" t="s">
        <v>490</v>
      </c>
      <c r="B23" s="368" t="s">
        <v>454</v>
      </c>
      <c r="C23" s="368" t="s">
        <v>491</v>
      </c>
      <c r="D23" s="368" t="s">
        <v>467</v>
      </c>
      <c r="E23" s="368"/>
      <c r="F23" s="368"/>
      <c r="G23" s="368"/>
      <c r="H23" s="368"/>
      <c r="I23" s="368"/>
      <c r="J23" s="368"/>
      <c r="K23" s="364"/>
      <c r="L23" s="366"/>
    </row>
    <row r="24" spans="1:12">
      <c r="A24" s="367" t="s">
        <v>492</v>
      </c>
      <c r="B24" s="368" t="s">
        <v>454</v>
      </c>
      <c r="C24" s="368" t="s">
        <v>460</v>
      </c>
      <c r="D24" s="368" t="s">
        <v>493</v>
      </c>
      <c r="E24" s="368" t="s">
        <v>467</v>
      </c>
      <c r="F24" s="368"/>
      <c r="G24" s="368"/>
      <c r="H24" s="368"/>
      <c r="I24" s="368"/>
      <c r="J24" s="368"/>
      <c r="K24" s="364"/>
      <c r="L24" s="366"/>
    </row>
    <row r="25" spans="1:12">
      <c r="A25" s="367" t="s">
        <v>494</v>
      </c>
      <c r="B25" s="368" t="s">
        <v>454</v>
      </c>
      <c r="C25" s="368" t="s">
        <v>460</v>
      </c>
      <c r="D25" s="368" t="s">
        <v>495</v>
      </c>
      <c r="E25" s="368" t="s">
        <v>467</v>
      </c>
      <c r="F25" s="368"/>
      <c r="G25" s="368"/>
      <c r="H25" s="368"/>
      <c r="I25" s="368"/>
      <c r="J25" s="368"/>
      <c r="K25" s="364"/>
      <c r="L25" s="366"/>
    </row>
    <row r="26" spans="1:12">
      <c r="A26" s="367" t="s">
        <v>496</v>
      </c>
      <c r="B26" s="368" t="s">
        <v>454</v>
      </c>
      <c r="C26" s="368" t="s">
        <v>491</v>
      </c>
      <c r="D26" s="368" t="s">
        <v>497</v>
      </c>
      <c r="E26" s="368" t="s">
        <v>467</v>
      </c>
      <c r="F26" s="368"/>
      <c r="G26" s="368"/>
      <c r="H26" s="368"/>
      <c r="I26" s="368"/>
      <c r="J26" s="368"/>
      <c r="K26" s="364"/>
      <c r="L26" s="366"/>
    </row>
    <row r="27" spans="1:12">
      <c r="A27" s="367" t="s">
        <v>498</v>
      </c>
      <c r="B27" s="368" t="s">
        <v>454</v>
      </c>
      <c r="C27" s="368" t="s">
        <v>499</v>
      </c>
      <c r="D27" s="368" t="s">
        <v>500</v>
      </c>
      <c r="E27" s="368" t="s">
        <v>501</v>
      </c>
      <c r="F27" s="368" t="s">
        <v>502</v>
      </c>
      <c r="G27" s="368" t="s">
        <v>462</v>
      </c>
      <c r="H27" s="368" t="s">
        <v>467</v>
      </c>
      <c r="I27" s="368"/>
      <c r="J27" s="368"/>
      <c r="K27" s="364"/>
      <c r="L27" s="366"/>
    </row>
    <row r="28" spans="1:12">
      <c r="A28" s="367" t="s">
        <v>503</v>
      </c>
      <c r="B28" s="368" t="s">
        <v>454</v>
      </c>
      <c r="C28" s="368" t="s">
        <v>499</v>
      </c>
      <c r="D28" s="368" t="s">
        <v>504</v>
      </c>
      <c r="E28" s="368" t="s">
        <v>462</v>
      </c>
      <c r="F28" s="368" t="s">
        <v>500</v>
      </c>
      <c r="G28" s="368" t="s">
        <v>501</v>
      </c>
      <c r="H28" s="368" t="s">
        <v>502</v>
      </c>
      <c r="I28" s="368" t="s">
        <v>467</v>
      </c>
      <c r="J28" s="368"/>
      <c r="K28" s="364"/>
      <c r="L28" s="366"/>
    </row>
    <row r="29" spans="1:12">
      <c r="A29" s="367" t="s">
        <v>505</v>
      </c>
      <c r="B29" s="368" t="s">
        <v>454</v>
      </c>
      <c r="C29" s="368" t="s">
        <v>499</v>
      </c>
      <c r="D29" s="368" t="s">
        <v>504</v>
      </c>
      <c r="E29" s="368" t="s">
        <v>500</v>
      </c>
      <c r="F29" s="368" t="s">
        <v>501</v>
      </c>
      <c r="G29" s="368" t="s">
        <v>506</v>
      </c>
      <c r="H29" s="368" t="s">
        <v>507</v>
      </c>
      <c r="I29" s="368" t="s">
        <v>502</v>
      </c>
      <c r="J29" s="368" t="s">
        <v>462</v>
      </c>
      <c r="K29" s="368" t="s">
        <v>467</v>
      </c>
      <c r="L29" s="366"/>
    </row>
    <row r="30" spans="1:12">
      <c r="A30" s="367" t="s">
        <v>508</v>
      </c>
      <c r="B30" s="368" t="s">
        <v>454</v>
      </c>
      <c r="C30" s="368" t="s">
        <v>499</v>
      </c>
      <c r="D30" s="368" t="s">
        <v>509</v>
      </c>
      <c r="E30" s="368"/>
      <c r="F30" s="368"/>
      <c r="G30" s="368"/>
      <c r="H30" s="368"/>
      <c r="I30" s="368"/>
      <c r="J30" s="368"/>
      <c r="K30" s="368"/>
      <c r="L30" s="366"/>
    </row>
    <row r="31" spans="1:12">
      <c r="A31" s="367" t="s">
        <v>510</v>
      </c>
      <c r="B31" s="368" t="s">
        <v>454</v>
      </c>
      <c r="C31" s="368" t="s">
        <v>499</v>
      </c>
      <c r="D31" s="368" t="s">
        <v>509</v>
      </c>
      <c r="E31" s="368"/>
      <c r="F31" s="368"/>
      <c r="G31" s="368"/>
      <c r="H31" s="368"/>
      <c r="I31" s="368"/>
      <c r="J31" s="368"/>
      <c r="K31" s="368"/>
      <c r="L31" s="366"/>
    </row>
    <row r="32" spans="1:12">
      <c r="A32" s="367" t="s">
        <v>511</v>
      </c>
      <c r="B32" s="368" t="s">
        <v>454</v>
      </c>
      <c r="C32" s="368" t="s">
        <v>499</v>
      </c>
      <c r="D32" s="368" t="s">
        <v>461</v>
      </c>
      <c r="E32" s="368" t="s">
        <v>462</v>
      </c>
      <c r="F32" s="368" t="s">
        <v>500</v>
      </c>
      <c r="G32" s="368" t="s">
        <v>501</v>
      </c>
      <c r="H32" s="368" t="s">
        <v>506</v>
      </c>
      <c r="I32" s="368" t="s">
        <v>507</v>
      </c>
      <c r="J32" s="368" t="s">
        <v>512</v>
      </c>
      <c r="K32" s="368" t="s">
        <v>467</v>
      </c>
      <c r="L32" s="366"/>
    </row>
    <row r="33" spans="1:29" ht="27">
      <c r="A33" s="371" t="s">
        <v>513</v>
      </c>
      <c r="B33" s="372" t="s">
        <v>499</v>
      </c>
      <c r="C33" s="372" t="s">
        <v>461</v>
      </c>
      <c r="D33" s="372" t="s">
        <v>462</v>
      </c>
      <c r="E33" s="372" t="s">
        <v>500</v>
      </c>
      <c r="F33" s="372" t="s">
        <v>501</v>
      </c>
      <c r="G33" s="372" t="s">
        <v>512</v>
      </c>
      <c r="H33" s="373" t="s">
        <v>514</v>
      </c>
      <c r="I33" s="372" t="s">
        <v>515</v>
      </c>
      <c r="J33" s="372" t="s">
        <v>467</v>
      </c>
      <c r="K33" s="374"/>
      <c r="L33" s="375"/>
    </row>
    <row r="34" spans="1:29">
      <c r="A34" s="376" t="s">
        <v>516</v>
      </c>
      <c r="B34" s="377" t="s">
        <v>517</v>
      </c>
      <c r="C34" s="377" t="s">
        <v>518</v>
      </c>
      <c r="D34" s="377" t="s">
        <v>519</v>
      </c>
      <c r="E34" s="377" t="s">
        <v>520</v>
      </c>
      <c r="F34" s="377" t="s">
        <v>521</v>
      </c>
      <c r="G34" s="377" t="s">
        <v>522</v>
      </c>
      <c r="H34" s="377" t="s">
        <v>523</v>
      </c>
      <c r="I34" s="377" t="s">
        <v>524</v>
      </c>
      <c r="J34" s="377" t="s">
        <v>525</v>
      </c>
      <c r="K34" s="377" t="s">
        <v>526</v>
      </c>
      <c r="L34" s="378" t="s">
        <v>527</v>
      </c>
      <c r="M34" s="379" t="s">
        <v>528</v>
      </c>
      <c r="N34" s="380" t="s">
        <v>529</v>
      </c>
      <c r="O34" s="380" t="s">
        <v>530</v>
      </c>
      <c r="P34" s="380" t="s">
        <v>531</v>
      </c>
      <c r="Q34" s="380" t="s">
        <v>532</v>
      </c>
      <c r="R34" s="380" t="s">
        <v>533</v>
      </c>
      <c r="S34" s="380" t="s">
        <v>534</v>
      </c>
      <c r="T34" s="380" t="s">
        <v>535</v>
      </c>
      <c r="U34" s="380" t="s">
        <v>536</v>
      </c>
      <c r="V34" s="380" t="s">
        <v>537</v>
      </c>
      <c r="W34" s="381" t="s">
        <v>538</v>
      </c>
      <c r="X34" s="381" t="s">
        <v>539</v>
      </c>
      <c r="Y34" s="381" t="s">
        <v>540</v>
      </c>
      <c r="Z34" s="381" t="s">
        <v>541</v>
      </c>
      <c r="AA34" s="381" t="s">
        <v>542</v>
      </c>
      <c r="AB34" s="381" t="s">
        <v>543</v>
      </c>
      <c r="AC34" s="382" t="s">
        <v>544</v>
      </c>
    </row>
  </sheetData>
  <sheetProtection algorithmName="SHA-512" hashValue="2VtiDhworBXFV34x8zxxQUJy6UZfhRVWh9oGShcXEjv/Oe5pEV/DDGhCWgs1eovxNYg+U3g92brX2K5EsqONUg==" saltValue="XRk2Nz35uqaSim8tmknQnA==" spinCount="100000" sheet="1" objects="1" scenario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P24"/>
  <sheetViews>
    <sheetView view="pageBreakPreview" zoomScale="80" zoomScaleNormal="100" zoomScaleSheetLayoutView="80" workbookViewId="0">
      <selection activeCell="B3" sqref="B3"/>
    </sheetView>
  </sheetViews>
  <sheetFormatPr defaultRowHeight="13.5"/>
  <cols>
    <col min="1" max="1" width="1.625" style="1" customWidth="1"/>
    <col min="2" max="8" width="3.625" style="1" customWidth="1"/>
    <col min="9" max="16" width="14.625" style="1" customWidth="1"/>
    <col min="17" max="17" width="1.625" style="1" customWidth="1"/>
    <col min="18" max="16384" width="9" style="1"/>
  </cols>
  <sheetData>
    <row r="1" spans="2:16" ht="9" customHeight="1"/>
    <row r="2" spans="2:16" ht="19.5" customHeight="1">
      <c r="B2" s="3" t="s">
        <v>559</v>
      </c>
      <c r="C2" s="3"/>
      <c r="D2" s="3"/>
      <c r="E2" s="3"/>
      <c r="F2" s="3"/>
      <c r="G2" s="3"/>
      <c r="H2" s="2"/>
      <c r="I2" s="2"/>
      <c r="J2" s="7"/>
      <c r="K2" s="7"/>
      <c r="L2" s="7"/>
      <c r="M2" s="7"/>
      <c r="N2" s="7"/>
      <c r="O2" s="7"/>
    </row>
    <row r="3" spans="2:16" ht="9" customHeight="1">
      <c r="B3" s="3"/>
      <c r="C3" s="3"/>
      <c r="D3" s="3"/>
      <c r="E3" s="3"/>
      <c r="F3" s="3"/>
      <c r="G3" s="3"/>
      <c r="H3" s="2"/>
      <c r="I3" s="2"/>
      <c r="J3" s="7"/>
      <c r="K3" s="7"/>
      <c r="L3" s="7"/>
      <c r="M3" s="7"/>
      <c r="N3" s="7"/>
      <c r="O3" s="7"/>
    </row>
    <row r="4" spans="2:16" ht="19.5" customHeight="1">
      <c r="B4" s="6" t="s">
        <v>9</v>
      </c>
      <c r="C4" s="6"/>
      <c r="D4" s="6"/>
      <c r="E4" s="6"/>
      <c r="F4" s="6"/>
      <c r="G4" s="6"/>
      <c r="H4" s="6"/>
      <c r="I4" s="6"/>
      <c r="L4" s="7"/>
      <c r="M4" s="7"/>
      <c r="N4" s="7"/>
      <c r="O4" s="7"/>
    </row>
    <row r="5" spans="2:16" ht="19.5" customHeight="1">
      <c r="B5" s="585" t="s">
        <v>10</v>
      </c>
      <c r="C5" s="586"/>
      <c r="D5" s="586"/>
      <c r="E5" s="586"/>
      <c r="F5" s="586"/>
      <c r="G5" s="586"/>
      <c r="H5" s="587"/>
      <c r="I5" s="588" t="s">
        <v>11</v>
      </c>
      <c r="J5" s="588"/>
      <c r="K5" s="588"/>
      <c r="L5" s="585" t="s">
        <v>12</v>
      </c>
      <c r="M5" s="586"/>
      <c r="N5" s="586"/>
      <c r="O5" s="586"/>
      <c r="P5" s="587"/>
    </row>
    <row r="6" spans="2:16" s="92" customFormat="1" ht="54.95" customHeight="1">
      <c r="B6" s="89" t="s">
        <v>138</v>
      </c>
      <c r="C6" s="69"/>
      <c r="D6" s="90" t="s">
        <v>27</v>
      </c>
      <c r="E6" s="69"/>
      <c r="F6" s="90" t="s">
        <v>137</v>
      </c>
      <c r="G6" s="69"/>
      <c r="H6" s="91" t="s">
        <v>98</v>
      </c>
      <c r="I6" s="589"/>
      <c r="J6" s="589"/>
      <c r="K6" s="589"/>
      <c r="L6" s="589"/>
      <c r="M6" s="589"/>
      <c r="N6" s="589"/>
      <c r="O6" s="589"/>
      <c r="P6" s="589"/>
    </row>
    <row r="7" spans="2:16" s="92" customFormat="1" ht="54.95" customHeight="1">
      <c r="B7" s="89" t="s">
        <v>138</v>
      </c>
      <c r="C7" s="69"/>
      <c r="D7" s="90" t="s">
        <v>27</v>
      </c>
      <c r="E7" s="69"/>
      <c r="F7" s="90" t="s">
        <v>137</v>
      </c>
      <c r="G7" s="69"/>
      <c r="H7" s="91" t="s">
        <v>98</v>
      </c>
      <c r="I7" s="589"/>
      <c r="J7" s="589"/>
      <c r="K7" s="589"/>
      <c r="L7" s="589"/>
      <c r="M7" s="589"/>
      <c r="N7" s="589"/>
      <c r="O7" s="589"/>
      <c r="P7" s="589"/>
    </row>
    <row r="8" spans="2:16" s="92" customFormat="1" ht="54.95" customHeight="1">
      <c r="B8" s="89" t="s">
        <v>138</v>
      </c>
      <c r="C8" s="69"/>
      <c r="D8" s="90" t="s">
        <v>27</v>
      </c>
      <c r="E8" s="69"/>
      <c r="F8" s="90" t="s">
        <v>137</v>
      </c>
      <c r="G8" s="69"/>
      <c r="H8" s="91" t="s">
        <v>98</v>
      </c>
      <c r="I8" s="589"/>
      <c r="J8" s="589"/>
      <c r="K8" s="589"/>
      <c r="L8" s="589"/>
      <c r="M8" s="589"/>
      <c r="N8" s="589"/>
      <c r="O8" s="589"/>
      <c r="P8" s="589"/>
    </row>
    <row r="9" spans="2:16" s="92" customFormat="1" ht="54.95" customHeight="1">
      <c r="B9" s="89" t="s">
        <v>138</v>
      </c>
      <c r="C9" s="69"/>
      <c r="D9" s="90" t="s">
        <v>27</v>
      </c>
      <c r="E9" s="69"/>
      <c r="F9" s="90" t="s">
        <v>137</v>
      </c>
      <c r="G9" s="69"/>
      <c r="H9" s="91" t="s">
        <v>98</v>
      </c>
      <c r="I9" s="589"/>
      <c r="J9" s="589"/>
      <c r="K9" s="589"/>
      <c r="L9" s="589"/>
      <c r="M9" s="589"/>
      <c r="N9" s="589"/>
      <c r="O9" s="589"/>
      <c r="P9" s="589"/>
    </row>
    <row r="10" spans="2:16" s="37" customFormat="1" ht="18" customHeight="1">
      <c r="B10" s="37" t="s">
        <v>139</v>
      </c>
    </row>
    <row r="11" spans="2:16" s="37" customFormat="1" ht="18" customHeight="1">
      <c r="B11" s="37" t="s">
        <v>140</v>
      </c>
    </row>
    <row r="12" spans="2:16" ht="15.75" customHeight="1">
      <c r="B12" s="2"/>
      <c r="C12" s="2"/>
      <c r="D12" s="2"/>
      <c r="E12" s="2"/>
      <c r="F12" s="2"/>
      <c r="G12" s="2"/>
      <c r="H12" s="2"/>
      <c r="I12" s="2"/>
      <c r="J12" s="37"/>
      <c r="K12" s="7"/>
      <c r="L12" s="7"/>
      <c r="M12" s="7"/>
      <c r="N12" s="7"/>
      <c r="O12" s="7"/>
    </row>
    <row r="13" spans="2:16" ht="19.5" customHeight="1">
      <c r="B13" s="6" t="s">
        <v>152</v>
      </c>
      <c r="C13" s="6"/>
      <c r="D13" s="6"/>
      <c r="E13" s="6"/>
      <c r="F13" s="6"/>
      <c r="G13" s="6"/>
      <c r="H13" s="6"/>
      <c r="I13" s="6"/>
      <c r="J13" s="37"/>
      <c r="K13" s="7"/>
      <c r="L13" s="6" t="s">
        <v>158</v>
      </c>
      <c r="M13" s="7"/>
      <c r="N13" s="7"/>
    </row>
    <row r="14" spans="2:16" s="92" customFormat="1" ht="39.950000000000003" customHeight="1">
      <c r="B14" s="590" t="s">
        <v>161</v>
      </c>
      <c r="C14" s="591"/>
      <c r="D14" s="591"/>
      <c r="E14" s="591"/>
      <c r="F14" s="591"/>
      <c r="G14" s="591"/>
      <c r="H14" s="591"/>
      <c r="I14" s="592">
        <v>0</v>
      </c>
      <c r="J14" s="592"/>
      <c r="K14" s="7"/>
      <c r="L14" s="99"/>
      <c r="M14" s="98" t="s">
        <v>159</v>
      </c>
      <c r="N14" s="98" t="s">
        <v>162</v>
      </c>
      <c r="O14" s="98" t="s">
        <v>160</v>
      </c>
      <c r="P14" s="11" t="s">
        <v>200</v>
      </c>
    </row>
    <row r="15" spans="2:16" ht="39.950000000000003" customHeight="1">
      <c r="B15" s="590" t="s">
        <v>156</v>
      </c>
      <c r="C15" s="591"/>
      <c r="D15" s="591"/>
      <c r="E15" s="591"/>
      <c r="F15" s="591"/>
      <c r="G15" s="591"/>
      <c r="H15" s="591"/>
      <c r="I15" s="592">
        <v>0</v>
      </c>
      <c r="J15" s="592"/>
      <c r="L15" s="148" t="s">
        <v>209</v>
      </c>
      <c r="M15" s="100">
        <v>0</v>
      </c>
      <c r="N15" s="100">
        <v>0</v>
      </c>
      <c r="O15" s="100">
        <v>0</v>
      </c>
      <c r="P15" s="100">
        <v>0</v>
      </c>
    </row>
    <row r="16" spans="2:16" ht="39.950000000000003" customHeight="1">
      <c r="B16" s="590" t="s">
        <v>157</v>
      </c>
      <c r="C16" s="591"/>
      <c r="D16" s="591"/>
      <c r="E16" s="591"/>
      <c r="F16" s="591"/>
      <c r="G16" s="591"/>
      <c r="H16" s="591"/>
      <c r="I16" s="592">
        <v>0</v>
      </c>
      <c r="J16" s="592"/>
    </row>
    <row r="17" spans="7:10" ht="11.25" customHeight="1">
      <c r="G17" s="2"/>
      <c r="H17" s="2"/>
      <c r="I17" s="2"/>
      <c r="J17" s="8"/>
    </row>
    <row r="18" spans="7:10" ht="39.950000000000003" customHeight="1">
      <c r="G18" s="2"/>
      <c r="H18" s="2"/>
      <c r="I18" s="2"/>
      <c r="J18" s="8"/>
    </row>
    <row r="19" spans="7:10" ht="39.950000000000003" customHeight="1"/>
    <row r="20" spans="7:10" ht="39.950000000000003" customHeight="1"/>
    <row r="21" spans="7:10" ht="39.950000000000003" customHeight="1"/>
    <row r="22" spans="7:10" ht="39.950000000000003" customHeight="1"/>
    <row r="23" spans="7:10" ht="39.950000000000003" customHeight="1"/>
    <row r="24" spans="7:10" ht="39.950000000000003" customHeight="1"/>
  </sheetData>
  <sheetProtection insertRows="0" deleteRows="0" selectLockedCells="1"/>
  <mergeCells count="17">
    <mergeCell ref="B15:H15"/>
    <mergeCell ref="B16:H16"/>
    <mergeCell ref="I16:J16"/>
    <mergeCell ref="I15:J15"/>
    <mergeCell ref="I14:J14"/>
    <mergeCell ref="B14:H14"/>
    <mergeCell ref="I9:K9"/>
    <mergeCell ref="L9:P9"/>
    <mergeCell ref="I7:K7"/>
    <mergeCell ref="L7:P7"/>
    <mergeCell ref="I8:K8"/>
    <mergeCell ref="L8:P8"/>
    <mergeCell ref="B5:H5"/>
    <mergeCell ref="I5:K5"/>
    <mergeCell ref="L5:P5"/>
    <mergeCell ref="I6:K6"/>
    <mergeCell ref="L6:P6"/>
  </mergeCells>
  <phoneticPr fontId="2"/>
  <pageMargins left="0.7" right="0.7" top="0.75" bottom="0.75" header="0.3" footer="0.3"/>
  <pageSetup paperSize="9" scale="91" orientation="landscape" r:id="rId1"/>
  <headerFooter>
    <oddFooter>&amp;A</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34"/>
  <sheetViews>
    <sheetView view="pageBreakPreview" zoomScale="90" zoomScaleNormal="100" zoomScaleSheetLayoutView="90" workbookViewId="0">
      <selection activeCell="H4" sqref="H4:J5"/>
    </sheetView>
  </sheetViews>
  <sheetFormatPr defaultRowHeight="13.5"/>
  <cols>
    <col min="1" max="1" width="1.625" style="1" customWidth="1"/>
    <col min="2" max="5" width="13.625" style="1" customWidth="1"/>
    <col min="6" max="6" width="15.625" style="1" customWidth="1"/>
    <col min="7" max="7" width="10.625" style="1" customWidth="1"/>
    <col min="8" max="11" width="13.625" style="1" customWidth="1"/>
    <col min="12" max="12" width="15.625" style="1" customWidth="1"/>
    <col min="13" max="13" width="1.625" style="1" customWidth="1"/>
    <col min="14" max="14" width="9" style="1"/>
    <col min="15" max="16" width="0" style="1" hidden="1" customWidth="1"/>
    <col min="17" max="16384" width="9" style="1"/>
  </cols>
  <sheetData>
    <row r="1" spans="2:16" ht="19.5" customHeight="1">
      <c r="B1" s="3" t="s">
        <v>332</v>
      </c>
      <c r="C1" s="3"/>
      <c r="D1" s="3"/>
      <c r="E1" s="2"/>
      <c r="F1" s="7"/>
      <c r="G1" s="2"/>
      <c r="H1" s="7"/>
      <c r="I1" s="7"/>
      <c r="J1" s="7"/>
      <c r="K1" s="7"/>
    </row>
    <row r="2" spans="2:16" ht="15" customHeight="1">
      <c r="C2" s="6"/>
      <c r="D2" s="6"/>
      <c r="E2" s="6"/>
      <c r="F2" s="7"/>
      <c r="G2" s="6"/>
      <c r="I2" s="7"/>
      <c r="J2" s="7"/>
      <c r="K2" s="7"/>
    </row>
    <row r="3" spans="2:16" s="101" customFormat="1" ht="30" customHeight="1">
      <c r="B3" s="6" t="s">
        <v>163</v>
      </c>
      <c r="H3" s="6" t="s">
        <v>164</v>
      </c>
    </row>
    <row r="4" spans="2:16" s="102" customFormat="1" ht="24.95" customHeight="1">
      <c r="B4" s="593" t="s">
        <v>242</v>
      </c>
      <c r="C4" s="594"/>
      <c r="D4" s="594"/>
      <c r="E4" s="597" t="s">
        <v>240</v>
      </c>
      <c r="F4" s="599"/>
      <c r="H4" s="601" t="s">
        <v>329</v>
      </c>
      <c r="I4" s="602"/>
      <c r="J4" s="603"/>
      <c r="K4" s="171" t="s">
        <v>235</v>
      </c>
      <c r="L4" s="105"/>
      <c r="O4" s="102" t="s">
        <v>167</v>
      </c>
      <c r="P4" s="102" t="s">
        <v>170</v>
      </c>
    </row>
    <row r="5" spans="2:16" s="102" customFormat="1" ht="30" customHeight="1">
      <c r="B5" s="595"/>
      <c r="C5" s="596"/>
      <c r="D5" s="596"/>
      <c r="E5" s="598"/>
      <c r="F5" s="600"/>
      <c r="H5" s="604"/>
      <c r="I5" s="605"/>
      <c r="J5" s="606"/>
      <c r="K5" s="170" t="s">
        <v>232</v>
      </c>
      <c r="L5" s="173"/>
    </row>
    <row r="6" spans="2:16" s="102" customFormat="1" ht="24.95" customHeight="1">
      <c r="B6" s="607" t="s">
        <v>241</v>
      </c>
      <c r="C6" s="608"/>
      <c r="D6" s="609"/>
      <c r="E6" s="166" t="s">
        <v>240</v>
      </c>
      <c r="F6" s="167"/>
      <c r="H6" s="610" t="s">
        <v>239</v>
      </c>
      <c r="I6" s="611"/>
      <c r="J6" s="612"/>
      <c r="K6" s="228" t="s">
        <v>230</v>
      </c>
      <c r="L6" s="169"/>
      <c r="O6" s="102" t="s">
        <v>168</v>
      </c>
      <c r="P6" s="102" t="s">
        <v>171</v>
      </c>
    </row>
    <row r="7" spans="2:16" s="102" customFormat="1" ht="24.95" customHeight="1">
      <c r="B7" s="615" t="s">
        <v>333</v>
      </c>
      <c r="C7" s="616"/>
      <c r="D7" s="617"/>
      <c r="E7" s="230" t="s">
        <v>226</v>
      </c>
      <c r="F7" s="231"/>
      <c r="H7" s="618" t="s">
        <v>327</v>
      </c>
      <c r="I7" s="619"/>
      <c r="J7" s="620"/>
      <c r="K7" s="230" t="s">
        <v>334</v>
      </c>
      <c r="L7" s="232"/>
      <c r="O7" s="102" t="s">
        <v>169</v>
      </c>
      <c r="P7" s="102" t="s">
        <v>172</v>
      </c>
    </row>
    <row r="8" spans="2:16" s="102" customFormat="1" ht="24.95" customHeight="1">
      <c r="B8" s="624" t="s">
        <v>335</v>
      </c>
      <c r="C8" s="625"/>
      <c r="D8" s="626"/>
      <c r="E8" s="233" t="s">
        <v>226</v>
      </c>
      <c r="F8" s="234"/>
      <c r="H8" s="621"/>
      <c r="I8" s="622"/>
      <c r="J8" s="623"/>
      <c r="K8" s="233" t="s">
        <v>226</v>
      </c>
      <c r="L8" s="235"/>
      <c r="O8" s="102" t="s">
        <v>169</v>
      </c>
      <c r="P8" s="102" t="s">
        <v>172</v>
      </c>
    </row>
    <row r="9" spans="2:16" s="102" customFormat="1" ht="24.95" customHeight="1">
      <c r="B9" s="615" t="s">
        <v>336</v>
      </c>
      <c r="C9" s="616"/>
      <c r="D9" s="617"/>
      <c r="E9" s="230" t="s">
        <v>226</v>
      </c>
      <c r="F9" s="231"/>
      <c r="H9" s="618" t="s">
        <v>328</v>
      </c>
      <c r="I9" s="619"/>
      <c r="J9" s="620"/>
      <c r="K9" s="230" t="s">
        <v>334</v>
      </c>
      <c r="L9" s="232"/>
      <c r="P9" s="101" t="s">
        <v>176</v>
      </c>
    </row>
    <row r="10" spans="2:16" s="102" customFormat="1" ht="24.95" customHeight="1">
      <c r="B10" s="624" t="s">
        <v>337</v>
      </c>
      <c r="C10" s="625"/>
      <c r="D10" s="626"/>
      <c r="E10" s="233" t="s">
        <v>226</v>
      </c>
      <c r="F10" s="234"/>
      <c r="H10" s="621"/>
      <c r="I10" s="622"/>
      <c r="J10" s="623"/>
      <c r="K10" s="233" t="s">
        <v>226</v>
      </c>
      <c r="L10" s="235"/>
      <c r="P10" s="101" t="s">
        <v>176</v>
      </c>
    </row>
    <row r="11" spans="2:16" s="103" customFormat="1" ht="15" customHeight="1"/>
    <row r="12" spans="2:16" ht="30" customHeight="1">
      <c r="B12" s="6" t="s">
        <v>165</v>
      </c>
      <c r="C12" s="2"/>
      <c r="D12" s="2"/>
      <c r="E12" s="2"/>
      <c r="F12" s="7"/>
      <c r="G12" s="2"/>
      <c r="H12" s="6" t="s">
        <v>166</v>
      </c>
      <c r="I12" s="7"/>
      <c r="J12" s="7"/>
      <c r="K12" s="7"/>
    </row>
    <row r="13" spans="2:16" ht="24.95" customHeight="1">
      <c r="B13" s="627" t="s">
        <v>238</v>
      </c>
      <c r="C13" s="628"/>
      <c r="D13" s="629"/>
      <c r="E13" s="172" t="s">
        <v>237</v>
      </c>
      <c r="F13" s="104"/>
      <c r="G13" s="6"/>
      <c r="H13" s="601" t="s">
        <v>245</v>
      </c>
      <c r="I13" s="602"/>
      <c r="J13" s="603"/>
      <c r="K13" s="171" t="s">
        <v>235</v>
      </c>
      <c r="L13" s="167"/>
      <c r="O13" s="1" t="s">
        <v>173</v>
      </c>
    </row>
    <row r="14" spans="2:16" ht="24.95" customHeight="1">
      <c r="B14" s="630"/>
      <c r="C14" s="631"/>
      <c r="D14" s="632"/>
      <c r="E14" s="166" t="s">
        <v>236</v>
      </c>
      <c r="F14" s="104"/>
      <c r="G14" s="6"/>
      <c r="H14" s="604"/>
      <c r="I14" s="605"/>
      <c r="J14" s="606"/>
      <c r="K14" s="170" t="s">
        <v>232</v>
      </c>
      <c r="L14" s="229"/>
      <c r="O14" s="1" t="s">
        <v>173</v>
      </c>
    </row>
    <row r="15" spans="2:16" ht="24.95" customHeight="1">
      <c r="B15" s="633" t="s">
        <v>243</v>
      </c>
      <c r="C15" s="634"/>
      <c r="D15" s="635"/>
      <c r="E15" s="171" t="s">
        <v>235</v>
      </c>
      <c r="F15" s="229"/>
      <c r="H15" s="593" t="s">
        <v>234</v>
      </c>
      <c r="I15" s="594"/>
      <c r="J15" s="639"/>
      <c r="K15" s="597" t="s">
        <v>233</v>
      </c>
      <c r="L15" s="613"/>
      <c r="O15" s="1" t="s">
        <v>174</v>
      </c>
    </row>
    <row r="16" spans="2:16" ht="30" customHeight="1">
      <c r="B16" s="636"/>
      <c r="C16" s="637"/>
      <c r="D16" s="638"/>
      <c r="E16" s="170" t="s">
        <v>232</v>
      </c>
      <c r="F16" s="229"/>
      <c r="H16" s="595"/>
      <c r="I16" s="596"/>
      <c r="J16" s="640"/>
      <c r="K16" s="598"/>
      <c r="L16" s="614"/>
      <c r="O16" s="1" t="s">
        <v>174</v>
      </c>
    </row>
    <row r="17" spans="2:15" ht="24.95" customHeight="1">
      <c r="B17" s="641" t="s">
        <v>231</v>
      </c>
      <c r="C17" s="642"/>
      <c r="D17" s="643"/>
      <c r="E17" s="228" t="s">
        <v>230</v>
      </c>
      <c r="F17" s="169"/>
      <c r="H17" s="593" t="s">
        <v>229</v>
      </c>
      <c r="I17" s="594"/>
      <c r="J17" s="639"/>
      <c r="K17" s="228" t="s">
        <v>228</v>
      </c>
      <c r="L17" s="169"/>
      <c r="O17" s="1" t="s">
        <v>175</v>
      </c>
    </row>
    <row r="18" spans="2:15" ht="30" customHeight="1">
      <c r="B18" s="627" t="s">
        <v>244</v>
      </c>
      <c r="C18" s="628"/>
      <c r="D18" s="629"/>
      <c r="E18" s="168" t="s">
        <v>227</v>
      </c>
      <c r="F18" s="167"/>
      <c r="H18" s="610" t="s">
        <v>246</v>
      </c>
      <c r="I18" s="611"/>
      <c r="J18" s="612"/>
      <c r="K18" s="168" t="s">
        <v>227</v>
      </c>
      <c r="L18" s="167"/>
    </row>
    <row r="19" spans="2:15" ht="24.95" customHeight="1">
      <c r="B19" s="630"/>
      <c r="C19" s="631"/>
      <c r="D19" s="632"/>
      <c r="E19" s="166" t="s">
        <v>226</v>
      </c>
      <c r="F19" s="105"/>
      <c r="H19" s="644"/>
      <c r="I19" s="645"/>
      <c r="J19" s="646"/>
      <c r="K19" s="166" t="s">
        <v>226</v>
      </c>
      <c r="L19" s="105"/>
    </row>
    <row r="20" spans="2:15" ht="15" customHeight="1"/>
    <row r="21" spans="2:15" ht="30" customHeight="1">
      <c r="B21" s="6" t="s">
        <v>225</v>
      </c>
      <c r="C21" s="2"/>
      <c r="D21" s="2"/>
      <c r="E21" s="2"/>
      <c r="F21" s="7"/>
      <c r="G21" s="2"/>
      <c r="H21" s="6"/>
      <c r="I21" s="7"/>
      <c r="J21" s="7"/>
      <c r="K21" s="7"/>
      <c r="L21" s="7"/>
    </row>
    <row r="22" spans="2:15" ht="30" customHeight="1">
      <c r="B22" s="610" t="s">
        <v>224</v>
      </c>
      <c r="C22" s="611"/>
      <c r="D22" s="612"/>
      <c r="E22" s="165" t="s">
        <v>223</v>
      </c>
      <c r="F22" s="104"/>
      <c r="G22" s="6"/>
      <c r="H22" s="647"/>
      <c r="I22" s="647"/>
      <c r="J22" s="647"/>
      <c r="K22" s="164"/>
      <c r="L22" s="163"/>
      <c r="O22" s="1" t="s">
        <v>173</v>
      </c>
    </row>
    <row r="23" spans="2:15" ht="30" customHeight="1">
      <c r="B23" s="644"/>
      <c r="C23" s="645"/>
      <c r="D23" s="646"/>
      <c r="E23" s="165" t="s">
        <v>222</v>
      </c>
      <c r="F23" s="105"/>
      <c r="G23" s="6"/>
      <c r="H23" s="647"/>
      <c r="I23" s="647"/>
      <c r="J23" s="647"/>
      <c r="K23" s="164"/>
      <c r="L23" s="163"/>
      <c r="O23" s="1" t="s">
        <v>173</v>
      </c>
    </row>
    <row r="24" spans="2:15" ht="13.5" customHeight="1"/>
    <row r="25" spans="2:15" ht="30" customHeight="1"/>
    <row r="26" spans="2:15" ht="30" customHeight="1"/>
    <row r="27" spans="2:15" ht="30" customHeight="1"/>
    <row r="28" spans="2:15" ht="30" customHeight="1"/>
    <row r="29" spans="2:15" ht="30" customHeight="1"/>
    <row r="30" spans="2:15" ht="30" customHeight="1"/>
    <row r="31" spans="2:15" ht="30" customHeight="1"/>
    <row r="32" spans="2:15" ht="30" customHeight="1"/>
    <row r="33" ht="30" customHeight="1"/>
    <row r="34" ht="30" customHeight="1"/>
  </sheetData>
  <sheetProtection insertRows="0" deleteRows="0" selectLockedCells="1"/>
  <mergeCells count="25">
    <mergeCell ref="B17:D17"/>
    <mergeCell ref="H17:J17"/>
    <mergeCell ref="B18:D19"/>
    <mergeCell ref="H18:J19"/>
    <mergeCell ref="B22:D23"/>
    <mergeCell ref="H22:J22"/>
    <mergeCell ref="H23:J23"/>
    <mergeCell ref="L15:L16"/>
    <mergeCell ref="B7:D7"/>
    <mergeCell ref="H7:J8"/>
    <mergeCell ref="B8:D8"/>
    <mergeCell ref="B9:D9"/>
    <mergeCell ref="H9:J10"/>
    <mergeCell ref="B10:D10"/>
    <mergeCell ref="B13:D14"/>
    <mergeCell ref="H13:J14"/>
    <mergeCell ref="B15:D16"/>
    <mergeCell ref="H15:J16"/>
    <mergeCell ref="K15:K16"/>
    <mergeCell ref="B4:D5"/>
    <mergeCell ref="E4:E5"/>
    <mergeCell ref="F4:F5"/>
    <mergeCell ref="H4:J5"/>
    <mergeCell ref="B6:D6"/>
    <mergeCell ref="H6:J6"/>
  </mergeCells>
  <phoneticPr fontId="2"/>
  <dataValidations count="3">
    <dataValidation type="list" allowBlank="1" showInputMessage="1" showErrorMessage="1" sqref="L6 L17 F17">
      <formula1>"策定済,未策定"</formula1>
    </dataValidation>
    <dataValidation type="list" allowBlank="1" showInputMessage="1" showErrorMessage="1" sqref="F13 F22">
      <formula1>"有,無"</formula1>
    </dataValidation>
    <dataValidation type="list" allowBlank="1" showInputMessage="1" showErrorMessage="1" sqref="F14">
      <formula1>"全て作成済,一部未作成,全て未作成,案件なし"</formula1>
    </dataValidation>
  </dataValidations>
  <printOptions horizontalCentered="1"/>
  <pageMargins left="0.7" right="0.7" top="0.75" bottom="0.75" header="0.3" footer="0.3"/>
  <pageSetup paperSize="9" scale="83" fitToHeight="0" orientation="landscape" r:id="rId1"/>
  <headerFooter>
    <oddFoote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F19"/>
  <sheetViews>
    <sheetView view="pageBreakPreview" zoomScaleNormal="100" zoomScaleSheetLayoutView="100" workbookViewId="0">
      <selection activeCell="E8" sqref="E8"/>
    </sheetView>
  </sheetViews>
  <sheetFormatPr defaultRowHeight="13.5"/>
  <cols>
    <col min="1" max="1" width="1.625" style="70" customWidth="1"/>
    <col min="2" max="2" width="27.625" style="70" customWidth="1"/>
    <col min="3" max="3" width="10.625" style="70" customWidth="1"/>
    <col min="4" max="4" width="13.625" style="70" customWidth="1"/>
    <col min="5" max="5" width="33.5" style="70" customWidth="1"/>
    <col min="6" max="6" width="1.625" style="70" customWidth="1"/>
    <col min="7" max="16384" width="9" style="70"/>
  </cols>
  <sheetData>
    <row r="1" spans="2:6">
      <c r="F1" s="71"/>
    </row>
    <row r="2" spans="2:6" ht="33" customHeight="1">
      <c r="B2" s="648" t="s">
        <v>122</v>
      </c>
      <c r="C2" s="649"/>
      <c r="D2" s="649"/>
      <c r="E2" s="650"/>
      <c r="F2" s="71"/>
    </row>
    <row r="3" spans="2:6" s="73" customFormat="1" ht="12.75" customHeight="1">
      <c r="B3" s="72"/>
      <c r="C3" s="72"/>
      <c r="D3" s="72"/>
      <c r="E3" s="72"/>
      <c r="F3" s="71"/>
    </row>
    <row r="4" spans="2:6" ht="21" customHeight="1">
      <c r="B4" s="651" t="s">
        <v>141</v>
      </c>
      <c r="C4" s="651"/>
      <c r="D4" s="651"/>
      <c r="E4" s="651"/>
      <c r="F4" s="71"/>
    </row>
    <row r="5" spans="2:6" ht="13.5" customHeight="1">
      <c r="B5" s="74"/>
      <c r="C5" s="74"/>
      <c r="D5" s="74"/>
      <c r="E5" s="74"/>
      <c r="F5" s="74"/>
    </row>
    <row r="6" spans="2:6" ht="24.95" customHeight="1">
      <c r="D6" s="75" t="s">
        <v>123</v>
      </c>
      <c r="E6" s="76">
        <f>【共通】!C5</f>
        <v>0</v>
      </c>
      <c r="F6" s="77"/>
    </row>
    <row r="7" spans="2:6" ht="24.95" customHeight="1">
      <c r="D7" s="75" t="s">
        <v>124</v>
      </c>
      <c r="E7" s="141" t="s">
        <v>492</v>
      </c>
      <c r="F7" s="77"/>
    </row>
    <row r="8" spans="2:6">
      <c r="F8" s="77"/>
    </row>
    <row r="9" spans="2:6" ht="26.25" customHeight="1">
      <c r="B9" s="78" t="s">
        <v>125</v>
      </c>
      <c r="C9" s="79" t="s">
        <v>126</v>
      </c>
      <c r="D9" s="656" t="s">
        <v>127</v>
      </c>
      <c r="E9" s="657"/>
      <c r="F9" s="77"/>
    </row>
    <row r="10" spans="2:6" ht="60" customHeight="1">
      <c r="B10" s="80" t="s">
        <v>128</v>
      </c>
      <c r="C10" s="67"/>
      <c r="D10" s="652"/>
      <c r="E10" s="653"/>
      <c r="F10" s="77"/>
    </row>
    <row r="11" spans="2:6" ht="60" customHeight="1">
      <c r="B11" s="80" t="s">
        <v>129</v>
      </c>
      <c r="C11" s="67"/>
      <c r="D11" s="654"/>
      <c r="E11" s="653"/>
      <c r="F11" s="77"/>
    </row>
    <row r="12" spans="2:6" ht="60" customHeight="1">
      <c r="B12" s="80" t="s">
        <v>130</v>
      </c>
      <c r="C12" s="67"/>
      <c r="D12" s="654"/>
      <c r="E12" s="653"/>
      <c r="F12" s="77"/>
    </row>
    <row r="13" spans="2:6" ht="60" customHeight="1">
      <c r="B13" s="80" t="s">
        <v>131</v>
      </c>
      <c r="C13" s="67"/>
      <c r="D13" s="654"/>
      <c r="E13" s="653"/>
      <c r="F13" s="77"/>
    </row>
    <row r="14" spans="2:6" ht="60" customHeight="1">
      <c r="B14" s="80" t="s">
        <v>132</v>
      </c>
      <c r="C14" s="67"/>
      <c r="D14" s="654"/>
      <c r="E14" s="653"/>
      <c r="F14" s="77"/>
    </row>
    <row r="15" spans="2:6" ht="60" customHeight="1">
      <c r="B15" s="80" t="s">
        <v>133</v>
      </c>
      <c r="C15" s="67"/>
      <c r="D15" s="654"/>
      <c r="E15" s="653"/>
      <c r="F15" s="77"/>
    </row>
    <row r="16" spans="2:6" ht="60" customHeight="1">
      <c r="B16" s="80" t="s">
        <v>134</v>
      </c>
      <c r="C16" s="67"/>
      <c r="D16" s="654"/>
      <c r="E16" s="653"/>
      <c r="F16" s="77"/>
    </row>
    <row r="17" spans="2:6" ht="60" customHeight="1">
      <c r="B17" s="81" t="s">
        <v>135</v>
      </c>
      <c r="C17" s="68"/>
      <c r="D17" s="658" t="s">
        <v>324</v>
      </c>
      <c r="E17" s="659"/>
      <c r="F17" s="77"/>
    </row>
    <row r="18" spans="2:6" ht="34.5" customHeight="1">
      <c r="B18" s="655" t="s">
        <v>136</v>
      </c>
      <c r="C18" s="655"/>
      <c r="D18" s="655"/>
      <c r="E18" s="655"/>
      <c r="F18" s="77"/>
    </row>
    <row r="19" spans="2:6">
      <c r="F19" s="77"/>
    </row>
  </sheetData>
  <sheetProtection selectLockedCells="1"/>
  <mergeCells count="12">
    <mergeCell ref="B2:E2"/>
    <mergeCell ref="B4:E4"/>
    <mergeCell ref="D10:E10"/>
    <mergeCell ref="D11:E11"/>
    <mergeCell ref="B18:E18"/>
    <mergeCell ref="D9:E9"/>
    <mergeCell ref="D12:E12"/>
    <mergeCell ref="D13:E13"/>
    <mergeCell ref="D14:E14"/>
    <mergeCell ref="D15:E15"/>
    <mergeCell ref="D16:E16"/>
    <mergeCell ref="D17:E17"/>
  </mergeCells>
  <phoneticPr fontId="2"/>
  <dataValidations count="1">
    <dataValidation type="list" allowBlank="1" showInputMessage="1" showErrorMessage="1" sqref="C10:C17">
      <formula1>"適合,不適合,該当なし"</formula1>
    </dataValidation>
  </dataValidations>
  <pageMargins left="0.7" right="0.7" top="0.75" bottom="0.75" header="0.3" footer="0.3"/>
  <pageSetup paperSize="9" fitToHeight="0" orientation="portrait" r:id="rId1"/>
  <headerFooter>
    <oddFoote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7"/>
  <sheetViews>
    <sheetView showGridLines="0" view="pageBreakPreview" zoomScaleNormal="100" zoomScaleSheetLayoutView="100" workbookViewId="0">
      <selection activeCell="J3" sqref="J1:M1048576"/>
    </sheetView>
  </sheetViews>
  <sheetFormatPr defaultRowHeight="13.5"/>
  <cols>
    <col min="1" max="1" width="5.875" customWidth="1"/>
    <col min="2" max="2" width="8.5" customWidth="1"/>
    <col min="3" max="3" width="28" customWidth="1"/>
    <col min="4" max="4" width="18.5" customWidth="1"/>
    <col min="5" max="5" width="10.5" customWidth="1"/>
    <col min="6" max="6" width="11.375" customWidth="1"/>
    <col min="7" max="7" width="14.625" customWidth="1"/>
    <col min="8" max="8" width="16.875" customWidth="1"/>
    <col min="10" max="13" width="0" hidden="1" customWidth="1"/>
  </cols>
  <sheetData>
    <row r="1" spans="1:13" ht="33" customHeight="1">
      <c r="A1" s="660" t="s">
        <v>256</v>
      </c>
      <c r="B1" s="660"/>
      <c r="C1" s="660"/>
      <c r="D1" s="660"/>
      <c r="E1" s="660"/>
      <c r="F1" s="660"/>
      <c r="G1" s="660"/>
      <c r="H1" s="660"/>
    </row>
    <row r="2" spans="1:13" ht="45.75" customHeight="1">
      <c r="A2" s="661" t="s">
        <v>257</v>
      </c>
      <c r="B2" s="661"/>
      <c r="C2" s="661"/>
      <c r="D2" s="661"/>
      <c r="E2" s="661"/>
      <c r="F2" s="661"/>
      <c r="G2" s="661"/>
      <c r="H2" s="661"/>
    </row>
    <row r="3" spans="1:13" ht="21.75" customHeight="1">
      <c r="A3" s="176" t="s">
        <v>258</v>
      </c>
      <c r="B3" s="177"/>
      <c r="C3" s="177"/>
      <c r="D3" s="177"/>
      <c r="E3" s="177"/>
      <c r="F3" s="177"/>
      <c r="G3" s="177"/>
      <c r="H3" s="177"/>
    </row>
    <row r="4" spans="1:13" ht="18" customHeight="1">
      <c r="A4" s="662" t="s">
        <v>259</v>
      </c>
      <c r="B4" s="662"/>
      <c r="C4" s="178" t="s">
        <v>260</v>
      </c>
      <c r="D4" s="179" t="s">
        <v>261</v>
      </c>
      <c r="E4" s="663" t="s">
        <v>262</v>
      </c>
      <c r="F4" s="663"/>
      <c r="G4" s="663"/>
      <c r="H4" s="663"/>
      <c r="J4" t="s">
        <v>93</v>
      </c>
      <c r="K4" t="s">
        <v>263</v>
      </c>
      <c r="L4" t="s">
        <v>264</v>
      </c>
      <c r="M4" t="s">
        <v>265</v>
      </c>
    </row>
    <row r="5" spans="1:13" ht="18" customHeight="1">
      <c r="A5" s="662" t="s">
        <v>255</v>
      </c>
      <c r="B5" s="662"/>
      <c r="C5" s="180"/>
      <c r="D5" s="179" t="s">
        <v>254</v>
      </c>
      <c r="E5" s="663"/>
      <c r="F5" s="663"/>
      <c r="G5" s="663"/>
      <c r="H5" s="663"/>
      <c r="J5" t="s">
        <v>266</v>
      </c>
      <c r="K5" t="s">
        <v>267</v>
      </c>
      <c r="L5" t="s">
        <v>268</v>
      </c>
      <c r="M5" t="s">
        <v>269</v>
      </c>
    </row>
    <row r="6" spans="1:13" ht="18" customHeight="1">
      <c r="A6" s="662" t="s">
        <v>270</v>
      </c>
      <c r="B6" s="662"/>
      <c r="C6" s="181"/>
      <c r="D6" s="179" t="s">
        <v>253</v>
      </c>
      <c r="E6" s="663" t="s">
        <v>271</v>
      </c>
      <c r="F6" s="663"/>
      <c r="G6" s="663"/>
      <c r="H6" s="663"/>
      <c r="J6" t="s">
        <v>272</v>
      </c>
    </row>
    <row r="7" spans="1:13" ht="47.25" customHeight="1">
      <c r="A7" s="662" t="s">
        <v>273</v>
      </c>
      <c r="B7" s="662"/>
      <c r="C7" s="670" t="s">
        <v>545</v>
      </c>
      <c r="D7" s="671"/>
      <c r="E7" s="671"/>
      <c r="F7" s="671"/>
      <c r="G7" s="671"/>
      <c r="H7" s="672"/>
    </row>
    <row r="8" spans="1:13" ht="18" customHeight="1"/>
    <row r="9" spans="1:13" ht="18" customHeight="1">
      <c r="A9" s="182" t="s">
        <v>252</v>
      </c>
      <c r="B9" s="182" t="s">
        <v>251</v>
      </c>
      <c r="C9" s="673" t="s">
        <v>274</v>
      </c>
      <c r="D9" s="674"/>
      <c r="E9" s="675" t="s">
        <v>275</v>
      </c>
      <c r="F9" s="676"/>
      <c r="G9" s="183" t="s">
        <v>276</v>
      </c>
      <c r="H9" s="182" t="s">
        <v>250</v>
      </c>
    </row>
    <row r="10" spans="1:13" ht="24" customHeight="1">
      <c r="A10" s="677" t="s">
        <v>277</v>
      </c>
      <c r="B10" s="679" t="s">
        <v>247</v>
      </c>
      <c r="C10" s="680" t="s">
        <v>278</v>
      </c>
      <c r="D10" s="681"/>
      <c r="E10" s="184" t="s">
        <v>279</v>
      </c>
      <c r="F10" s="185"/>
      <c r="G10" s="679"/>
      <c r="H10" s="664" t="s">
        <v>280</v>
      </c>
    </row>
    <row r="11" spans="1:13" ht="24" customHeight="1">
      <c r="A11" s="678"/>
      <c r="B11" s="669"/>
      <c r="C11" s="682"/>
      <c r="D11" s="683"/>
      <c r="E11" s="186" t="s">
        <v>281</v>
      </c>
      <c r="F11" s="187"/>
      <c r="G11" s="669"/>
      <c r="H11" s="666"/>
    </row>
    <row r="12" spans="1:13" ht="24" customHeight="1">
      <c r="A12" s="677" t="s">
        <v>282</v>
      </c>
      <c r="B12" s="188"/>
      <c r="C12" s="697" t="s">
        <v>283</v>
      </c>
      <c r="D12" s="698"/>
      <c r="E12" s="680"/>
      <c r="F12" s="699"/>
      <c r="G12" s="189"/>
      <c r="H12" s="664" t="s">
        <v>284</v>
      </c>
    </row>
    <row r="13" spans="1:13" ht="24" customHeight="1">
      <c r="A13" s="696"/>
      <c r="B13" s="667" t="s">
        <v>247</v>
      </c>
      <c r="C13" s="190" t="s">
        <v>249</v>
      </c>
      <c r="D13" s="191"/>
      <c r="E13" s="684"/>
      <c r="F13" s="685"/>
      <c r="G13" s="189"/>
      <c r="H13" s="665"/>
    </row>
    <row r="14" spans="1:13" ht="24" customHeight="1">
      <c r="A14" s="696"/>
      <c r="B14" s="668"/>
      <c r="C14" s="686" t="s">
        <v>285</v>
      </c>
      <c r="D14" s="687"/>
      <c r="E14" s="688"/>
      <c r="F14" s="689"/>
      <c r="G14" s="192"/>
      <c r="H14" s="665"/>
    </row>
    <row r="15" spans="1:13" ht="24" customHeight="1">
      <c r="A15" s="696"/>
      <c r="B15" s="668"/>
      <c r="C15" s="225"/>
      <c r="D15" s="193"/>
      <c r="E15" s="194" t="s">
        <v>286</v>
      </c>
      <c r="F15" s="195"/>
      <c r="G15" s="196"/>
      <c r="H15" s="665"/>
    </row>
    <row r="16" spans="1:13" ht="24" customHeight="1">
      <c r="A16" s="696"/>
      <c r="B16" s="668"/>
      <c r="C16" s="690" t="s">
        <v>287</v>
      </c>
      <c r="D16" s="691"/>
      <c r="E16" s="694"/>
      <c r="F16" s="695"/>
      <c r="G16" s="197"/>
      <c r="H16" s="665"/>
    </row>
    <row r="17" spans="1:8" ht="24" customHeight="1">
      <c r="A17" s="696"/>
      <c r="B17" s="669"/>
      <c r="C17" s="692"/>
      <c r="D17" s="693"/>
      <c r="E17" s="194" t="s">
        <v>286</v>
      </c>
      <c r="F17" s="195"/>
      <c r="G17" s="197"/>
      <c r="H17" s="666"/>
    </row>
    <row r="18" spans="1:8" ht="24" customHeight="1">
      <c r="A18" s="696"/>
      <c r="B18" s="679" t="s">
        <v>288</v>
      </c>
      <c r="C18" s="706" t="s">
        <v>248</v>
      </c>
      <c r="D18" s="707"/>
      <c r="E18" s="680"/>
      <c r="F18" s="699"/>
      <c r="G18" s="198"/>
      <c r="H18" s="664" t="s">
        <v>289</v>
      </c>
    </row>
    <row r="19" spans="1:8" ht="24" customHeight="1">
      <c r="A19" s="696"/>
      <c r="B19" s="668"/>
      <c r="C19" s="690" t="s">
        <v>290</v>
      </c>
      <c r="D19" s="691"/>
      <c r="E19" s="688"/>
      <c r="F19" s="689"/>
      <c r="G19" s="199"/>
      <c r="H19" s="665"/>
    </row>
    <row r="20" spans="1:8" ht="24" customHeight="1">
      <c r="A20" s="696"/>
      <c r="B20" s="669"/>
      <c r="C20" s="692"/>
      <c r="D20" s="693"/>
      <c r="E20" s="194" t="s">
        <v>286</v>
      </c>
      <c r="F20" s="195"/>
      <c r="G20" s="200"/>
      <c r="H20" s="666"/>
    </row>
    <row r="21" spans="1:8" ht="24" customHeight="1">
      <c r="A21" s="696"/>
      <c r="B21" s="668" t="s">
        <v>291</v>
      </c>
      <c r="C21" s="702" t="s">
        <v>292</v>
      </c>
      <c r="D21" s="703"/>
      <c r="E21" s="201"/>
      <c r="F21" s="202"/>
      <c r="G21" s="203"/>
      <c r="H21" s="664" t="s">
        <v>293</v>
      </c>
    </row>
    <row r="22" spans="1:8" ht="24" customHeight="1">
      <c r="A22" s="678"/>
      <c r="B22" s="669"/>
      <c r="C22" s="704" t="s">
        <v>294</v>
      </c>
      <c r="D22" s="705"/>
      <c r="E22" s="186" t="s">
        <v>295</v>
      </c>
      <c r="F22" s="204"/>
      <c r="G22" s="205"/>
      <c r="H22" s="666"/>
    </row>
    <row r="23" spans="1:8" ht="46.5" customHeight="1">
      <c r="A23" s="677" t="s">
        <v>296</v>
      </c>
      <c r="B23" s="679" t="s">
        <v>247</v>
      </c>
      <c r="C23" s="700" t="s">
        <v>297</v>
      </c>
      <c r="D23" s="701"/>
      <c r="E23" s="201"/>
      <c r="F23" s="206"/>
      <c r="G23" s="198"/>
      <c r="H23" s="664" t="s">
        <v>298</v>
      </c>
    </row>
    <row r="24" spans="1:8" ht="24" customHeight="1">
      <c r="A24" s="696"/>
      <c r="B24" s="668"/>
      <c r="C24" s="690" t="s">
        <v>299</v>
      </c>
      <c r="D24" s="691"/>
      <c r="E24" s="207" t="s">
        <v>300</v>
      </c>
      <c r="F24" s="208"/>
      <c r="G24" s="209"/>
      <c r="H24" s="665"/>
    </row>
    <row r="25" spans="1:8" ht="24" customHeight="1">
      <c r="A25" s="678"/>
      <c r="B25" s="669"/>
      <c r="C25" s="692"/>
      <c r="D25" s="693"/>
      <c r="E25" s="210" t="s">
        <v>301</v>
      </c>
      <c r="F25" s="211"/>
      <c r="G25" s="200"/>
      <c r="H25" s="666"/>
    </row>
    <row r="26" spans="1:8" ht="24" customHeight="1">
      <c r="A26" s="677" t="s">
        <v>302</v>
      </c>
      <c r="B26" s="679" t="s">
        <v>247</v>
      </c>
      <c r="C26" s="680" t="s">
        <v>303</v>
      </c>
      <c r="D26" s="681"/>
      <c r="E26" s="207" t="s">
        <v>300</v>
      </c>
      <c r="F26" s="208"/>
      <c r="G26" s="189"/>
      <c r="H26" s="212"/>
    </row>
    <row r="27" spans="1:8" ht="24" customHeight="1">
      <c r="A27" s="678"/>
      <c r="B27" s="669"/>
      <c r="C27" s="682"/>
      <c r="D27" s="683"/>
      <c r="E27" s="210" t="s">
        <v>301</v>
      </c>
      <c r="F27" s="211"/>
      <c r="G27" s="189"/>
      <c r="H27" s="212"/>
    </row>
    <row r="28" spans="1:8" ht="37.5" customHeight="1">
      <c r="A28" s="696" t="s">
        <v>304</v>
      </c>
      <c r="B28" s="679" t="s">
        <v>247</v>
      </c>
      <c r="C28" s="700" t="s">
        <v>305</v>
      </c>
      <c r="D28" s="701"/>
      <c r="E28" s="680"/>
      <c r="F28" s="699"/>
      <c r="G28" s="198"/>
      <c r="H28" s="664" t="s">
        <v>306</v>
      </c>
    </row>
    <row r="29" spans="1:8" ht="24" customHeight="1">
      <c r="A29" s="696"/>
      <c r="B29" s="668"/>
      <c r="C29" s="708" t="s">
        <v>307</v>
      </c>
      <c r="D29" s="709"/>
      <c r="E29" s="710"/>
      <c r="F29" s="711"/>
      <c r="G29" s="213"/>
      <c r="H29" s="665"/>
    </row>
    <row r="30" spans="1:8" ht="24" customHeight="1">
      <c r="A30" s="696"/>
      <c r="B30" s="668"/>
      <c r="C30" s="708" t="s">
        <v>308</v>
      </c>
      <c r="D30" s="709"/>
      <c r="E30" s="688"/>
      <c r="F30" s="689"/>
      <c r="G30" s="213"/>
      <c r="H30" s="665"/>
    </row>
    <row r="31" spans="1:8" ht="24" customHeight="1">
      <c r="A31" s="696"/>
      <c r="B31" s="668"/>
      <c r="C31" s="708" t="s">
        <v>309</v>
      </c>
      <c r="D31" s="709"/>
      <c r="E31" s="688"/>
      <c r="F31" s="689"/>
      <c r="G31" s="213"/>
      <c r="H31" s="665"/>
    </row>
    <row r="32" spans="1:8" ht="24" customHeight="1">
      <c r="A32" s="696"/>
      <c r="B32" s="668"/>
      <c r="C32" s="708" t="s">
        <v>310</v>
      </c>
      <c r="D32" s="709"/>
      <c r="E32" s="688"/>
      <c r="F32" s="689"/>
      <c r="G32" s="213"/>
      <c r="H32" s="665"/>
    </row>
    <row r="33" spans="1:8" ht="24" customHeight="1">
      <c r="A33" s="696"/>
      <c r="B33" s="668"/>
      <c r="C33" s="690" t="s">
        <v>311</v>
      </c>
      <c r="D33" s="691"/>
      <c r="E33" s="688"/>
      <c r="F33" s="689"/>
      <c r="G33" s="214"/>
      <c r="H33" s="665"/>
    </row>
    <row r="34" spans="1:8" ht="24" customHeight="1">
      <c r="A34" s="696"/>
      <c r="B34" s="668"/>
      <c r="C34" s="715"/>
      <c r="D34" s="716"/>
      <c r="E34" s="215" t="s">
        <v>312</v>
      </c>
      <c r="F34" s="216"/>
      <c r="G34" s="217"/>
      <c r="H34" s="665"/>
    </row>
    <row r="35" spans="1:8" ht="24" customHeight="1">
      <c r="A35" s="696"/>
      <c r="B35" s="668"/>
      <c r="C35" s="708" t="s">
        <v>313</v>
      </c>
      <c r="D35" s="709"/>
      <c r="E35" s="688"/>
      <c r="F35" s="689"/>
      <c r="G35" s="213"/>
      <c r="H35" s="665"/>
    </row>
    <row r="36" spans="1:8" ht="107.25" customHeight="1">
      <c r="A36" s="678"/>
      <c r="B36" s="669"/>
      <c r="C36" s="704" t="s">
        <v>314</v>
      </c>
      <c r="D36" s="712"/>
      <c r="E36" s="713"/>
      <c r="F36" s="714"/>
      <c r="G36" s="218"/>
      <c r="H36" s="666"/>
    </row>
    <row r="37" spans="1:8">
      <c r="A37" s="219"/>
    </row>
  </sheetData>
  <mergeCells count="64">
    <mergeCell ref="E32:F32"/>
    <mergeCell ref="C33:D34"/>
    <mergeCell ref="E33:F33"/>
    <mergeCell ref="C35:D35"/>
    <mergeCell ref="E35:F35"/>
    <mergeCell ref="H23:H25"/>
    <mergeCell ref="C24:D25"/>
    <mergeCell ref="A28:A36"/>
    <mergeCell ref="B28:B36"/>
    <mergeCell ref="C28:D28"/>
    <mergeCell ref="E28:F28"/>
    <mergeCell ref="H28:H36"/>
    <mergeCell ref="C29:D29"/>
    <mergeCell ref="E29:F29"/>
    <mergeCell ref="C30:D30"/>
    <mergeCell ref="E30:F30"/>
    <mergeCell ref="C31:D31"/>
    <mergeCell ref="C36:D36"/>
    <mergeCell ref="E36:F36"/>
    <mergeCell ref="E31:F31"/>
    <mergeCell ref="C32:D32"/>
    <mergeCell ref="H18:H20"/>
    <mergeCell ref="C19:D20"/>
    <mergeCell ref="E19:F19"/>
    <mergeCell ref="B21:B22"/>
    <mergeCell ref="C21:D21"/>
    <mergeCell ref="H21:H22"/>
    <mergeCell ref="C22:D22"/>
    <mergeCell ref="B18:B20"/>
    <mergeCell ref="C18:D18"/>
    <mergeCell ref="E18:F18"/>
    <mergeCell ref="C16:D17"/>
    <mergeCell ref="E16:F16"/>
    <mergeCell ref="A26:A27"/>
    <mergeCell ref="B26:B27"/>
    <mergeCell ref="C26:D27"/>
    <mergeCell ref="A12:A22"/>
    <mergeCell ref="C12:D12"/>
    <mergeCell ref="E12:F12"/>
    <mergeCell ref="A23:A25"/>
    <mergeCell ref="B23:B25"/>
    <mergeCell ref="C23:D23"/>
    <mergeCell ref="H12:H17"/>
    <mergeCell ref="B13:B17"/>
    <mergeCell ref="A6:B6"/>
    <mergeCell ref="E6:H6"/>
    <mergeCell ref="A7:B7"/>
    <mergeCell ref="C7:H7"/>
    <mergeCell ref="C9:D9"/>
    <mergeCell ref="E9:F9"/>
    <mergeCell ref="A10:A11"/>
    <mergeCell ref="B10:B11"/>
    <mergeCell ref="C10:D11"/>
    <mergeCell ref="G10:G11"/>
    <mergeCell ref="H10:H11"/>
    <mergeCell ref="E13:F13"/>
    <mergeCell ref="C14:D14"/>
    <mergeCell ref="E14:F14"/>
    <mergeCell ref="A1:H1"/>
    <mergeCell ref="A2:H2"/>
    <mergeCell ref="A4:B4"/>
    <mergeCell ref="E4:H4"/>
    <mergeCell ref="A5:B5"/>
    <mergeCell ref="E5:H5"/>
  </mergeCells>
  <phoneticPr fontId="2"/>
  <dataValidations count="4">
    <dataValidation type="list" allowBlank="1" showInputMessage="1" showErrorMessage="1" sqref="E35:F35 E30:F33 E14:F14 E16:F16 E19:F19">
      <formula1>$K$4:$K$5</formula1>
    </dataValidation>
    <dataValidation type="list" allowBlank="1" showInputMessage="1" showErrorMessage="1" sqref="E29:F29">
      <formula1>$L$4:$L$5</formula1>
    </dataValidation>
    <dataValidation type="list" allowBlank="1" showInputMessage="1" showErrorMessage="1" sqref="F24 F26">
      <formula1>$M$4:$M$5</formula1>
    </dataValidation>
    <dataValidation type="list" allowBlank="1" showInputMessage="1" showErrorMessage="1" sqref="F11">
      <formula1>$J$4:$J$6</formula1>
    </dataValidation>
  </dataValidations>
  <pageMargins left="0.7" right="0.7" top="0.75" bottom="0.75" header="0.3" footer="0.3"/>
  <pageSetup paperSize="9" scale="78" orientation="portrait" r:id="rId1"/>
  <headerFooter>
    <oddFoote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73"/>
  <sheetViews>
    <sheetView tabSelected="1" view="pageBreakPreview" zoomScaleNormal="100" zoomScaleSheetLayoutView="100" workbookViewId="0">
      <selection activeCell="B70" sqref="B70:D70"/>
    </sheetView>
  </sheetViews>
  <sheetFormatPr defaultRowHeight="14.25"/>
  <cols>
    <col min="1" max="1" width="5.125" style="13" customWidth="1"/>
    <col min="2" max="2" width="86.875" style="13" customWidth="1"/>
    <col min="3" max="3" width="7.625" style="36" customWidth="1"/>
    <col min="4" max="4" width="7.25" style="13" customWidth="1"/>
    <col min="5" max="16384" width="9" style="13"/>
  </cols>
  <sheetData>
    <row r="1" spans="1:5" ht="21" customHeight="1">
      <c r="A1" s="399" t="s">
        <v>550</v>
      </c>
      <c r="B1" s="399"/>
      <c r="C1" s="401"/>
      <c r="D1" s="401"/>
      <c r="E1" s="12"/>
    </row>
    <row r="2" spans="1:5" ht="19.5" customHeight="1" thickBot="1">
      <c r="A2" s="400"/>
      <c r="B2" s="400"/>
      <c r="C2" s="14"/>
      <c r="D2" s="15"/>
      <c r="E2" s="12"/>
    </row>
    <row r="3" spans="1:5" ht="20.25" customHeight="1">
      <c r="A3" s="114">
        <v>1</v>
      </c>
      <c r="B3" s="113" t="s">
        <v>28</v>
      </c>
      <c r="C3" s="111"/>
      <c r="D3" s="112"/>
    </row>
    <row r="4" spans="1:5" s="115" customFormat="1" ht="60" customHeight="1">
      <c r="A4" s="402" t="s">
        <v>29</v>
      </c>
      <c r="B4" s="403"/>
      <c r="C4" s="403"/>
      <c r="D4" s="404"/>
    </row>
    <row r="5" spans="1:5" ht="21.75" customHeight="1">
      <c r="A5" s="17"/>
      <c r="B5" s="18"/>
      <c r="C5" s="405" t="s">
        <v>30</v>
      </c>
      <c r="D5" s="406"/>
    </row>
    <row r="6" spans="1:5" ht="21.75" customHeight="1">
      <c r="A6" s="17" t="s">
        <v>31</v>
      </c>
      <c r="B6" s="19" t="s">
        <v>32</v>
      </c>
      <c r="C6" s="386" t="s">
        <v>33</v>
      </c>
      <c r="D6" s="20" t="s">
        <v>34</v>
      </c>
    </row>
    <row r="7" spans="1:5" ht="21.75" customHeight="1">
      <c r="A7" s="17"/>
      <c r="B7" s="19" t="s">
        <v>35</v>
      </c>
      <c r="C7" s="21"/>
      <c r="D7" s="22"/>
    </row>
    <row r="8" spans="1:5" ht="21.75" customHeight="1">
      <c r="A8" s="17"/>
      <c r="B8" s="19" t="s">
        <v>556</v>
      </c>
      <c r="C8" s="21"/>
      <c r="D8" s="22"/>
    </row>
    <row r="9" spans="1:5" ht="21.75" customHeight="1">
      <c r="A9" s="17"/>
      <c r="B9" s="19" t="s">
        <v>320</v>
      </c>
      <c r="C9" s="21"/>
      <c r="D9" s="22"/>
    </row>
    <row r="10" spans="1:5" ht="21.75" customHeight="1">
      <c r="A10" s="17"/>
      <c r="B10" s="19" t="s">
        <v>321</v>
      </c>
      <c r="C10" s="21"/>
      <c r="D10" s="22"/>
    </row>
    <row r="11" spans="1:5" ht="21.75" customHeight="1">
      <c r="A11" s="17"/>
      <c r="B11" s="19" t="s">
        <v>322</v>
      </c>
      <c r="C11" s="21"/>
      <c r="D11" s="22"/>
    </row>
    <row r="12" spans="1:5" ht="21.75" customHeight="1">
      <c r="A12" s="17"/>
      <c r="B12" s="19" t="s">
        <v>557</v>
      </c>
      <c r="C12" s="21"/>
      <c r="D12" s="22"/>
    </row>
    <row r="13" spans="1:5" ht="21.75" customHeight="1">
      <c r="A13" s="17"/>
      <c r="B13" s="19" t="s">
        <v>551</v>
      </c>
      <c r="C13" s="21"/>
      <c r="D13" s="22"/>
    </row>
    <row r="14" spans="1:5" ht="21.75" customHeight="1">
      <c r="A14" s="17"/>
      <c r="B14" s="19" t="s">
        <v>552</v>
      </c>
      <c r="C14" s="21"/>
      <c r="D14" s="22"/>
    </row>
    <row r="15" spans="1:5" ht="21.75" customHeight="1">
      <c r="A15" s="17"/>
      <c r="B15" s="19" t="s">
        <v>553</v>
      </c>
      <c r="C15" s="21"/>
      <c r="D15" s="22"/>
    </row>
    <row r="16" spans="1:5" ht="21.75" customHeight="1">
      <c r="A16" s="17"/>
      <c r="B16" s="19" t="s">
        <v>554</v>
      </c>
      <c r="C16" s="21"/>
      <c r="D16" s="22"/>
    </row>
    <row r="17" spans="1:5" ht="21.75" customHeight="1">
      <c r="A17" s="17"/>
      <c r="B17" s="19" t="s">
        <v>555</v>
      </c>
      <c r="C17" s="21"/>
      <c r="D17" s="22"/>
    </row>
    <row r="18" spans="1:5" ht="21.75" customHeight="1">
      <c r="A18" s="17" t="s">
        <v>36</v>
      </c>
      <c r="B18" s="19" t="s">
        <v>37</v>
      </c>
      <c r="C18" s="21"/>
      <c r="D18" s="22"/>
    </row>
    <row r="19" spans="1:5" ht="21.75" customHeight="1" thickBot="1">
      <c r="A19" s="23" t="s">
        <v>38</v>
      </c>
      <c r="B19" s="24" t="s">
        <v>39</v>
      </c>
      <c r="C19" s="25"/>
      <c r="D19" s="26"/>
    </row>
    <row r="20" spans="1:5" ht="12" customHeight="1" thickBot="1">
      <c r="A20" s="27"/>
      <c r="B20" s="28"/>
      <c r="C20" s="16"/>
      <c r="D20" s="12"/>
    </row>
    <row r="21" spans="1:5" ht="21.75" customHeight="1">
      <c r="A21" s="29">
        <v>2</v>
      </c>
      <c r="B21" s="30" t="s">
        <v>40</v>
      </c>
      <c r="C21" s="31"/>
      <c r="D21" s="32"/>
    </row>
    <row r="22" spans="1:5" s="115" customFormat="1" ht="150" customHeight="1">
      <c r="A22" s="407" t="s">
        <v>549</v>
      </c>
      <c r="B22" s="408"/>
      <c r="C22" s="408"/>
      <c r="D22" s="409"/>
    </row>
    <row r="23" spans="1:5" ht="21.75" customHeight="1">
      <c r="A23" s="17"/>
      <c r="B23" s="18"/>
      <c r="C23" s="405" t="s">
        <v>30</v>
      </c>
      <c r="D23" s="406"/>
    </row>
    <row r="24" spans="1:5" s="142" customFormat="1" ht="18" customHeight="1">
      <c r="A24" s="17" t="s">
        <v>31</v>
      </c>
      <c r="B24" s="119" t="s">
        <v>204</v>
      </c>
      <c r="C24" s="33" t="s">
        <v>33</v>
      </c>
      <c r="D24" s="34" t="s">
        <v>34</v>
      </c>
      <c r="E24" s="115"/>
    </row>
    <row r="25" spans="1:5" s="147" customFormat="1" ht="22.5" customHeight="1">
      <c r="A25" s="143" t="s">
        <v>41</v>
      </c>
      <c r="B25" s="144" t="s">
        <v>205</v>
      </c>
      <c r="C25" s="118"/>
      <c r="D25" s="145"/>
      <c r="E25" s="146"/>
    </row>
    <row r="26" spans="1:5" s="147" customFormat="1" ht="22.5" customHeight="1">
      <c r="A26" s="143" t="s">
        <v>43</v>
      </c>
      <c r="B26" s="144" t="s">
        <v>206</v>
      </c>
      <c r="C26" s="118"/>
      <c r="D26" s="145"/>
      <c r="E26" s="146"/>
    </row>
    <row r="27" spans="1:5" s="115" customFormat="1" ht="18" customHeight="1">
      <c r="A27" s="17" t="s">
        <v>36</v>
      </c>
      <c r="B27" s="397" t="s">
        <v>207</v>
      </c>
      <c r="C27" s="397"/>
      <c r="D27" s="398"/>
    </row>
    <row r="28" spans="1:5" s="115" customFormat="1" ht="22.5" customHeight="1">
      <c r="A28" s="116" t="s">
        <v>41</v>
      </c>
      <c r="B28" s="119" t="s">
        <v>42</v>
      </c>
      <c r="C28" s="118"/>
      <c r="D28" s="117"/>
    </row>
    <row r="29" spans="1:5" s="115" customFormat="1" ht="22.5" customHeight="1">
      <c r="A29" s="116" t="s">
        <v>43</v>
      </c>
      <c r="B29" s="119" t="s">
        <v>44</v>
      </c>
      <c r="C29" s="118"/>
      <c r="D29" s="117"/>
    </row>
    <row r="30" spans="1:5" s="115" customFormat="1" ht="22.5" customHeight="1">
      <c r="A30" s="116" t="s">
        <v>45</v>
      </c>
      <c r="B30" s="119" t="s">
        <v>46</v>
      </c>
      <c r="C30" s="118"/>
      <c r="D30" s="117"/>
    </row>
    <row r="31" spans="1:5" s="115" customFormat="1" ht="22.5" customHeight="1">
      <c r="A31" s="116" t="s">
        <v>47</v>
      </c>
      <c r="B31" s="119" t="s">
        <v>48</v>
      </c>
      <c r="C31" s="118"/>
      <c r="D31" s="117"/>
    </row>
    <row r="32" spans="1:5" s="115" customFormat="1" ht="22.5" customHeight="1">
      <c r="A32" s="116" t="s">
        <v>49</v>
      </c>
      <c r="B32" s="119" t="s">
        <v>566</v>
      </c>
      <c r="C32" s="118"/>
      <c r="D32" s="117"/>
    </row>
    <row r="33" spans="1:4" s="115" customFormat="1" ht="22.5" customHeight="1">
      <c r="A33" s="116" t="s">
        <v>50</v>
      </c>
      <c r="B33" s="119" t="s">
        <v>51</v>
      </c>
      <c r="C33" s="118"/>
      <c r="D33" s="117"/>
    </row>
    <row r="34" spans="1:4" s="115" customFormat="1" ht="22.5" customHeight="1">
      <c r="A34" s="116" t="s">
        <v>52</v>
      </c>
      <c r="B34" s="119" t="s">
        <v>53</v>
      </c>
      <c r="C34" s="118"/>
      <c r="D34" s="117"/>
    </row>
    <row r="35" spans="1:4" s="115" customFormat="1" ht="22.5" customHeight="1">
      <c r="A35" s="116" t="s">
        <v>54</v>
      </c>
      <c r="B35" s="119" t="s">
        <v>55</v>
      </c>
      <c r="C35" s="118"/>
      <c r="D35" s="117"/>
    </row>
    <row r="36" spans="1:4" s="115" customFormat="1" ht="18" customHeight="1">
      <c r="A36" s="35" t="s">
        <v>38</v>
      </c>
      <c r="B36" s="397" t="s">
        <v>56</v>
      </c>
      <c r="C36" s="397"/>
      <c r="D36" s="398"/>
    </row>
    <row r="37" spans="1:4" s="115" customFormat="1" ht="23.25" customHeight="1">
      <c r="A37" s="116" t="s">
        <v>41</v>
      </c>
      <c r="B37" s="119" t="s">
        <v>57</v>
      </c>
      <c r="C37" s="118"/>
      <c r="D37" s="117"/>
    </row>
    <row r="38" spans="1:4" s="115" customFormat="1" ht="22.5" customHeight="1">
      <c r="A38" s="35" t="s">
        <v>72</v>
      </c>
      <c r="B38" s="397" t="s">
        <v>58</v>
      </c>
      <c r="C38" s="397"/>
      <c r="D38" s="398"/>
    </row>
    <row r="39" spans="1:4" s="115" customFormat="1" ht="22.5" customHeight="1">
      <c r="A39" s="116" t="s">
        <v>41</v>
      </c>
      <c r="B39" s="119" t="s">
        <v>59</v>
      </c>
      <c r="C39" s="118"/>
      <c r="D39" s="117"/>
    </row>
    <row r="40" spans="1:4" s="115" customFormat="1" ht="22.5" customHeight="1">
      <c r="A40" s="116" t="s">
        <v>43</v>
      </c>
      <c r="B40" s="119" t="s">
        <v>567</v>
      </c>
      <c r="C40" s="118"/>
      <c r="D40" s="117"/>
    </row>
    <row r="41" spans="1:4" s="115" customFormat="1" ht="22.5" customHeight="1">
      <c r="A41" s="116" t="s">
        <v>45</v>
      </c>
      <c r="B41" s="119" t="s">
        <v>181</v>
      </c>
      <c r="C41" s="118"/>
      <c r="D41" s="117"/>
    </row>
    <row r="42" spans="1:4" s="115" customFormat="1" ht="22.5" customHeight="1">
      <c r="A42" s="116" t="s">
        <v>47</v>
      </c>
      <c r="B42" s="119" t="s">
        <v>60</v>
      </c>
      <c r="C42" s="118"/>
      <c r="D42" s="117"/>
    </row>
    <row r="43" spans="1:4" s="115" customFormat="1" ht="22.5" customHeight="1">
      <c r="A43" s="116" t="s">
        <v>49</v>
      </c>
      <c r="B43" s="119" t="s">
        <v>183</v>
      </c>
      <c r="C43" s="118"/>
      <c r="D43" s="117"/>
    </row>
    <row r="44" spans="1:4" s="115" customFormat="1" ht="22.5" customHeight="1">
      <c r="A44" s="116" t="s">
        <v>50</v>
      </c>
      <c r="B44" s="119" t="s">
        <v>61</v>
      </c>
      <c r="C44" s="118"/>
      <c r="D44" s="117"/>
    </row>
    <row r="45" spans="1:4" s="115" customFormat="1" ht="22.5" customHeight="1">
      <c r="A45" s="116" t="s">
        <v>52</v>
      </c>
      <c r="B45" s="119" t="s">
        <v>184</v>
      </c>
      <c r="C45" s="118"/>
      <c r="D45" s="117"/>
    </row>
    <row r="46" spans="1:4" s="115" customFormat="1" ht="22.5" customHeight="1">
      <c r="A46" s="116" t="s">
        <v>54</v>
      </c>
      <c r="B46" s="119" t="s">
        <v>185</v>
      </c>
      <c r="C46" s="118"/>
      <c r="D46" s="117"/>
    </row>
    <row r="47" spans="1:4" s="115" customFormat="1" ht="22.5" customHeight="1">
      <c r="A47" s="116" t="s">
        <v>63</v>
      </c>
      <c r="B47" s="119" t="s">
        <v>186</v>
      </c>
      <c r="C47" s="118"/>
      <c r="D47" s="117"/>
    </row>
    <row r="48" spans="1:4" s="115" customFormat="1" ht="22.5" customHeight="1">
      <c r="A48" s="116" t="s">
        <v>65</v>
      </c>
      <c r="B48" s="119" t="s">
        <v>64</v>
      </c>
      <c r="C48" s="118"/>
      <c r="D48" s="117"/>
    </row>
    <row r="49" spans="1:4" s="115" customFormat="1" ht="22.5" customHeight="1">
      <c r="A49" s="116" t="s">
        <v>67</v>
      </c>
      <c r="B49" s="119" t="s">
        <v>66</v>
      </c>
      <c r="C49" s="118"/>
      <c r="D49" s="117"/>
    </row>
    <row r="50" spans="1:4" s="115" customFormat="1" ht="22.5" customHeight="1">
      <c r="A50" s="116" t="s">
        <v>68</v>
      </c>
      <c r="B50" s="119" t="s">
        <v>187</v>
      </c>
      <c r="C50" s="118"/>
      <c r="D50" s="117"/>
    </row>
    <row r="51" spans="1:4" s="115" customFormat="1" ht="22.5" customHeight="1">
      <c r="A51" s="116" t="s">
        <v>180</v>
      </c>
      <c r="B51" s="119" t="s">
        <v>177</v>
      </c>
      <c r="C51" s="118"/>
      <c r="D51" s="117"/>
    </row>
    <row r="52" spans="1:4" s="115" customFormat="1" ht="22.5" customHeight="1">
      <c r="A52" s="116" t="s">
        <v>189</v>
      </c>
      <c r="B52" s="119" t="s">
        <v>69</v>
      </c>
      <c r="C52" s="118"/>
      <c r="D52" s="117"/>
    </row>
    <row r="53" spans="1:4" s="115" customFormat="1" ht="22.5" customHeight="1">
      <c r="A53" s="116" t="s">
        <v>190</v>
      </c>
      <c r="B53" s="119" t="s">
        <v>70</v>
      </c>
      <c r="C53" s="118"/>
      <c r="D53" s="117"/>
    </row>
    <row r="54" spans="1:4" s="115" customFormat="1" ht="22.5" customHeight="1">
      <c r="A54" s="116" t="s">
        <v>191</v>
      </c>
      <c r="B54" s="119" t="s">
        <v>188</v>
      </c>
      <c r="C54" s="118"/>
      <c r="D54" s="117"/>
    </row>
    <row r="55" spans="1:4" s="115" customFormat="1" ht="22.5" customHeight="1">
      <c r="A55" s="116" t="s">
        <v>192</v>
      </c>
      <c r="B55" s="119" t="s">
        <v>71</v>
      </c>
      <c r="C55" s="118"/>
      <c r="D55" s="117"/>
    </row>
    <row r="56" spans="1:4" s="115" customFormat="1" ht="22.5" customHeight="1">
      <c r="A56" s="116" t="s">
        <v>193</v>
      </c>
      <c r="B56" s="119" t="s">
        <v>178</v>
      </c>
      <c r="C56" s="118"/>
      <c r="D56" s="117"/>
    </row>
    <row r="57" spans="1:4" s="115" customFormat="1" ht="22.5" customHeight="1">
      <c r="A57" s="35" t="s">
        <v>208</v>
      </c>
      <c r="B57" s="397" t="s">
        <v>73</v>
      </c>
      <c r="C57" s="397"/>
      <c r="D57" s="398"/>
    </row>
    <row r="58" spans="1:4" s="115" customFormat="1" ht="22.5" customHeight="1">
      <c r="A58" s="116" t="s">
        <v>41</v>
      </c>
      <c r="B58" s="119" t="s">
        <v>74</v>
      </c>
      <c r="C58" s="118"/>
      <c r="D58" s="117"/>
    </row>
    <row r="59" spans="1:4" s="115" customFormat="1" ht="22.5" customHeight="1">
      <c r="A59" s="116" t="s">
        <v>43</v>
      </c>
      <c r="B59" s="119" t="s">
        <v>75</v>
      </c>
      <c r="C59" s="118"/>
      <c r="D59" s="117"/>
    </row>
    <row r="60" spans="1:4" s="115" customFormat="1" ht="22.5" customHeight="1">
      <c r="A60" s="116" t="s">
        <v>45</v>
      </c>
      <c r="B60" s="119" t="s">
        <v>76</v>
      </c>
      <c r="C60" s="118"/>
      <c r="D60" s="117"/>
    </row>
    <row r="61" spans="1:4" s="115" customFormat="1" ht="22.5" customHeight="1">
      <c r="A61" s="116" t="s">
        <v>47</v>
      </c>
      <c r="B61" s="119" t="s">
        <v>77</v>
      </c>
      <c r="C61" s="118"/>
      <c r="D61" s="117"/>
    </row>
    <row r="62" spans="1:4" s="115" customFormat="1" ht="22.5" customHeight="1">
      <c r="A62" s="116" t="s">
        <v>49</v>
      </c>
      <c r="B62" s="119" t="s">
        <v>78</v>
      </c>
      <c r="C62" s="118"/>
      <c r="D62" s="117"/>
    </row>
    <row r="63" spans="1:4" s="115" customFormat="1" ht="22.5" customHeight="1">
      <c r="A63" s="116" t="s">
        <v>50</v>
      </c>
      <c r="B63" s="119" t="s">
        <v>571</v>
      </c>
      <c r="C63" s="118"/>
      <c r="D63" s="117"/>
    </row>
    <row r="64" spans="1:4" s="115" customFormat="1" ht="22.5" customHeight="1">
      <c r="A64" s="116" t="s">
        <v>52</v>
      </c>
      <c r="B64" s="119" t="s">
        <v>79</v>
      </c>
      <c r="C64" s="118"/>
      <c r="D64" s="117"/>
    </row>
    <row r="65" spans="1:4" s="115" customFormat="1" ht="22.5" customHeight="1">
      <c r="A65" s="116" t="s">
        <v>54</v>
      </c>
      <c r="B65" s="119" t="s">
        <v>80</v>
      </c>
      <c r="C65" s="118"/>
      <c r="D65" s="117"/>
    </row>
    <row r="66" spans="1:4" s="115" customFormat="1" ht="22.5" customHeight="1">
      <c r="A66" s="116" t="s">
        <v>63</v>
      </c>
      <c r="B66" s="119" t="s">
        <v>179</v>
      </c>
      <c r="C66" s="118"/>
      <c r="D66" s="117"/>
    </row>
    <row r="67" spans="1:4" s="115" customFormat="1" ht="22.5" customHeight="1">
      <c r="A67" s="116" t="s">
        <v>65</v>
      </c>
      <c r="B67" s="119" t="s">
        <v>81</v>
      </c>
      <c r="C67" s="118"/>
      <c r="D67" s="117"/>
    </row>
    <row r="68" spans="1:4" s="115" customFormat="1" ht="22.5" customHeight="1">
      <c r="A68" s="116" t="s">
        <v>67</v>
      </c>
      <c r="B68" s="119" t="s">
        <v>62</v>
      </c>
      <c r="C68" s="118"/>
      <c r="D68" s="117"/>
    </row>
    <row r="69" spans="1:4" s="115" customFormat="1" ht="22.5" customHeight="1">
      <c r="A69" s="116" t="s">
        <v>68</v>
      </c>
      <c r="B69" s="119" t="s">
        <v>82</v>
      </c>
      <c r="C69" s="118"/>
      <c r="D69" s="117"/>
    </row>
    <row r="70" spans="1:4" s="115" customFormat="1" ht="22.5" customHeight="1">
      <c r="A70" s="392" t="s">
        <v>568</v>
      </c>
      <c r="B70" s="397" t="s">
        <v>569</v>
      </c>
      <c r="C70" s="397"/>
      <c r="D70" s="398"/>
    </row>
    <row r="71" spans="1:4" s="115" customFormat="1" ht="22.5" customHeight="1">
      <c r="A71" s="116" t="s">
        <v>41</v>
      </c>
      <c r="B71" s="119" t="s">
        <v>570</v>
      </c>
      <c r="C71" s="118"/>
      <c r="D71" s="117"/>
    </row>
    <row r="72" spans="1:4" s="115" customFormat="1" ht="22.5" customHeight="1">
      <c r="A72" s="116" t="s">
        <v>43</v>
      </c>
      <c r="B72" s="119" t="s">
        <v>572</v>
      </c>
      <c r="C72" s="118"/>
      <c r="D72" s="117"/>
    </row>
    <row r="73" spans="1:4" ht="22.35" customHeight="1" thickBot="1">
      <c r="A73" s="393" t="s">
        <v>45</v>
      </c>
      <c r="B73" s="394" t="s">
        <v>573</v>
      </c>
      <c r="C73" s="395"/>
      <c r="D73" s="396"/>
    </row>
  </sheetData>
  <sheetProtection selectLockedCells="1"/>
  <mergeCells count="11">
    <mergeCell ref="C23:D23"/>
    <mergeCell ref="A1:B2"/>
    <mergeCell ref="C1:D1"/>
    <mergeCell ref="A4:D4"/>
    <mergeCell ref="C5:D5"/>
    <mergeCell ref="A22:D22"/>
    <mergeCell ref="B70:D70"/>
    <mergeCell ref="B27:D27"/>
    <mergeCell ref="B36:D36"/>
    <mergeCell ref="B38:D38"/>
    <mergeCell ref="B57:D57"/>
  </mergeCells>
  <phoneticPr fontId="2"/>
  <dataValidations count="1">
    <dataValidation type="list" allowBlank="1" showInputMessage="1" showErrorMessage="1" sqref="C7:C19 C28:C35 C37 C39:C56 C25:C26 C58:C69 C71:C72">
      <formula1>"○"</formula1>
    </dataValidation>
  </dataValidations>
  <pageMargins left="0.7" right="0.7" top="0.75" bottom="0.75" header="0.3" footer="0.3"/>
  <pageSetup paperSize="9" scale="83" fitToHeight="0" orientation="portrait" r:id="rId1"/>
  <rowBreaks count="1" manualBreakCount="1">
    <brk id="35"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4"/>
  <sheetViews>
    <sheetView view="pageBreakPreview" zoomScaleNormal="100" zoomScaleSheetLayoutView="100" workbookViewId="0">
      <selection activeCell="P9" sqref="P9"/>
    </sheetView>
  </sheetViews>
  <sheetFormatPr defaultRowHeight="13.5"/>
  <cols>
    <col min="1" max="1" width="1.625" style="37" customWidth="1"/>
    <col min="2" max="2" width="20.625" style="37" customWidth="1"/>
    <col min="3" max="3" width="9" style="37"/>
    <col min="4" max="5" width="12.625" style="37" customWidth="1"/>
    <col min="6" max="6" width="8.625" style="121" customWidth="1"/>
    <col min="7" max="7" width="4.125" style="121" customWidth="1"/>
    <col min="8" max="8" width="8.625" style="37" customWidth="1"/>
    <col min="9" max="9" width="4.125" style="37" customWidth="1"/>
    <col min="10" max="10" width="16.75" style="37" customWidth="1"/>
    <col min="11" max="20" width="4.375" style="37" customWidth="1"/>
    <col min="21" max="21" width="1.625" style="37" customWidth="1"/>
    <col min="22" max="22" width="4" style="37" customWidth="1"/>
    <col min="23" max="23" width="9" style="37" hidden="1" customWidth="1"/>
    <col min="24" max="16384" width="9" style="37"/>
  </cols>
  <sheetData>
    <row r="1" spans="2:23" ht="29.25" customHeight="1">
      <c r="M1" s="431" t="s">
        <v>83</v>
      </c>
      <c r="N1" s="421"/>
      <c r="O1" s="421"/>
      <c r="P1" s="432"/>
      <c r="Q1" s="432"/>
      <c r="R1" s="432"/>
      <c r="S1" s="432"/>
      <c r="T1" s="432"/>
    </row>
    <row r="2" spans="2:23" ht="9.9499999999999993" customHeight="1">
      <c r="M2" s="38"/>
      <c r="N2" s="39"/>
      <c r="O2" s="39"/>
      <c r="P2" s="39"/>
      <c r="Q2" s="39"/>
      <c r="R2" s="39"/>
      <c r="S2" s="39"/>
      <c r="T2" s="39"/>
    </row>
    <row r="3" spans="2:23" ht="30" customHeight="1">
      <c r="B3" s="433" t="s">
        <v>84</v>
      </c>
      <c r="C3" s="433"/>
      <c r="D3" s="433"/>
      <c r="E3" s="433"/>
      <c r="F3" s="433"/>
      <c r="G3" s="433"/>
      <c r="H3" s="433"/>
      <c r="I3" s="433"/>
      <c r="J3" s="433"/>
      <c r="K3" s="433"/>
      <c r="L3" s="433"/>
      <c r="M3" s="433"/>
      <c r="N3" s="433"/>
      <c r="O3" s="433"/>
      <c r="P3" s="433"/>
      <c r="Q3" s="433"/>
      <c r="R3" s="433"/>
      <c r="S3" s="433"/>
      <c r="T3" s="433"/>
    </row>
    <row r="4" spans="2:23">
      <c r="J4" s="103"/>
      <c r="K4" s="103"/>
      <c r="L4" s="434" t="s">
        <v>85</v>
      </c>
      <c r="M4" s="434"/>
      <c r="N4" s="106">
        <v>7</v>
      </c>
      <c r="O4" s="107" t="s">
        <v>27</v>
      </c>
      <c r="P4" s="108" t="str">
        <f>IF(P9="","",MONTH(EOMONTH(DATE(SUM(2018+N9),P9,R9),-1)))</f>
        <v/>
      </c>
      <c r="Q4" s="107" t="s">
        <v>4</v>
      </c>
      <c r="R4" s="108" t="str">
        <f>IF(P4="","",20)</f>
        <v/>
      </c>
      <c r="S4" s="109" t="s">
        <v>86</v>
      </c>
      <c r="T4" s="110"/>
    </row>
    <row r="5" spans="2:23" ht="35.25" customHeight="1">
      <c r="B5" s="33" t="s">
        <v>87</v>
      </c>
      <c r="C5" s="435"/>
      <c r="D5" s="436"/>
      <c r="E5" s="436"/>
      <c r="F5" s="436"/>
      <c r="G5" s="436"/>
      <c r="H5" s="436"/>
      <c r="I5" s="437"/>
      <c r="J5" s="44" t="s">
        <v>88</v>
      </c>
      <c r="K5" s="44">
        <v>2</v>
      </c>
      <c r="L5" s="44">
        <v>2</v>
      </c>
      <c r="M5" s="122"/>
      <c r="N5" s="122"/>
      <c r="O5" s="122"/>
      <c r="P5" s="122"/>
      <c r="Q5" s="122"/>
      <c r="R5" s="122"/>
      <c r="S5" s="122"/>
      <c r="T5" s="122"/>
    </row>
    <row r="6" spans="2:23" ht="24.95" customHeight="1">
      <c r="B6" s="438" t="s">
        <v>89</v>
      </c>
      <c r="C6" s="440" t="s">
        <v>90</v>
      </c>
      <c r="D6" s="441"/>
      <c r="E6" s="45"/>
      <c r="F6" s="123"/>
      <c r="G6" s="123"/>
      <c r="H6" s="45"/>
      <c r="I6" s="45"/>
      <c r="J6" s="45"/>
      <c r="K6" s="45"/>
      <c r="L6" s="45"/>
      <c r="M6" s="45"/>
      <c r="N6" s="46"/>
      <c r="O6" s="39" t="s">
        <v>91</v>
      </c>
      <c r="P6" s="124"/>
      <c r="Q6" s="39" t="s">
        <v>92</v>
      </c>
      <c r="R6" s="124"/>
      <c r="S6" s="39" t="s">
        <v>92</v>
      </c>
      <c r="T6" s="125"/>
    </row>
    <row r="7" spans="2:23" ht="24.95" customHeight="1">
      <c r="B7" s="439"/>
      <c r="C7" s="47" t="s">
        <v>93</v>
      </c>
      <c r="D7" s="442"/>
      <c r="E7" s="442"/>
      <c r="F7" s="442"/>
      <c r="G7" s="442"/>
      <c r="H7" s="442"/>
      <c r="I7" s="442"/>
      <c r="J7" s="442"/>
      <c r="K7" s="442"/>
      <c r="L7" s="442"/>
      <c r="M7" s="442"/>
      <c r="N7" s="443"/>
      <c r="O7" s="48" t="s">
        <v>94</v>
      </c>
      <c r="P7" s="126"/>
      <c r="Q7" s="48" t="s">
        <v>92</v>
      </c>
      <c r="R7" s="126"/>
      <c r="S7" s="48" t="s">
        <v>92</v>
      </c>
      <c r="T7" s="127"/>
    </row>
    <row r="8" spans="2:23" ht="35.1" customHeight="1">
      <c r="B8" s="93" t="s">
        <v>95</v>
      </c>
      <c r="C8" s="444"/>
      <c r="D8" s="445"/>
      <c r="E8" s="445"/>
      <c r="F8" s="445"/>
      <c r="G8" s="445"/>
      <c r="H8" s="445"/>
      <c r="I8" s="446"/>
      <c r="J8" s="94" t="s">
        <v>146</v>
      </c>
      <c r="K8" s="447"/>
      <c r="L8" s="448"/>
      <c r="M8" s="448"/>
      <c r="N8" s="448"/>
      <c r="O8" s="448"/>
      <c r="P8" s="448"/>
      <c r="Q8" s="448"/>
      <c r="R8" s="448"/>
      <c r="S8" s="448"/>
      <c r="T8" s="449"/>
    </row>
    <row r="9" spans="2:23" ht="33" customHeight="1">
      <c r="B9" s="44" t="s">
        <v>147</v>
      </c>
      <c r="C9" s="432"/>
      <c r="D9" s="432"/>
      <c r="E9" s="432"/>
      <c r="F9" s="432"/>
      <c r="G9" s="432"/>
      <c r="H9" s="432"/>
      <c r="I9" s="432"/>
      <c r="J9" s="44" t="s">
        <v>148</v>
      </c>
      <c r="K9" s="50"/>
      <c r="L9" s="450" t="s">
        <v>99</v>
      </c>
      <c r="M9" s="450"/>
      <c r="N9" s="129">
        <v>7</v>
      </c>
      <c r="O9" s="51" t="s">
        <v>27</v>
      </c>
      <c r="P9" s="130"/>
      <c r="Q9" s="51" t="s">
        <v>4</v>
      </c>
      <c r="R9" s="96"/>
      <c r="S9" s="51" t="s">
        <v>98</v>
      </c>
      <c r="T9" s="53"/>
    </row>
    <row r="10" spans="2:23" ht="33" customHeight="1">
      <c r="B10" s="438" t="s">
        <v>196</v>
      </c>
      <c r="C10" s="452" t="s">
        <v>6</v>
      </c>
      <c r="D10" s="453"/>
      <c r="E10" s="454"/>
      <c r="F10" s="452" t="s">
        <v>195</v>
      </c>
      <c r="G10" s="454"/>
      <c r="H10" s="452" t="s">
        <v>96</v>
      </c>
      <c r="I10" s="454"/>
      <c r="J10" s="438" t="s">
        <v>149</v>
      </c>
      <c r="K10" s="455"/>
      <c r="L10" s="456"/>
      <c r="M10" s="456"/>
      <c r="N10" s="456"/>
      <c r="O10" s="456"/>
      <c r="P10" s="456"/>
      <c r="Q10" s="456"/>
      <c r="R10" s="456"/>
      <c r="S10" s="456"/>
      <c r="T10" s="457"/>
    </row>
    <row r="11" spans="2:23" ht="33" customHeight="1">
      <c r="B11" s="451"/>
      <c r="C11" s="458"/>
      <c r="D11" s="459"/>
      <c r="E11" s="460"/>
      <c r="F11" s="135"/>
      <c r="G11" s="128" t="s">
        <v>5</v>
      </c>
      <c r="H11" s="135"/>
      <c r="I11" s="49" t="s">
        <v>5</v>
      </c>
      <c r="J11" s="451"/>
      <c r="K11" s="50"/>
      <c r="L11" s="461"/>
      <c r="M11" s="461"/>
      <c r="N11" s="129"/>
      <c r="O11" s="51" t="s">
        <v>27</v>
      </c>
      <c r="P11" s="130"/>
      <c r="Q11" s="51" t="s">
        <v>4</v>
      </c>
      <c r="R11" s="52">
        <v>1</v>
      </c>
      <c r="S11" s="51" t="s">
        <v>98</v>
      </c>
      <c r="T11" s="53"/>
      <c r="U11" s="54"/>
      <c r="V11" s="54"/>
      <c r="W11" s="37" t="s">
        <v>97</v>
      </c>
    </row>
    <row r="12" spans="2:23" ht="33" customHeight="1">
      <c r="B12" s="451"/>
      <c r="C12" s="458"/>
      <c r="D12" s="459"/>
      <c r="E12" s="460"/>
      <c r="F12" s="135"/>
      <c r="G12" s="128" t="s">
        <v>5</v>
      </c>
      <c r="H12" s="135"/>
      <c r="I12" s="49" t="s">
        <v>5</v>
      </c>
      <c r="J12" s="451"/>
      <c r="K12" s="50"/>
      <c r="L12" s="461"/>
      <c r="M12" s="461"/>
      <c r="N12" s="129"/>
      <c r="O12" s="51" t="s">
        <v>27</v>
      </c>
      <c r="P12" s="130"/>
      <c r="Q12" s="51" t="s">
        <v>4</v>
      </c>
      <c r="R12" s="52">
        <v>1</v>
      </c>
      <c r="S12" s="51" t="s">
        <v>98</v>
      </c>
      <c r="T12" s="53"/>
      <c r="U12" s="54"/>
      <c r="V12" s="54"/>
      <c r="W12" s="37" t="s">
        <v>99</v>
      </c>
    </row>
    <row r="13" spans="2:23" ht="33" customHeight="1">
      <c r="B13" s="451"/>
      <c r="C13" s="458"/>
      <c r="D13" s="459"/>
      <c r="E13" s="460"/>
      <c r="F13" s="135"/>
      <c r="G13" s="128" t="s">
        <v>5</v>
      </c>
      <c r="H13" s="135"/>
      <c r="I13" s="49" t="s">
        <v>5</v>
      </c>
      <c r="J13" s="451"/>
      <c r="K13" s="50"/>
      <c r="L13" s="461"/>
      <c r="M13" s="461"/>
      <c r="N13" s="129"/>
      <c r="O13" s="51" t="s">
        <v>27</v>
      </c>
      <c r="P13" s="130"/>
      <c r="Q13" s="51" t="s">
        <v>4</v>
      </c>
      <c r="R13" s="52">
        <v>1</v>
      </c>
      <c r="S13" s="51" t="s">
        <v>98</v>
      </c>
      <c r="T13" s="53"/>
      <c r="U13" s="54"/>
      <c r="V13" s="54"/>
    </row>
    <row r="14" spans="2:23" ht="33" customHeight="1">
      <c r="B14" s="451"/>
      <c r="C14" s="458"/>
      <c r="D14" s="459"/>
      <c r="E14" s="460"/>
      <c r="F14" s="135"/>
      <c r="G14" s="128" t="s">
        <v>5</v>
      </c>
      <c r="H14" s="135"/>
      <c r="I14" s="49" t="s">
        <v>5</v>
      </c>
      <c r="J14" s="451"/>
      <c r="K14" s="50"/>
      <c r="L14" s="461"/>
      <c r="M14" s="461"/>
      <c r="N14" s="129"/>
      <c r="O14" s="51" t="s">
        <v>27</v>
      </c>
      <c r="P14" s="130"/>
      <c r="Q14" s="51" t="s">
        <v>4</v>
      </c>
      <c r="R14" s="52">
        <v>1</v>
      </c>
      <c r="S14" s="51" t="s">
        <v>98</v>
      </c>
      <c r="T14" s="53"/>
      <c r="U14" s="54"/>
      <c r="V14" s="54"/>
    </row>
    <row r="15" spans="2:23" ht="33" customHeight="1">
      <c r="B15" s="451"/>
      <c r="C15" s="458"/>
      <c r="D15" s="459"/>
      <c r="E15" s="460"/>
      <c r="F15" s="135"/>
      <c r="G15" s="128" t="s">
        <v>5</v>
      </c>
      <c r="H15" s="135"/>
      <c r="I15" s="49" t="s">
        <v>5</v>
      </c>
      <c r="J15" s="451"/>
      <c r="K15" s="50"/>
      <c r="L15" s="461"/>
      <c r="M15" s="461"/>
      <c r="N15" s="129"/>
      <c r="O15" s="51" t="s">
        <v>27</v>
      </c>
      <c r="P15" s="130"/>
      <c r="Q15" s="51" t="s">
        <v>4</v>
      </c>
      <c r="R15" s="52">
        <v>1</v>
      </c>
      <c r="S15" s="51" t="s">
        <v>98</v>
      </c>
      <c r="T15" s="53"/>
      <c r="U15" s="54"/>
      <c r="V15" s="54"/>
    </row>
    <row r="16" spans="2:23" ht="33" customHeight="1">
      <c r="B16" s="439"/>
      <c r="C16" s="458"/>
      <c r="D16" s="459"/>
      <c r="E16" s="460"/>
      <c r="F16" s="135"/>
      <c r="G16" s="128" t="s">
        <v>5</v>
      </c>
      <c r="H16" s="135"/>
      <c r="I16" s="49" t="s">
        <v>5</v>
      </c>
      <c r="J16" s="439"/>
      <c r="K16" s="50"/>
      <c r="L16" s="461"/>
      <c r="M16" s="461"/>
      <c r="N16" s="129"/>
      <c r="O16" s="51" t="s">
        <v>27</v>
      </c>
      <c r="P16" s="130"/>
      <c r="Q16" s="51" t="s">
        <v>4</v>
      </c>
      <c r="R16" s="52">
        <v>1</v>
      </c>
      <c r="S16" s="51" t="s">
        <v>98</v>
      </c>
      <c r="T16" s="53"/>
      <c r="U16" s="54"/>
      <c r="V16" s="54"/>
    </row>
    <row r="17" spans="1:22" ht="33" customHeight="1">
      <c r="B17" s="44" t="s">
        <v>100</v>
      </c>
      <c r="C17" s="462"/>
      <c r="D17" s="462"/>
      <c r="E17" s="462"/>
      <c r="F17" s="462"/>
      <c r="G17" s="462"/>
      <c r="H17" s="462"/>
      <c r="I17" s="462"/>
      <c r="J17" s="33" t="s">
        <v>101</v>
      </c>
      <c r="K17" s="462"/>
      <c r="L17" s="462"/>
      <c r="M17" s="462"/>
      <c r="N17" s="462"/>
      <c r="O17" s="462"/>
      <c r="P17" s="462"/>
      <c r="Q17" s="462"/>
      <c r="R17" s="462"/>
      <c r="S17" s="462"/>
      <c r="T17" s="462"/>
      <c r="U17" s="54"/>
      <c r="V17" s="54"/>
    </row>
    <row r="18" spans="1:22" ht="20.100000000000001" customHeight="1">
      <c r="B18" s="55" t="s">
        <v>142</v>
      </c>
      <c r="C18" s="56"/>
      <c r="D18" s="56"/>
      <c r="E18" s="56"/>
      <c r="F18" s="131"/>
      <c r="G18" s="131"/>
      <c r="H18" s="56"/>
      <c r="I18" s="56"/>
      <c r="J18" s="56"/>
      <c r="K18" s="56"/>
      <c r="L18" s="66"/>
      <c r="M18" s="56"/>
      <c r="N18" s="56"/>
      <c r="O18" s="56"/>
      <c r="P18" s="56"/>
      <c r="Q18" s="56"/>
      <c r="R18" s="56"/>
      <c r="S18" s="56"/>
      <c r="T18" s="56"/>
      <c r="U18" s="56"/>
      <c r="V18" s="56"/>
    </row>
    <row r="19" spans="1:22" ht="20.100000000000001" customHeight="1">
      <c r="B19" s="132"/>
      <c r="C19" s="58" t="s">
        <v>143</v>
      </c>
      <c r="D19" s="56"/>
      <c r="E19" s="56"/>
      <c r="F19" s="131"/>
      <c r="G19" s="131"/>
      <c r="H19" s="56"/>
      <c r="I19" s="56"/>
      <c r="J19" s="463" t="s">
        <v>144</v>
      </c>
      <c r="K19" s="463"/>
      <c r="L19" s="463"/>
      <c r="M19" s="463"/>
      <c r="N19" s="463"/>
      <c r="O19" s="56"/>
      <c r="P19" s="56"/>
      <c r="Q19" s="56"/>
      <c r="T19" s="56"/>
      <c r="U19" s="56"/>
      <c r="V19" s="56"/>
    </row>
    <row r="20" spans="1:22" ht="5.0999999999999996" customHeight="1">
      <c r="B20" s="58"/>
      <c r="C20" s="58"/>
      <c r="D20" s="56"/>
      <c r="E20" s="56"/>
      <c r="F20" s="131"/>
      <c r="G20" s="131"/>
      <c r="H20" s="56"/>
      <c r="I20" s="56"/>
      <c r="J20" s="463"/>
      <c r="K20" s="463"/>
      <c r="L20" s="463"/>
      <c r="M20" s="463"/>
      <c r="N20" s="463"/>
      <c r="O20" s="56"/>
      <c r="P20" s="56"/>
      <c r="Q20" s="56"/>
      <c r="T20" s="56"/>
      <c r="U20" s="56"/>
      <c r="V20" s="56"/>
    </row>
    <row r="21" spans="1:22" ht="20.100000000000001" customHeight="1">
      <c r="B21" s="95"/>
      <c r="C21" s="58" t="s">
        <v>145</v>
      </c>
      <c r="D21" s="58"/>
      <c r="E21" s="56"/>
      <c r="F21" s="131"/>
      <c r="G21" s="131"/>
      <c r="H21" s="56"/>
      <c r="I21" s="56"/>
      <c r="J21" s="463"/>
      <c r="K21" s="463"/>
      <c r="L21" s="463"/>
      <c r="M21" s="463"/>
      <c r="N21" s="463"/>
      <c r="O21" s="56"/>
      <c r="P21" s="56"/>
      <c r="Q21" s="56"/>
      <c r="T21" s="56"/>
      <c r="U21" s="56"/>
      <c r="V21" s="56"/>
    </row>
    <row r="22" spans="1:22" ht="5.0999999999999996" customHeight="1">
      <c r="B22" s="58"/>
      <c r="C22" s="58"/>
      <c r="D22" s="58"/>
      <c r="E22" s="56"/>
      <c r="F22" s="131"/>
      <c r="G22" s="131"/>
      <c r="H22" s="56"/>
      <c r="I22" s="56"/>
      <c r="J22" s="57"/>
      <c r="K22" s="56"/>
      <c r="L22" s="56"/>
      <c r="M22" s="56"/>
      <c r="N22" s="56"/>
      <c r="O22" s="56"/>
      <c r="P22" s="56"/>
      <c r="Q22" s="56"/>
      <c r="R22" s="56"/>
      <c r="S22" s="56"/>
      <c r="T22" s="56"/>
    </row>
    <row r="24" spans="1:22" ht="18" customHeight="1">
      <c r="A24" s="59" t="s">
        <v>102</v>
      </c>
      <c r="K24" s="60" t="s">
        <v>103</v>
      </c>
      <c r="L24" s="410" t="s">
        <v>99</v>
      </c>
      <c r="M24" s="410"/>
      <c r="N24" s="40"/>
      <c r="O24" s="41" t="s">
        <v>27</v>
      </c>
      <c r="P24" s="42"/>
      <c r="Q24" s="41" t="s">
        <v>4</v>
      </c>
      <c r="R24" s="42"/>
      <c r="S24" s="43" t="s">
        <v>104</v>
      </c>
    </row>
    <row r="25" spans="1:22" ht="38.25" customHeight="1">
      <c r="A25" s="420" t="s">
        <v>105</v>
      </c>
      <c r="B25" s="420"/>
      <c r="C25" s="420"/>
      <c r="D25" s="420"/>
      <c r="E25" s="421" t="s">
        <v>106</v>
      </c>
      <c r="F25" s="421"/>
      <c r="G25" s="421"/>
      <c r="H25" s="421"/>
      <c r="I25" s="421"/>
      <c r="J25" s="421"/>
      <c r="K25" s="421" t="s">
        <v>107</v>
      </c>
      <c r="L25" s="421"/>
      <c r="M25" s="421"/>
      <c r="N25" s="421"/>
      <c r="O25" s="421"/>
      <c r="P25" s="421"/>
      <c r="Q25" s="421"/>
      <c r="R25" s="421"/>
      <c r="S25" s="421"/>
      <c r="T25" s="421"/>
    </row>
    <row r="26" spans="1:22" ht="129.75" customHeight="1">
      <c r="A26" s="411"/>
      <c r="B26" s="412"/>
      <c r="C26" s="412"/>
      <c r="D26" s="413"/>
      <c r="E26" s="422"/>
      <c r="F26" s="423"/>
      <c r="G26" s="423"/>
      <c r="H26" s="423"/>
      <c r="I26" s="423"/>
      <c r="J26" s="424"/>
      <c r="K26" s="422"/>
      <c r="L26" s="423"/>
      <c r="M26" s="423"/>
      <c r="N26" s="423"/>
      <c r="O26" s="423"/>
      <c r="P26" s="423"/>
      <c r="Q26" s="423"/>
      <c r="R26" s="423"/>
      <c r="S26" s="423"/>
      <c r="T26" s="424"/>
    </row>
    <row r="27" spans="1:22">
      <c r="A27" s="414"/>
      <c r="B27" s="415"/>
      <c r="C27" s="415"/>
      <c r="D27" s="416"/>
      <c r="E27" s="425"/>
      <c r="F27" s="426"/>
      <c r="G27" s="426"/>
      <c r="H27" s="426"/>
      <c r="I27" s="426"/>
      <c r="J27" s="427"/>
      <c r="K27" s="425"/>
      <c r="L27" s="426"/>
      <c r="M27" s="426"/>
      <c r="N27" s="426"/>
      <c r="O27" s="426"/>
      <c r="P27" s="426"/>
      <c r="Q27" s="426"/>
      <c r="R27" s="426"/>
      <c r="S27" s="426"/>
      <c r="T27" s="427"/>
    </row>
    <row r="28" spans="1:22">
      <c r="A28" s="414"/>
      <c r="B28" s="415"/>
      <c r="C28" s="415"/>
      <c r="D28" s="416"/>
      <c r="E28" s="425"/>
      <c r="F28" s="426"/>
      <c r="G28" s="426"/>
      <c r="H28" s="426"/>
      <c r="I28" s="426"/>
      <c r="J28" s="427"/>
      <c r="K28" s="425"/>
      <c r="L28" s="426"/>
      <c r="M28" s="426"/>
      <c r="N28" s="426"/>
      <c r="O28" s="426"/>
      <c r="P28" s="426"/>
      <c r="Q28" s="426"/>
      <c r="R28" s="426"/>
      <c r="S28" s="426"/>
      <c r="T28" s="427"/>
    </row>
    <row r="29" spans="1:22" ht="13.5" customHeight="1">
      <c r="A29" s="414"/>
      <c r="B29" s="415"/>
      <c r="C29" s="415"/>
      <c r="D29" s="416"/>
      <c r="E29" s="425"/>
      <c r="F29" s="426"/>
      <c r="G29" s="426"/>
      <c r="H29" s="426"/>
      <c r="I29" s="426"/>
      <c r="J29" s="427"/>
      <c r="K29" s="425"/>
      <c r="L29" s="426"/>
      <c r="M29" s="426"/>
      <c r="N29" s="426"/>
      <c r="O29" s="426"/>
      <c r="P29" s="426"/>
      <c r="Q29" s="426"/>
      <c r="R29" s="426"/>
      <c r="S29" s="426"/>
      <c r="T29" s="427"/>
    </row>
    <row r="30" spans="1:22">
      <c r="A30" s="414"/>
      <c r="B30" s="415"/>
      <c r="C30" s="415"/>
      <c r="D30" s="416"/>
      <c r="E30" s="425"/>
      <c r="F30" s="426"/>
      <c r="G30" s="426"/>
      <c r="H30" s="426"/>
      <c r="I30" s="426"/>
      <c r="J30" s="427"/>
      <c r="K30" s="425"/>
      <c r="L30" s="426"/>
      <c r="M30" s="426"/>
      <c r="N30" s="426"/>
      <c r="O30" s="426"/>
      <c r="P30" s="426"/>
      <c r="Q30" s="426"/>
      <c r="R30" s="426"/>
      <c r="S30" s="426"/>
      <c r="T30" s="427"/>
    </row>
    <row r="31" spans="1:22">
      <c r="A31" s="417"/>
      <c r="B31" s="418"/>
      <c r="C31" s="418"/>
      <c r="D31" s="419"/>
      <c r="E31" s="428"/>
      <c r="F31" s="429"/>
      <c r="G31" s="429"/>
      <c r="H31" s="429"/>
      <c r="I31" s="429"/>
      <c r="J31" s="430"/>
      <c r="K31" s="428"/>
      <c r="L31" s="429"/>
      <c r="M31" s="429"/>
      <c r="N31" s="429"/>
      <c r="O31" s="429"/>
      <c r="P31" s="429"/>
      <c r="Q31" s="429"/>
      <c r="R31" s="429"/>
      <c r="S31" s="429"/>
      <c r="T31" s="430"/>
    </row>
    <row r="32" spans="1:22">
      <c r="A32" s="61"/>
      <c r="B32" s="61"/>
      <c r="C32" s="61"/>
      <c r="D32" s="61"/>
      <c r="E32" s="61"/>
      <c r="F32" s="133"/>
      <c r="G32" s="133"/>
      <c r="H32" s="61"/>
      <c r="I32" s="61"/>
      <c r="J32" s="61"/>
      <c r="K32" s="61"/>
      <c r="L32" s="61"/>
      <c r="M32" s="61"/>
      <c r="N32" s="61"/>
      <c r="O32" s="61"/>
      <c r="P32" s="61"/>
      <c r="Q32" s="61"/>
      <c r="R32" s="61"/>
      <c r="S32" s="61"/>
      <c r="T32" s="61"/>
    </row>
    <row r="33" spans="1:20" ht="18" customHeight="1">
      <c r="A33" s="62" t="s">
        <v>108</v>
      </c>
      <c r="B33" s="62"/>
      <c r="C33" s="62"/>
      <c r="D33" s="62"/>
      <c r="E33" s="61"/>
      <c r="F33" s="133"/>
      <c r="G33" s="133"/>
      <c r="H33" s="61"/>
      <c r="I33" s="61"/>
      <c r="J33" s="61"/>
      <c r="K33" s="61"/>
      <c r="L33" s="61"/>
      <c r="M33" s="61"/>
      <c r="N33" s="61"/>
      <c r="O33" s="61"/>
      <c r="P33" s="61"/>
      <c r="Q33" s="61"/>
      <c r="R33" s="61"/>
      <c r="S33" s="61"/>
      <c r="T33" s="61"/>
    </row>
    <row r="34" spans="1:20">
      <c r="A34" s="411"/>
      <c r="B34" s="412"/>
      <c r="C34" s="412"/>
      <c r="D34" s="412"/>
      <c r="E34" s="412"/>
      <c r="F34" s="412"/>
      <c r="G34" s="412"/>
      <c r="H34" s="412"/>
      <c r="I34" s="412"/>
      <c r="J34" s="412"/>
      <c r="K34" s="412"/>
      <c r="L34" s="412"/>
      <c r="M34" s="412"/>
      <c r="N34" s="412"/>
      <c r="O34" s="412"/>
      <c r="P34" s="412"/>
      <c r="Q34" s="412"/>
      <c r="R34" s="412"/>
      <c r="S34" s="412"/>
      <c r="T34" s="413"/>
    </row>
    <row r="35" spans="1:20">
      <c r="A35" s="414"/>
      <c r="B35" s="415"/>
      <c r="C35" s="415"/>
      <c r="D35" s="415"/>
      <c r="E35" s="415"/>
      <c r="F35" s="415"/>
      <c r="G35" s="415"/>
      <c r="H35" s="415"/>
      <c r="I35" s="415"/>
      <c r="J35" s="415"/>
      <c r="K35" s="415"/>
      <c r="L35" s="415"/>
      <c r="M35" s="415"/>
      <c r="N35" s="415"/>
      <c r="O35" s="415"/>
      <c r="P35" s="415"/>
      <c r="Q35" s="415"/>
      <c r="R35" s="415"/>
      <c r="S35" s="415"/>
      <c r="T35" s="416"/>
    </row>
    <row r="36" spans="1:20">
      <c r="A36" s="414"/>
      <c r="B36" s="415"/>
      <c r="C36" s="415"/>
      <c r="D36" s="415"/>
      <c r="E36" s="415"/>
      <c r="F36" s="415"/>
      <c r="G36" s="415"/>
      <c r="H36" s="415"/>
      <c r="I36" s="415"/>
      <c r="J36" s="415"/>
      <c r="K36" s="415"/>
      <c r="L36" s="415"/>
      <c r="M36" s="415"/>
      <c r="N36" s="415"/>
      <c r="O36" s="415"/>
      <c r="P36" s="415"/>
      <c r="Q36" s="415"/>
      <c r="R36" s="415"/>
      <c r="S36" s="415"/>
      <c r="T36" s="416"/>
    </row>
    <row r="37" spans="1:20">
      <c r="A37" s="414"/>
      <c r="B37" s="415"/>
      <c r="C37" s="415"/>
      <c r="D37" s="415"/>
      <c r="E37" s="415"/>
      <c r="F37" s="415"/>
      <c r="G37" s="415"/>
      <c r="H37" s="415"/>
      <c r="I37" s="415"/>
      <c r="J37" s="415"/>
      <c r="K37" s="415"/>
      <c r="L37" s="415"/>
      <c r="M37" s="415"/>
      <c r="N37" s="415"/>
      <c r="O37" s="415"/>
      <c r="P37" s="415"/>
      <c r="Q37" s="415"/>
      <c r="R37" s="415"/>
      <c r="S37" s="415"/>
      <c r="T37" s="416"/>
    </row>
    <row r="38" spans="1:20">
      <c r="A38" s="414"/>
      <c r="B38" s="415"/>
      <c r="C38" s="415"/>
      <c r="D38" s="415"/>
      <c r="E38" s="415"/>
      <c r="F38" s="415"/>
      <c r="G38" s="415"/>
      <c r="H38" s="415"/>
      <c r="I38" s="415"/>
      <c r="J38" s="415"/>
      <c r="K38" s="415"/>
      <c r="L38" s="415"/>
      <c r="M38" s="415"/>
      <c r="N38" s="415"/>
      <c r="O38" s="415"/>
      <c r="P38" s="415"/>
      <c r="Q38" s="415"/>
      <c r="R38" s="415"/>
      <c r="S38" s="415"/>
      <c r="T38" s="416"/>
    </row>
    <row r="39" spans="1:20" ht="13.5" customHeight="1">
      <c r="A39" s="414"/>
      <c r="B39" s="415"/>
      <c r="C39" s="415"/>
      <c r="D39" s="415"/>
      <c r="E39" s="415"/>
      <c r="F39" s="415"/>
      <c r="G39" s="415"/>
      <c r="H39" s="415"/>
      <c r="I39" s="415"/>
      <c r="J39" s="415"/>
      <c r="K39" s="415"/>
      <c r="L39" s="415"/>
      <c r="M39" s="415"/>
      <c r="N39" s="415"/>
      <c r="O39" s="415"/>
      <c r="P39" s="415"/>
      <c r="Q39" s="415"/>
      <c r="R39" s="415"/>
      <c r="S39" s="415"/>
      <c r="T39" s="416"/>
    </row>
    <row r="40" spans="1:20">
      <c r="A40" s="414"/>
      <c r="B40" s="415"/>
      <c r="C40" s="415"/>
      <c r="D40" s="415"/>
      <c r="E40" s="415"/>
      <c r="F40" s="415"/>
      <c r="G40" s="415"/>
      <c r="H40" s="415"/>
      <c r="I40" s="415"/>
      <c r="J40" s="415"/>
      <c r="K40" s="415"/>
      <c r="L40" s="415"/>
      <c r="M40" s="415"/>
      <c r="N40" s="415"/>
      <c r="O40" s="415"/>
      <c r="P40" s="415"/>
      <c r="Q40" s="415"/>
      <c r="R40" s="415"/>
      <c r="S40" s="415"/>
      <c r="T40" s="416"/>
    </row>
    <row r="41" spans="1:20">
      <c r="A41" s="414"/>
      <c r="B41" s="415"/>
      <c r="C41" s="415"/>
      <c r="D41" s="415"/>
      <c r="E41" s="415"/>
      <c r="F41" s="415"/>
      <c r="G41" s="415"/>
      <c r="H41" s="415"/>
      <c r="I41" s="415"/>
      <c r="J41" s="415"/>
      <c r="K41" s="415"/>
      <c r="L41" s="415"/>
      <c r="M41" s="415"/>
      <c r="N41" s="415"/>
      <c r="O41" s="415"/>
      <c r="P41" s="415"/>
      <c r="Q41" s="415"/>
      <c r="R41" s="415"/>
      <c r="S41" s="415"/>
      <c r="T41" s="416"/>
    </row>
    <row r="42" spans="1:20">
      <c r="A42" s="414"/>
      <c r="B42" s="415"/>
      <c r="C42" s="415"/>
      <c r="D42" s="415"/>
      <c r="E42" s="415"/>
      <c r="F42" s="415"/>
      <c r="G42" s="415"/>
      <c r="H42" s="415"/>
      <c r="I42" s="415"/>
      <c r="J42" s="415"/>
      <c r="K42" s="415"/>
      <c r="L42" s="415"/>
      <c r="M42" s="415"/>
      <c r="N42" s="415"/>
      <c r="O42" s="415"/>
      <c r="P42" s="415"/>
      <c r="Q42" s="415"/>
      <c r="R42" s="415"/>
      <c r="S42" s="415"/>
      <c r="T42" s="416"/>
    </row>
    <row r="43" spans="1:20">
      <c r="A43" s="414"/>
      <c r="B43" s="415"/>
      <c r="C43" s="415"/>
      <c r="D43" s="415"/>
      <c r="E43" s="415"/>
      <c r="F43" s="415"/>
      <c r="G43" s="415"/>
      <c r="H43" s="415"/>
      <c r="I43" s="415"/>
      <c r="J43" s="415"/>
      <c r="K43" s="415"/>
      <c r="L43" s="415"/>
      <c r="M43" s="415"/>
      <c r="N43" s="415"/>
      <c r="O43" s="415"/>
      <c r="P43" s="415"/>
      <c r="Q43" s="415"/>
      <c r="R43" s="415"/>
      <c r="S43" s="415"/>
      <c r="T43" s="416"/>
    </row>
    <row r="44" spans="1:20">
      <c r="A44" s="414"/>
      <c r="B44" s="415"/>
      <c r="C44" s="415"/>
      <c r="D44" s="415"/>
      <c r="E44" s="415"/>
      <c r="F44" s="415"/>
      <c r="G44" s="415"/>
      <c r="H44" s="415"/>
      <c r="I44" s="415"/>
      <c r="J44" s="415"/>
      <c r="K44" s="415"/>
      <c r="L44" s="415"/>
      <c r="M44" s="415"/>
      <c r="N44" s="415"/>
      <c r="O44" s="415"/>
      <c r="P44" s="415"/>
      <c r="Q44" s="415"/>
      <c r="R44" s="415"/>
      <c r="S44" s="415"/>
      <c r="T44" s="416"/>
    </row>
    <row r="45" spans="1:20">
      <c r="A45" s="414"/>
      <c r="B45" s="415"/>
      <c r="C45" s="415"/>
      <c r="D45" s="415"/>
      <c r="E45" s="415"/>
      <c r="F45" s="415"/>
      <c r="G45" s="415"/>
      <c r="H45" s="415"/>
      <c r="I45" s="415"/>
      <c r="J45" s="415"/>
      <c r="K45" s="415"/>
      <c r="L45" s="415"/>
      <c r="M45" s="415"/>
      <c r="N45" s="415"/>
      <c r="O45" s="415"/>
      <c r="P45" s="415"/>
      <c r="Q45" s="415"/>
      <c r="R45" s="415"/>
      <c r="S45" s="415"/>
      <c r="T45" s="416"/>
    </row>
    <row r="46" spans="1:20">
      <c r="A46" s="414"/>
      <c r="B46" s="415"/>
      <c r="C46" s="415"/>
      <c r="D46" s="415"/>
      <c r="E46" s="415"/>
      <c r="F46" s="415"/>
      <c r="G46" s="415"/>
      <c r="H46" s="415"/>
      <c r="I46" s="415"/>
      <c r="J46" s="415"/>
      <c r="K46" s="415"/>
      <c r="L46" s="415"/>
      <c r="M46" s="415"/>
      <c r="N46" s="415"/>
      <c r="O46" s="415"/>
      <c r="P46" s="415"/>
      <c r="Q46" s="415"/>
      <c r="R46" s="415"/>
      <c r="S46" s="415"/>
      <c r="T46" s="416"/>
    </row>
    <row r="47" spans="1:20">
      <c r="A47" s="417"/>
      <c r="B47" s="418"/>
      <c r="C47" s="418"/>
      <c r="D47" s="418"/>
      <c r="E47" s="418"/>
      <c r="F47" s="418"/>
      <c r="G47" s="418"/>
      <c r="H47" s="418"/>
      <c r="I47" s="418"/>
      <c r="J47" s="418"/>
      <c r="K47" s="418"/>
      <c r="L47" s="418"/>
      <c r="M47" s="418"/>
      <c r="N47" s="418"/>
      <c r="O47" s="418"/>
      <c r="P47" s="418"/>
      <c r="Q47" s="418"/>
      <c r="R47" s="418"/>
      <c r="S47" s="418"/>
      <c r="T47" s="419"/>
    </row>
    <row r="49" spans="1:20">
      <c r="A49" s="63"/>
      <c r="B49" s="64"/>
      <c r="C49" s="64"/>
      <c r="D49" s="64"/>
      <c r="E49" s="64"/>
      <c r="F49" s="134"/>
      <c r="G49" s="134"/>
      <c r="H49" s="64"/>
      <c r="I49" s="64"/>
      <c r="J49" s="64"/>
      <c r="K49" s="64"/>
      <c r="L49" s="64"/>
      <c r="M49" s="64"/>
      <c r="N49" s="64"/>
      <c r="O49" s="64"/>
      <c r="P49" s="64"/>
      <c r="Q49" s="64"/>
      <c r="R49" s="64"/>
      <c r="S49" s="64"/>
      <c r="T49" s="64"/>
    </row>
    <row r="112" spans="3:3">
      <c r="C112" s="37" t="s">
        <v>0</v>
      </c>
    </row>
    <row r="113" spans="3:3">
      <c r="C113" s="37" t="s">
        <v>1</v>
      </c>
    </row>
    <row r="114" spans="3:3">
      <c r="C114" s="37" t="s">
        <v>2</v>
      </c>
    </row>
    <row r="115" spans="3:3">
      <c r="C115" s="37" t="s">
        <v>3</v>
      </c>
    </row>
    <row r="116" spans="3:3">
      <c r="C116" s="37" t="s">
        <v>109</v>
      </c>
    </row>
    <row r="117" spans="3:3">
      <c r="C117" s="37" t="s">
        <v>110</v>
      </c>
    </row>
    <row r="118" spans="3:3">
      <c r="C118" s="37" t="s">
        <v>201</v>
      </c>
    </row>
    <row r="119" spans="3:3" s="121" customFormat="1">
      <c r="C119" s="121" t="s">
        <v>202</v>
      </c>
    </row>
    <row r="120" spans="3:3" s="121" customFormat="1">
      <c r="C120" s="121" t="s">
        <v>203</v>
      </c>
    </row>
    <row r="121" spans="3:3">
      <c r="C121" s="37" t="s">
        <v>111</v>
      </c>
    </row>
    <row r="122" spans="3:3">
      <c r="C122" s="37" t="s">
        <v>112</v>
      </c>
    </row>
    <row r="123" spans="3:3">
      <c r="C123" s="37" t="s">
        <v>153</v>
      </c>
    </row>
    <row r="124" spans="3:3">
      <c r="C124" s="37" t="s">
        <v>113</v>
      </c>
    </row>
    <row r="125" spans="3:3">
      <c r="C125" s="37" t="s">
        <v>114</v>
      </c>
    </row>
    <row r="126" spans="3:3">
      <c r="C126" s="37" t="s">
        <v>115</v>
      </c>
    </row>
    <row r="127" spans="3:3">
      <c r="C127" s="37" t="s">
        <v>155</v>
      </c>
    </row>
    <row r="128" spans="3:3">
      <c r="C128" s="37" t="s">
        <v>154</v>
      </c>
    </row>
    <row r="129" spans="3:3">
      <c r="C129" s="37" t="s">
        <v>116</v>
      </c>
    </row>
    <row r="130" spans="3:3">
      <c r="C130" s="37" t="s">
        <v>117</v>
      </c>
    </row>
    <row r="131" spans="3:3">
      <c r="C131" s="37" t="s">
        <v>118</v>
      </c>
    </row>
    <row r="132" spans="3:3">
      <c r="C132" s="37" t="s">
        <v>119</v>
      </c>
    </row>
    <row r="133" spans="3:3">
      <c r="C133" s="37" t="s">
        <v>120</v>
      </c>
    </row>
    <row r="134" spans="3:3">
      <c r="C134" s="37" t="s">
        <v>121</v>
      </c>
    </row>
  </sheetData>
  <sheetProtection selectLockedCells="1"/>
  <mergeCells count="41">
    <mergeCell ref="C17:I17"/>
    <mergeCell ref="K17:T17"/>
    <mergeCell ref="F10:G10"/>
    <mergeCell ref="C15:E15"/>
    <mergeCell ref="J19:N21"/>
    <mergeCell ref="B10:B16"/>
    <mergeCell ref="C10:E10"/>
    <mergeCell ref="H10:I10"/>
    <mergeCell ref="J10:J16"/>
    <mergeCell ref="K10:T10"/>
    <mergeCell ref="C11:E11"/>
    <mergeCell ref="L11:M11"/>
    <mergeCell ref="C12:E12"/>
    <mergeCell ref="L12:M12"/>
    <mergeCell ref="L13:M13"/>
    <mergeCell ref="C14:E14"/>
    <mergeCell ref="L14:M14"/>
    <mergeCell ref="L15:M15"/>
    <mergeCell ref="C16:E16"/>
    <mergeCell ref="L16:M16"/>
    <mergeCell ref="C13:E13"/>
    <mergeCell ref="B6:B7"/>
    <mergeCell ref="C6:D6"/>
    <mergeCell ref="D7:N7"/>
    <mergeCell ref="C8:I8"/>
    <mergeCell ref="C9:I9"/>
    <mergeCell ref="K8:T8"/>
    <mergeCell ref="L9:M9"/>
    <mergeCell ref="M1:O1"/>
    <mergeCell ref="P1:T1"/>
    <mergeCell ref="B3:T3"/>
    <mergeCell ref="L4:M4"/>
    <mergeCell ref="C5:I5"/>
    <mergeCell ref="L24:M24"/>
    <mergeCell ref="A34:T47"/>
    <mergeCell ref="A25:D25"/>
    <mergeCell ref="E25:J25"/>
    <mergeCell ref="K25:T25"/>
    <mergeCell ref="A26:D31"/>
    <mergeCell ref="E26:J31"/>
    <mergeCell ref="K26:T31"/>
  </mergeCells>
  <phoneticPr fontId="2"/>
  <dataValidations count="2">
    <dataValidation type="list" allowBlank="1" showInputMessage="1" showErrorMessage="1" sqref="C11:E16">
      <formula1>$C$112:$C$134</formula1>
    </dataValidation>
    <dataValidation type="list" allowBlank="1" showInputMessage="1" showErrorMessage="1" sqref="L11:M16 L24:M24">
      <formula1>$W$11:$W$12</formula1>
    </dataValidation>
  </dataValidations>
  <pageMargins left="0.7" right="0.7" top="0.75" bottom="0.75" header="0.3" footer="0.3"/>
  <pageSetup paperSize="9" scale="93" fitToHeight="0" orientation="landscape" r:id="rId1"/>
  <headerFooter>
    <oddFooter>&amp;A</oddFooter>
  </headerFooter>
  <rowBreaks count="1" manualBreakCount="1">
    <brk id="22" max="2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R60"/>
  <sheetViews>
    <sheetView showGridLines="0" view="pageBreakPreview" zoomScale="80" zoomScaleNormal="90" zoomScaleSheetLayoutView="80" workbookViewId="0">
      <selection activeCell="B1" sqref="B1"/>
    </sheetView>
  </sheetViews>
  <sheetFormatPr defaultColWidth="9" defaultRowHeight="15" customHeight="1"/>
  <cols>
    <col min="1" max="1" width="0.875" style="237" customWidth="1"/>
    <col min="2" max="2" width="5.625" style="238" customWidth="1"/>
    <col min="3" max="3" width="1.625" style="238" customWidth="1"/>
    <col min="4" max="4" width="7.625" style="237" customWidth="1"/>
    <col min="5" max="5" width="1.875" style="240" customWidth="1"/>
    <col min="6" max="6" width="7.625" style="237" customWidth="1"/>
    <col min="7" max="7" width="1.625" style="237" customWidth="1"/>
    <col min="8" max="8" width="8.625" style="238" customWidth="1"/>
    <col min="9" max="9" width="1.625" style="237" customWidth="1"/>
    <col min="10" max="10" width="7.625" style="237" customWidth="1"/>
    <col min="11" max="11" width="1.875" style="237" customWidth="1"/>
    <col min="12" max="12" width="7.625" style="237" customWidth="1"/>
    <col min="13" max="13" width="1.625" style="237" customWidth="1"/>
    <col min="14" max="14" width="8.125" style="237" hidden="1" customWidth="1"/>
    <col min="15" max="15" width="1.875" style="240" hidden="1" customWidth="1"/>
    <col min="16" max="16" width="8.125" style="237" hidden="1" customWidth="1"/>
    <col min="17" max="17" width="2.625" style="237" hidden="1" customWidth="1"/>
    <col min="18" max="18" width="7.625" style="237" customWidth="1"/>
    <col min="19" max="19" width="1.875" style="237" customWidth="1"/>
    <col min="20" max="20" width="7.625" style="237" customWidth="1"/>
    <col min="21" max="21" width="1.625" style="237" customWidth="1"/>
    <col min="22" max="22" width="8.625" style="237" customWidth="1"/>
    <col min="23" max="23" width="1.625" style="237" customWidth="1"/>
    <col min="24" max="24" width="7.625" style="237" customWidth="1"/>
    <col min="25" max="25" width="2.625" style="237" customWidth="1"/>
    <col min="26" max="26" width="7.625" style="237" customWidth="1"/>
    <col min="27" max="27" width="1.875" style="240" customWidth="1"/>
    <col min="28" max="28" width="7.625" style="237" customWidth="1"/>
    <col min="29" max="29" width="1.625" style="237" customWidth="1"/>
    <col min="30" max="30" width="8.625" style="237" customWidth="1"/>
    <col min="31" max="31" width="1.625" style="237" customWidth="1"/>
    <col min="32" max="32" width="7.625" style="237" customWidth="1"/>
    <col min="33" max="33" width="2.625" style="237" customWidth="1"/>
    <col min="34" max="34" width="7.625" style="237" customWidth="1"/>
    <col min="35" max="35" width="1.875" style="240" customWidth="1"/>
    <col min="36" max="36" width="7.625" style="237" customWidth="1"/>
    <col min="37" max="37" width="1.625" style="237" customWidth="1"/>
    <col min="38" max="38" width="8.625" style="237" customWidth="1"/>
    <col min="39" max="39" width="1.625" style="237" customWidth="1"/>
    <col min="40" max="40" width="7.625" style="237" customWidth="1"/>
    <col min="41" max="41" width="2.625" style="237" customWidth="1"/>
    <col min="42" max="43" width="9" style="237"/>
    <col min="44" max="44" width="5.625" style="237" customWidth="1"/>
    <col min="45" max="16384" width="9" style="237"/>
  </cols>
  <sheetData>
    <row r="1" spans="2:44" ht="15" customHeight="1">
      <c r="B1" s="385" t="s">
        <v>548</v>
      </c>
      <c r="C1" s="385"/>
      <c r="D1" s="385"/>
      <c r="E1" s="236"/>
      <c r="M1" s="239"/>
      <c r="O1" s="238"/>
      <c r="V1" s="464"/>
      <c r="W1" s="464"/>
      <c r="X1" s="464"/>
    </row>
    <row r="2" spans="2:44" ht="7.5" customHeight="1">
      <c r="B2" s="241"/>
      <c r="C2" s="241"/>
      <c r="D2" s="241"/>
      <c r="E2" s="236"/>
      <c r="M2" s="239"/>
      <c r="O2" s="238"/>
      <c r="V2" s="238"/>
      <c r="W2" s="238"/>
      <c r="X2" s="238"/>
    </row>
    <row r="3" spans="2:44" ht="7.5" customHeight="1">
      <c r="B3" s="241"/>
      <c r="C3" s="242"/>
      <c r="D3" s="242"/>
      <c r="E3" s="243"/>
      <c r="F3" s="244"/>
      <c r="G3" s="244"/>
      <c r="H3" s="245"/>
      <c r="I3" s="246"/>
      <c r="J3" s="246"/>
      <c r="K3" s="247"/>
      <c r="L3" s="248"/>
      <c r="M3" s="248"/>
      <c r="O3" s="238"/>
      <c r="V3" s="238"/>
      <c r="W3" s="238"/>
      <c r="X3" s="238"/>
    </row>
    <row r="4" spans="2:44" ht="15" customHeight="1">
      <c r="B4" s="241"/>
      <c r="C4" s="242"/>
      <c r="D4" s="465" t="s">
        <v>338</v>
      </c>
      <c r="E4" s="465"/>
      <c r="F4" s="465"/>
      <c r="G4" s="244"/>
      <c r="H4" s="245"/>
      <c r="I4" s="246"/>
      <c r="J4" s="466" t="s">
        <v>339</v>
      </c>
      <c r="K4" s="466"/>
      <c r="L4" s="466"/>
      <c r="M4" s="248"/>
      <c r="O4" s="238"/>
      <c r="V4" s="238"/>
      <c r="W4" s="238"/>
      <c r="X4" s="238"/>
    </row>
    <row r="5" spans="2:44" ht="15" customHeight="1">
      <c r="B5" s="241"/>
      <c r="C5" s="242"/>
      <c r="D5" s="249" t="s">
        <v>340</v>
      </c>
      <c r="E5" s="250"/>
      <c r="F5" s="249" t="s">
        <v>341</v>
      </c>
      <c r="G5" s="244"/>
      <c r="H5" s="251" t="s">
        <v>342</v>
      </c>
      <c r="I5" s="246"/>
      <c r="J5" s="252" t="s">
        <v>340</v>
      </c>
      <c r="K5" s="253"/>
      <c r="L5" s="252" t="s">
        <v>341</v>
      </c>
      <c r="M5" s="248"/>
      <c r="O5" s="238"/>
      <c r="V5" s="238"/>
      <c r="W5" s="238"/>
      <c r="X5" s="238"/>
    </row>
    <row r="6" spans="2:44" ht="15" customHeight="1">
      <c r="B6" s="241"/>
      <c r="C6" s="242"/>
      <c r="D6" s="254"/>
      <c r="E6" s="255" t="s">
        <v>343</v>
      </c>
      <c r="F6" s="254"/>
      <c r="G6" s="244"/>
      <c r="H6" s="245"/>
      <c r="I6" s="246"/>
      <c r="J6" s="256">
        <f>F6</f>
        <v>0</v>
      </c>
      <c r="K6" s="257" t="s">
        <v>343</v>
      </c>
      <c r="L6" s="256">
        <f>D6</f>
        <v>0</v>
      </c>
      <c r="M6" s="248"/>
      <c r="O6" s="238"/>
      <c r="V6" s="238"/>
      <c r="W6" s="238"/>
      <c r="X6" s="238"/>
    </row>
    <row r="7" spans="2:44" ht="7.5" customHeight="1">
      <c r="B7" s="241"/>
      <c r="C7" s="242"/>
      <c r="D7" s="258"/>
      <c r="E7" s="259"/>
      <c r="F7" s="258"/>
      <c r="G7" s="244"/>
      <c r="H7" s="245"/>
      <c r="I7" s="246"/>
      <c r="J7" s="256"/>
      <c r="K7" s="260"/>
      <c r="L7" s="256"/>
      <c r="M7" s="248"/>
      <c r="O7" s="238"/>
      <c r="V7" s="238"/>
      <c r="W7" s="238"/>
      <c r="X7" s="238"/>
    </row>
    <row r="8" spans="2:44" ht="7.5" customHeight="1">
      <c r="F8" s="261"/>
    </row>
    <row r="9" spans="2:44" ht="15" customHeight="1">
      <c r="D9" s="467" t="s">
        <v>344</v>
      </c>
      <c r="E9" s="467"/>
      <c r="F9" s="467"/>
      <c r="G9" s="467"/>
      <c r="H9" s="467"/>
      <c r="I9" s="467"/>
      <c r="J9" s="467"/>
      <c r="K9" s="467"/>
      <c r="L9" s="467"/>
      <c r="N9" s="467" t="s">
        <v>345</v>
      </c>
      <c r="O9" s="467"/>
      <c r="P9" s="467"/>
      <c r="R9" s="467" t="s">
        <v>346</v>
      </c>
      <c r="S9" s="467"/>
      <c r="T9" s="467"/>
      <c r="U9" s="467"/>
      <c r="V9" s="467"/>
      <c r="W9" s="467"/>
      <c r="X9" s="467"/>
      <c r="Z9" s="467" t="s">
        <v>347</v>
      </c>
      <c r="AA9" s="467"/>
      <c r="AB9" s="467"/>
      <c r="AC9" s="467"/>
      <c r="AD9" s="467"/>
      <c r="AE9" s="467"/>
      <c r="AF9" s="467"/>
      <c r="AH9" s="467" t="s">
        <v>348</v>
      </c>
      <c r="AI9" s="467"/>
      <c r="AJ9" s="467"/>
      <c r="AK9" s="467"/>
      <c r="AL9" s="467"/>
      <c r="AM9" s="467"/>
      <c r="AN9" s="467"/>
      <c r="AP9" s="262" t="s">
        <v>349</v>
      </c>
      <c r="AQ9" s="262" t="s">
        <v>349</v>
      </c>
    </row>
    <row r="10" spans="2:44" s="265" customFormat="1" ht="15" customHeight="1">
      <c r="B10" s="262" t="s">
        <v>350</v>
      </c>
      <c r="C10" s="262"/>
      <c r="D10" s="262" t="s">
        <v>351</v>
      </c>
      <c r="E10" s="262"/>
      <c r="F10" s="262" t="s">
        <v>352</v>
      </c>
      <c r="G10" s="468" t="s">
        <v>353</v>
      </c>
      <c r="H10" s="468"/>
      <c r="I10" s="468"/>
      <c r="J10" s="263" t="s">
        <v>354</v>
      </c>
      <c r="K10" s="264"/>
      <c r="L10" s="262" t="s">
        <v>344</v>
      </c>
      <c r="N10" s="262" t="s">
        <v>340</v>
      </c>
      <c r="P10" s="262" t="s">
        <v>341</v>
      </c>
      <c r="R10" s="262" t="s">
        <v>340</v>
      </c>
      <c r="T10" s="262" t="s">
        <v>341</v>
      </c>
      <c r="U10" s="468" t="s">
        <v>353</v>
      </c>
      <c r="V10" s="468"/>
      <c r="W10" s="468"/>
      <c r="X10" s="262" t="s">
        <v>344</v>
      </c>
      <c r="Z10" s="262" t="s">
        <v>340</v>
      </c>
      <c r="AB10" s="262" t="s">
        <v>341</v>
      </c>
      <c r="AC10" s="468" t="s">
        <v>353</v>
      </c>
      <c r="AD10" s="468"/>
      <c r="AE10" s="468"/>
      <c r="AF10" s="262" t="s">
        <v>344</v>
      </c>
      <c r="AH10" s="262" t="s">
        <v>340</v>
      </c>
      <c r="AJ10" s="262" t="s">
        <v>341</v>
      </c>
      <c r="AK10" s="468" t="s">
        <v>353</v>
      </c>
      <c r="AL10" s="468"/>
      <c r="AM10" s="468"/>
      <c r="AN10" s="262" t="s">
        <v>344</v>
      </c>
      <c r="AP10" s="266" t="s">
        <v>355</v>
      </c>
      <c r="AQ10" s="266" t="s">
        <v>355</v>
      </c>
    </row>
    <row r="11" spans="2:44" ht="16.5" customHeight="1">
      <c r="B11" s="267"/>
      <c r="C11" s="268" t="s">
        <v>356</v>
      </c>
      <c r="D11" s="269"/>
      <c r="E11" s="270" t="s">
        <v>343</v>
      </c>
      <c r="F11" s="269"/>
      <c r="G11" s="271" t="s">
        <v>357</v>
      </c>
      <c r="H11" s="269"/>
      <c r="I11" s="149" t="s">
        <v>358</v>
      </c>
      <c r="J11" s="267"/>
      <c r="L11" s="272">
        <f>IF(OR(D11="",F11=""),0,(IF(D11&gt;F11,1,0)-D11+F11-H11)*24)</f>
        <v>0</v>
      </c>
      <c r="N11" s="273" t="str">
        <f>IF(D11="","",$D$6)</f>
        <v/>
      </c>
      <c r="O11" s="270" t="s">
        <v>343</v>
      </c>
      <c r="P11" s="273" t="str">
        <f>IF(N11="","",$F$6)</f>
        <v/>
      </c>
      <c r="R11" s="273" t="str">
        <f>IF(OR(D11="",D11&lt;N11,P11&lt;=D11),"",D11)</f>
        <v/>
      </c>
      <c r="S11" s="270" t="s">
        <v>343</v>
      </c>
      <c r="T11" s="273" t="str">
        <f>IF(R11="","",IF(D11&lt;F11,IF(F11&lt;=P11,F11,P11),P11))</f>
        <v/>
      </c>
      <c r="U11" s="271" t="s">
        <v>357</v>
      </c>
      <c r="V11" s="274" t="str">
        <f>IF(J11="日勤",H11,"")</f>
        <v/>
      </c>
      <c r="W11" s="149" t="s">
        <v>358</v>
      </c>
      <c r="X11" s="272">
        <f>IFERROR(IF(R11="",0,(T11-R11-V11)*24),0)</f>
        <v>0</v>
      </c>
      <c r="Z11" s="273" t="str">
        <f>IF(OR(D11="",AND(D11&lt;F11,N11&lt;=D11,D11&lt;=P11,N11&lt;=F11,F11&lt;=P11),J11="宿直"),"",IF(D11&lt;F11,IF(AND(D11&lt;P11,P11&lt;F11),P11,D11),IF(D11&lt;P11,P11,D11)))</f>
        <v/>
      </c>
      <c r="AA11" s="270" t="s">
        <v>343</v>
      </c>
      <c r="AB11" s="273" t="str">
        <f>IF(Z11="","",IF(D11&lt;F11,IF(P11&lt;F11,F11,IF(F11&lt;N11,F11,N11)),IF(F11&lt;N11,F11,N11)))</f>
        <v/>
      </c>
      <c r="AC11" s="271" t="s">
        <v>357</v>
      </c>
      <c r="AD11" s="275"/>
      <c r="AE11" s="149" t="s">
        <v>358</v>
      </c>
      <c r="AF11" s="272">
        <f>IF(Z11="",0,(IF(Z11&gt;AB11,1,0)-Z11+AB11-AD11)*24)</f>
        <v>0</v>
      </c>
      <c r="AH11" s="273" t="str">
        <f>IF(OR(AND(D11&lt;F11,D11&lt;N11),AND(D11&gt;F11,F11&gt;N11)),N11,"")</f>
        <v/>
      </c>
      <c r="AI11" s="270" t="s">
        <v>343</v>
      </c>
      <c r="AJ11" s="273" t="str">
        <f t="shared" ref="AJ11:AJ54" si="0">IF(AH11="","",F11)</f>
        <v/>
      </c>
      <c r="AK11" s="271" t="s">
        <v>357</v>
      </c>
      <c r="AL11" s="275"/>
      <c r="AM11" s="149" t="s">
        <v>358</v>
      </c>
      <c r="AN11" s="272">
        <f>IF(AH11="",0,(IF(AH11&gt;AJ11,1,0)-AH11+AJ11-AL11)*24)</f>
        <v>0</v>
      </c>
      <c r="AP11" s="272">
        <f>X11+AN11</f>
        <v>0</v>
      </c>
      <c r="AQ11" s="272">
        <f>IF(X11&lt;6,X11,IF(X11&lt;8,X11+0.75,X11+1))+IF(AN11&lt;6,AN11,IF(AN11&lt;8,AN11+0.75,AN11+1))</f>
        <v>0</v>
      </c>
      <c r="AR11" s="276"/>
    </row>
    <row r="12" spans="2:44" ht="16.5" customHeight="1">
      <c r="B12" s="267"/>
      <c r="C12" s="268" t="s">
        <v>356</v>
      </c>
      <c r="D12" s="269"/>
      <c r="E12" s="270" t="s">
        <v>343</v>
      </c>
      <c r="F12" s="269"/>
      <c r="G12" s="271" t="s">
        <v>357</v>
      </c>
      <c r="H12" s="269"/>
      <c r="I12" s="149" t="s">
        <v>358</v>
      </c>
      <c r="J12" s="267"/>
      <c r="L12" s="272">
        <f>IF(OR(D12="",F12=""),0,(IF(D12&gt;F12,1,0)-D12+F12-H12)*24)</f>
        <v>0</v>
      </c>
      <c r="N12" s="273" t="str">
        <f t="shared" ref="N12:N54" si="1">IF(D12="","",$D$6)</f>
        <v/>
      </c>
      <c r="O12" s="270" t="s">
        <v>343</v>
      </c>
      <c r="P12" s="273" t="str">
        <f t="shared" ref="P12:P54" si="2">IF(N12="","",$F$6)</f>
        <v/>
      </c>
      <c r="R12" s="273" t="str">
        <f t="shared" ref="R12:R54" si="3">IF(OR(D12="",D12&lt;N12,P12&lt;=D12),"",D12)</f>
        <v/>
      </c>
      <c r="S12" s="270" t="s">
        <v>343</v>
      </c>
      <c r="T12" s="273" t="str">
        <f t="shared" ref="T12:T54" si="4">IF(R12="","",IF(D12&lt;F12,IF(F12&lt;=P12,F12,P12),P12))</f>
        <v/>
      </c>
      <c r="U12" s="271" t="s">
        <v>357</v>
      </c>
      <c r="V12" s="274" t="str">
        <f t="shared" ref="V12:V54" si="5">IF(J12="日勤",H12,"")</f>
        <v/>
      </c>
      <c r="W12" s="149" t="s">
        <v>358</v>
      </c>
      <c r="X12" s="272">
        <f t="shared" ref="X12:X54" si="6">IFERROR(IF(R12="",0,(T12-R12-V12)*24),0)</f>
        <v>0</v>
      </c>
      <c r="Z12" s="273" t="str">
        <f t="shared" ref="Z12:Z54" si="7">IF(OR(D12="",AND(D12&lt;F12,N12&lt;=D12,D12&lt;=P12,N12&lt;=F12,F12&lt;=P12),J12="宿直"),"",IF(D12&lt;F12,IF(AND(D12&lt;P12,P12&lt;F12),P12,D12),IF(D12&lt;P12,P12,D12)))</f>
        <v/>
      </c>
      <c r="AA12" s="270" t="s">
        <v>343</v>
      </c>
      <c r="AB12" s="273" t="str">
        <f t="shared" ref="AB12:AB54" si="8">IF(Z12="","",IF(D12&lt;F12,IF(P12&lt;F12,F12,IF(F12&lt;N12,F12,N12)),IF(F12&lt;N12,F12,N12)))</f>
        <v/>
      </c>
      <c r="AC12" s="271" t="s">
        <v>357</v>
      </c>
      <c r="AD12" s="275"/>
      <c r="AE12" s="149" t="s">
        <v>358</v>
      </c>
      <c r="AF12" s="272">
        <f t="shared" ref="AF12:AF54" si="9">IF(Z12="",0,(IF(Z12&gt;AB12,1,0)-Z12+AB12-AD12)*24)</f>
        <v>0</v>
      </c>
      <c r="AH12" s="273" t="str">
        <f t="shared" ref="AH12:AH54" si="10">IF(OR(AND(D12&lt;F12,D12&lt;N12),AND(D12&gt;F12,F12&gt;N12)),N12,"")</f>
        <v/>
      </c>
      <c r="AI12" s="270" t="s">
        <v>343</v>
      </c>
      <c r="AJ12" s="273" t="str">
        <f t="shared" si="0"/>
        <v/>
      </c>
      <c r="AK12" s="271" t="s">
        <v>357</v>
      </c>
      <c r="AL12" s="275"/>
      <c r="AM12" s="149" t="s">
        <v>358</v>
      </c>
      <c r="AN12" s="272">
        <f t="shared" ref="AN12:AN54" si="11">IF(AH12="",0,(IF(AH12&gt;AJ12,1,0)-AH12+AJ12-AL12)*24)</f>
        <v>0</v>
      </c>
      <c r="AP12" s="272">
        <f t="shared" ref="AP12:AP54" si="12">X12+AN12</f>
        <v>0</v>
      </c>
      <c r="AQ12" s="272">
        <f t="shared" ref="AQ12:AQ54" si="13">IF(X12&lt;6,X12,IF(X12&lt;8,X12+0.75,X12+1))+IF(AN12&lt;6,AN12,IF(AN12&lt;8,AN12+0.75,AN12+1))</f>
        <v>0</v>
      </c>
      <c r="AR12" s="276"/>
    </row>
    <row r="13" spans="2:44" ht="16.5" customHeight="1">
      <c r="B13" s="267"/>
      <c r="C13" s="268" t="s">
        <v>356</v>
      </c>
      <c r="D13" s="269"/>
      <c r="E13" s="270" t="s">
        <v>343</v>
      </c>
      <c r="F13" s="269"/>
      <c r="G13" s="271" t="s">
        <v>357</v>
      </c>
      <c r="H13" s="269"/>
      <c r="I13" s="149" t="s">
        <v>358</v>
      </c>
      <c r="J13" s="267"/>
      <c r="L13" s="272">
        <f t="shared" ref="L13:L54" si="14">IF(OR(D13="",F13=""),0,(IF(D13&gt;F13,1,0)-D13+F13-H13)*24)</f>
        <v>0</v>
      </c>
      <c r="N13" s="273" t="str">
        <f t="shared" si="1"/>
        <v/>
      </c>
      <c r="O13" s="270" t="s">
        <v>343</v>
      </c>
      <c r="P13" s="273" t="str">
        <f t="shared" si="2"/>
        <v/>
      </c>
      <c r="R13" s="273" t="str">
        <f t="shared" si="3"/>
        <v/>
      </c>
      <c r="S13" s="270" t="s">
        <v>343</v>
      </c>
      <c r="T13" s="273" t="str">
        <f t="shared" si="4"/>
        <v/>
      </c>
      <c r="U13" s="271" t="s">
        <v>357</v>
      </c>
      <c r="V13" s="274" t="str">
        <f t="shared" si="5"/>
        <v/>
      </c>
      <c r="W13" s="149" t="s">
        <v>358</v>
      </c>
      <c r="X13" s="272">
        <f t="shared" si="6"/>
        <v>0</v>
      </c>
      <c r="Z13" s="273" t="str">
        <f t="shared" si="7"/>
        <v/>
      </c>
      <c r="AA13" s="270" t="s">
        <v>343</v>
      </c>
      <c r="AB13" s="273" t="str">
        <f t="shared" si="8"/>
        <v/>
      </c>
      <c r="AC13" s="271" t="s">
        <v>357</v>
      </c>
      <c r="AD13" s="275"/>
      <c r="AE13" s="149" t="s">
        <v>358</v>
      </c>
      <c r="AF13" s="272">
        <f t="shared" si="9"/>
        <v>0</v>
      </c>
      <c r="AH13" s="273" t="str">
        <f t="shared" si="10"/>
        <v/>
      </c>
      <c r="AI13" s="270" t="s">
        <v>343</v>
      </c>
      <c r="AJ13" s="273" t="str">
        <f t="shared" si="0"/>
        <v/>
      </c>
      <c r="AK13" s="271" t="s">
        <v>357</v>
      </c>
      <c r="AL13" s="275"/>
      <c r="AM13" s="149" t="s">
        <v>358</v>
      </c>
      <c r="AN13" s="272">
        <f t="shared" si="11"/>
        <v>0</v>
      </c>
      <c r="AP13" s="272">
        <f t="shared" si="12"/>
        <v>0</v>
      </c>
      <c r="AQ13" s="272">
        <f t="shared" si="13"/>
        <v>0</v>
      </c>
      <c r="AR13" s="276"/>
    </row>
    <row r="14" spans="2:44" ht="16.5" customHeight="1">
      <c r="B14" s="267"/>
      <c r="C14" s="268" t="s">
        <v>356</v>
      </c>
      <c r="D14" s="269"/>
      <c r="E14" s="270" t="s">
        <v>343</v>
      </c>
      <c r="F14" s="269"/>
      <c r="G14" s="271" t="s">
        <v>357</v>
      </c>
      <c r="H14" s="269"/>
      <c r="I14" s="149" t="s">
        <v>358</v>
      </c>
      <c r="J14" s="267"/>
      <c r="L14" s="272">
        <f>IF(OR(D14="",F14=""),0,(IF(D14&gt;F14,1,0)-D14+F14-H14)*24)</f>
        <v>0</v>
      </c>
      <c r="N14" s="273" t="str">
        <f t="shared" si="1"/>
        <v/>
      </c>
      <c r="O14" s="270" t="s">
        <v>343</v>
      </c>
      <c r="P14" s="273" t="str">
        <f t="shared" si="2"/>
        <v/>
      </c>
      <c r="R14" s="273" t="str">
        <f t="shared" si="3"/>
        <v/>
      </c>
      <c r="S14" s="270" t="s">
        <v>343</v>
      </c>
      <c r="T14" s="273" t="str">
        <f t="shared" si="4"/>
        <v/>
      </c>
      <c r="U14" s="271" t="s">
        <v>357</v>
      </c>
      <c r="V14" s="274" t="str">
        <f t="shared" si="5"/>
        <v/>
      </c>
      <c r="W14" s="149" t="s">
        <v>358</v>
      </c>
      <c r="X14" s="272">
        <f t="shared" si="6"/>
        <v>0</v>
      </c>
      <c r="Z14" s="273" t="str">
        <f t="shared" si="7"/>
        <v/>
      </c>
      <c r="AA14" s="270" t="s">
        <v>343</v>
      </c>
      <c r="AB14" s="273" t="str">
        <f t="shared" si="8"/>
        <v/>
      </c>
      <c r="AC14" s="271" t="s">
        <v>357</v>
      </c>
      <c r="AD14" s="275"/>
      <c r="AE14" s="149" t="s">
        <v>358</v>
      </c>
      <c r="AF14" s="272">
        <f t="shared" si="9"/>
        <v>0</v>
      </c>
      <c r="AH14" s="273" t="str">
        <f t="shared" si="10"/>
        <v/>
      </c>
      <c r="AI14" s="270" t="s">
        <v>343</v>
      </c>
      <c r="AJ14" s="273" t="str">
        <f t="shared" si="0"/>
        <v/>
      </c>
      <c r="AK14" s="271" t="s">
        <v>357</v>
      </c>
      <c r="AL14" s="275"/>
      <c r="AM14" s="149" t="s">
        <v>358</v>
      </c>
      <c r="AN14" s="272">
        <f t="shared" si="11"/>
        <v>0</v>
      </c>
      <c r="AP14" s="272">
        <f t="shared" si="12"/>
        <v>0</v>
      </c>
      <c r="AQ14" s="272">
        <f t="shared" si="13"/>
        <v>0</v>
      </c>
      <c r="AR14" s="276"/>
    </row>
    <row r="15" spans="2:44" ht="16.5" customHeight="1">
      <c r="B15" s="267"/>
      <c r="C15" s="268" t="s">
        <v>356</v>
      </c>
      <c r="D15" s="269"/>
      <c r="E15" s="270" t="s">
        <v>343</v>
      </c>
      <c r="F15" s="269"/>
      <c r="G15" s="271" t="s">
        <v>357</v>
      </c>
      <c r="H15" s="269"/>
      <c r="I15" s="149" t="s">
        <v>358</v>
      </c>
      <c r="J15" s="267"/>
      <c r="L15" s="272">
        <f t="shared" si="14"/>
        <v>0</v>
      </c>
      <c r="N15" s="273" t="str">
        <f t="shared" si="1"/>
        <v/>
      </c>
      <c r="O15" s="270" t="s">
        <v>343</v>
      </c>
      <c r="P15" s="273" t="str">
        <f t="shared" si="2"/>
        <v/>
      </c>
      <c r="R15" s="273" t="str">
        <f t="shared" si="3"/>
        <v/>
      </c>
      <c r="S15" s="270" t="s">
        <v>343</v>
      </c>
      <c r="T15" s="273" t="str">
        <f t="shared" si="4"/>
        <v/>
      </c>
      <c r="U15" s="271" t="s">
        <v>357</v>
      </c>
      <c r="V15" s="274" t="str">
        <f t="shared" si="5"/>
        <v/>
      </c>
      <c r="W15" s="149" t="s">
        <v>358</v>
      </c>
      <c r="X15" s="272">
        <f t="shared" si="6"/>
        <v>0</v>
      </c>
      <c r="Z15" s="273" t="str">
        <f t="shared" si="7"/>
        <v/>
      </c>
      <c r="AA15" s="270" t="s">
        <v>343</v>
      </c>
      <c r="AB15" s="273" t="str">
        <f t="shared" si="8"/>
        <v/>
      </c>
      <c r="AC15" s="271" t="s">
        <v>357</v>
      </c>
      <c r="AD15" s="275"/>
      <c r="AE15" s="149" t="s">
        <v>358</v>
      </c>
      <c r="AF15" s="272">
        <f t="shared" si="9"/>
        <v>0</v>
      </c>
      <c r="AH15" s="273" t="str">
        <f t="shared" si="10"/>
        <v/>
      </c>
      <c r="AI15" s="270" t="s">
        <v>343</v>
      </c>
      <c r="AJ15" s="273" t="str">
        <f t="shared" si="0"/>
        <v/>
      </c>
      <c r="AK15" s="271" t="s">
        <v>357</v>
      </c>
      <c r="AL15" s="275"/>
      <c r="AM15" s="149" t="s">
        <v>358</v>
      </c>
      <c r="AN15" s="272">
        <f t="shared" si="11"/>
        <v>0</v>
      </c>
      <c r="AP15" s="272">
        <f t="shared" si="12"/>
        <v>0</v>
      </c>
      <c r="AQ15" s="272">
        <f t="shared" si="13"/>
        <v>0</v>
      </c>
      <c r="AR15" s="276"/>
    </row>
    <row r="16" spans="2:44" ht="16.5" customHeight="1">
      <c r="B16" s="267"/>
      <c r="C16" s="268" t="s">
        <v>356</v>
      </c>
      <c r="D16" s="269"/>
      <c r="E16" s="270" t="s">
        <v>343</v>
      </c>
      <c r="F16" s="269"/>
      <c r="G16" s="271" t="s">
        <v>357</v>
      </c>
      <c r="H16" s="269"/>
      <c r="I16" s="149" t="s">
        <v>358</v>
      </c>
      <c r="J16" s="267"/>
      <c r="L16" s="272">
        <f t="shared" si="14"/>
        <v>0</v>
      </c>
      <c r="N16" s="273" t="str">
        <f t="shared" si="1"/>
        <v/>
      </c>
      <c r="O16" s="270" t="s">
        <v>343</v>
      </c>
      <c r="P16" s="273" t="str">
        <f t="shared" si="2"/>
        <v/>
      </c>
      <c r="R16" s="273" t="str">
        <f t="shared" si="3"/>
        <v/>
      </c>
      <c r="S16" s="270" t="s">
        <v>343</v>
      </c>
      <c r="T16" s="273" t="str">
        <f t="shared" si="4"/>
        <v/>
      </c>
      <c r="U16" s="271" t="s">
        <v>357</v>
      </c>
      <c r="V16" s="274" t="str">
        <f t="shared" si="5"/>
        <v/>
      </c>
      <c r="W16" s="149" t="s">
        <v>358</v>
      </c>
      <c r="X16" s="272">
        <f t="shared" si="6"/>
        <v>0</v>
      </c>
      <c r="Z16" s="273" t="str">
        <f t="shared" si="7"/>
        <v/>
      </c>
      <c r="AA16" s="270" t="s">
        <v>343</v>
      </c>
      <c r="AB16" s="273" t="str">
        <f t="shared" si="8"/>
        <v/>
      </c>
      <c r="AC16" s="271" t="s">
        <v>357</v>
      </c>
      <c r="AD16" s="275"/>
      <c r="AE16" s="149" t="s">
        <v>358</v>
      </c>
      <c r="AF16" s="272">
        <f t="shared" si="9"/>
        <v>0</v>
      </c>
      <c r="AH16" s="273" t="str">
        <f t="shared" si="10"/>
        <v/>
      </c>
      <c r="AI16" s="270" t="s">
        <v>343</v>
      </c>
      <c r="AJ16" s="273" t="str">
        <f t="shared" si="0"/>
        <v/>
      </c>
      <c r="AK16" s="271" t="s">
        <v>357</v>
      </c>
      <c r="AL16" s="275"/>
      <c r="AM16" s="149" t="s">
        <v>358</v>
      </c>
      <c r="AN16" s="272">
        <f t="shared" si="11"/>
        <v>0</v>
      </c>
      <c r="AP16" s="272">
        <f t="shared" si="12"/>
        <v>0</v>
      </c>
      <c r="AQ16" s="272">
        <f t="shared" si="13"/>
        <v>0</v>
      </c>
      <c r="AR16" s="276"/>
    </row>
    <row r="17" spans="2:44" ht="16.5" customHeight="1">
      <c r="B17" s="267"/>
      <c r="C17" s="268" t="s">
        <v>356</v>
      </c>
      <c r="D17" s="269"/>
      <c r="E17" s="270" t="s">
        <v>343</v>
      </c>
      <c r="F17" s="269"/>
      <c r="G17" s="271" t="s">
        <v>357</v>
      </c>
      <c r="H17" s="269"/>
      <c r="I17" s="149" t="s">
        <v>358</v>
      </c>
      <c r="J17" s="267"/>
      <c r="L17" s="272">
        <f t="shared" si="14"/>
        <v>0</v>
      </c>
      <c r="N17" s="273" t="str">
        <f t="shared" si="1"/>
        <v/>
      </c>
      <c r="O17" s="270" t="s">
        <v>343</v>
      </c>
      <c r="P17" s="273" t="str">
        <f t="shared" si="2"/>
        <v/>
      </c>
      <c r="R17" s="273" t="str">
        <f t="shared" si="3"/>
        <v/>
      </c>
      <c r="S17" s="270" t="s">
        <v>343</v>
      </c>
      <c r="T17" s="273" t="str">
        <f t="shared" si="4"/>
        <v/>
      </c>
      <c r="U17" s="271" t="s">
        <v>357</v>
      </c>
      <c r="V17" s="274" t="str">
        <f t="shared" si="5"/>
        <v/>
      </c>
      <c r="W17" s="149" t="s">
        <v>358</v>
      </c>
      <c r="X17" s="272">
        <f t="shared" si="6"/>
        <v>0</v>
      </c>
      <c r="Z17" s="273" t="str">
        <f t="shared" si="7"/>
        <v/>
      </c>
      <c r="AA17" s="270" t="s">
        <v>343</v>
      </c>
      <c r="AB17" s="273" t="str">
        <f t="shared" si="8"/>
        <v/>
      </c>
      <c r="AC17" s="271" t="s">
        <v>357</v>
      </c>
      <c r="AD17" s="275"/>
      <c r="AE17" s="149" t="s">
        <v>358</v>
      </c>
      <c r="AF17" s="272">
        <f t="shared" si="9"/>
        <v>0</v>
      </c>
      <c r="AH17" s="273" t="str">
        <f t="shared" si="10"/>
        <v/>
      </c>
      <c r="AI17" s="270" t="s">
        <v>343</v>
      </c>
      <c r="AJ17" s="273" t="str">
        <f t="shared" si="0"/>
        <v/>
      </c>
      <c r="AK17" s="271" t="s">
        <v>357</v>
      </c>
      <c r="AL17" s="275"/>
      <c r="AM17" s="149" t="s">
        <v>358</v>
      </c>
      <c r="AN17" s="272">
        <f t="shared" si="11"/>
        <v>0</v>
      </c>
      <c r="AP17" s="272">
        <f t="shared" si="12"/>
        <v>0</v>
      </c>
      <c r="AQ17" s="272">
        <f t="shared" si="13"/>
        <v>0</v>
      </c>
      <c r="AR17" s="276"/>
    </row>
    <row r="18" spans="2:44" ht="16.5" customHeight="1">
      <c r="B18" s="267"/>
      <c r="C18" s="268" t="s">
        <v>356</v>
      </c>
      <c r="D18" s="269"/>
      <c r="E18" s="270" t="s">
        <v>343</v>
      </c>
      <c r="F18" s="269"/>
      <c r="G18" s="271" t="s">
        <v>357</v>
      </c>
      <c r="H18" s="269"/>
      <c r="I18" s="149" t="s">
        <v>358</v>
      </c>
      <c r="J18" s="267"/>
      <c r="L18" s="277">
        <f t="shared" si="14"/>
        <v>0</v>
      </c>
      <c r="N18" s="273" t="str">
        <f t="shared" si="1"/>
        <v/>
      </c>
      <c r="O18" s="270" t="s">
        <v>343</v>
      </c>
      <c r="P18" s="273" t="str">
        <f t="shared" si="2"/>
        <v/>
      </c>
      <c r="R18" s="273" t="str">
        <f t="shared" si="3"/>
        <v/>
      </c>
      <c r="S18" s="270" t="s">
        <v>343</v>
      </c>
      <c r="T18" s="273" t="str">
        <f t="shared" si="4"/>
        <v/>
      </c>
      <c r="U18" s="271" t="s">
        <v>357</v>
      </c>
      <c r="V18" s="274" t="str">
        <f t="shared" si="5"/>
        <v/>
      </c>
      <c r="W18" s="149" t="s">
        <v>358</v>
      </c>
      <c r="X18" s="272">
        <f t="shared" si="6"/>
        <v>0</v>
      </c>
      <c r="Z18" s="273" t="str">
        <f t="shared" si="7"/>
        <v/>
      </c>
      <c r="AA18" s="270" t="s">
        <v>343</v>
      </c>
      <c r="AB18" s="273" t="str">
        <f t="shared" si="8"/>
        <v/>
      </c>
      <c r="AC18" s="271" t="s">
        <v>357</v>
      </c>
      <c r="AD18" s="275"/>
      <c r="AE18" s="149" t="s">
        <v>358</v>
      </c>
      <c r="AF18" s="272">
        <f t="shared" si="9"/>
        <v>0</v>
      </c>
      <c r="AH18" s="273" t="str">
        <f t="shared" si="10"/>
        <v/>
      </c>
      <c r="AI18" s="270" t="s">
        <v>343</v>
      </c>
      <c r="AJ18" s="273" t="str">
        <f t="shared" si="0"/>
        <v/>
      </c>
      <c r="AK18" s="271" t="s">
        <v>357</v>
      </c>
      <c r="AL18" s="275"/>
      <c r="AM18" s="149" t="s">
        <v>358</v>
      </c>
      <c r="AN18" s="272">
        <f t="shared" si="11"/>
        <v>0</v>
      </c>
      <c r="AP18" s="272">
        <f t="shared" si="12"/>
        <v>0</v>
      </c>
      <c r="AQ18" s="272">
        <f t="shared" si="13"/>
        <v>0</v>
      </c>
    </row>
    <row r="19" spans="2:44" ht="16.5" customHeight="1">
      <c r="B19" s="267"/>
      <c r="C19" s="268" t="s">
        <v>356</v>
      </c>
      <c r="D19" s="269"/>
      <c r="E19" s="270" t="s">
        <v>343</v>
      </c>
      <c r="F19" s="269"/>
      <c r="G19" s="271" t="s">
        <v>357</v>
      </c>
      <c r="H19" s="269"/>
      <c r="I19" s="149" t="s">
        <v>358</v>
      </c>
      <c r="J19" s="267"/>
      <c r="L19" s="272">
        <f t="shared" si="14"/>
        <v>0</v>
      </c>
      <c r="N19" s="273" t="str">
        <f t="shared" si="1"/>
        <v/>
      </c>
      <c r="O19" s="270" t="s">
        <v>343</v>
      </c>
      <c r="P19" s="273" t="str">
        <f t="shared" si="2"/>
        <v/>
      </c>
      <c r="R19" s="273" t="str">
        <f t="shared" si="3"/>
        <v/>
      </c>
      <c r="S19" s="270" t="s">
        <v>343</v>
      </c>
      <c r="T19" s="273" t="str">
        <f t="shared" si="4"/>
        <v/>
      </c>
      <c r="U19" s="271" t="s">
        <v>357</v>
      </c>
      <c r="V19" s="274" t="str">
        <f t="shared" si="5"/>
        <v/>
      </c>
      <c r="W19" s="149" t="s">
        <v>358</v>
      </c>
      <c r="X19" s="272">
        <f t="shared" si="6"/>
        <v>0</v>
      </c>
      <c r="Z19" s="273" t="str">
        <f t="shared" si="7"/>
        <v/>
      </c>
      <c r="AA19" s="270" t="s">
        <v>343</v>
      </c>
      <c r="AB19" s="273" t="str">
        <f t="shared" si="8"/>
        <v/>
      </c>
      <c r="AC19" s="271" t="s">
        <v>357</v>
      </c>
      <c r="AD19" s="275"/>
      <c r="AE19" s="149" t="s">
        <v>358</v>
      </c>
      <c r="AF19" s="272">
        <f t="shared" si="9"/>
        <v>0</v>
      </c>
      <c r="AH19" s="273" t="str">
        <f t="shared" si="10"/>
        <v/>
      </c>
      <c r="AI19" s="270" t="s">
        <v>343</v>
      </c>
      <c r="AJ19" s="273" t="str">
        <f t="shared" si="0"/>
        <v/>
      </c>
      <c r="AK19" s="271" t="s">
        <v>357</v>
      </c>
      <c r="AL19" s="275"/>
      <c r="AM19" s="149" t="s">
        <v>358</v>
      </c>
      <c r="AN19" s="272">
        <f t="shared" si="11"/>
        <v>0</v>
      </c>
      <c r="AP19" s="272">
        <f t="shared" si="12"/>
        <v>0</v>
      </c>
      <c r="AQ19" s="272">
        <f t="shared" si="13"/>
        <v>0</v>
      </c>
    </row>
    <row r="20" spans="2:44" ht="16.5" customHeight="1">
      <c r="B20" s="267"/>
      <c r="C20" s="268" t="s">
        <v>356</v>
      </c>
      <c r="D20" s="269"/>
      <c r="E20" s="270" t="s">
        <v>343</v>
      </c>
      <c r="F20" s="269"/>
      <c r="G20" s="271" t="s">
        <v>357</v>
      </c>
      <c r="H20" s="269"/>
      <c r="I20" s="149" t="s">
        <v>358</v>
      </c>
      <c r="J20" s="267"/>
      <c r="L20" s="272">
        <f t="shared" si="14"/>
        <v>0</v>
      </c>
      <c r="N20" s="273" t="str">
        <f t="shared" si="1"/>
        <v/>
      </c>
      <c r="O20" s="270" t="s">
        <v>343</v>
      </c>
      <c r="P20" s="273" t="str">
        <f t="shared" si="2"/>
        <v/>
      </c>
      <c r="R20" s="273" t="str">
        <f t="shared" si="3"/>
        <v/>
      </c>
      <c r="S20" s="270" t="s">
        <v>343</v>
      </c>
      <c r="T20" s="273" t="str">
        <f t="shared" si="4"/>
        <v/>
      </c>
      <c r="U20" s="271" t="s">
        <v>357</v>
      </c>
      <c r="V20" s="274" t="str">
        <f t="shared" si="5"/>
        <v/>
      </c>
      <c r="W20" s="149" t="s">
        <v>358</v>
      </c>
      <c r="X20" s="272">
        <f t="shared" si="6"/>
        <v>0</v>
      </c>
      <c r="Z20" s="273" t="str">
        <f t="shared" si="7"/>
        <v/>
      </c>
      <c r="AA20" s="270" t="s">
        <v>343</v>
      </c>
      <c r="AB20" s="273" t="str">
        <f t="shared" si="8"/>
        <v/>
      </c>
      <c r="AC20" s="271" t="s">
        <v>357</v>
      </c>
      <c r="AD20" s="275"/>
      <c r="AE20" s="149" t="s">
        <v>358</v>
      </c>
      <c r="AF20" s="272">
        <f t="shared" si="9"/>
        <v>0</v>
      </c>
      <c r="AH20" s="273" t="str">
        <f t="shared" si="10"/>
        <v/>
      </c>
      <c r="AI20" s="270" t="s">
        <v>343</v>
      </c>
      <c r="AJ20" s="273" t="str">
        <f t="shared" si="0"/>
        <v/>
      </c>
      <c r="AK20" s="271" t="s">
        <v>357</v>
      </c>
      <c r="AL20" s="275"/>
      <c r="AM20" s="149" t="s">
        <v>358</v>
      </c>
      <c r="AN20" s="272">
        <f t="shared" si="11"/>
        <v>0</v>
      </c>
      <c r="AP20" s="272">
        <f t="shared" si="12"/>
        <v>0</v>
      </c>
      <c r="AQ20" s="272">
        <f t="shared" si="13"/>
        <v>0</v>
      </c>
    </row>
    <row r="21" spans="2:44" ht="16.5" customHeight="1">
      <c r="B21" s="267"/>
      <c r="C21" s="268" t="s">
        <v>356</v>
      </c>
      <c r="D21" s="269"/>
      <c r="E21" s="270" t="s">
        <v>343</v>
      </c>
      <c r="F21" s="269"/>
      <c r="G21" s="271" t="s">
        <v>357</v>
      </c>
      <c r="H21" s="269"/>
      <c r="I21" s="149" t="s">
        <v>358</v>
      </c>
      <c r="J21" s="267"/>
      <c r="L21" s="272">
        <f t="shared" si="14"/>
        <v>0</v>
      </c>
      <c r="N21" s="273" t="str">
        <f t="shared" si="1"/>
        <v/>
      </c>
      <c r="O21" s="270" t="s">
        <v>343</v>
      </c>
      <c r="P21" s="273" t="str">
        <f t="shared" si="2"/>
        <v/>
      </c>
      <c r="R21" s="273" t="str">
        <f t="shared" si="3"/>
        <v/>
      </c>
      <c r="S21" s="270" t="s">
        <v>343</v>
      </c>
      <c r="T21" s="273" t="str">
        <f t="shared" si="4"/>
        <v/>
      </c>
      <c r="U21" s="271" t="s">
        <v>357</v>
      </c>
      <c r="V21" s="274" t="str">
        <f t="shared" si="5"/>
        <v/>
      </c>
      <c r="W21" s="149" t="s">
        <v>358</v>
      </c>
      <c r="X21" s="272">
        <f t="shared" si="6"/>
        <v>0</v>
      </c>
      <c r="Z21" s="273" t="str">
        <f t="shared" si="7"/>
        <v/>
      </c>
      <c r="AA21" s="270" t="s">
        <v>343</v>
      </c>
      <c r="AB21" s="273" t="str">
        <f t="shared" si="8"/>
        <v/>
      </c>
      <c r="AC21" s="271" t="s">
        <v>357</v>
      </c>
      <c r="AD21" s="275"/>
      <c r="AE21" s="149" t="s">
        <v>358</v>
      </c>
      <c r="AF21" s="272">
        <f t="shared" si="9"/>
        <v>0</v>
      </c>
      <c r="AH21" s="273" t="str">
        <f t="shared" si="10"/>
        <v/>
      </c>
      <c r="AI21" s="270" t="s">
        <v>343</v>
      </c>
      <c r="AJ21" s="273" t="str">
        <f t="shared" si="0"/>
        <v/>
      </c>
      <c r="AK21" s="271" t="s">
        <v>357</v>
      </c>
      <c r="AL21" s="275"/>
      <c r="AM21" s="149" t="s">
        <v>358</v>
      </c>
      <c r="AN21" s="272">
        <f t="shared" si="11"/>
        <v>0</v>
      </c>
      <c r="AP21" s="272">
        <f t="shared" si="12"/>
        <v>0</v>
      </c>
      <c r="AQ21" s="272">
        <f t="shared" si="13"/>
        <v>0</v>
      </c>
    </row>
    <row r="22" spans="2:44" ht="16.5" customHeight="1">
      <c r="B22" s="267"/>
      <c r="C22" s="268" t="s">
        <v>356</v>
      </c>
      <c r="D22" s="269"/>
      <c r="E22" s="270" t="s">
        <v>343</v>
      </c>
      <c r="F22" s="269"/>
      <c r="G22" s="271" t="s">
        <v>357</v>
      </c>
      <c r="H22" s="269"/>
      <c r="I22" s="149" t="s">
        <v>358</v>
      </c>
      <c r="J22" s="267"/>
      <c r="L22" s="272">
        <f t="shared" si="14"/>
        <v>0</v>
      </c>
      <c r="N22" s="273" t="str">
        <f t="shared" si="1"/>
        <v/>
      </c>
      <c r="O22" s="270" t="s">
        <v>343</v>
      </c>
      <c r="P22" s="273" t="str">
        <f t="shared" si="2"/>
        <v/>
      </c>
      <c r="R22" s="273" t="str">
        <f t="shared" si="3"/>
        <v/>
      </c>
      <c r="S22" s="270" t="s">
        <v>343</v>
      </c>
      <c r="T22" s="273" t="str">
        <f t="shared" si="4"/>
        <v/>
      </c>
      <c r="U22" s="271" t="s">
        <v>357</v>
      </c>
      <c r="V22" s="274" t="str">
        <f t="shared" si="5"/>
        <v/>
      </c>
      <c r="W22" s="149" t="s">
        <v>358</v>
      </c>
      <c r="X22" s="272">
        <f t="shared" si="6"/>
        <v>0</v>
      </c>
      <c r="Z22" s="273" t="str">
        <f t="shared" si="7"/>
        <v/>
      </c>
      <c r="AA22" s="270" t="s">
        <v>343</v>
      </c>
      <c r="AB22" s="273" t="str">
        <f t="shared" si="8"/>
        <v/>
      </c>
      <c r="AC22" s="271" t="s">
        <v>357</v>
      </c>
      <c r="AD22" s="275"/>
      <c r="AE22" s="149" t="s">
        <v>358</v>
      </c>
      <c r="AF22" s="272">
        <f t="shared" si="9"/>
        <v>0</v>
      </c>
      <c r="AH22" s="273" t="str">
        <f t="shared" si="10"/>
        <v/>
      </c>
      <c r="AI22" s="270" t="s">
        <v>343</v>
      </c>
      <c r="AJ22" s="273" t="str">
        <f t="shared" si="0"/>
        <v/>
      </c>
      <c r="AK22" s="271" t="s">
        <v>357</v>
      </c>
      <c r="AL22" s="275"/>
      <c r="AM22" s="149" t="s">
        <v>358</v>
      </c>
      <c r="AN22" s="272">
        <f t="shared" si="11"/>
        <v>0</v>
      </c>
      <c r="AP22" s="272">
        <f t="shared" si="12"/>
        <v>0</v>
      </c>
      <c r="AQ22" s="272">
        <f t="shared" si="13"/>
        <v>0</v>
      </c>
    </row>
    <row r="23" spans="2:44" ht="16.5" customHeight="1">
      <c r="B23" s="267"/>
      <c r="C23" s="268" t="s">
        <v>356</v>
      </c>
      <c r="D23" s="269"/>
      <c r="E23" s="270" t="s">
        <v>343</v>
      </c>
      <c r="F23" s="269"/>
      <c r="G23" s="271" t="s">
        <v>357</v>
      </c>
      <c r="H23" s="269"/>
      <c r="I23" s="149" t="s">
        <v>358</v>
      </c>
      <c r="J23" s="267"/>
      <c r="L23" s="272">
        <f t="shared" si="14"/>
        <v>0</v>
      </c>
      <c r="N23" s="273" t="str">
        <f t="shared" si="1"/>
        <v/>
      </c>
      <c r="O23" s="270" t="s">
        <v>343</v>
      </c>
      <c r="P23" s="273" t="str">
        <f t="shared" si="2"/>
        <v/>
      </c>
      <c r="R23" s="273" t="str">
        <f t="shared" si="3"/>
        <v/>
      </c>
      <c r="S23" s="270" t="s">
        <v>343</v>
      </c>
      <c r="T23" s="273" t="str">
        <f t="shared" si="4"/>
        <v/>
      </c>
      <c r="U23" s="271" t="s">
        <v>357</v>
      </c>
      <c r="V23" s="274" t="str">
        <f t="shared" si="5"/>
        <v/>
      </c>
      <c r="W23" s="149" t="s">
        <v>358</v>
      </c>
      <c r="X23" s="272">
        <f t="shared" si="6"/>
        <v>0</v>
      </c>
      <c r="Z23" s="273" t="str">
        <f t="shared" si="7"/>
        <v/>
      </c>
      <c r="AA23" s="270" t="s">
        <v>343</v>
      </c>
      <c r="AB23" s="273" t="str">
        <f t="shared" si="8"/>
        <v/>
      </c>
      <c r="AC23" s="271" t="s">
        <v>357</v>
      </c>
      <c r="AD23" s="275"/>
      <c r="AE23" s="149" t="s">
        <v>358</v>
      </c>
      <c r="AF23" s="272">
        <f t="shared" si="9"/>
        <v>0</v>
      </c>
      <c r="AH23" s="273" t="str">
        <f t="shared" si="10"/>
        <v/>
      </c>
      <c r="AI23" s="270" t="s">
        <v>343</v>
      </c>
      <c r="AJ23" s="273" t="str">
        <f t="shared" si="0"/>
        <v/>
      </c>
      <c r="AK23" s="271" t="s">
        <v>357</v>
      </c>
      <c r="AL23" s="275"/>
      <c r="AM23" s="149" t="s">
        <v>358</v>
      </c>
      <c r="AN23" s="272">
        <f t="shared" si="11"/>
        <v>0</v>
      </c>
      <c r="AP23" s="272">
        <f t="shared" si="12"/>
        <v>0</v>
      </c>
      <c r="AQ23" s="272">
        <f t="shared" si="13"/>
        <v>0</v>
      </c>
    </row>
    <row r="24" spans="2:44" ht="16.5" customHeight="1">
      <c r="B24" s="267"/>
      <c r="C24" s="268" t="s">
        <v>356</v>
      </c>
      <c r="D24" s="269"/>
      <c r="E24" s="270" t="s">
        <v>343</v>
      </c>
      <c r="F24" s="269"/>
      <c r="G24" s="271" t="s">
        <v>357</v>
      </c>
      <c r="H24" s="269"/>
      <c r="I24" s="149" t="s">
        <v>358</v>
      </c>
      <c r="J24" s="267"/>
      <c r="L24" s="272">
        <f t="shared" si="14"/>
        <v>0</v>
      </c>
      <c r="N24" s="273" t="str">
        <f t="shared" si="1"/>
        <v/>
      </c>
      <c r="O24" s="270" t="s">
        <v>343</v>
      </c>
      <c r="P24" s="273" t="str">
        <f t="shared" si="2"/>
        <v/>
      </c>
      <c r="R24" s="273" t="str">
        <f t="shared" si="3"/>
        <v/>
      </c>
      <c r="S24" s="270" t="s">
        <v>343</v>
      </c>
      <c r="T24" s="273" t="str">
        <f t="shared" si="4"/>
        <v/>
      </c>
      <c r="U24" s="271" t="s">
        <v>357</v>
      </c>
      <c r="V24" s="274" t="str">
        <f t="shared" si="5"/>
        <v/>
      </c>
      <c r="W24" s="149" t="s">
        <v>358</v>
      </c>
      <c r="X24" s="272">
        <f t="shared" si="6"/>
        <v>0</v>
      </c>
      <c r="Z24" s="273" t="str">
        <f t="shared" si="7"/>
        <v/>
      </c>
      <c r="AA24" s="270" t="s">
        <v>343</v>
      </c>
      <c r="AB24" s="273" t="str">
        <f t="shared" si="8"/>
        <v/>
      </c>
      <c r="AC24" s="271" t="s">
        <v>357</v>
      </c>
      <c r="AD24" s="275"/>
      <c r="AE24" s="149" t="s">
        <v>358</v>
      </c>
      <c r="AF24" s="272">
        <f t="shared" si="9"/>
        <v>0</v>
      </c>
      <c r="AH24" s="273" t="str">
        <f t="shared" si="10"/>
        <v/>
      </c>
      <c r="AI24" s="270" t="s">
        <v>343</v>
      </c>
      <c r="AJ24" s="273" t="str">
        <f t="shared" si="0"/>
        <v/>
      </c>
      <c r="AK24" s="271" t="s">
        <v>357</v>
      </c>
      <c r="AL24" s="275"/>
      <c r="AM24" s="149" t="s">
        <v>358</v>
      </c>
      <c r="AN24" s="272">
        <f t="shared" si="11"/>
        <v>0</v>
      </c>
      <c r="AP24" s="272">
        <f t="shared" si="12"/>
        <v>0</v>
      </c>
      <c r="AQ24" s="272">
        <f t="shared" si="13"/>
        <v>0</v>
      </c>
    </row>
    <row r="25" spans="2:44" ht="16.5" customHeight="1">
      <c r="B25" s="267"/>
      <c r="C25" s="268" t="s">
        <v>356</v>
      </c>
      <c r="D25" s="269"/>
      <c r="E25" s="270" t="s">
        <v>343</v>
      </c>
      <c r="F25" s="269"/>
      <c r="G25" s="271" t="s">
        <v>357</v>
      </c>
      <c r="H25" s="269"/>
      <c r="I25" s="149" t="s">
        <v>358</v>
      </c>
      <c r="J25" s="267"/>
      <c r="L25" s="272">
        <f t="shared" si="14"/>
        <v>0</v>
      </c>
      <c r="N25" s="273" t="str">
        <f t="shared" si="1"/>
        <v/>
      </c>
      <c r="O25" s="270" t="s">
        <v>343</v>
      </c>
      <c r="P25" s="273" t="str">
        <f t="shared" si="2"/>
        <v/>
      </c>
      <c r="R25" s="273" t="str">
        <f t="shared" si="3"/>
        <v/>
      </c>
      <c r="S25" s="270" t="s">
        <v>343</v>
      </c>
      <c r="T25" s="273" t="str">
        <f>IF(R25="","",IF(D25&lt;F25,IF(F25&lt;=P25,F25,P25),P25))</f>
        <v/>
      </c>
      <c r="U25" s="271" t="s">
        <v>357</v>
      </c>
      <c r="V25" s="274" t="str">
        <f t="shared" si="5"/>
        <v/>
      </c>
      <c r="W25" s="149" t="s">
        <v>358</v>
      </c>
      <c r="X25" s="272">
        <f t="shared" si="6"/>
        <v>0</v>
      </c>
      <c r="Z25" s="273" t="str">
        <f t="shared" si="7"/>
        <v/>
      </c>
      <c r="AA25" s="270" t="s">
        <v>343</v>
      </c>
      <c r="AB25" s="273" t="str">
        <f t="shared" si="8"/>
        <v/>
      </c>
      <c r="AC25" s="271" t="s">
        <v>357</v>
      </c>
      <c r="AD25" s="275"/>
      <c r="AE25" s="149" t="s">
        <v>358</v>
      </c>
      <c r="AF25" s="272">
        <f t="shared" si="9"/>
        <v>0</v>
      </c>
      <c r="AH25" s="273" t="str">
        <f t="shared" si="10"/>
        <v/>
      </c>
      <c r="AI25" s="270" t="s">
        <v>343</v>
      </c>
      <c r="AJ25" s="273" t="str">
        <f t="shared" si="0"/>
        <v/>
      </c>
      <c r="AK25" s="271" t="s">
        <v>357</v>
      </c>
      <c r="AL25" s="275"/>
      <c r="AM25" s="149" t="s">
        <v>358</v>
      </c>
      <c r="AN25" s="272">
        <f t="shared" si="11"/>
        <v>0</v>
      </c>
      <c r="AP25" s="272">
        <f t="shared" si="12"/>
        <v>0</v>
      </c>
      <c r="AQ25" s="272">
        <f t="shared" si="13"/>
        <v>0</v>
      </c>
    </row>
    <row r="26" spans="2:44" ht="16.5" customHeight="1">
      <c r="B26" s="267"/>
      <c r="C26" s="268" t="s">
        <v>356</v>
      </c>
      <c r="D26" s="269"/>
      <c r="E26" s="270" t="s">
        <v>343</v>
      </c>
      <c r="F26" s="269"/>
      <c r="G26" s="271" t="s">
        <v>357</v>
      </c>
      <c r="H26" s="269"/>
      <c r="I26" s="149" t="s">
        <v>358</v>
      </c>
      <c r="J26" s="267"/>
      <c r="L26" s="272">
        <f t="shared" si="14"/>
        <v>0</v>
      </c>
      <c r="N26" s="273" t="str">
        <f t="shared" si="1"/>
        <v/>
      </c>
      <c r="O26" s="270" t="s">
        <v>343</v>
      </c>
      <c r="P26" s="273" t="str">
        <f t="shared" si="2"/>
        <v/>
      </c>
      <c r="R26" s="273" t="str">
        <f t="shared" si="3"/>
        <v/>
      </c>
      <c r="S26" s="270" t="s">
        <v>343</v>
      </c>
      <c r="T26" s="273" t="str">
        <f t="shared" si="4"/>
        <v/>
      </c>
      <c r="U26" s="271" t="s">
        <v>357</v>
      </c>
      <c r="V26" s="274" t="str">
        <f t="shared" si="5"/>
        <v/>
      </c>
      <c r="W26" s="149" t="s">
        <v>358</v>
      </c>
      <c r="X26" s="272">
        <f t="shared" si="6"/>
        <v>0</v>
      </c>
      <c r="Z26" s="273" t="str">
        <f t="shared" si="7"/>
        <v/>
      </c>
      <c r="AA26" s="270" t="s">
        <v>343</v>
      </c>
      <c r="AB26" s="273" t="str">
        <f t="shared" si="8"/>
        <v/>
      </c>
      <c r="AC26" s="271" t="s">
        <v>357</v>
      </c>
      <c r="AD26" s="275"/>
      <c r="AE26" s="149" t="s">
        <v>358</v>
      </c>
      <c r="AF26" s="272">
        <f t="shared" si="9"/>
        <v>0</v>
      </c>
      <c r="AH26" s="273" t="str">
        <f t="shared" si="10"/>
        <v/>
      </c>
      <c r="AI26" s="270" t="s">
        <v>343</v>
      </c>
      <c r="AJ26" s="273" t="str">
        <f t="shared" si="0"/>
        <v/>
      </c>
      <c r="AK26" s="271" t="s">
        <v>357</v>
      </c>
      <c r="AL26" s="275"/>
      <c r="AM26" s="149" t="s">
        <v>358</v>
      </c>
      <c r="AN26" s="272">
        <f t="shared" si="11"/>
        <v>0</v>
      </c>
      <c r="AP26" s="272">
        <f t="shared" si="12"/>
        <v>0</v>
      </c>
      <c r="AQ26" s="272">
        <f t="shared" si="13"/>
        <v>0</v>
      </c>
    </row>
    <row r="27" spans="2:44" ht="16.5" customHeight="1">
      <c r="B27" s="267"/>
      <c r="C27" s="268" t="s">
        <v>356</v>
      </c>
      <c r="D27" s="269"/>
      <c r="E27" s="270" t="s">
        <v>343</v>
      </c>
      <c r="F27" s="269"/>
      <c r="G27" s="271" t="s">
        <v>357</v>
      </c>
      <c r="H27" s="269"/>
      <c r="I27" s="149" t="s">
        <v>358</v>
      </c>
      <c r="J27" s="267"/>
      <c r="L27" s="272">
        <f t="shared" si="14"/>
        <v>0</v>
      </c>
      <c r="N27" s="273" t="str">
        <f t="shared" si="1"/>
        <v/>
      </c>
      <c r="O27" s="270" t="s">
        <v>343</v>
      </c>
      <c r="P27" s="273" t="str">
        <f t="shared" si="2"/>
        <v/>
      </c>
      <c r="R27" s="273" t="str">
        <f t="shared" si="3"/>
        <v/>
      </c>
      <c r="S27" s="270" t="s">
        <v>343</v>
      </c>
      <c r="T27" s="273" t="str">
        <f t="shared" si="4"/>
        <v/>
      </c>
      <c r="U27" s="271" t="s">
        <v>357</v>
      </c>
      <c r="V27" s="274" t="str">
        <f t="shared" si="5"/>
        <v/>
      </c>
      <c r="W27" s="149" t="s">
        <v>358</v>
      </c>
      <c r="X27" s="272">
        <f t="shared" si="6"/>
        <v>0</v>
      </c>
      <c r="Z27" s="273" t="str">
        <f t="shared" si="7"/>
        <v/>
      </c>
      <c r="AA27" s="270" t="s">
        <v>343</v>
      </c>
      <c r="AB27" s="273" t="str">
        <f t="shared" si="8"/>
        <v/>
      </c>
      <c r="AC27" s="271" t="s">
        <v>357</v>
      </c>
      <c r="AD27" s="275"/>
      <c r="AE27" s="149" t="s">
        <v>358</v>
      </c>
      <c r="AF27" s="272">
        <f t="shared" si="9"/>
        <v>0</v>
      </c>
      <c r="AH27" s="273" t="str">
        <f t="shared" si="10"/>
        <v/>
      </c>
      <c r="AI27" s="270" t="s">
        <v>343</v>
      </c>
      <c r="AJ27" s="273" t="str">
        <f t="shared" si="0"/>
        <v/>
      </c>
      <c r="AK27" s="271" t="s">
        <v>357</v>
      </c>
      <c r="AL27" s="275"/>
      <c r="AM27" s="149" t="s">
        <v>358</v>
      </c>
      <c r="AN27" s="272">
        <f t="shared" si="11"/>
        <v>0</v>
      </c>
      <c r="AP27" s="272">
        <f t="shared" si="12"/>
        <v>0</v>
      </c>
      <c r="AQ27" s="272">
        <f t="shared" si="13"/>
        <v>0</v>
      </c>
    </row>
    <row r="28" spans="2:44" ht="16.5" customHeight="1">
      <c r="B28" s="267"/>
      <c r="C28" s="268" t="s">
        <v>356</v>
      </c>
      <c r="D28" s="269"/>
      <c r="E28" s="270" t="s">
        <v>343</v>
      </c>
      <c r="F28" s="269"/>
      <c r="G28" s="271" t="s">
        <v>357</v>
      </c>
      <c r="H28" s="269"/>
      <c r="I28" s="149" t="s">
        <v>358</v>
      </c>
      <c r="J28" s="267"/>
      <c r="L28" s="272">
        <f t="shared" si="14"/>
        <v>0</v>
      </c>
      <c r="N28" s="273" t="str">
        <f t="shared" si="1"/>
        <v/>
      </c>
      <c r="O28" s="270" t="s">
        <v>343</v>
      </c>
      <c r="P28" s="273" t="str">
        <f t="shared" si="2"/>
        <v/>
      </c>
      <c r="R28" s="273" t="str">
        <f t="shared" si="3"/>
        <v/>
      </c>
      <c r="S28" s="270" t="s">
        <v>343</v>
      </c>
      <c r="T28" s="273" t="str">
        <f t="shared" si="4"/>
        <v/>
      </c>
      <c r="U28" s="271" t="s">
        <v>357</v>
      </c>
      <c r="V28" s="274" t="str">
        <f t="shared" si="5"/>
        <v/>
      </c>
      <c r="W28" s="149" t="s">
        <v>358</v>
      </c>
      <c r="X28" s="272">
        <f t="shared" si="6"/>
        <v>0</v>
      </c>
      <c r="Z28" s="273" t="str">
        <f t="shared" si="7"/>
        <v/>
      </c>
      <c r="AA28" s="270" t="s">
        <v>343</v>
      </c>
      <c r="AB28" s="273" t="str">
        <f t="shared" si="8"/>
        <v/>
      </c>
      <c r="AC28" s="271" t="s">
        <v>357</v>
      </c>
      <c r="AD28" s="275"/>
      <c r="AE28" s="149" t="s">
        <v>358</v>
      </c>
      <c r="AF28" s="272">
        <f t="shared" si="9"/>
        <v>0</v>
      </c>
      <c r="AH28" s="273" t="str">
        <f t="shared" si="10"/>
        <v/>
      </c>
      <c r="AI28" s="270" t="s">
        <v>343</v>
      </c>
      <c r="AJ28" s="273" t="str">
        <f t="shared" si="0"/>
        <v/>
      </c>
      <c r="AK28" s="271" t="s">
        <v>357</v>
      </c>
      <c r="AL28" s="275"/>
      <c r="AM28" s="149" t="s">
        <v>358</v>
      </c>
      <c r="AN28" s="272">
        <f t="shared" si="11"/>
        <v>0</v>
      </c>
      <c r="AP28" s="272">
        <f t="shared" si="12"/>
        <v>0</v>
      </c>
      <c r="AQ28" s="272">
        <f t="shared" si="13"/>
        <v>0</v>
      </c>
    </row>
    <row r="29" spans="2:44" ht="16.5" customHeight="1">
      <c r="B29" s="267"/>
      <c r="C29" s="268" t="s">
        <v>356</v>
      </c>
      <c r="D29" s="269"/>
      <c r="E29" s="270" t="s">
        <v>343</v>
      </c>
      <c r="F29" s="269"/>
      <c r="G29" s="271" t="s">
        <v>357</v>
      </c>
      <c r="H29" s="269"/>
      <c r="I29" s="149" t="s">
        <v>358</v>
      </c>
      <c r="J29" s="267"/>
      <c r="L29" s="272">
        <f t="shared" si="14"/>
        <v>0</v>
      </c>
      <c r="N29" s="273" t="str">
        <f t="shared" si="1"/>
        <v/>
      </c>
      <c r="O29" s="270" t="s">
        <v>343</v>
      </c>
      <c r="P29" s="273" t="str">
        <f t="shared" si="2"/>
        <v/>
      </c>
      <c r="R29" s="273" t="str">
        <f t="shared" si="3"/>
        <v/>
      </c>
      <c r="S29" s="270" t="s">
        <v>343</v>
      </c>
      <c r="T29" s="273" t="str">
        <f t="shared" si="4"/>
        <v/>
      </c>
      <c r="U29" s="271" t="s">
        <v>357</v>
      </c>
      <c r="V29" s="274" t="str">
        <f t="shared" si="5"/>
        <v/>
      </c>
      <c r="W29" s="149" t="s">
        <v>358</v>
      </c>
      <c r="X29" s="272">
        <f t="shared" si="6"/>
        <v>0</v>
      </c>
      <c r="Z29" s="273" t="str">
        <f t="shared" si="7"/>
        <v/>
      </c>
      <c r="AA29" s="270" t="s">
        <v>343</v>
      </c>
      <c r="AB29" s="273" t="str">
        <f t="shared" si="8"/>
        <v/>
      </c>
      <c r="AC29" s="271" t="s">
        <v>357</v>
      </c>
      <c r="AD29" s="275"/>
      <c r="AE29" s="149" t="s">
        <v>358</v>
      </c>
      <c r="AF29" s="272">
        <f t="shared" si="9"/>
        <v>0</v>
      </c>
      <c r="AH29" s="273" t="str">
        <f t="shared" si="10"/>
        <v/>
      </c>
      <c r="AI29" s="270" t="s">
        <v>343</v>
      </c>
      <c r="AJ29" s="273" t="str">
        <f t="shared" si="0"/>
        <v/>
      </c>
      <c r="AK29" s="271" t="s">
        <v>357</v>
      </c>
      <c r="AL29" s="275"/>
      <c r="AM29" s="149" t="s">
        <v>358</v>
      </c>
      <c r="AN29" s="272">
        <f t="shared" si="11"/>
        <v>0</v>
      </c>
      <c r="AP29" s="272">
        <f t="shared" si="12"/>
        <v>0</v>
      </c>
      <c r="AQ29" s="272">
        <f t="shared" si="13"/>
        <v>0</v>
      </c>
    </row>
    <row r="30" spans="2:44" ht="16.5" customHeight="1">
      <c r="B30" s="267"/>
      <c r="C30" s="268" t="s">
        <v>356</v>
      </c>
      <c r="D30" s="269"/>
      <c r="E30" s="270" t="s">
        <v>343</v>
      </c>
      <c r="F30" s="269"/>
      <c r="G30" s="271" t="s">
        <v>357</v>
      </c>
      <c r="H30" s="269"/>
      <c r="I30" s="149" t="s">
        <v>358</v>
      </c>
      <c r="J30" s="267"/>
      <c r="L30" s="272">
        <f t="shared" si="14"/>
        <v>0</v>
      </c>
      <c r="N30" s="273" t="str">
        <f t="shared" si="1"/>
        <v/>
      </c>
      <c r="O30" s="270" t="s">
        <v>343</v>
      </c>
      <c r="P30" s="273" t="str">
        <f t="shared" si="2"/>
        <v/>
      </c>
      <c r="R30" s="273" t="str">
        <f t="shared" si="3"/>
        <v/>
      </c>
      <c r="S30" s="270" t="s">
        <v>343</v>
      </c>
      <c r="T30" s="273" t="str">
        <f t="shared" si="4"/>
        <v/>
      </c>
      <c r="U30" s="271" t="s">
        <v>357</v>
      </c>
      <c r="V30" s="274" t="str">
        <f t="shared" si="5"/>
        <v/>
      </c>
      <c r="W30" s="149" t="s">
        <v>358</v>
      </c>
      <c r="X30" s="272">
        <f t="shared" si="6"/>
        <v>0</v>
      </c>
      <c r="Z30" s="273" t="str">
        <f>IF(OR(D30="",AND(D30&lt;F30,N30&lt;=D30,D30&lt;=P30,N30&lt;=F30,F30&lt;=P30),J30="宿直"),"",IF(D30&lt;F30,IF(AND(D30&lt;P30,P30&lt;F30),P30,D30),IF(D30&lt;P30,P30,D30)))</f>
        <v/>
      </c>
      <c r="AA30" s="270" t="s">
        <v>343</v>
      </c>
      <c r="AB30" s="273" t="str">
        <f t="shared" si="8"/>
        <v/>
      </c>
      <c r="AC30" s="271" t="s">
        <v>357</v>
      </c>
      <c r="AD30" s="275"/>
      <c r="AE30" s="149" t="s">
        <v>358</v>
      </c>
      <c r="AF30" s="272">
        <f t="shared" si="9"/>
        <v>0</v>
      </c>
      <c r="AH30" s="273" t="str">
        <f t="shared" si="10"/>
        <v/>
      </c>
      <c r="AI30" s="270" t="s">
        <v>343</v>
      </c>
      <c r="AJ30" s="273" t="str">
        <f t="shared" si="0"/>
        <v/>
      </c>
      <c r="AK30" s="271" t="s">
        <v>357</v>
      </c>
      <c r="AL30" s="275"/>
      <c r="AM30" s="149" t="s">
        <v>358</v>
      </c>
      <c r="AN30" s="272">
        <f t="shared" si="11"/>
        <v>0</v>
      </c>
      <c r="AP30" s="272">
        <f t="shared" si="12"/>
        <v>0</v>
      </c>
      <c r="AQ30" s="272">
        <f t="shared" si="13"/>
        <v>0</v>
      </c>
    </row>
    <row r="31" spans="2:44" ht="16.5" customHeight="1">
      <c r="B31" s="267"/>
      <c r="C31" s="268" t="s">
        <v>356</v>
      </c>
      <c r="D31" s="269"/>
      <c r="E31" s="270" t="s">
        <v>343</v>
      </c>
      <c r="F31" s="269"/>
      <c r="G31" s="271" t="s">
        <v>357</v>
      </c>
      <c r="H31" s="269"/>
      <c r="I31" s="149" t="s">
        <v>358</v>
      </c>
      <c r="J31" s="267"/>
      <c r="L31" s="272">
        <f t="shared" si="14"/>
        <v>0</v>
      </c>
      <c r="N31" s="273" t="str">
        <f t="shared" si="1"/>
        <v/>
      </c>
      <c r="O31" s="270" t="s">
        <v>343</v>
      </c>
      <c r="P31" s="273" t="str">
        <f t="shared" si="2"/>
        <v/>
      </c>
      <c r="R31" s="273" t="str">
        <f t="shared" si="3"/>
        <v/>
      </c>
      <c r="S31" s="270" t="s">
        <v>343</v>
      </c>
      <c r="T31" s="273" t="str">
        <f t="shared" si="4"/>
        <v/>
      </c>
      <c r="U31" s="271" t="s">
        <v>357</v>
      </c>
      <c r="V31" s="274" t="str">
        <f t="shared" si="5"/>
        <v/>
      </c>
      <c r="W31" s="149" t="s">
        <v>358</v>
      </c>
      <c r="X31" s="272">
        <f t="shared" si="6"/>
        <v>0</v>
      </c>
      <c r="Z31" s="273" t="str">
        <f t="shared" si="7"/>
        <v/>
      </c>
      <c r="AA31" s="270" t="s">
        <v>343</v>
      </c>
      <c r="AB31" s="273" t="str">
        <f t="shared" si="8"/>
        <v/>
      </c>
      <c r="AC31" s="271" t="s">
        <v>357</v>
      </c>
      <c r="AD31" s="275"/>
      <c r="AE31" s="149" t="s">
        <v>358</v>
      </c>
      <c r="AF31" s="272">
        <f t="shared" si="9"/>
        <v>0</v>
      </c>
      <c r="AH31" s="273" t="str">
        <f t="shared" si="10"/>
        <v/>
      </c>
      <c r="AI31" s="270" t="s">
        <v>343</v>
      </c>
      <c r="AJ31" s="273" t="str">
        <f t="shared" si="0"/>
        <v/>
      </c>
      <c r="AK31" s="271" t="s">
        <v>357</v>
      </c>
      <c r="AL31" s="275"/>
      <c r="AM31" s="149" t="s">
        <v>358</v>
      </c>
      <c r="AN31" s="272">
        <f t="shared" si="11"/>
        <v>0</v>
      </c>
      <c r="AP31" s="272">
        <f t="shared" si="12"/>
        <v>0</v>
      </c>
      <c r="AQ31" s="272">
        <f t="shared" si="13"/>
        <v>0</v>
      </c>
    </row>
    <row r="32" spans="2:44" ht="16.5" customHeight="1">
      <c r="B32" s="267"/>
      <c r="C32" s="268" t="s">
        <v>356</v>
      </c>
      <c r="D32" s="269"/>
      <c r="E32" s="270" t="s">
        <v>343</v>
      </c>
      <c r="F32" s="269"/>
      <c r="G32" s="271" t="s">
        <v>357</v>
      </c>
      <c r="H32" s="269"/>
      <c r="I32" s="149" t="s">
        <v>358</v>
      </c>
      <c r="J32" s="267"/>
      <c r="L32" s="272">
        <f t="shared" si="14"/>
        <v>0</v>
      </c>
      <c r="N32" s="273" t="str">
        <f t="shared" si="1"/>
        <v/>
      </c>
      <c r="O32" s="270" t="s">
        <v>343</v>
      </c>
      <c r="P32" s="273" t="str">
        <f t="shared" si="2"/>
        <v/>
      </c>
      <c r="R32" s="273" t="str">
        <f t="shared" si="3"/>
        <v/>
      </c>
      <c r="S32" s="270" t="s">
        <v>343</v>
      </c>
      <c r="T32" s="273" t="str">
        <f t="shared" si="4"/>
        <v/>
      </c>
      <c r="U32" s="271" t="s">
        <v>357</v>
      </c>
      <c r="V32" s="274" t="str">
        <f t="shared" si="5"/>
        <v/>
      </c>
      <c r="W32" s="149" t="s">
        <v>358</v>
      </c>
      <c r="X32" s="272">
        <f t="shared" si="6"/>
        <v>0</v>
      </c>
      <c r="Z32" s="273" t="str">
        <f t="shared" si="7"/>
        <v/>
      </c>
      <c r="AA32" s="270" t="s">
        <v>343</v>
      </c>
      <c r="AB32" s="273" t="str">
        <f t="shared" si="8"/>
        <v/>
      </c>
      <c r="AC32" s="271" t="s">
        <v>357</v>
      </c>
      <c r="AD32" s="275"/>
      <c r="AE32" s="149" t="s">
        <v>358</v>
      </c>
      <c r="AF32" s="272">
        <f t="shared" si="9"/>
        <v>0</v>
      </c>
      <c r="AH32" s="273" t="str">
        <f t="shared" si="10"/>
        <v/>
      </c>
      <c r="AI32" s="270" t="s">
        <v>343</v>
      </c>
      <c r="AJ32" s="273" t="str">
        <f t="shared" si="0"/>
        <v/>
      </c>
      <c r="AK32" s="271" t="s">
        <v>357</v>
      </c>
      <c r="AL32" s="275"/>
      <c r="AM32" s="149" t="s">
        <v>358</v>
      </c>
      <c r="AN32" s="272">
        <f t="shared" si="11"/>
        <v>0</v>
      </c>
      <c r="AP32" s="272">
        <f t="shared" si="12"/>
        <v>0</v>
      </c>
      <c r="AQ32" s="272">
        <f t="shared" si="13"/>
        <v>0</v>
      </c>
    </row>
    <row r="33" spans="2:43" ht="16.5" customHeight="1">
      <c r="B33" s="267"/>
      <c r="C33" s="268" t="s">
        <v>356</v>
      </c>
      <c r="D33" s="269"/>
      <c r="E33" s="270" t="s">
        <v>343</v>
      </c>
      <c r="F33" s="269"/>
      <c r="G33" s="271" t="s">
        <v>357</v>
      </c>
      <c r="H33" s="269"/>
      <c r="I33" s="149" t="s">
        <v>358</v>
      </c>
      <c r="J33" s="267"/>
      <c r="L33" s="272">
        <f t="shared" si="14"/>
        <v>0</v>
      </c>
      <c r="N33" s="273" t="str">
        <f t="shared" si="1"/>
        <v/>
      </c>
      <c r="O33" s="270" t="s">
        <v>343</v>
      </c>
      <c r="P33" s="273" t="str">
        <f t="shared" si="2"/>
        <v/>
      </c>
      <c r="R33" s="273" t="str">
        <f t="shared" si="3"/>
        <v/>
      </c>
      <c r="S33" s="270" t="s">
        <v>343</v>
      </c>
      <c r="T33" s="273" t="str">
        <f t="shared" si="4"/>
        <v/>
      </c>
      <c r="U33" s="271" t="s">
        <v>357</v>
      </c>
      <c r="V33" s="274" t="str">
        <f t="shared" si="5"/>
        <v/>
      </c>
      <c r="W33" s="149" t="s">
        <v>358</v>
      </c>
      <c r="X33" s="272">
        <f t="shared" si="6"/>
        <v>0</v>
      </c>
      <c r="Z33" s="273" t="str">
        <f t="shared" si="7"/>
        <v/>
      </c>
      <c r="AA33" s="270" t="s">
        <v>343</v>
      </c>
      <c r="AB33" s="273" t="str">
        <f t="shared" si="8"/>
        <v/>
      </c>
      <c r="AC33" s="271" t="s">
        <v>357</v>
      </c>
      <c r="AD33" s="275"/>
      <c r="AE33" s="149" t="s">
        <v>358</v>
      </c>
      <c r="AF33" s="272">
        <f t="shared" si="9"/>
        <v>0</v>
      </c>
      <c r="AH33" s="273" t="str">
        <f t="shared" si="10"/>
        <v/>
      </c>
      <c r="AI33" s="270" t="s">
        <v>343</v>
      </c>
      <c r="AJ33" s="273" t="str">
        <f t="shared" si="0"/>
        <v/>
      </c>
      <c r="AK33" s="271" t="s">
        <v>357</v>
      </c>
      <c r="AL33" s="275"/>
      <c r="AM33" s="149" t="s">
        <v>358</v>
      </c>
      <c r="AN33" s="272">
        <f t="shared" si="11"/>
        <v>0</v>
      </c>
      <c r="AP33" s="272">
        <f t="shared" si="12"/>
        <v>0</v>
      </c>
      <c r="AQ33" s="272">
        <f t="shared" si="13"/>
        <v>0</v>
      </c>
    </row>
    <row r="34" spans="2:43" ht="16.5" customHeight="1">
      <c r="B34" s="267"/>
      <c r="C34" s="268" t="s">
        <v>356</v>
      </c>
      <c r="D34" s="269"/>
      <c r="E34" s="270" t="s">
        <v>343</v>
      </c>
      <c r="F34" s="269"/>
      <c r="G34" s="271" t="s">
        <v>357</v>
      </c>
      <c r="H34" s="269"/>
      <c r="I34" s="149" t="s">
        <v>358</v>
      </c>
      <c r="J34" s="267"/>
      <c r="L34" s="272">
        <f t="shared" si="14"/>
        <v>0</v>
      </c>
      <c r="N34" s="273" t="str">
        <f t="shared" si="1"/>
        <v/>
      </c>
      <c r="O34" s="270" t="s">
        <v>343</v>
      </c>
      <c r="P34" s="273" t="str">
        <f t="shared" si="2"/>
        <v/>
      </c>
      <c r="R34" s="273" t="str">
        <f t="shared" si="3"/>
        <v/>
      </c>
      <c r="S34" s="270" t="s">
        <v>343</v>
      </c>
      <c r="T34" s="273" t="str">
        <f t="shared" si="4"/>
        <v/>
      </c>
      <c r="U34" s="271" t="s">
        <v>357</v>
      </c>
      <c r="V34" s="274" t="str">
        <f t="shared" si="5"/>
        <v/>
      </c>
      <c r="W34" s="149" t="s">
        <v>358</v>
      </c>
      <c r="X34" s="272">
        <f t="shared" si="6"/>
        <v>0</v>
      </c>
      <c r="Z34" s="273" t="str">
        <f t="shared" si="7"/>
        <v/>
      </c>
      <c r="AA34" s="270" t="s">
        <v>343</v>
      </c>
      <c r="AB34" s="273" t="str">
        <f t="shared" si="8"/>
        <v/>
      </c>
      <c r="AC34" s="271" t="s">
        <v>357</v>
      </c>
      <c r="AD34" s="275"/>
      <c r="AE34" s="149" t="s">
        <v>358</v>
      </c>
      <c r="AF34" s="272">
        <f t="shared" si="9"/>
        <v>0</v>
      </c>
      <c r="AH34" s="273" t="str">
        <f t="shared" si="10"/>
        <v/>
      </c>
      <c r="AI34" s="270" t="s">
        <v>343</v>
      </c>
      <c r="AJ34" s="273" t="str">
        <f t="shared" si="0"/>
        <v/>
      </c>
      <c r="AK34" s="271" t="s">
        <v>357</v>
      </c>
      <c r="AL34" s="275"/>
      <c r="AM34" s="149" t="s">
        <v>358</v>
      </c>
      <c r="AN34" s="272">
        <f t="shared" si="11"/>
        <v>0</v>
      </c>
      <c r="AP34" s="272">
        <f t="shared" si="12"/>
        <v>0</v>
      </c>
      <c r="AQ34" s="272">
        <f t="shared" si="13"/>
        <v>0</v>
      </c>
    </row>
    <row r="35" spans="2:43" ht="16.5" customHeight="1">
      <c r="B35" s="267"/>
      <c r="C35" s="268" t="s">
        <v>356</v>
      </c>
      <c r="D35" s="269"/>
      <c r="E35" s="270" t="s">
        <v>343</v>
      </c>
      <c r="F35" s="269"/>
      <c r="G35" s="271" t="s">
        <v>357</v>
      </c>
      <c r="H35" s="269"/>
      <c r="I35" s="149" t="s">
        <v>358</v>
      </c>
      <c r="J35" s="267"/>
      <c r="L35" s="272">
        <f t="shared" si="14"/>
        <v>0</v>
      </c>
      <c r="N35" s="273" t="str">
        <f t="shared" si="1"/>
        <v/>
      </c>
      <c r="O35" s="270" t="s">
        <v>343</v>
      </c>
      <c r="P35" s="273" t="str">
        <f t="shared" si="2"/>
        <v/>
      </c>
      <c r="R35" s="273" t="str">
        <f t="shared" si="3"/>
        <v/>
      </c>
      <c r="S35" s="270" t="s">
        <v>343</v>
      </c>
      <c r="T35" s="273" t="str">
        <f t="shared" si="4"/>
        <v/>
      </c>
      <c r="U35" s="271" t="s">
        <v>357</v>
      </c>
      <c r="V35" s="274" t="str">
        <f t="shared" si="5"/>
        <v/>
      </c>
      <c r="W35" s="149" t="s">
        <v>358</v>
      </c>
      <c r="X35" s="272">
        <f t="shared" si="6"/>
        <v>0</v>
      </c>
      <c r="Z35" s="273" t="str">
        <f t="shared" si="7"/>
        <v/>
      </c>
      <c r="AA35" s="270" t="s">
        <v>343</v>
      </c>
      <c r="AB35" s="273" t="str">
        <f t="shared" si="8"/>
        <v/>
      </c>
      <c r="AC35" s="271" t="s">
        <v>357</v>
      </c>
      <c r="AD35" s="275"/>
      <c r="AE35" s="149" t="s">
        <v>358</v>
      </c>
      <c r="AF35" s="272">
        <f t="shared" si="9"/>
        <v>0</v>
      </c>
      <c r="AH35" s="273" t="str">
        <f t="shared" si="10"/>
        <v/>
      </c>
      <c r="AI35" s="270" t="s">
        <v>343</v>
      </c>
      <c r="AJ35" s="273" t="str">
        <f t="shared" si="0"/>
        <v/>
      </c>
      <c r="AK35" s="271" t="s">
        <v>357</v>
      </c>
      <c r="AL35" s="275"/>
      <c r="AM35" s="149" t="s">
        <v>358</v>
      </c>
      <c r="AN35" s="272">
        <f t="shared" si="11"/>
        <v>0</v>
      </c>
      <c r="AP35" s="272">
        <f t="shared" si="12"/>
        <v>0</v>
      </c>
      <c r="AQ35" s="272">
        <f t="shared" si="13"/>
        <v>0</v>
      </c>
    </row>
    <row r="36" spans="2:43" ht="16.5" customHeight="1">
      <c r="B36" s="267"/>
      <c r="C36" s="268" t="s">
        <v>356</v>
      </c>
      <c r="D36" s="269"/>
      <c r="E36" s="270" t="s">
        <v>343</v>
      </c>
      <c r="F36" s="269"/>
      <c r="G36" s="271" t="s">
        <v>357</v>
      </c>
      <c r="H36" s="269"/>
      <c r="I36" s="149" t="s">
        <v>358</v>
      </c>
      <c r="J36" s="267"/>
      <c r="L36" s="272">
        <f t="shared" si="14"/>
        <v>0</v>
      </c>
      <c r="N36" s="273" t="str">
        <f t="shared" si="1"/>
        <v/>
      </c>
      <c r="O36" s="270" t="s">
        <v>343</v>
      </c>
      <c r="P36" s="273" t="str">
        <f t="shared" si="2"/>
        <v/>
      </c>
      <c r="R36" s="273" t="str">
        <f t="shared" si="3"/>
        <v/>
      </c>
      <c r="S36" s="270" t="s">
        <v>343</v>
      </c>
      <c r="T36" s="273" t="str">
        <f t="shared" si="4"/>
        <v/>
      </c>
      <c r="U36" s="271" t="s">
        <v>357</v>
      </c>
      <c r="V36" s="274" t="str">
        <f t="shared" si="5"/>
        <v/>
      </c>
      <c r="W36" s="149" t="s">
        <v>358</v>
      </c>
      <c r="X36" s="272">
        <f t="shared" si="6"/>
        <v>0</v>
      </c>
      <c r="Z36" s="273" t="str">
        <f t="shared" si="7"/>
        <v/>
      </c>
      <c r="AA36" s="270" t="s">
        <v>343</v>
      </c>
      <c r="AB36" s="273" t="str">
        <f t="shared" si="8"/>
        <v/>
      </c>
      <c r="AC36" s="271" t="s">
        <v>357</v>
      </c>
      <c r="AD36" s="275"/>
      <c r="AE36" s="149" t="s">
        <v>358</v>
      </c>
      <c r="AF36" s="272">
        <f t="shared" si="9"/>
        <v>0</v>
      </c>
      <c r="AH36" s="273" t="str">
        <f t="shared" si="10"/>
        <v/>
      </c>
      <c r="AI36" s="270" t="s">
        <v>343</v>
      </c>
      <c r="AJ36" s="273" t="str">
        <f t="shared" si="0"/>
        <v/>
      </c>
      <c r="AK36" s="271" t="s">
        <v>357</v>
      </c>
      <c r="AL36" s="275"/>
      <c r="AM36" s="149" t="s">
        <v>358</v>
      </c>
      <c r="AN36" s="272">
        <f t="shared" si="11"/>
        <v>0</v>
      </c>
      <c r="AP36" s="272">
        <f t="shared" si="12"/>
        <v>0</v>
      </c>
      <c r="AQ36" s="272">
        <f t="shared" si="13"/>
        <v>0</v>
      </c>
    </row>
    <row r="37" spans="2:43" s="282" customFormat="1" ht="16.5" customHeight="1">
      <c r="B37" s="267"/>
      <c r="C37" s="278" t="s">
        <v>356</v>
      </c>
      <c r="D37" s="269"/>
      <c r="E37" s="279" t="s">
        <v>343</v>
      </c>
      <c r="F37" s="269"/>
      <c r="G37" s="280" t="s">
        <v>357</v>
      </c>
      <c r="H37" s="269"/>
      <c r="I37" s="281" t="s">
        <v>358</v>
      </c>
      <c r="J37" s="267"/>
      <c r="L37" s="272">
        <f t="shared" si="14"/>
        <v>0</v>
      </c>
      <c r="N37" s="273" t="str">
        <f t="shared" si="1"/>
        <v/>
      </c>
      <c r="O37" s="279" t="s">
        <v>343</v>
      </c>
      <c r="P37" s="273" t="str">
        <f t="shared" si="2"/>
        <v/>
      </c>
      <c r="R37" s="273" t="str">
        <f t="shared" si="3"/>
        <v/>
      </c>
      <c r="S37" s="279" t="s">
        <v>343</v>
      </c>
      <c r="T37" s="273" t="str">
        <f t="shared" si="4"/>
        <v/>
      </c>
      <c r="U37" s="280" t="s">
        <v>357</v>
      </c>
      <c r="V37" s="274" t="str">
        <f t="shared" si="5"/>
        <v/>
      </c>
      <c r="W37" s="281" t="s">
        <v>358</v>
      </c>
      <c r="X37" s="272">
        <f t="shared" si="6"/>
        <v>0</v>
      </c>
      <c r="Z37" s="273" t="str">
        <f t="shared" si="7"/>
        <v/>
      </c>
      <c r="AA37" s="279" t="s">
        <v>343</v>
      </c>
      <c r="AB37" s="273" t="str">
        <f t="shared" si="8"/>
        <v/>
      </c>
      <c r="AC37" s="280" t="s">
        <v>357</v>
      </c>
      <c r="AD37" s="275"/>
      <c r="AE37" s="281" t="s">
        <v>358</v>
      </c>
      <c r="AF37" s="272">
        <f t="shared" si="9"/>
        <v>0</v>
      </c>
      <c r="AH37" s="273" t="str">
        <f t="shared" si="10"/>
        <v/>
      </c>
      <c r="AI37" s="279" t="s">
        <v>343</v>
      </c>
      <c r="AJ37" s="273" t="str">
        <f t="shared" si="0"/>
        <v/>
      </c>
      <c r="AK37" s="280" t="s">
        <v>357</v>
      </c>
      <c r="AL37" s="275"/>
      <c r="AM37" s="281" t="s">
        <v>358</v>
      </c>
      <c r="AN37" s="272">
        <f t="shared" si="11"/>
        <v>0</v>
      </c>
      <c r="AP37" s="272">
        <f t="shared" si="12"/>
        <v>0</v>
      </c>
      <c r="AQ37" s="272">
        <f t="shared" si="13"/>
        <v>0</v>
      </c>
    </row>
    <row r="38" spans="2:43" s="282" customFormat="1" ht="16.5" customHeight="1">
      <c r="B38" s="267"/>
      <c r="C38" s="278" t="s">
        <v>356</v>
      </c>
      <c r="D38" s="269"/>
      <c r="E38" s="279" t="s">
        <v>343</v>
      </c>
      <c r="F38" s="269"/>
      <c r="G38" s="280" t="s">
        <v>357</v>
      </c>
      <c r="H38" s="269"/>
      <c r="I38" s="281" t="s">
        <v>358</v>
      </c>
      <c r="J38" s="267"/>
      <c r="L38" s="272">
        <f t="shared" si="14"/>
        <v>0</v>
      </c>
      <c r="N38" s="273" t="str">
        <f t="shared" si="1"/>
        <v/>
      </c>
      <c r="O38" s="279" t="s">
        <v>343</v>
      </c>
      <c r="P38" s="273" t="str">
        <f t="shared" si="2"/>
        <v/>
      </c>
      <c r="R38" s="273" t="str">
        <f t="shared" si="3"/>
        <v/>
      </c>
      <c r="S38" s="279" t="s">
        <v>343</v>
      </c>
      <c r="T38" s="273" t="str">
        <f t="shared" si="4"/>
        <v/>
      </c>
      <c r="U38" s="280" t="s">
        <v>357</v>
      </c>
      <c r="V38" s="274" t="str">
        <f t="shared" si="5"/>
        <v/>
      </c>
      <c r="W38" s="281" t="s">
        <v>358</v>
      </c>
      <c r="X38" s="272">
        <f t="shared" si="6"/>
        <v>0</v>
      </c>
      <c r="Z38" s="273" t="str">
        <f t="shared" si="7"/>
        <v/>
      </c>
      <c r="AA38" s="279" t="s">
        <v>343</v>
      </c>
      <c r="AB38" s="273" t="str">
        <f t="shared" si="8"/>
        <v/>
      </c>
      <c r="AC38" s="280" t="s">
        <v>357</v>
      </c>
      <c r="AD38" s="275"/>
      <c r="AE38" s="281" t="s">
        <v>358</v>
      </c>
      <c r="AF38" s="272">
        <f t="shared" si="9"/>
        <v>0</v>
      </c>
      <c r="AH38" s="273" t="str">
        <f t="shared" si="10"/>
        <v/>
      </c>
      <c r="AI38" s="279" t="s">
        <v>343</v>
      </c>
      <c r="AJ38" s="273" t="str">
        <f t="shared" si="0"/>
        <v/>
      </c>
      <c r="AK38" s="280" t="s">
        <v>357</v>
      </c>
      <c r="AL38" s="275"/>
      <c r="AM38" s="281" t="s">
        <v>358</v>
      </c>
      <c r="AN38" s="272">
        <f t="shared" si="11"/>
        <v>0</v>
      </c>
      <c r="AP38" s="272">
        <f t="shared" si="12"/>
        <v>0</v>
      </c>
      <c r="AQ38" s="272">
        <f t="shared" si="13"/>
        <v>0</v>
      </c>
    </row>
    <row r="39" spans="2:43" s="282" customFormat="1" ht="16.5" customHeight="1">
      <c r="B39" s="267"/>
      <c r="C39" s="278" t="s">
        <v>356</v>
      </c>
      <c r="D39" s="269"/>
      <c r="E39" s="279" t="s">
        <v>343</v>
      </c>
      <c r="F39" s="269"/>
      <c r="G39" s="280" t="s">
        <v>357</v>
      </c>
      <c r="H39" s="269"/>
      <c r="I39" s="281" t="s">
        <v>358</v>
      </c>
      <c r="J39" s="267"/>
      <c r="L39" s="272">
        <f t="shared" si="14"/>
        <v>0</v>
      </c>
      <c r="N39" s="273" t="str">
        <f t="shared" si="1"/>
        <v/>
      </c>
      <c r="O39" s="279" t="s">
        <v>343</v>
      </c>
      <c r="P39" s="273" t="str">
        <f t="shared" si="2"/>
        <v/>
      </c>
      <c r="R39" s="273" t="str">
        <f t="shared" si="3"/>
        <v/>
      </c>
      <c r="S39" s="279" t="s">
        <v>343</v>
      </c>
      <c r="T39" s="273" t="str">
        <f t="shared" si="4"/>
        <v/>
      </c>
      <c r="U39" s="280" t="s">
        <v>357</v>
      </c>
      <c r="V39" s="274" t="str">
        <f t="shared" si="5"/>
        <v/>
      </c>
      <c r="W39" s="281" t="s">
        <v>358</v>
      </c>
      <c r="X39" s="272">
        <f t="shared" si="6"/>
        <v>0</v>
      </c>
      <c r="Z39" s="273" t="str">
        <f t="shared" si="7"/>
        <v/>
      </c>
      <c r="AA39" s="279" t="s">
        <v>343</v>
      </c>
      <c r="AB39" s="273" t="str">
        <f t="shared" si="8"/>
        <v/>
      </c>
      <c r="AC39" s="280" t="s">
        <v>357</v>
      </c>
      <c r="AD39" s="275"/>
      <c r="AE39" s="281" t="s">
        <v>358</v>
      </c>
      <c r="AF39" s="272">
        <f t="shared" si="9"/>
        <v>0</v>
      </c>
      <c r="AH39" s="273" t="str">
        <f t="shared" si="10"/>
        <v/>
      </c>
      <c r="AI39" s="279" t="s">
        <v>343</v>
      </c>
      <c r="AJ39" s="273" t="str">
        <f t="shared" si="0"/>
        <v/>
      </c>
      <c r="AK39" s="280" t="s">
        <v>357</v>
      </c>
      <c r="AL39" s="275"/>
      <c r="AM39" s="281" t="s">
        <v>358</v>
      </c>
      <c r="AN39" s="272">
        <f t="shared" si="11"/>
        <v>0</v>
      </c>
      <c r="AP39" s="272">
        <f t="shared" si="12"/>
        <v>0</v>
      </c>
      <c r="AQ39" s="272">
        <f t="shared" si="13"/>
        <v>0</v>
      </c>
    </row>
    <row r="40" spans="2:43" s="282" customFormat="1" ht="16.5" customHeight="1">
      <c r="B40" s="267"/>
      <c r="C40" s="278" t="s">
        <v>356</v>
      </c>
      <c r="D40" s="269"/>
      <c r="E40" s="279" t="s">
        <v>343</v>
      </c>
      <c r="F40" s="269"/>
      <c r="G40" s="280" t="s">
        <v>357</v>
      </c>
      <c r="H40" s="269"/>
      <c r="I40" s="281" t="s">
        <v>358</v>
      </c>
      <c r="J40" s="267"/>
      <c r="L40" s="272">
        <f>IF(OR(D40="",F40=""),0,(IF(D40&gt;F40,1,0)-D40+F40-H40)*24)</f>
        <v>0</v>
      </c>
      <c r="N40" s="273" t="str">
        <f t="shared" si="1"/>
        <v/>
      </c>
      <c r="O40" s="279" t="s">
        <v>343</v>
      </c>
      <c r="P40" s="273" t="str">
        <f t="shared" si="2"/>
        <v/>
      </c>
      <c r="R40" s="273" t="str">
        <f>IF(OR(D40="",D40&lt;N40,P40&lt;=D40),"",D40)</f>
        <v/>
      </c>
      <c r="S40" s="279" t="s">
        <v>343</v>
      </c>
      <c r="T40" s="273" t="str">
        <f>IF(R40="","",IF(D40&lt;F40,IF(F40&lt;=P40,F40,P40),P40))</f>
        <v/>
      </c>
      <c r="U40" s="280" t="s">
        <v>357</v>
      </c>
      <c r="V40" s="274" t="str">
        <f t="shared" si="5"/>
        <v/>
      </c>
      <c r="W40" s="281" t="s">
        <v>358</v>
      </c>
      <c r="X40" s="272">
        <f t="shared" si="6"/>
        <v>0</v>
      </c>
      <c r="Z40" s="273" t="str">
        <f>IF(OR(D40="",AND(D40&lt;F40,N40&lt;=D40,D40&lt;=P40,N40&lt;=F40,F40&lt;=P40),J40="宿直"),"",IF(D40&lt;F40,IF(AND(D40&lt;P40,P40&lt;F40),P40,D40),IF(D40&lt;P40,P40,D40)))</f>
        <v/>
      </c>
      <c r="AA40" s="279" t="s">
        <v>343</v>
      </c>
      <c r="AB40" s="273" t="str">
        <f>IF(Z40="","",IF(D40&lt;F40,IF(P40&lt;F40,F40,IF(F40&lt;N40,F40,N40)),IF(F40&lt;N40,F40,N40)))</f>
        <v/>
      </c>
      <c r="AC40" s="280" t="s">
        <v>357</v>
      </c>
      <c r="AD40" s="275"/>
      <c r="AE40" s="281" t="s">
        <v>358</v>
      </c>
      <c r="AF40" s="272">
        <f>IF(Z40="",0,(IF(Z40&gt;AB40,1,0)-Z40+AB40-AD40)*24)</f>
        <v>0</v>
      </c>
      <c r="AH40" s="273" t="str">
        <f>IF(OR(AND(D40&lt;F40,D40&lt;N40),AND(D40&gt;F40,F40&gt;N40)),N40,"")</f>
        <v/>
      </c>
      <c r="AI40" s="279" t="s">
        <v>343</v>
      </c>
      <c r="AJ40" s="273" t="str">
        <f>IF(AH40="","",F40)</f>
        <v/>
      </c>
      <c r="AK40" s="280" t="s">
        <v>357</v>
      </c>
      <c r="AL40" s="275"/>
      <c r="AM40" s="281" t="s">
        <v>358</v>
      </c>
      <c r="AN40" s="272">
        <f>IF(AH40="",0,(IF(AH40&gt;AJ40,1,0)-AH40+AJ40-AL40)*24)</f>
        <v>0</v>
      </c>
      <c r="AP40" s="272">
        <f>X40+AN40</f>
        <v>0</v>
      </c>
      <c r="AQ40" s="272">
        <f>IF(X40&lt;6,X40,IF(X40&lt;8,X40+0.75,X40+1))+IF(AN40&lt;6,AN40,IF(AN40&lt;8,AN40+0.75,AN40+1))</f>
        <v>0</v>
      </c>
    </row>
    <row r="41" spans="2:43" s="282" customFormat="1" ht="16.5" customHeight="1">
      <c r="B41" s="267"/>
      <c r="C41" s="278" t="s">
        <v>356</v>
      </c>
      <c r="D41" s="269"/>
      <c r="E41" s="279" t="s">
        <v>343</v>
      </c>
      <c r="F41" s="269"/>
      <c r="G41" s="280" t="s">
        <v>357</v>
      </c>
      <c r="H41" s="269"/>
      <c r="I41" s="281" t="s">
        <v>358</v>
      </c>
      <c r="J41" s="267"/>
      <c r="L41" s="272">
        <f>IF(OR(D41="",F41=""),0,(IF(D41&gt;F41,1,0)-D41+F41-H41)*24)</f>
        <v>0</v>
      </c>
      <c r="N41" s="273" t="str">
        <f t="shared" si="1"/>
        <v/>
      </c>
      <c r="O41" s="279" t="s">
        <v>343</v>
      </c>
      <c r="P41" s="273" t="str">
        <f t="shared" si="2"/>
        <v/>
      </c>
      <c r="R41" s="273" t="str">
        <f>IF(OR(D41="",D41&lt;N41,P41&lt;=D41),"",D41)</f>
        <v/>
      </c>
      <c r="S41" s="279" t="s">
        <v>343</v>
      </c>
      <c r="T41" s="273" t="str">
        <f>IF(R41="","",IF(D41&lt;F41,IF(F41&lt;=P41,F41,P41),P41))</f>
        <v/>
      </c>
      <c r="U41" s="280" t="s">
        <v>357</v>
      </c>
      <c r="V41" s="274" t="str">
        <f t="shared" si="5"/>
        <v/>
      </c>
      <c r="W41" s="281" t="s">
        <v>358</v>
      </c>
      <c r="X41" s="272">
        <f t="shared" si="6"/>
        <v>0</v>
      </c>
      <c r="Z41" s="273" t="str">
        <f>IF(OR(D41="",AND(D41&lt;F41,N41&lt;=D41,D41&lt;=P41,N41&lt;=F41,F41&lt;=P41),J41="宿直"),"",IF(D41&lt;F41,IF(AND(D41&lt;P41,P41&lt;F41),P41,D41),IF(D41&lt;P41,P41,D41)))</f>
        <v/>
      </c>
      <c r="AA41" s="279" t="s">
        <v>343</v>
      </c>
      <c r="AB41" s="273" t="str">
        <f>IF(Z41="","",IF(D41&lt;F41,IF(P41&lt;F41,F41,IF(F41&lt;N41,F41,N41)),IF(F41&lt;N41,F41,N41)))</f>
        <v/>
      </c>
      <c r="AC41" s="280" t="s">
        <v>357</v>
      </c>
      <c r="AD41" s="275"/>
      <c r="AE41" s="281" t="s">
        <v>358</v>
      </c>
      <c r="AF41" s="272">
        <f>IF(Z41="",0,(IF(Z41&gt;AB41,1,0)-Z41+AB41-AD41)*24)</f>
        <v>0</v>
      </c>
      <c r="AH41" s="273" t="str">
        <f>IF(OR(AND(D41&lt;F41,D41&lt;N41),AND(D41&gt;F41,F41&gt;N41)),N41,"")</f>
        <v/>
      </c>
      <c r="AI41" s="279" t="s">
        <v>343</v>
      </c>
      <c r="AJ41" s="273" t="str">
        <f>IF(AH41="","",F41)</f>
        <v/>
      </c>
      <c r="AK41" s="280" t="s">
        <v>357</v>
      </c>
      <c r="AL41" s="275"/>
      <c r="AM41" s="281" t="s">
        <v>358</v>
      </c>
      <c r="AN41" s="272">
        <f>IF(AH41="",0,(IF(AH41&gt;AJ41,1,0)-AH41+AJ41-AL41)*24)</f>
        <v>0</v>
      </c>
      <c r="AP41" s="272">
        <f>X41+AN41</f>
        <v>0</v>
      </c>
      <c r="AQ41" s="272">
        <f>IF(X41&lt;6,X41,IF(X41&lt;8,X41+0.75,X41+1))+IF(AN41&lt;6,AN41,IF(AN41&lt;8,AN41+0.75,AN41+1))</f>
        <v>0</v>
      </c>
    </row>
    <row r="42" spans="2:43" s="282" customFormat="1" ht="16.5" customHeight="1">
      <c r="B42" s="267"/>
      <c r="C42" s="278" t="s">
        <v>356</v>
      </c>
      <c r="D42" s="269"/>
      <c r="E42" s="279" t="s">
        <v>343</v>
      </c>
      <c r="F42" s="269"/>
      <c r="G42" s="280" t="s">
        <v>357</v>
      </c>
      <c r="H42" s="269"/>
      <c r="I42" s="281" t="s">
        <v>358</v>
      </c>
      <c r="J42" s="267"/>
      <c r="L42" s="272">
        <f>IF(OR(D42="",F42=""),0,(IF(D42&gt;F42,1,0)-D42+F42-H42)*24)</f>
        <v>0</v>
      </c>
      <c r="N42" s="273" t="str">
        <f t="shared" si="1"/>
        <v/>
      </c>
      <c r="O42" s="279" t="s">
        <v>343</v>
      </c>
      <c r="P42" s="273" t="str">
        <f t="shared" si="2"/>
        <v/>
      </c>
      <c r="R42" s="273" t="str">
        <f>IF(OR(D42="",D42&lt;N42,P42&lt;=D42),"",D42)</f>
        <v/>
      </c>
      <c r="S42" s="279" t="s">
        <v>343</v>
      </c>
      <c r="T42" s="273" t="str">
        <f>IF(R42="","",IF(D42&lt;F42,IF(F42&lt;=P42,F42,P42),P42))</f>
        <v/>
      </c>
      <c r="U42" s="280" t="s">
        <v>357</v>
      </c>
      <c r="V42" s="274" t="str">
        <f t="shared" si="5"/>
        <v/>
      </c>
      <c r="W42" s="281" t="s">
        <v>358</v>
      </c>
      <c r="X42" s="272">
        <f t="shared" si="6"/>
        <v>0</v>
      </c>
      <c r="Z42" s="273" t="str">
        <f>IF(OR(D42="",AND(D42&lt;F42,N42&lt;=D42,D42&lt;=P42,N42&lt;=F42,F42&lt;=P42),J42="宿直"),"",IF(D42&lt;F42,IF(AND(D42&lt;P42,P42&lt;F42),P42,D42),IF(D42&lt;P42,P42,D42)))</f>
        <v/>
      </c>
      <c r="AA42" s="279" t="s">
        <v>343</v>
      </c>
      <c r="AB42" s="273" t="str">
        <f>IF(Z42="","",IF(D42&lt;F42,IF(P42&lt;F42,F42,IF(F42&lt;N42,F42,N42)),IF(F42&lt;N42,F42,N42)))</f>
        <v/>
      </c>
      <c r="AC42" s="280" t="s">
        <v>357</v>
      </c>
      <c r="AD42" s="275"/>
      <c r="AE42" s="281" t="s">
        <v>358</v>
      </c>
      <c r="AF42" s="272">
        <f>IF(Z42="",0,(IF(Z42&gt;AB42,1,0)-Z42+AB42-AD42)*24)</f>
        <v>0</v>
      </c>
      <c r="AH42" s="273" t="str">
        <f>IF(OR(AND(D42&lt;F42,D42&lt;N42),AND(D42&gt;F42,F42&gt;N42)),N42,"")</f>
        <v/>
      </c>
      <c r="AI42" s="279" t="s">
        <v>343</v>
      </c>
      <c r="AJ42" s="273" t="str">
        <f>IF(AH42="","",F42)</f>
        <v/>
      </c>
      <c r="AK42" s="280" t="s">
        <v>357</v>
      </c>
      <c r="AL42" s="275"/>
      <c r="AM42" s="281" t="s">
        <v>358</v>
      </c>
      <c r="AN42" s="272">
        <f>IF(AH42="",0,(IF(AH42&gt;AJ42,1,0)-AH42+AJ42-AL42)*24)</f>
        <v>0</v>
      </c>
      <c r="AP42" s="272">
        <f>X42+AN42</f>
        <v>0</v>
      </c>
      <c r="AQ42" s="272">
        <f>IF(X42&lt;6,X42,IF(X42&lt;8,X42+0.75,X42+1))+IF(AN42&lt;6,AN42,IF(AN42&lt;8,AN42+0.75,AN42+1))</f>
        <v>0</v>
      </c>
    </row>
    <row r="43" spans="2:43" s="282" customFormat="1" ht="16.5" customHeight="1">
      <c r="B43" s="267"/>
      <c r="C43" s="278" t="s">
        <v>356</v>
      </c>
      <c r="D43" s="269"/>
      <c r="E43" s="279" t="s">
        <v>343</v>
      </c>
      <c r="F43" s="269"/>
      <c r="G43" s="280" t="s">
        <v>357</v>
      </c>
      <c r="H43" s="269"/>
      <c r="I43" s="281" t="s">
        <v>358</v>
      </c>
      <c r="J43" s="267"/>
      <c r="L43" s="272">
        <f t="shared" si="14"/>
        <v>0</v>
      </c>
      <c r="N43" s="273" t="str">
        <f t="shared" si="1"/>
        <v/>
      </c>
      <c r="O43" s="279" t="s">
        <v>343</v>
      </c>
      <c r="P43" s="273" t="str">
        <f t="shared" si="2"/>
        <v/>
      </c>
      <c r="R43" s="273" t="str">
        <f t="shared" si="3"/>
        <v/>
      </c>
      <c r="S43" s="279" t="s">
        <v>343</v>
      </c>
      <c r="T43" s="273" t="str">
        <f t="shared" si="4"/>
        <v/>
      </c>
      <c r="U43" s="280" t="s">
        <v>357</v>
      </c>
      <c r="V43" s="274" t="str">
        <f t="shared" si="5"/>
        <v/>
      </c>
      <c r="W43" s="281" t="s">
        <v>358</v>
      </c>
      <c r="X43" s="272">
        <f t="shared" si="6"/>
        <v>0</v>
      </c>
      <c r="Z43" s="273" t="str">
        <f t="shared" si="7"/>
        <v/>
      </c>
      <c r="AA43" s="279" t="s">
        <v>343</v>
      </c>
      <c r="AB43" s="273" t="str">
        <f t="shared" si="8"/>
        <v/>
      </c>
      <c r="AC43" s="280" t="s">
        <v>357</v>
      </c>
      <c r="AD43" s="275"/>
      <c r="AE43" s="281" t="s">
        <v>358</v>
      </c>
      <c r="AF43" s="272">
        <f t="shared" si="9"/>
        <v>0</v>
      </c>
      <c r="AH43" s="273" t="str">
        <f t="shared" si="10"/>
        <v/>
      </c>
      <c r="AI43" s="279" t="s">
        <v>343</v>
      </c>
      <c r="AJ43" s="273" t="str">
        <f t="shared" si="0"/>
        <v/>
      </c>
      <c r="AK43" s="280" t="s">
        <v>357</v>
      </c>
      <c r="AL43" s="275"/>
      <c r="AM43" s="281" t="s">
        <v>358</v>
      </c>
      <c r="AN43" s="272">
        <f t="shared" si="11"/>
        <v>0</v>
      </c>
      <c r="AP43" s="272">
        <f t="shared" si="12"/>
        <v>0</v>
      </c>
      <c r="AQ43" s="272">
        <f t="shared" si="13"/>
        <v>0</v>
      </c>
    </row>
    <row r="44" spans="2:43" s="282" customFormat="1" ht="16.5" customHeight="1">
      <c r="B44" s="267"/>
      <c r="C44" s="278" t="s">
        <v>356</v>
      </c>
      <c r="D44" s="269"/>
      <c r="E44" s="279" t="s">
        <v>343</v>
      </c>
      <c r="F44" s="269"/>
      <c r="G44" s="280" t="s">
        <v>357</v>
      </c>
      <c r="H44" s="269"/>
      <c r="I44" s="281" t="s">
        <v>358</v>
      </c>
      <c r="J44" s="267"/>
      <c r="L44" s="272">
        <f t="shared" si="14"/>
        <v>0</v>
      </c>
      <c r="N44" s="273" t="str">
        <f t="shared" si="1"/>
        <v/>
      </c>
      <c r="O44" s="279" t="s">
        <v>343</v>
      </c>
      <c r="P44" s="273" t="str">
        <f t="shared" si="2"/>
        <v/>
      </c>
      <c r="R44" s="273" t="str">
        <f t="shared" si="3"/>
        <v/>
      </c>
      <c r="S44" s="279" t="s">
        <v>343</v>
      </c>
      <c r="T44" s="273" t="str">
        <f t="shared" si="4"/>
        <v/>
      </c>
      <c r="U44" s="280" t="s">
        <v>357</v>
      </c>
      <c r="V44" s="274" t="str">
        <f t="shared" si="5"/>
        <v/>
      </c>
      <c r="W44" s="281" t="s">
        <v>358</v>
      </c>
      <c r="X44" s="272">
        <f t="shared" si="6"/>
        <v>0</v>
      </c>
      <c r="Z44" s="273" t="str">
        <f t="shared" si="7"/>
        <v/>
      </c>
      <c r="AA44" s="279" t="s">
        <v>343</v>
      </c>
      <c r="AB44" s="273" t="str">
        <f t="shared" si="8"/>
        <v/>
      </c>
      <c r="AC44" s="280" t="s">
        <v>357</v>
      </c>
      <c r="AD44" s="275"/>
      <c r="AE44" s="281" t="s">
        <v>358</v>
      </c>
      <c r="AF44" s="272">
        <f t="shared" si="9"/>
        <v>0</v>
      </c>
      <c r="AH44" s="273" t="str">
        <f t="shared" si="10"/>
        <v/>
      </c>
      <c r="AI44" s="279" t="s">
        <v>343</v>
      </c>
      <c r="AJ44" s="273" t="str">
        <f t="shared" si="0"/>
        <v/>
      </c>
      <c r="AK44" s="280" t="s">
        <v>357</v>
      </c>
      <c r="AL44" s="275"/>
      <c r="AM44" s="281" t="s">
        <v>358</v>
      </c>
      <c r="AN44" s="272">
        <f t="shared" si="11"/>
        <v>0</v>
      </c>
      <c r="AP44" s="272">
        <f t="shared" si="12"/>
        <v>0</v>
      </c>
      <c r="AQ44" s="272">
        <f t="shared" si="13"/>
        <v>0</v>
      </c>
    </row>
    <row r="45" spans="2:43" s="282" customFormat="1" ht="16.5" customHeight="1">
      <c r="B45" s="267"/>
      <c r="C45" s="278" t="s">
        <v>356</v>
      </c>
      <c r="D45" s="269"/>
      <c r="E45" s="279" t="s">
        <v>343</v>
      </c>
      <c r="F45" s="269"/>
      <c r="G45" s="280" t="s">
        <v>357</v>
      </c>
      <c r="H45" s="269"/>
      <c r="I45" s="281" t="s">
        <v>358</v>
      </c>
      <c r="J45" s="267"/>
      <c r="L45" s="272">
        <f t="shared" si="14"/>
        <v>0</v>
      </c>
      <c r="N45" s="273" t="str">
        <f t="shared" si="1"/>
        <v/>
      </c>
      <c r="O45" s="279" t="s">
        <v>343</v>
      </c>
      <c r="P45" s="273" t="str">
        <f t="shared" si="2"/>
        <v/>
      </c>
      <c r="R45" s="273" t="str">
        <f t="shared" si="3"/>
        <v/>
      </c>
      <c r="S45" s="279" t="s">
        <v>343</v>
      </c>
      <c r="T45" s="273" t="str">
        <f t="shared" si="4"/>
        <v/>
      </c>
      <c r="U45" s="280" t="s">
        <v>357</v>
      </c>
      <c r="V45" s="274" t="str">
        <f t="shared" si="5"/>
        <v/>
      </c>
      <c r="W45" s="281" t="s">
        <v>358</v>
      </c>
      <c r="X45" s="272">
        <f t="shared" si="6"/>
        <v>0</v>
      </c>
      <c r="Z45" s="273" t="str">
        <f t="shared" si="7"/>
        <v/>
      </c>
      <c r="AA45" s="279" t="s">
        <v>343</v>
      </c>
      <c r="AB45" s="273" t="str">
        <f t="shared" si="8"/>
        <v/>
      </c>
      <c r="AC45" s="280" t="s">
        <v>357</v>
      </c>
      <c r="AD45" s="275"/>
      <c r="AE45" s="281" t="s">
        <v>358</v>
      </c>
      <c r="AF45" s="272">
        <f t="shared" si="9"/>
        <v>0</v>
      </c>
      <c r="AH45" s="273" t="str">
        <f t="shared" si="10"/>
        <v/>
      </c>
      <c r="AI45" s="279" t="s">
        <v>343</v>
      </c>
      <c r="AJ45" s="273" t="str">
        <f t="shared" si="0"/>
        <v/>
      </c>
      <c r="AK45" s="280" t="s">
        <v>357</v>
      </c>
      <c r="AL45" s="275"/>
      <c r="AM45" s="281" t="s">
        <v>358</v>
      </c>
      <c r="AN45" s="272">
        <f t="shared" si="11"/>
        <v>0</v>
      </c>
      <c r="AP45" s="272">
        <f t="shared" si="12"/>
        <v>0</v>
      </c>
      <c r="AQ45" s="272">
        <f t="shared" si="13"/>
        <v>0</v>
      </c>
    </row>
    <row r="46" spans="2:43" s="282" customFormat="1" ht="16.5" customHeight="1">
      <c r="B46" s="267"/>
      <c r="C46" s="278" t="s">
        <v>356</v>
      </c>
      <c r="D46" s="269"/>
      <c r="E46" s="279" t="s">
        <v>343</v>
      </c>
      <c r="F46" s="269"/>
      <c r="G46" s="280" t="s">
        <v>357</v>
      </c>
      <c r="H46" s="269"/>
      <c r="I46" s="281" t="s">
        <v>358</v>
      </c>
      <c r="J46" s="267"/>
      <c r="L46" s="272">
        <f t="shared" si="14"/>
        <v>0</v>
      </c>
      <c r="N46" s="273" t="str">
        <f t="shared" si="1"/>
        <v/>
      </c>
      <c r="O46" s="279" t="s">
        <v>343</v>
      </c>
      <c r="P46" s="273" t="str">
        <f t="shared" si="2"/>
        <v/>
      </c>
      <c r="R46" s="273" t="str">
        <f t="shared" si="3"/>
        <v/>
      </c>
      <c r="S46" s="279" t="s">
        <v>343</v>
      </c>
      <c r="T46" s="273" t="str">
        <f t="shared" si="4"/>
        <v/>
      </c>
      <c r="U46" s="280" t="s">
        <v>357</v>
      </c>
      <c r="V46" s="274" t="str">
        <f t="shared" si="5"/>
        <v/>
      </c>
      <c r="W46" s="281" t="s">
        <v>358</v>
      </c>
      <c r="X46" s="272">
        <f t="shared" si="6"/>
        <v>0</v>
      </c>
      <c r="Z46" s="273" t="str">
        <f t="shared" si="7"/>
        <v/>
      </c>
      <c r="AA46" s="279" t="s">
        <v>343</v>
      </c>
      <c r="AB46" s="273" t="str">
        <f t="shared" si="8"/>
        <v/>
      </c>
      <c r="AC46" s="280" t="s">
        <v>357</v>
      </c>
      <c r="AD46" s="275"/>
      <c r="AE46" s="281" t="s">
        <v>358</v>
      </c>
      <c r="AF46" s="272">
        <f t="shared" si="9"/>
        <v>0</v>
      </c>
      <c r="AH46" s="273" t="str">
        <f t="shared" si="10"/>
        <v/>
      </c>
      <c r="AI46" s="279" t="s">
        <v>343</v>
      </c>
      <c r="AJ46" s="273" t="str">
        <f t="shared" si="0"/>
        <v/>
      </c>
      <c r="AK46" s="280" t="s">
        <v>357</v>
      </c>
      <c r="AL46" s="275"/>
      <c r="AM46" s="281" t="s">
        <v>358</v>
      </c>
      <c r="AN46" s="272">
        <f t="shared" si="11"/>
        <v>0</v>
      </c>
      <c r="AP46" s="272">
        <f t="shared" si="12"/>
        <v>0</v>
      </c>
      <c r="AQ46" s="272">
        <f t="shared" si="13"/>
        <v>0</v>
      </c>
    </row>
    <row r="47" spans="2:43" s="282" customFormat="1" ht="16.5" customHeight="1">
      <c r="B47" s="267"/>
      <c r="C47" s="278" t="s">
        <v>356</v>
      </c>
      <c r="D47" s="269"/>
      <c r="E47" s="279" t="s">
        <v>343</v>
      </c>
      <c r="F47" s="269"/>
      <c r="G47" s="280" t="s">
        <v>357</v>
      </c>
      <c r="H47" s="269"/>
      <c r="I47" s="281" t="s">
        <v>358</v>
      </c>
      <c r="J47" s="267"/>
      <c r="L47" s="272">
        <f t="shared" si="14"/>
        <v>0</v>
      </c>
      <c r="N47" s="273" t="str">
        <f t="shared" si="1"/>
        <v/>
      </c>
      <c r="O47" s="279" t="s">
        <v>343</v>
      </c>
      <c r="P47" s="273" t="str">
        <f t="shared" si="2"/>
        <v/>
      </c>
      <c r="R47" s="273" t="str">
        <f t="shared" si="3"/>
        <v/>
      </c>
      <c r="S47" s="279" t="s">
        <v>343</v>
      </c>
      <c r="T47" s="273" t="str">
        <f t="shared" si="4"/>
        <v/>
      </c>
      <c r="U47" s="280" t="s">
        <v>357</v>
      </c>
      <c r="V47" s="274" t="str">
        <f t="shared" si="5"/>
        <v/>
      </c>
      <c r="W47" s="281" t="s">
        <v>358</v>
      </c>
      <c r="X47" s="272">
        <f t="shared" si="6"/>
        <v>0</v>
      </c>
      <c r="Z47" s="273" t="str">
        <f t="shared" si="7"/>
        <v/>
      </c>
      <c r="AA47" s="279" t="s">
        <v>343</v>
      </c>
      <c r="AB47" s="273" t="str">
        <f t="shared" si="8"/>
        <v/>
      </c>
      <c r="AC47" s="280" t="s">
        <v>357</v>
      </c>
      <c r="AD47" s="275"/>
      <c r="AE47" s="281" t="s">
        <v>358</v>
      </c>
      <c r="AF47" s="272">
        <f t="shared" si="9"/>
        <v>0</v>
      </c>
      <c r="AH47" s="273" t="str">
        <f t="shared" si="10"/>
        <v/>
      </c>
      <c r="AI47" s="279" t="s">
        <v>343</v>
      </c>
      <c r="AJ47" s="273" t="str">
        <f t="shared" si="0"/>
        <v/>
      </c>
      <c r="AK47" s="280" t="s">
        <v>357</v>
      </c>
      <c r="AL47" s="275"/>
      <c r="AM47" s="281" t="s">
        <v>358</v>
      </c>
      <c r="AN47" s="272">
        <f t="shared" si="11"/>
        <v>0</v>
      </c>
      <c r="AP47" s="272">
        <f t="shared" si="12"/>
        <v>0</v>
      </c>
      <c r="AQ47" s="272">
        <f t="shared" si="13"/>
        <v>0</v>
      </c>
    </row>
    <row r="48" spans="2:43" s="282" customFormat="1" ht="16.5" customHeight="1">
      <c r="B48" s="267"/>
      <c r="C48" s="278" t="s">
        <v>356</v>
      </c>
      <c r="D48" s="269"/>
      <c r="E48" s="279" t="s">
        <v>343</v>
      </c>
      <c r="F48" s="269"/>
      <c r="G48" s="280" t="s">
        <v>357</v>
      </c>
      <c r="H48" s="269"/>
      <c r="I48" s="281" t="s">
        <v>358</v>
      </c>
      <c r="J48" s="267"/>
      <c r="L48" s="272">
        <f t="shared" si="14"/>
        <v>0</v>
      </c>
      <c r="N48" s="273" t="str">
        <f t="shared" si="1"/>
        <v/>
      </c>
      <c r="O48" s="279" t="s">
        <v>343</v>
      </c>
      <c r="P48" s="273" t="str">
        <f t="shared" si="2"/>
        <v/>
      </c>
      <c r="R48" s="273" t="str">
        <f t="shared" si="3"/>
        <v/>
      </c>
      <c r="S48" s="279" t="s">
        <v>343</v>
      </c>
      <c r="T48" s="273" t="str">
        <f t="shared" si="4"/>
        <v/>
      </c>
      <c r="U48" s="280" t="s">
        <v>357</v>
      </c>
      <c r="V48" s="274" t="str">
        <f t="shared" si="5"/>
        <v/>
      </c>
      <c r="W48" s="281" t="s">
        <v>358</v>
      </c>
      <c r="X48" s="272">
        <f t="shared" si="6"/>
        <v>0</v>
      </c>
      <c r="Z48" s="273" t="str">
        <f t="shared" si="7"/>
        <v/>
      </c>
      <c r="AA48" s="279" t="s">
        <v>343</v>
      </c>
      <c r="AB48" s="273" t="str">
        <f t="shared" si="8"/>
        <v/>
      </c>
      <c r="AC48" s="280" t="s">
        <v>357</v>
      </c>
      <c r="AD48" s="275"/>
      <c r="AE48" s="281" t="s">
        <v>358</v>
      </c>
      <c r="AF48" s="272">
        <f t="shared" si="9"/>
        <v>0</v>
      </c>
      <c r="AH48" s="273" t="str">
        <f t="shared" si="10"/>
        <v/>
      </c>
      <c r="AI48" s="279" t="s">
        <v>343</v>
      </c>
      <c r="AJ48" s="273" t="str">
        <f t="shared" si="0"/>
        <v/>
      </c>
      <c r="AK48" s="280" t="s">
        <v>357</v>
      </c>
      <c r="AL48" s="275"/>
      <c r="AM48" s="281" t="s">
        <v>358</v>
      </c>
      <c r="AN48" s="272">
        <f t="shared" si="11"/>
        <v>0</v>
      </c>
      <c r="AP48" s="272">
        <f t="shared" si="12"/>
        <v>0</v>
      </c>
      <c r="AQ48" s="272">
        <f t="shared" si="13"/>
        <v>0</v>
      </c>
    </row>
    <row r="49" spans="2:43" s="282" customFormat="1" ht="16.5" customHeight="1">
      <c r="B49" s="267"/>
      <c r="C49" s="278" t="s">
        <v>356</v>
      </c>
      <c r="D49" s="269"/>
      <c r="E49" s="279" t="s">
        <v>343</v>
      </c>
      <c r="F49" s="269"/>
      <c r="G49" s="280" t="s">
        <v>357</v>
      </c>
      <c r="H49" s="269"/>
      <c r="I49" s="281" t="s">
        <v>358</v>
      </c>
      <c r="J49" s="267"/>
      <c r="L49" s="272">
        <f t="shared" si="14"/>
        <v>0</v>
      </c>
      <c r="N49" s="273" t="str">
        <f t="shared" si="1"/>
        <v/>
      </c>
      <c r="O49" s="279" t="s">
        <v>343</v>
      </c>
      <c r="P49" s="273" t="str">
        <f t="shared" si="2"/>
        <v/>
      </c>
      <c r="R49" s="273" t="str">
        <f t="shared" si="3"/>
        <v/>
      </c>
      <c r="S49" s="279" t="s">
        <v>343</v>
      </c>
      <c r="T49" s="273" t="str">
        <f t="shared" si="4"/>
        <v/>
      </c>
      <c r="U49" s="280" t="s">
        <v>357</v>
      </c>
      <c r="V49" s="274" t="str">
        <f t="shared" si="5"/>
        <v/>
      </c>
      <c r="W49" s="281" t="s">
        <v>358</v>
      </c>
      <c r="X49" s="272">
        <f t="shared" si="6"/>
        <v>0</v>
      </c>
      <c r="Z49" s="273" t="str">
        <f t="shared" si="7"/>
        <v/>
      </c>
      <c r="AA49" s="279" t="s">
        <v>343</v>
      </c>
      <c r="AB49" s="273" t="str">
        <f t="shared" si="8"/>
        <v/>
      </c>
      <c r="AC49" s="280" t="s">
        <v>357</v>
      </c>
      <c r="AD49" s="275"/>
      <c r="AE49" s="281" t="s">
        <v>358</v>
      </c>
      <c r="AF49" s="272">
        <f t="shared" si="9"/>
        <v>0</v>
      </c>
      <c r="AH49" s="273" t="str">
        <f t="shared" si="10"/>
        <v/>
      </c>
      <c r="AI49" s="279" t="s">
        <v>343</v>
      </c>
      <c r="AJ49" s="273" t="str">
        <f t="shared" si="0"/>
        <v/>
      </c>
      <c r="AK49" s="280" t="s">
        <v>357</v>
      </c>
      <c r="AL49" s="275"/>
      <c r="AM49" s="281" t="s">
        <v>358</v>
      </c>
      <c r="AN49" s="272">
        <f t="shared" si="11"/>
        <v>0</v>
      </c>
      <c r="AP49" s="272">
        <f t="shared" si="12"/>
        <v>0</v>
      </c>
      <c r="AQ49" s="272">
        <f t="shared" si="13"/>
        <v>0</v>
      </c>
    </row>
    <row r="50" spans="2:43" s="282" customFormat="1" ht="16.5" customHeight="1">
      <c r="B50" s="267"/>
      <c r="C50" s="278" t="s">
        <v>356</v>
      </c>
      <c r="D50" s="269"/>
      <c r="E50" s="279" t="s">
        <v>343</v>
      </c>
      <c r="F50" s="269"/>
      <c r="G50" s="280" t="s">
        <v>357</v>
      </c>
      <c r="H50" s="269"/>
      <c r="I50" s="281" t="s">
        <v>358</v>
      </c>
      <c r="J50" s="267"/>
      <c r="L50" s="272">
        <f t="shared" si="14"/>
        <v>0</v>
      </c>
      <c r="N50" s="273" t="str">
        <f t="shared" si="1"/>
        <v/>
      </c>
      <c r="O50" s="279" t="s">
        <v>343</v>
      </c>
      <c r="P50" s="273" t="str">
        <f t="shared" si="2"/>
        <v/>
      </c>
      <c r="R50" s="273" t="str">
        <f t="shared" si="3"/>
        <v/>
      </c>
      <c r="S50" s="279" t="s">
        <v>343</v>
      </c>
      <c r="T50" s="273" t="str">
        <f t="shared" si="4"/>
        <v/>
      </c>
      <c r="U50" s="280" t="s">
        <v>357</v>
      </c>
      <c r="V50" s="274" t="str">
        <f t="shared" si="5"/>
        <v/>
      </c>
      <c r="W50" s="281" t="s">
        <v>358</v>
      </c>
      <c r="X50" s="272">
        <f t="shared" si="6"/>
        <v>0</v>
      </c>
      <c r="Z50" s="273" t="str">
        <f t="shared" si="7"/>
        <v/>
      </c>
      <c r="AA50" s="279" t="s">
        <v>343</v>
      </c>
      <c r="AB50" s="273" t="str">
        <f t="shared" si="8"/>
        <v/>
      </c>
      <c r="AC50" s="280" t="s">
        <v>357</v>
      </c>
      <c r="AD50" s="275"/>
      <c r="AE50" s="281" t="s">
        <v>358</v>
      </c>
      <c r="AF50" s="272">
        <f t="shared" si="9"/>
        <v>0</v>
      </c>
      <c r="AH50" s="273" t="str">
        <f t="shared" si="10"/>
        <v/>
      </c>
      <c r="AI50" s="279" t="s">
        <v>343</v>
      </c>
      <c r="AJ50" s="273" t="str">
        <f t="shared" si="0"/>
        <v/>
      </c>
      <c r="AK50" s="280" t="s">
        <v>357</v>
      </c>
      <c r="AL50" s="275"/>
      <c r="AM50" s="281" t="s">
        <v>358</v>
      </c>
      <c r="AN50" s="272">
        <f t="shared" si="11"/>
        <v>0</v>
      </c>
      <c r="AP50" s="272">
        <f t="shared" si="12"/>
        <v>0</v>
      </c>
      <c r="AQ50" s="272">
        <f t="shared" si="13"/>
        <v>0</v>
      </c>
    </row>
    <row r="51" spans="2:43" s="282" customFormat="1" ht="16.5" customHeight="1">
      <c r="B51" s="267"/>
      <c r="C51" s="278" t="s">
        <v>356</v>
      </c>
      <c r="D51" s="283"/>
      <c r="E51" s="279" t="s">
        <v>343</v>
      </c>
      <c r="F51" s="283"/>
      <c r="G51" s="280" t="s">
        <v>357</v>
      </c>
      <c r="H51" s="283"/>
      <c r="I51" s="281" t="s">
        <v>358</v>
      </c>
      <c r="J51" s="267"/>
      <c r="L51" s="272">
        <f t="shared" si="14"/>
        <v>0</v>
      </c>
      <c r="N51" s="273" t="str">
        <f t="shared" si="1"/>
        <v/>
      </c>
      <c r="O51" s="279" t="s">
        <v>343</v>
      </c>
      <c r="P51" s="273" t="str">
        <f t="shared" si="2"/>
        <v/>
      </c>
      <c r="R51" s="273" t="str">
        <f t="shared" si="3"/>
        <v/>
      </c>
      <c r="S51" s="279" t="s">
        <v>343</v>
      </c>
      <c r="T51" s="273" t="str">
        <f t="shared" si="4"/>
        <v/>
      </c>
      <c r="U51" s="280" t="s">
        <v>357</v>
      </c>
      <c r="V51" s="274" t="str">
        <f t="shared" si="5"/>
        <v/>
      </c>
      <c r="W51" s="281" t="s">
        <v>358</v>
      </c>
      <c r="X51" s="272">
        <f t="shared" si="6"/>
        <v>0</v>
      </c>
      <c r="Z51" s="273" t="str">
        <f t="shared" si="7"/>
        <v/>
      </c>
      <c r="AA51" s="279" t="s">
        <v>343</v>
      </c>
      <c r="AB51" s="273" t="str">
        <f t="shared" si="8"/>
        <v/>
      </c>
      <c r="AC51" s="280" t="s">
        <v>357</v>
      </c>
      <c r="AD51" s="284"/>
      <c r="AE51" s="281" t="s">
        <v>358</v>
      </c>
      <c r="AF51" s="272">
        <f t="shared" si="9"/>
        <v>0</v>
      </c>
      <c r="AH51" s="273" t="str">
        <f t="shared" si="10"/>
        <v/>
      </c>
      <c r="AI51" s="279" t="s">
        <v>343</v>
      </c>
      <c r="AJ51" s="273" t="str">
        <f t="shared" si="0"/>
        <v/>
      </c>
      <c r="AK51" s="280" t="s">
        <v>357</v>
      </c>
      <c r="AL51" s="275"/>
      <c r="AM51" s="281" t="s">
        <v>358</v>
      </c>
      <c r="AN51" s="272">
        <f t="shared" si="11"/>
        <v>0</v>
      </c>
      <c r="AP51" s="272">
        <f t="shared" si="12"/>
        <v>0</v>
      </c>
      <c r="AQ51" s="272">
        <f t="shared" si="13"/>
        <v>0</v>
      </c>
    </row>
    <row r="52" spans="2:43" s="282" customFormat="1" ht="16.5" customHeight="1">
      <c r="B52" s="267"/>
      <c r="C52" s="278" t="s">
        <v>356</v>
      </c>
      <c r="D52" s="269"/>
      <c r="E52" s="279" t="s">
        <v>343</v>
      </c>
      <c r="F52" s="269"/>
      <c r="G52" s="280" t="s">
        <v>357</v>
      </c>
      <c r="H52" s="269"/>
      <c r="I52" s="281" t="s">
        <v>358</v>
      </c>
      <c r="J52" s="267"/>
      <c r="L52" s="272">
        <f t="shared" si="14"/>
        <v>0</v>
      </c>
      <c r="N52" s="273" t="str">
        <f t="shared" si="1"/>
        <v/>
      </c>
      <c r="O52" s="279" t="s">
        <v>343</v>
      </c>
      <c r="P52" s="273" t="str">
        <f t="shared" si="2"/>
        <v/>
      </c>
      <c r="R52" s="273" t="str">
        <f t="shared" si="3"/>
        <v/>
      </c>
      <c r="S52" s="279" t="s">
        <v>343</v>
      </c>
      <c r="T52" s="273" t="str">
        <f t="shared" si="4"/>
        <v/>
      </c>
      <c r="U52" s="280" t="s">
        <v>357</v>
      </c>
      <c r="V52" s="274" t="str">
        <f t="shared" si="5"/>
        <v/>
      </c>
      <c r="W52" s="281" t="s">
        <v>358</v>
      </c>
      <c r="X52" s="272">
        <f t="shared" si="6"/>
        <v>0</v>
      </c>
      <c r="Z52" s="273" t="str">
        <f t="shared" si="7"/>
        <v/>
      </c>
      <c r="AA52" s="279" t="s">
        <v>343</v>
      </c>
      <c r="AB52" s="273" t="str">
        <f t="shared" si="8"/>
        <v/>
      </c>
      <c r="AC52" s="280" t="s">
        <v>357</v>
      </c>
      <c r="AD52" s="275"/>
      <c r="AE52" s="281" t="s">
        <v>358</v>
      </c>
      <c r="AF52" s="272">
        <f t="shared" si="9"/>
        <v>0</v>
      </c>
      <c r="AH52" s="273" t="str">
        <f t="shared" si="10"/>
        <v/>
      </c>
      <c r="AI52" s="279" t="s">
        <v>343</v>
      </c>
      <c r="AJ52" s="273" t="str">
        <f t="shared" si="0"/>
        <v/>
      </c>
      <c r="AK52" s="280" t="s">
        <v>357</v>
      </c>
      <c r="AL52" s="275"/>
      <c r="AM52" s="281" t="s">
        <v>358</v>
      </c>
      <c r="AN52" s="272">
        <f t="shared" si="11"/>
        <v>0</v>
      </c>
      <c r="AP52" s="272">
        <f t="shared" si="12"/>
        <v>0</v>
      </c>
      <c r="AQ52" s="272">
        <f t="shared" si="13"/>
        <v>0</v>
      </c>
    </row>
    <row r="53" spans="2:43" s="282" customFormat="1" ht="16.5" customHeight="1">
      <c r="B53" s="267"/>
      <c r="C53" s="278" t="s">
        <v>356</v>
      </c>
      <c r="D53" s="269"/>
      <c r="E53" s="279" t="s">
        <v>343</v>
      </c>
      <c r="F53" s="269"/>
      <c r="G53" s="280" t="s">
        <v>357</v>
      </c>
      <c r="H53" s="269"/>
      <c r="I53" s="281" t="s">
        <v>358</v>
      </c>
      <c r="J53" s="267"/>
      <c r="L53" s="272">
        <f t="shared" si="14"/>
        <v>0</v>
      </c>
      <c r="N53" s="273" t="str">
        <f t="shared" si="1"/>
        <v/>
      </c>
      <c r="O53" s="279" t="s">
        <v>343</v>
      </c>
      <c r="P53" s="273" t="str">
        <f t="shared" si="2"/>
        <v/>
      </c>
      <c r="R53" s="273" t="str">
        <f t="shared" si="3"/>
        <v/>
      </c>
      <c r="S53" s="279" t="s">
        <v>343</v>
      </c>
      <c r="T53" s="273" t="str">
        <f t="shared" si="4"/>
        <v/>
      </c>
      <c r="U53" s="280" t="s">
        <v>357</v>
      </c>
      <c r="V53" s="274" t="str">
        <f t="shared" si="5"/>
        <v/>
      </c>
      <c r="W53" s="281" t="s">
        <v>358</v>
      </c>
      <c r="X53" s="272">
        <f t="shared" si="6"/>
        <v>0</v>
      </c>
      <c r="Z53" s="273" t="str">
        <f t="shared" si="7"/>
        <v/>
      </c>
      <c r="AA53" s="279" t="s">
        <v>343</v>
      </c>
      <c r="AB53" s="273" t="str">
        <f t="shared" si="8"/>
        <v/>
      </c>
      <c r="AC53" s="280" t="s">
        <v>357</v>
      </c>
      <c r="AD53" s="275"/>
      <c r="AE53" s="281" t="s">
        <v>358</v>
      </c>
      <c r="AF53" s="272">
        <f t="shared" si="9"/>
        <v>0</v>
      </c>
      <c r="AH53" s="273" t="str">
        <f t="shared" si="10"/>
        <v/>
      </c>
      <c r="AI53" s="279" t="s">
        <v>343</v>
      </c>
      <c r="AJ53" s="273" t="str">
        <f t="shared" si="0"/>
        <v/>
      </c>
      <c r="AK53" s="280" t="s">
        <v>357</v>
      </c>
      <c r="AL53" s="275"/>
      <c r="AM53" s="281" t="s">
        <v>358</v>
      </c>
      <c r="AN53" s="272">
        <f t="shared" si="11"/>
        <v>0</v>
      </c>
      <c r="AP53" s="272">
        <f t="shared" si="12"/>
        <v>0</v>
      </c>
      <c r="AQ53" s="272">
        <f t="shared" si="13"/>
        <v>0</v>
      </c>
    </row>
    <row r="54" spans="2:43" s="282" customFormat="1" ht="16.5" customHeight="1">
      <c r="B54" s="267"/>
      <c r="C54" s="278" t="s">
        <v>356</v>
      </c>
      <c r="D54" s="283"/>
      <c r="E54" s="279" t="s">
        <v>343</v>
      </c>
      <c r="F54" s="283"/>
      <c r="G54" s="280" t="s">
        <v>357</v>
      </c>
      <c r="H54" s="283"/>
      <c r="I54" s="281" t="s">
        <v>358</v>
      </c>
      <c r="J54" s="267"/>
      <c r="L54" s="272">
        <f t="shared" si="14"/>
        <v>0</v>
      </c>
      <c r="N54" s="273" t="str">
        <f t="shared" si="1"/>
        <v/>
      </c>
      <c r="O54" s="279" t="s">
        <v>343</v>
      </c>
      <c r="P54" s="273" t="str">
        <f t="shared" si="2"/>
        <v/>
      </c>
      <c r="R54" s="273" t="str">
        <f t="shared" si="3"/>
        <v/>
      </c>
      <c r="S54" s="279" t="s">
        <v>343</v>
      </c>
      <c r="T54" s="273" t="str">
        <f t="shared" si="4"/>
        <v/>
      </c>
      <c r="U54" s="280" t="s">
        <v>357</v>
      </c>
      <c r="V54" s="274" t="str">
        <f t="shared" si="5"/>
        <v/>
      </c>
      <c r="W54" s="281" t="s">
        <v>358</v>
      </c>
      <c r="X54" s="272">
        <f t="shared" si="6"/>
        <v>0</v>
      </c>
      <c r="Z54" s="273" t="str">
        <f t="shared" si="7"/>
        <v/>
      </c>
      <c r="AA54" s="279" t="s">
        <v>343</v>
      </c>
      <c r="AB54" s="273" t="str">
        <f t="shared" si="8"/>
        <v/>
      </c>
      <c r="AC54" s="280" t="s">
        <v>357</v>
      </c>
      <c r="AD54" s="284"/>
      <c r="AE54" s="281" t="s">
        <v>358</v>
      </c>
      <c r="AF54" s="272">
        <f t="shared" si="9"/>
        <v>0</v>
      </c>
      <c r="AH54" s="273" t="str">
        <f t="shared" si="10"/>
        <v/>
      </c>
      <c r="AI54" s="279" t="s">
        <v>343</v>
      </c>
      <c r="AJ54" s="273" t="str">
        <f t="shared" si="0"/>
        <v/>
      </c>
      <c r="AK54" s="280" t="s">
        <v>357</v>
      </c>
      <c r="AL54" s="275"/>
      <c r="AM54" s="281" t="s">
        <v>358</v>
      </c>
      <c r="AN54" s="272">
        <f t="shared" si="11"/>
        <v>0</v>
      </c>
      <c r="AP54" s="272">
        <f t="shared" si="12"/>
        <v>0</v>
      </c>
      <c r="AQ54" s="272">
        <f t="shared" si="13"/>
        <v>0</v>
      </c>
    </row>
    <row r="55" spans="2:43" ht="16.5" customHeight="1">
      <c r="B55" s="285" t="s">
        <v>359</v>
      </c>
      <c r="C55" s="268" t="s">
        <v>356</v>
      </c>
      <c r="D55" s="286"/>
      <c r="E55" s="287"/>
      <c r="F55" s="287"/>
      <c r="G55" s="287"/>
      <c r="H55" s="287"/>
      <c r="I55" s="287"/>
      <c r="J55" s="287"/>
      <c r="K55" s="287"/>
      <c r="L55" s="288" t="s">
        <v>360</v>
      </c>
      <c r="N55" s="286"/>
      <c r="O55" s="287"/>
      <c r="P55" s="289"/>
      <c r="R55" s="290"/>
      <c r="S55" s="291"/>
      <c r="T55" s="291"/>
      <c r="U55" s="291"/>
      <c r="V55" s="291"/>
      <c r="W55" s="291"/>
      <c r="X55" s="288" t="s">
        <v>360</v>
      </c>
      <c r="Z55" s="286"/>
      <c r="AA55" s="287"/>
      <c r="AB55" s="287"/>
      <c r="AC55" s="287"/>
      <c r="AD55" s="287"/>
      <c r="AE55" s="287"/>
      <c r="AF55" s="288" t="s">
        <v>360</v>
      </c>
      <c r="AH55" s="286"/>
      <c r="AI55" s="287"/>
      <c r="AJ55" s="287"/>
      <c r="AK55" s="287"/>
      <c r="AL55" s="287"/>
      <c r="AM55" s="287"/>
      <c r="AN55" s="288" t="s">
        <v>360</v>
      </c>
      <c r="AP55" s="288" t="s">
        <v>360</v>
      </c>
      <c r="AQ55" s="272"/>
    </row>
    <row r="56" spans="2:43" ht="8.1" customHeight="1"/>
    <row r="57" spans="2:43" ht="15" customHeight="1">
      <c r="B57" s="292" t="s">
        <v>361</v>
      </c>
      <c r="C57" s="293"/>
    </row>
    <row r="58" spans="2:43" ht="15" customHeight="1">
      <c r="B58" s="294" t="s">
        <v>362</v>
      </c>
      <c r="C58" s="293"/>
    </row>
    <row r="59" spans="2:43" ht="15" customHeight="1">
      <c r="B59" s="294"/>
      <c r="C59" s="293"/>
    </row>
    <row r="60" spans="2:43" ht="15" customHeight="1">
      <c r="B60" s="294"/>
      <c r="C60" s="293"/>
    </row>
  </sheetData>
  <sheetProtection formatRows="0" insertRows="0" deleteRows="0" selectLockedCells="1"/>
  <mergeCells count="12">
    <mergeCell ref="Z9:AF9"/>
    <mergeCell ref="AH9:AN9"/>
    <mergeCell ref="G10:I10"/>
    <mergeCell ref="U10:W10"/>
    <mergeCell ref="AC10:AE10"/>
    <mergeCell ref="AK10:AM10"/>
    <mergeCell ref="V1:X1"/>
    <mergeCell ref="D4:F4"/>
    <mergeCell ref="J4:L4"/>
    <mergeCell ref="D9:L9"/>
    <mergeCell ref="N9:P9"/>
    <mergeCell ref="R9:X9"/>
  </mergeCells>
  <phoneticPr fontId="2"/>
  <conditionalFormatting sqref="D6">
    <cfRule type="cellIs" dxfId="11" priority="2" operator="equal">
      <formula>""</formula>
    </cfRule>
  </conditionalFormatting>
  <conditionalFormatting sqref="D11">
    <cfRule type="cellIs" dxfId="10" priority="7" operator="equal">
      <formula>""</formula>
    </cfRule>
  </conditionalFormatting>
  <conditionalFormatting sqref="F6">
    <cfRule type="expression" dxfId="9" priority="1">
      <formula>AND($D6&lt;&gt;"",F6="")</formula>
    </cfRule>
  </conditionalFormatting>
  <conditionalFormatting sqref="F11:F38">
    <cfRule type="expression" dxfId="8" priority="6">
      <formula>AND($D11&lt;&gt;"",F11="")</formula>
    </cfRule>
  </conditionalFormatting>
  <conditionalFormatting sqref="H11:H38">
    <cfRule type="expression" dxfId="7" priority="4">
      <formula>AND($D11&lt;&gt;"",H11="")</formula>
    </cfRule>
    <cfRule type="expression" dxfId="6" priority="5">
      <formula>AND(H11&lt;&gt;"",L11&lt;=0)</formula>
    </cfRule>
  </conditionalFormatting>
  <conditionalFormatting sqref="J11:J54">
    <cfRule type="expression" dxfId="5" priority="3">
      <formula>AND($D11&lt;&gt;"",J11="")</formula>
    </cfRule>
  </conditionalFormatting>
  <conditionalFormatting sqref="L11:L55 X11:X55 AF11:AF55 AN11:AN55">
    <cfRule type="cellIs" dxfId="4" priority="9" operator="equal">
      <formula>0</formula>
    </cfRule>
  </conditionalFormatting>
  <conditionalFormatting sqref="AP11:AQ55">
    <cfRule type="cellIs" dxfId="3" priority="8" operator="equal">
      <formula>0</formula>
    </cfRule>
  </conditionalFormatting>
  <dataValidations count="2">
    <dataValidation type="list" allowBlank="1" showInputMessage="1" sqref="J11:J54">
      <formula1>"日勤,夜勤,宿直"</formula1>
    </dataValidation>
    <dataValidation allowBlank="1" showInputMessage="1" sqref="A1:I1048576 J55:J1048576 J1:J10 K1:XFD1048576"/>
  </dataValidations>
  <printOptions horizontalCentered="1"/>
  <pageMargins left="0.19685039370078741" right="0.19685039370078741" top="0.39370078740157483" bottom="0.19685039370078741" header="0.31496062992125984" footer="0.31496062992125984"/>
  <pageSetup paperSize="9" scale="68" orientation="landscape" r:id="rId1"/>
  <headerFooter>
    <oddFooter>&amp;A</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38"/>
    </sheetView>
  </sheetViews>
  <sheetFormatPr defaultColWidth="8.25" defaultRowHeight="21" customHeight="1"/>
  <cols>
    <col min="1" max="1" width="2.625" style="350" customWidth="1"/>
    <col min="2" max="2" width="17.25" style="357" customWidth="1"/>
    <col min="3" max="3" width="7.5" style="350" bestFit="1" customWidth="1"/>
    <col min="4" max="4" width="3.25" style="350" customWidth="1"/>
    <col min="5" max="7" width="7.625" style="350" customWidth="1"/>
    <col min="8" max="8" width="5.25" style="350" customWidth="1"/>
    <col min="9" max="39" width="2.625" style="350" customWidth="1"/>
    <col min="40" max="41" width="7.625" style="350" customWidth="1"/>
    <col min="42" max="43" width="7.875" style="350" customWidth="1"/>
    <col min="44" max="45" width="7.625" style="350" customWidth="1"/>
    <col min="46" max="46" width="8.25" style="351" customWidth="1"/>
    <col min="47" max="48" width="10.5" style="342" hidden="1" customWidth="1"/>
    <col min="49" max="49" width="3.125" style="342" hidden="1" customWidth="1"/>
    <col min="50" max="51" width="15.625" style="342" hidden="1" customWidth="1"/>
    <col min="52" max="53" width="8.25" style="342" hidden="1" customWidth="1"/>
    <col min="54" max="16384" width="8.25" style="342"/>
  </cols>
  <sheetData>
    <row r="1" spans="1:53" s="302" customFormat="1" ht="18" customHeight="1">
      <c r="A1" s="295" t="s">
        <v>547</v>
      </c>
      <c r="B1" s="296"/>
      <c r="C1" s="297"/>
      <c r="D1" s="297"/>
      <c r="E1" s="297"/>
      <c r="F1" s="297"/>
      <c r="G1" s="297"/>
      <c r="H1" s="297"/>
      <c r="I1" s="297"/>
      <c r="J1" s="297"/>
      <c r="K1" s="297"/>
      <c r="L1" s="297"/>
      <c r="M1" s="297"/>
      <c r="N1" s="297"/>
      <c r="O1" s="297"/>
      <c r="P1" s="297"/>
      <c r="Q1" s="297"/>
      <c r="R1" s="297"/>
      <c r="S1" s="297"/>
      <c r="T1" s="297"/>
      <c r="U1" s="297"/>
      <c r="V1" s="297"/>
      <c r="W1" s="297"/>
      <c r="X1" s="297"/>
      <c r="Y1" s="297"/>
      <c r="Z1" s="297"/>
      <c r="AA1" s="298"/>
      <c r="AB1" s="298"/>
      <c r="AC1" s="299"/>
      <c r="AD1" s="299"/>
      <c r="AE1" s="299"/>
      <c r="AF1" s="299"/>
      <c r="AG1" s="300"/>
      <c r="AH1" s="300"/>
      <c r="AI1" s="300"/>
      <c r="AJ1" s="300"/>
      <c r="AK1" s="300"/>
      <c r="AL1" s="301" t="s">
        <v>363</v>
      </c>
      <c r="AM1" s="301"/>
      <c r="AN1" s="469" t="s">
        <v>492</v>
      </c>
      <c r="AO1" s="470"/>
      <c r="AP1" s="470"/>
      <c r="AQ1" s="471"/>
      <c r="AT1" s="303"/>
      <c r="AZ1" s="120">
        <v>2023</v>
      </c>
      <c r="BA1" s="120">
        <v>5</v>
      </c>
    </row>
    <row r="2" spans="1:53" s="302" customFormat="1" ht="18" customHeight="1">
      <c r="A2" s="299" t="s">
        <v>365</v>
      </c>
      <c r="B2" s="304"/>
      <c r="C2" s="304"/>
      <c r="D2" s="304"/>
      <c r="E2" s="304"/>
      <c r="F2" s="304"/>
      <c r="G2" s="304"/>
      <c r="H2" s="304"/>
      <c r="I2" s="304"/>
      <c r="J2" s="304"/>
      <c r="K2" s="304"/>
      <c r="L2" s="304"/>
      <c r="M2" s="304"/>
      <c r="N2" s="358"/>
      <c r="O2" s="304"/>
      <c r="P2" s="472">
        <f>YEAR(EOMONTH(DATE(SUM(2018+【共通】!N9),【共通】!P9,【共通】!R9),-2))</f>
        <v>2024</v>
      </c>
      <c r="Q2" s="472"/>
      <c r="R2" s="472"/>
      <c r="S2" s="472"/>
      <c r="T2" s="473" t="s">
        <v>27</v>
      </c>
      <c r="U2" s="473"/>
      <c r="V2" s="472">
        <f>MONTH(EOMONTH(DATE(2024,【共通】!P9,【共通】!R9),-2))</f>
        <v>9</v>
      </c>
      <c r="W2" s="472"/>
      <c r="X2" s="473" t="s">
        <v>197</v>
      </c>
      <c r="Y2" s="473"/>
      <c r="Z2" s="304"/>
      <c r="AA2" s="304"/>
      <c r="AB2" s="304"/>
      <c r="AC2" s="299"/>
      <c r="AD2" s="299"/>
      <c r="AE2" s="305"/>
      <c r="AF2" s="301"/>
      <c r="AG2" s="304"/>
      <c r="AH2" s="304"/>
      <c r="AI2" s="304"/>
      <c r="AJ2" s="304"/>
      <c r="AK2" s="304"/>
      <c r="AL2" s="301" t="s">
        <v>366</v>
      </c>
      <c r="AM2" s="301"/>
      <c r="AN2" s="474"/>
      <c r="AO2" s="475"/>
      <c r="AP2" s="475"/>
      <c r="AQ2" s="476"/>
      <c r="AT2" s="303"/>
      <c r="AZ2" s="120">
        <f>AZ1+1</f>
        <v>2024</v>
      </c>
      <c r="BA2" s="120">
        <f>BA1+1</f>
        <v>6</v>
      </c>
    </row>
    <row r="3" spans="1:53" s="302" customFormat="1" ht="18" customHeight="1">
      <c r="A3" s="306"/>
      <c r="B3" s="304"/>
      <c r="C3" s="306"/>
      <c r="D3" s="306"/>
      <c r="E3" s="306"/>
      <c r="F3" s="306"/>
      <c r="G3" s="306"/>
      <c r="H3" s="306"/>
      <c r="I3" s="306"/>
      <c r="J3" s="306"/>
      <c r="K3" s="306"/>
      <c r="L3" s="306"/>
      <c r="M3" s="306"/>
      <c r="N3" s="306"/>
      <c r="O3" s="306"/>
      <c r="P3" s="306"/>
      <c r="Q3" s="306"/>
      <c r="R3" s="306"/>
      <c r="S3" s="306"/>
      <c r="T3" s="306"/>
      <c r="U3" s="306"/>
      <c r="V3" s="306"/>
      <c r="W3" s="306"/>
      <c r="X3" s="306"/>
      <c r="Y3" s="306"/>
      <c r="Z3" s="306"/>
      <c r="AA3" s="305"/>
      <c r="AB3" s="307"/>
      <c r="AC3" s="307"/>
      <c r="AD3" s="307"/>
      <c r="AE3" s="299"/>
      <c r="AF3" s="307"/>
      <c r="AG3" s="307"/>
      <c r="AH3" s="307"/>
      <c r="AI3" s="307"/>
      <c r="AJ3" s="307"/>
      <c r="AK3" s="307"/>
      <c r="AL3" s="308" t="s">
        <v>367</v>
      </c>
      <c r="AM3" s="301"/>
      <c r="AN3" s="494" t="str">
        <f>IF(AN4="","予定/実績の別を選択",IF(AN4="予定","４週","暦月"))</f>
        <v>暦月</v>
      </c>
      <c r="AO3" s="495"/>
      <c r="AP3" s="495"/>
      <c r="AQ3" s="496"/>
      <c r="AT3" s="303"/>
      <c r="AZ3" s="120">
        <f t="shared" ref="AZ3:BA8" si="0">AZ2+1</f>
        <v>2025</v>
      </c>
      <c r="BA3" s="120">
        <f t="shared" si="0"/>
        <v>7</v>
      </c>
    </row>
    <row r="4" spans="1:53" s="302" customFormat="1" ht="18" customHeight="1">
      <c r="A4" s="306"/>
      <c r="B4" s="304"/>
      <c r="C4" s="306"/>
      <c r="D4" s="306"/>
      <c r="E4" s="306"/>
      <c r="F4" s="306"/>
      <c r="G4" s="306"/>
      <c r="H4" s="306"/>
      <c r="I4" s="306"/>
      <c r="J4" s="306"/>
      <c r="K4" s="306"/>
      <c r="L4" s="306"/>
      <c r="M4" s="306"/>
      <c r="N4" s="306"/>
      <c r="O4" s="306"/>
      <c r="P4" s="306"/>
      <c r="Q4" s="306"/>
      <c r="R4" s="306"/>
      <c r="S4" s="306"/>
      <c r="T4" s="306"/>
      <c r="U4" s="306"/>
      <c r="V4" s="306"/>
      <c r="W4" s="306"/>
      <c r="X4" s="306"/>
      <c r="Y4" s="306"/>
      <c r="Z4" s="306"/>
      <c r="AA4" s="305"/>
      <c r="AB4" s="307"/>
      <c r="AC4" s="307"/>
      <c r="AD4" s="307"/>
      <c r="AE4" s="299"/>
      <c r="AF4" s="307"/>
      <c r="AG4" s="307"/>
      <c r="AH4" s="307"/>
      <c r="AI4" s="307"/>
      <c r="AJ4" s="307"/>
      <c r="AK4" s="307"/>
      <c r="AL4" s="308" t="s">
        <v>368</v>
      </c>
      <c r="AM4" s="301"/>
      <c r="AN4" s="497" t="s">
        <v>442</v>
      </c>
      <c r="AO4" s="498"/>
      <c r="AP4" s="498"/>
      <c r="AQ4" s="499"/>
      <c r="AT4" s="303"/>
      <c r="AZ4" s="120">
        <f t="shared" si="0"/>
        <v>2026</v>
      </c>
      <c r="BA4" s="120">
        <f t="shared" si="0"/>
        <v>8</v>
      </c>
    </row>
    <row r="5" spans="1:53" s="302" customFormat="1" ht="6.75" customHeight="1">
      <c r="A5" s="306"/>
      <c r="B5" s="304"/>
      <c r="C5" s="306"/>
      <c r="D5" s="306"/>
      <c r="E5" s="306"/>
      <c r="F5" s="306"/>
      <c r="G5" s="306"/>
      <c r="H5" s="306"/>
      <c r="I5" s="306"/>
      <c r="J5" s="306"/>
      <c r="K5" s="306"/>
      <c r="L5" s="306"/>
      <c r="M5" s="306"/>
      <c r="N5" s="306"/>
      <c r="O5" s="306"/>
      <c r="P5" s="306"/>
      <c r="Q5" s="306"/>
      <c r="R5" s="306"/>
      <c r="S5" s="306"/>
      <c r="T5" s="306"/>
      <c r="U5" s="306"/>
      <c r="V5" s="306"/>
      <c r="W5" s="306"/>
      <c r="X5" s="306"/>
      <c r="Y5" s="306"/>
      <c r="Z5" s="306"/>
      <c r="AA5" s="305"/>
      <c r="AB5" s="307"/>
      <c r="AC5" s="307"/>
      <c r="AD5" s="307"/>
      <c r="AE5" s="299"/>
      <c r="AF5" s="307"/>
      <c r="AG5" s="307"/>
      <c r="AH5" s="307"/>
      <c r="AI5" s="307"/>
      <c r="AJ5" s="307"/>
      <c r="AK5" s="307"/>
      <c r="AL5" s="308"/>
      <c r="AM5" s="301"/>
      <c r="AN5" s="304"/>
      <c r="AO5" s="304"/>
      <c r="AP5" s="304"/>
      <c r="AQ5" s="304"/>
      <c r="AT5" s="303"/>
      <c r="AZ5" s="120">
        <f t="shared" si="0"/>
        <v>2027</v>
      </c>
      <c r="BA5" s="120">
        <f t="shared" si="0"/>
        <v>9</v>
      </c>
    </row>
    <row r="6" spans="1:53" s="302" customFormat="1" ht="18" customHeight="1">
      <c r="A6" s="306"/>
      <c r="B6" s="304"/>
      <c r="C6" s="306"/>
      <c r="D6" s="306"/>
      <c r="E6" s="306"/>
      <c r="F6" s="306"/>
      <c r="G6" s="306"/>
      <c r="H6" s="306"/>
      <c r="I6" s="306"/>
      <c r="J6" s="306"/>
      <c r="K6" s="306"/>
      <c r="L6" s="306"/>
      <c r="M6" s="306"/>
      <c r="N6" s="306"/>
      <c r="O6" s="306"/>
      <c r="P6" s="306"/>
      <c r="Q6" s="306"/>
      <c r="R6" s="306"/>
      <c r="S6" s="306"/>
      <c r="T6" s="306"/>
      <c r="U6" s="306"/>
      <c r="V6" s="306"/>
      <c r="W6" s="305"/>
      <c r="X6" s="306"/>
      <c r="Y6" s="306"/>
      <c r="Z6" s="306"/>
      <c r="AA6" s="305"/>
      <c r="AB6" s="307"/>
      <c r="AC6" s="307"/>
      <c r="AD6" s="307"/>
      <c r="AE6" s="299"/>
      <c r="AF6" s="307"/>
      <c r="AG6" s="307"/>
      <c r="AH6" s="307"/>
      <c r="AI6" s="307"/>
      <c r="AJ6" s="308" t="s">
        <v>369</v>
      </c>
      <c r="AK6" s="500"/>
      <c r="AL6" s="500"/>
      <c r="AM6" s="500"/>
      <c r="AN6" s="307" t="s">
        <v>370</v>
      </c>
      <c r="AO6" s="309"/>
      <c r="AP6" s="307" t="s">
        <v>371</v>
      </c>
      <c r="AQ6" s="299"/>
      <c r="AT6" s="303"/>
      <c r="AZ6" s="120">
        <f t="shared" si="0"/>
        <v>2028</v>
      </c>
      <c r="BA6" s="120">
        <f t="shared" si="0"/>
        <v>10</v>
      </c>
    </row>
    <row r="7" spans="1:53" s="302" customFormat="1" ht="7.5" customHeight="1">
      <c r="A7" s="306"/>
      <c r="B7" s="304"/>
      <c r="C7" s="306"/>
      <c r="D7" s="306"/>
      <c r="E7" s="306"/>
      <c r="F7" s="306"/>
      <c r="G7" s="306"/>
      <c r="H7" s="306"/>
      <c r="I7" s="306"/>
      <c r="J7" s="306"/>
      <c r="K7" s="306"/>
      <c r="L7" s="306"/>
      <c r="M7" s="306"/>
      <c r="N7" s="306"/>
      <c r="O7" s="306"/>
      <c r="P7" s="306"/>
      <c r="Q7" s="306"/>
      <c r="R7" s="306"/>
      <c r="S7" s="306"/>
      <c r="T7" s="306"/>
      <c r="U7" s="306"/>
      <c r="V7" s="306"/>
      <c r="W7" s="305"/>
      <c r="X7" s="306"/>
      <c r="Y7" s="306"/>
      <c r="Z7" s="306"/>
      <c r="AA7" s="305"/>
      <c r="AB7" s="307"/>
      <c r="AC7" s="307"/>
      <c r="AD7" s="307"/>
      <c r="AE7" s="299"/>
      <c r="AF7" s="307"/>
      <c r="AG7" s="307"/>
      <c r="AH7" s="307"/>
      <c r="AI7" s="307"/>
      <c r="AJ7" s="308"/>
      <c r="AK7" s="307"/>
      <c r="AL7" s="307"/>
      <c r="AM7" s="307"/>
      <c r="AN7" s="307"/>
      <c r="AO7" s="307"/>
      <c r="AP7" s="307"/>
      <c r="AQ7" s="299"/>
      <c r="AT7" s="303"/>
      <c r="AZ7" s="120">
        <f t="shared" si="0"/>
        <v>2029</v>
      </c>
      <c r="BA7" s="120">
        <f t="shared" si="0"/>
        <v>11</v>
      </c>
    </row>
    <row r="8" spans="1:53" s="302" customFormat="1" ht="18" customHeight="1">
      <c r="A8" s="306"/>
      <c r="B8" s="306"/>
      <c r="C8" s="306"/>
      <c r="D8" s="306"/>
      <c r="E8" s="306"/>
      <c r="F8" s="306"/>
      <c r="G8" s="306"/>
      <c r="H8" s="306"/>
      <c r="I8" s="306"/>
      <c r="J8" s="306"/>
      <c r="K8" s="306"/>
      <c r="L8" s="306"/>
      <c r="M8" s="306"/>
      <c r="N8" s="306"/>
      <c r="O8" s="306"/>
      <c r="P8" s="306"/>
      <c r="Q8" s="306"/>
      <c r="R8" s="306"/>
      <c r="S8" s="306"/>
      <c r="T8" s="306"/>
      <c r="U8" s="306"/>
      <c r="V8" s="306"/>
      <c r="W8" s="305"/>
      <c r="X8" s="306"/>
      <c r="Y8" s="306"/>
      <c r="Z8" s="306"/>
      <c r="AA8" s="305"/>
      <c r="AB8" s="307"/>
      <c r="AC8" s="307"/>
      <c r="AD8" s="307"/>
      <c r="AE8" s="299"/>
      <c r="AF8" s="307"/>
      <c r="AG8" s="307"/>
      <c r="AH8" s="307"/>
      <c r="AI8" s="307"/>
      <c r="AJ8" s="308" t="s">
        <v>372</v>
      </c>
      <c r="AK8" s="500"/>
      <c r="AL8" s="500"/>
      <c r="AM8" s="500"/>
      <c r="AN8" s="307" t="s">
        <v>370</v>
      </c>
      <c r="AO8" s="309"/>
      <c r="AP8" s="307" t="s">
        <v>371</v>
      </c>
      <c r="AQ8" s="299"/>
      <c r="AT8" s="303"/>
      <c r="AZ8" s="120">
        <f t="shared" si="0"/>
        <v>2030</v>
      </c>
      <c r="BA8" s="120">
        <f t="shared" si="0"/>
        <v>12</v>
      </c>
    </row>
    <row r="9" spans="1:53" s="302" customFormat="1" ht="5.25" customHeight="1">
      <c r="A9" s="306"/>
      <c r="B9" s="306"/>
      <c r="C9" s="306"/>
      <c r="D9" s="306"/>
      <c r="E9" s="306"/>
      <c r="F9" s="306"/>
      <c r="G9" s="306"/>
      <c r="H9" s="306"/>
      <c r="I9" s="306"/>
      <c r="J9" s="306"/>
      <c r="K9" s="306"/>
      <c r="L9" s="306"/>
      <c r="M9" s="306"/>
      <c r="N9" s="306"/>
      <c r="O9" s="306"/>
      <c r="P9" s="306"/>
      <c r="Q9" s="306"/>
      <c r="R9" s="306"/>
      <c r="S9" s="306"/>
      <c r="T9" s="306"/>
      <c r="U9" s="306"/>
      <c r="V9" s="306"/>
      <c r="W9" s="305"/>
      <c r="X9" s="306"/>
      <c r="Y9" s="306"/>
      <c r="Z9" s="306"/>
      <c r="AA9" s="305"/>
      <c r="AB9" s="307"/>
      <c r="AC9" s="307"/>
      <c r="AD9" s="307"/>
      <c r="AE9" s="299"/>
      <c r="AF9" s="307"/>
      <c r="AG9" s="307"/>
      <c r="AH9" s="307"/>
      <c r="AI9" s="307"/>
      <c r="AJ9" s="308"/>
      <c r="AK9" s="307"/>
      <c r="AL9" s="307"/>
      <c r="AM9" s="307"/>
      <c r="AN9" s="307"/>
      <c r="AO9" s="307"/>
      <c r="AP9" s="307"/>
      <c r="AQ9" s="299"/>
      <c r="AT9" s="303"/>
    </row>
    <row r="10" spans="1:53" s="302" customFormat="1" ht="21" customHeight="1">
      <c r="A10" s="306"/>
      <c r="B10" s="306"/>
      <c r="C10" s="306"/>
      <c r="D10" s="306"/>
      <c r="E10" s="501" t="str">
        <f>IF(E16="","",IF(E15&lt;E16,"ＮＧ",""))</f>
        <v/>
      </c>
      <c r="F10" s="501"/>
      <c r="G10" s="501" t="str">
        <f>IF(G16="","",IF(G11="職業指導員",IF((G15+J15)&lt;(G16+J16),"ＮＧ",""),IF(G15&lt;G16,"ＮＧ","")))</f>
        <v/>
      </c>
      <c r="H10" s="501"/>
      <c r="I10" s="501"/>
      <c r="J10" s="501" t="str">
        <f>IF(J16="","",IF(J11="職業指導員",IF((J15+P15)&lt;(J16+P16),"ＮＧ",""),IF(J15&lt;J16,"ＮＧ","")))</f>
        <v/>
      </c>
      <c r="K10" s="501"/>
      <c r="L10" s="501"/>
      <c r="M10" s="501"/>
      <c r="N10" s="501"/>
      <c r="O10" s="501"/>
      <c r="P10" s="501" t="str">
        <f>IF(P16="","",IF(P15&lt;P16,"ＮＧ",""))</f>
        <v/>
      </c>
      <c r="Q10" s="501"/>
      <c r="R10" s="501"/>
      <c r="S10" s="501"/>
      <c r="T10" s="501"/>
      <c r="U10" s="501"/>
      <c r="V10" s="501" t="str">
        <f>IF(V16="","",IF(V15&lt;V16,"ＮＧ",""))</f>
        <v/>
      </c>
      <c r="W10" s="501"/>
      <c r="X10" s="501"/>
      <c r="Y10" s="501"/>
      <c r="Z10" s="501"/>
      <c r="AA10" s="501"/>
      <c r="AB10" s="480" t="str">
        <f>IF(AB16="","",IF(AB15&lt;AB16,"ＮＧ",""))</f>
        <v/>
      </c>
      <c r="AC10" s="480"/>
      <c r="AD10" s="480"/>
      <c r="AE10" s="480"/>
      <c r="AF10" s="480"/>
      <c r="AG10" s="480"/>
      <c r="AH10" s="480" t="str">
        <f>IF(AH16="","",IF(AH15&lt;AH16,"ＮＧ",""))</f>
        <v/>
      </c>
      <c r="AI10" s="480"/>
      <c r="AJ10" s="480"/>
      <c r="AK10" s="480"/>
      <c r="AL10" s="480"/>
      <c r="AM10" s="480"/>
      <c r="AN10" s="480" t="str">
        <f>IF(AN16="","",IF(AN15&lt;AN16,"ＮＧ",""))</f>
        <v/>
      </c>
      <c r="AO10" s="480"/>
      <c r="AP10" s="480" t="str">
        <f>IF(AP16="","",IF(AP15&lt;AP16,"ＮＧ",""))</f>
        <v/>
      </c>
      <c r="AQ10" s="480"/>
      <c r="AR10" s="481" t="str">
        <f>IF(AR16="","",IF(AR15&lt;AR16,"ＮＧ",""))</f>
        <v/>
      </c>
      <c r="AS10" s="481"/>
      <c r="AT10" s="303"/>
    </row>
    <row r="11" spans="1:53" s="305" customFormat="1" ht="21" customHeight="1">
      <c r="A11" s="298"/>
      <c r="B11" s="485"/>
      <c r="C11" s="487" t="s">
        <v>373</v>
      </c>
      <c r="D11" s="488"/>
      <c r="E11" s="479" t="s">
        <v>561</v>
      </c>
      <c r="F11" s="479"/>
      <c r="G11" s="479" t="s">
        <v>562</v>
      </c>
      <c r="H11" s="479"/>
      <c r="I11" s="479"/>
      <c r="J11" s="491" t="s">
        <v>563</v>
      </c>
      <c r="K11" s="492"/>
      <c r="L11" s="492"/>
      <c r="M11" s="492"/>
      <c r="N11" s="492"/>
      <c r="O11" s="493"/>
      <c r="P11" s="491" t="s">
        <v>564</v>
      </c>
      <c r="Q11" s="492"/>
      <c r="R11" s="492"/>
      <c r="S11" s="492"/>
      <c r="T11" s="492"/>
      <c r="U11" s="493"/>
      <c r="V11" s="491" t="s">
        <v>564</v>
      </c>
      <c r="W11" s="492"/>
      <c r="X11" s="492"/>
      <c r="Y11" s="492"/>
      <c r="Z11" s="492"/>
      <c r="AA11" s="493"/>
      <c r="AB11" s="491" t="s">
        <v>564</v>
      </c>
      <c r="AC11" s="492"/>
      <c r="AD11" s="492"/>
      <c r="AE11" s="492"/>
      <c r="AF11" s="492"/>
      <c r="AG11" s="493"/>
      <c r="AH11" s="491" t="s">
        <v>564</v>
      </c>
      <c r="AI11" s="492"/>
      <c r="AJ11" s="492"/>
      <c r="AK11" s="492"/>
      <c r="AL11" s="492"/>
      <c r="AM11" s="493"/>
      <c r="AN11" s="477" t="s">
        <v>564</v>
      </c>
      <c r="AO11" s="478"/>
      <c r="AP11" s="479" t="s">
        <v>564</v>
      </c>
      <c r="AQ11" s="479"/>
      <c r="AR11" s="479" t="s">
        <v>564</v>
      </c>
      <c r="AS11" s="479"/>
      <c r="AT11" s="310"/>
    </row>
    <row r="12" spans="1:53" s="305" customFormat="1" ht="24.95" customHeight="1">
      <c r="A12" s="299"/>
      <c r="B12" s="486"/>
      <c r="C12" s="489"/>
      <c r="D12" s="490"/>
      <c r="E12" s="311" t="s">
        <v>374</v>
      </c>
      <c r="F12" s="311" t="s">
        <v>375</v>
      </c>
      <c r="G12" s="312" t="s">
        <v>376</v>
      </c>
      <c r="H12" s="502" t="s">
        <v>377</v>
      </c>
      <c r="I12" s="502"/>
      <c r="J12" s="482" t="s">
        <v>378</v>
      </c>
      <c r="K12" s="483"/>
      <c r="L12" s="484"/>
      <c r="M12" s="482" t="s">
        <v>379</v>
      </c>
      <c r="N12" s="483"/>
      <c r="O12" s="484"/>
      <c r="P12" s="482" t="s">
        <v>378</v>
      </c>
      <c r="Q12" s="483"/>
      <c r="R12" s="484"/>
      <c r="S12" s="482" t="s">
        <v>379</v>
      </c>
      <c r="T12" s="483"/>
      <c r="U12" s="484"/>
      <c r="V12" s="482" t="s">
        <v>378</v>
      </c>
      <c r="W12" s="483"/>
      <c r="X12" s="484"/>
      <c r="Y12" s="482" t="s">
        <v>379</v>
      </c>
      <c r="Z12" s="483"/>
      <c r="AA12" s="484"/>
      <c r="AB12" s="482" t="s">
        <v>378</v>
      </c>
      <c r="AC12" s="483"/>
      <c r="AD12" s="484"/>
      <c r="AE12" s="482" t="s">
        <v>379</v>
      </c>
      <c r="AF12" s="483"/>
      <c r="AG12" s="484"/>
      <c r="AH12" s="482" t="s">
        <v>378</v>
      </c>
      <c r="AI12" s="483"/>
      <c r="AJ12" s="484"/>
      <c r="AK12" s="482" t="s">
        <v>379</v>
      </c>
      <c r="AL12" s="483"/>
      <c r="AM12" s="484"/>
      <c r="AN12" s="311" t="s">
        <v>374</v>
      </c>
      <c r="AO12" s="311" t="s">
        <v>375</v>
      </c>
      <c r="AP12" s="311" t="s">
        <v>374</v>
      </c>
      <c r="AQ12" s="311" t="s">
        <v>375</v>
      </c>
      <c r="AR12" s="311" t="s">
        <v>374</v>
      </c>
      <c r="AS12" s="311" t="s">
        <v>375</v>
      </c>
      <c r="AT12" s="310"/>
    </row>
    <row r="13" spans="1:53" s="305" customFormat="1" ht="18" customHeight="1">
      <c r="A13" s="299"/>
      <c r="B13" s="313" t="s">
        <v>380</v>
      </c>
      <c r="C13" s="477">
        <f>SUM(E13:AS13)</f>
        <v>0</v>
      </c>
      <c r="D13" s="478"/>
      <c r="E13" s="311">
        <f>COUNTIFS($B:$B,$E$11,$C:$C,"(A)常/専")</f>
        <v>0</v>
      </c>
      <c r="F13" s="311">
        <f>COUNTIFS($B:$B,$E$11,$C:$C,"(B)常/兼")</f>
        <v>0</v>
      </c>
      <c r="G13" s="311">
        <f>COUNTIFS($B:$B,$G$11,$C:$C,"(A)常/専")</f>
        <v>0</v>
      </c>
      <c r="H13" s="502">
        <f>COUNTIFS($B:$B,$G$11,$C:$C,"(B)常/兼")</f>
        <v>0</v>
      </c>
      <c r="I13" s="502"/>
      <c r="J13" s="482">
        <f>COUNTIFS($B:$B,$J$11,$C:$C,"(A)常/専")</f>
        <v>0</v>
      </c>
      <c r="K13" s="483"/>
      <c r="L13" s="484"/>
      <c r="M13" s="482">
        <f>COUNTIFS($B:$B,$J$11,$C:$C,"(B)常/兼")</f>
        <v>0</v>
      </c>
      <c r="N13" s="483"/>
      <c r="O13" s="484"/>
      <c r="P13" s="482">
        <f>COUNTIFS($B:$B,$P$11,$C:$C,"(A)常/専")</f>
        <v>0</v>
      </c>
      <c r="Q13" s="483"/>
      <c r="R13" s="484"/>
      <c r="S13" s="482">
        <f>COUNTIFS($B:$B,$P$11,$C:$C,"(B)常/兼")</f>
        <v>0</v>
      </c>
      <c r="T13" s="483"/>
      <c r="U13" s="484"/>
      <c r="V13" s="482">
        <f>COUNTIFS($B:$B,$V$11,$C:$C,"(A)常/専")</f>
        <v>0</v>
      </c>
      <c r="W13" s="483"/>
      <c r="X13" s="484"/>
      <c r="Y13" s="482">
        <f>COUNTIFS($B:$B,$V$11,$C:$C,"(B)常/兼")</f>
        <v>0</v>
      </c>
      <c r="Z13" s="483"/>
      <c r="AA13" s="484"/>
      <c r="AB13" s="482">
        <f>COUNTIFS($B:$B,$AB$11,$C:$C,"(A)常/専")</f>
        <v>0</v>
      </c>
      <c r="AC13" s="483"/>
      <c r="AD13" s="484"/>
      <c r="AE13" s="482">
        <f>COUNTIFS($B:$B,$AB$11,$C:$C,"(B)常/兼")</f>
        <v>0</v>
      </c>
      <c r="AF13" s="483"/>
      <c r="AG13" s="484"/>
      <c r="AH13" s="482">
        <f>COUNTIFS($B:$B,$AH$11,$C:$C,"(A)常/専")</f>
        <v>0</v>
      </c>
      <c r="AI13" s="483"/>
      <c r="AJ13" s="484"/>
      <c r="AK13" s="482">
        <f>COUNTIFS($B:$B,$AH$11,$C:$C,"(B)常/兼")</f>
        <v>0</v>
      </c>
      <c r="AL13" s="483"/>
      <c r="AM13" s="484"/>
      <c r="AN13" s="311">
        <f>COUNTIFS($B:$B,$AN$11,$C:$C,"(A)常/専")</f>
        <v>0</v>
      </c>
      <c r="AO13" s="311">
        <f>COUNTIFS($B:$B,$AN$11,$C:$C,"(B)常/兼")</f>
        <v>0</v>
      </c>
      <c r="AP13" s="311">
        <f>COUNTIFS($B:$B,$AP$11,$C:$C,"(A)常/専")</f>
        <v>0</v>
      </c>
      <c r="AQ13" s="311">
        <f>COUNTIFS($B:$B,$AP$11,$C:$C,"(B)常/兼")</f>
        <v>0</v>
      </c>
      <c r="AR13" s="311">
        <f>COUNTIFS($B:$B,$AR$11,$C:$C,"(A)常/専")</f>
        <v>0</v>
      </c>
      <c r="AS13" s="311">
        <f>COUNTIFS($B:$B,$AR$11,$C:$C,"(B)常/兼")</f>
        <v>0</v>
      </c>
      <c r="AT13" s="310"/>
    </row>
    <row r="14" spans="1:53" s="305" customFormat="1" ht="18" customHeight="1">
      <c r="A14" s="299"/>
      <c r="B14" s="313" t="s">
        <v>381</v>
      </c>
      <c r="C14" s="477">
        <f>SUM(E14:AS14)</f>
        <v>0</v>
      </c>
      <c r="D14" s="478"/>
      <c r="E14" s="311">
        <f>COUNTIFS($B:$B,$E$11,$C:$C,"(C)非/専")</f>
        <v>0</v>
      </c>
      <c r="F14" s="311">
        <f>COUNTIFS($B:$B,$E$11,$C:$C,"(D)非/兼")</f>
        <v>0</v>
      </c>
      <c r="G14" s="311">
        <f>COUNTIFS($B:$B,$G$11,$C:$C,"(C)非/専")</f>
        <v>0</v>
      </c>
      <c r="H14" s="502">
        <f>COUNTIFS($B:$B,$G$11,$C:$C,"(D)非/兼")</f>
        <v>0</v>
      </c>
      <c r="I14" s="502"/>
      <c r="J14" s="482">
        <f>COUNTIFS($B:$B,$J$11,$C:$C,"(C)非/専")</f>
        <v>0</v>
      </c>
      <c r="K14" s="483"/>
      <c r="L14" s="484"/>
      <c r="M14" s="482">
        <f>COUNTIFS($B:$B,$J$11,$C:$C,"(D)非/兼")</f>
        <v>0</v>
      </c>
      <c r="N14" s="483"/>
      <c r="O14" s="484"/>
      <c r="P14" s="482">
        <f>COUNTIFS($B:$B,$P$11,$C:$C,"(C)非/専")</f>
        <v>0</v>
      </c>
      <c r="Q14" s="483"/>
      <c r="R14" s="484"/>
      <c r="S14" s="482">
        <f>COUNTIFS($B:$B,$P$11,$C:$C,"(D)非/兼")</f>
        <v>0</v>
      </c>
      <c r="T14" s="483"/>
      <c r="U14" s="484"/>
      <c r="V14" s="482">
        <f>COUNTIFS($B:$B,$V$11,$C:$C,"(C)非/専")</f>
        <v>0</v>
      </c>
      <c r="W14" s="483"/>
      <c r="X14" s="484"/>
      <c r="Y14" s="482">
        <f>COUNTIFS($B:$B,$V$11,$C:$C,"(D)非/兼")</f>
        <v>0</v>
      </c>
      <c r="Z14" s="483"/>
      <c r="AA14" s="484"/>
      <c r="AB14" s="482">
        <f>COUNTIFS($B:$B,$AB$11,$C:$C,"(C)非/専")</f>
        <v>0</v>
      </c>
      <c r="AC14" s="483"/>
      <c r="AD14" s="484"/>
      <c r="AE14" s="482">
        <f>COUNTIFS($B:$B,$AB$11,$C:$C,"(D)非/兼")</f>
        <v>0</v>
      </c>
      <c r="AF14" s="483"/>
      <c r="AG14" s="484"/>
      <c r="AH14" s="482">
        <f>COUNTIFS($B:$B,$AH$11,$C:$C,"(C)非/専")</f>
        <v>0</v>
      </c>
      <c r="AI14" s="483"/>
      <c r="AJ14" s="484"/>
      <c r="AK14" s="482">
        <f>COUNTIFS($B:$B,$AH$11,$C:$C,"(D)非/兼")</f>
        <v>0</v>
      </c>
      <c r="AL14" s="483"/>
      <c r="AM14" s="484"/>
      <c r="AN14" s="311">
        <f>COUNTIFS($B:$B,$AN$11,$C:$C,"(C)非/専")</f>
        <v>0</v>
      </c>
      <c r="AO14" s="311">
        <f>COUNTIFS($B:$B,$AN$11,$C:$C,"(D)非/兼")</f>
        <v>0</v>
      </c>
      <c r="AP14" s="311">
        <f>COUNTIFS($B:$B,$AP$11,$C:$C,"(C)非/専")</f>
        <v>0</v>
      </c>
      <c r="AQ14" s="311">
        <f>COUNTIFS($B:$B,$AP$11,$C:$C,"(D)非/兼")</f>
        <v>0</v>
      </c>
      <c r="AR14" s="311">
        <f>COUNTIFS($B:$B,$AR$11,$C:$C,"(C)非/専")</f>
        <v>0</v>
      </c>
      <c r="AS14" s="311">
        <f>COUNTIFS($B:$B,$AR$11,$C:$C,"(D)非/兼")</f>
        <v>0</v>
      </c>
      <c r="AT14" s="310"/>
    </row>
    <row r="15" spans="1:53" s="305" customFormat="1" ht="18" customHeight="1">
      <c r="A15" s="299"/>
      <c r="B15" s="313" t="s">
        <v>382</v>
      </c>
      <c r="C15" s="477">
        <f>SUM(E15:AS15)-(SUMIFS($AR:$AR,$B:$B,"サービス管理責任者")+SUMIFS($AR:$AR,$B:$B,"医師")+SUMIFS($AR:$AR,$B:$B,"その他職員"))</f>
        <v>0</v>
      </c>
      <c r="D15" s="478"/>
      <c r="E15" s="491">
        <f>ROUND(SUMIF($B:$B,E11,$AR:$AR),1)</f>
        <v>0</v>
      </c>
      <c r="F15" s="493"/>
      <c r="G15" s="525">
        <f>ROUND(SUMIF($B:$B,G11,$AR:$AR),1)</f>
        <v>0</v>
      </c>
      <c r="H15" s="525"/>
      <c r="I15" s="525"/>
      <c r="J15" s="491">
        <f>ROUND(SUMIF($B:$B,J11,$AR:$AR),1)</f>
        <v>0</v>
      </c>
      <c r="K15" s="492"/>
      <c r="L15" s="492"/>
      <c r="M15" s="492"/>
      <c r="N15" s="492"/>
      <c r="O15" s="493"/>
      <c r="P15" s="491">
        <f>ROUND(SUMIF($B:$B,P11,$AR:$AR),1)</f>
        <v>0</v>
      </c>
      <c r="Q15" s="492"/>
      <c r="R15" s="492"/>
      <c r="S15" s="492"/>
      <c r="T15" s="492"/>
      <c r="U15" s="493"/>
      <c r="V15" s="491">
        <f>ROUND(SUMIF($B:$B,V11,$AR:$AR),1)</f>
        <v>0</v>
      </c>
      <c r="W15" s="492"/>
      <c r="X15" s="492"/>
      <c r="Y15" s="492"/>
      <c r="Z15" s="492"/>
      <c r="AA15" s="493"/>
      <c r="AB15" s="491">
        <f>ROUND(SUMIF($B:$B,AB11,$AR:$AR),1)</f>
        <v>0</v>
      </c>
      <c r="AC15" s="492"/>
      <c r="AD15" s="492"/>
      <c r="AE15" s="492"/>
      <c r="AF15" s="492"/>
      <c r="AG15" s="493"/>
      <c r="AH15" s="491">
        <f>ROUND(SUMIF($B:$B,AH11,$AR:$AR),1)</f>
        <v>0</v>
      </c>
      <c r="AI15" s="492"/>
      <c r="AJ15" s="492"/>
      <c r="AK15" s="492"/>
      <c r="AL15" s="492"/>
      <c r="AM15" s="493"/>
      <c r="AN15" s="491">
        <f>ROUND(SUMIF($B:$B,AN11,$AR:$AR),1)</f>
        <v>0</v>
      </c>
      <c r="AO15" s="493"/>
      <c r="AP15" s="491">
        <f>ROUND(SUMIF($B:$B,AP11,$AR:$AR),1)</f>
        <v>0</v>
      </c>
      <c r="AQ15" s="493"/>
      <c r="AR15" s="491">
        <f>SUMIF($B:$B,AR11,$AR:$AR)</f>
        <v>0</v>
      </c>
      <c r="AS15" s="493"/>
      <c r="AT15" s="310"/>
    </row>
    <row r="16" spans="1:53" s="305" customFormat="1" ht="18" customHeight="1">
      <c r="A16" s="299"/>
      <c r="B16" s="313" t="s">
        <v>383</v>
      </c>
      <c r="C16" s="522"/>
      <c r="D16" s="523"/>
      <c r="E16" s="517"/>
      <c r="F16" s="519"/>
      <c r="G16" s="524"/>
      <c r="H16" s="524"/>
      <c r="I16" s="524"/>
      <c r="J16" s="517"/>
      <c r="K16" s="518"/>
      <c r="L16" s="518"/>
      <c r="M16" s="518"/>
      <c r="N16" s="518"/>
      <c r="O16" s="519"/>
      <c r="P16" s="517"/>
      <c r="Q16" s="518"/>
      <c r="R16" s="518"/>
      <c r="S16" s="518"/>
      <c r="T16" s="518"/>
      <c r="U16" s="519"/>
      <c r="V16" s="517"/>
      <c r="W16" s="518"/>
      <c r="X16" s="518"/>
      <c r="Y16" s="518"/>
      <c r="Z16" s="518"/>
      <c r="AA16" s="519"/>
      <c r="AB16" s="517"/>
      <c r="AC16" s="518"/>
      <c r="AD16" s="518"/>
      <c r="AE16" s="518"/>
      <c r="AF16" s="518"/>
      <c r="AG16" s="519"/>
      <c r="AH16" s="517"/>
      <c r="AI16" s="518"/>
      <c r="AJ16" s="518"/>
      <c r="AK16" s="518"/>
      <c r="AL16" s="518"/>
      <c r="AM16" s="519"/>
      <c r="AN16" s="517"/>
      <c r="AO16" s="519"/>
      <c r="AP16" s="517"/>
      <c r="AQ16" s="519"/>
      <c r="AR16" s="517"/>
      <c r="AS16" s="519"/>
      <c r="AT16" s="310"/>
    </row>
    <row r="17" spans="1:51" s="305" customFormat="1" ht="7.5" customHeight="1">
      <c r="A17" s="299"/>
      <c r="B17" s="520" t="s">
        <v>384</v>
      </c>
      <c r="C17" s="520"/>
      <c r="D17" s="520"/>
      <c r="E17" s="520"/>
      <c r="F17" s="520"/>
      <c r="G17" s="520"/>
      <c r="H17" s="520"/>
      <c r="I17" s="314"/>
      <c r="J17" s="315"/>
      <c r="K17" s="315"/>
      <c r="L17" s="315"/>
      <c r="M17" s="315"/>
      <c r="N17" s="315"/>
      <c r="O17" s="315"/>
      <c r="P17" s="315"/>
      <c r="Q17" s="315"/>
      <c r="R17" s="315"/>
      <c r="S17" s="315"/>
      <c r="T17" s="315"/>
      <c r="U17" s="315"/>
      <c r="V17" s="315"/>
      <c r="W17" s="315"/>
      <c r="X17" s="315"/>
      <c r="Y17" s="315"/>
      <c r="Z17" s="315"/>
      <c r="AA17" s="315"/>
      <c r="AB17" s="315"/>
      <c r="AC17" s="315"/>
      <c r="AD17" s="315"/>
      <c r="AE17" s="315"/>
      <c r="AF17" s="315"/>
      <c r="AG17" s="315"/>
      <c r="AH17" s="315"/>
      <c r="AI17" s="315"/>
      <c r="AJ17" s="315"/>
      <c r="AK17" s="315"/>
      <c r="AL17" s="315"/>
      <c r="AM17" s="315"/>
      <c r="AN17" s="315"/>
      <c r="AO17" s="315"/>
      <c r="AP17" s="315"/>
      <c r="AQ17" s="315"/>
      <c r="AR17" s="315"/>
      <c r="AS17" s="315"/>
      <c r="AT17" s="310"/>
    </row>
    <row r="18" spans="1:51" s="302" customFormat="1" ht="30" customHeight="1">
      <c r="A18" s="299"/>
      <c r="B18" s="521"/>
      <c r="C18" s="521"/>
      <c r="D18" s="521"/>
      <c r="E18" s="521"/>
      <c r="F18" s="521"/>
      <c r="G18" s="521"/>
      <c r="H18" s="521"/>
      <c r="I18" s="316" t="str">
        <f t="shared" ref="I18:AM18" si="1">IFERROR(IF(SUMIF($H:$H,"夜間　　",I:I)&gt;0,"🌙"&amp;CHAR(10)&amp;COUNTIFS($H:$H,"夜間　　",I:I,"&gt;0"),""),"")</f>
        <v/>
      </c>
      <c r="J18" s="316" t="str">
        <f t="shared" si="1"/>
        <v/>
      </c>
      <c r="K18" s="316" t="str">
        <f t="shared" si="1"/>
        <v/>
      </c>
      <c r="L18" s="316" t="str">
        <f t="shared" si="1"/>
        <v/>
      </c>
      <c r="M18" s="316" t="str">
        <f t="shared" si="1"/>
        <v/>
      </c>
      <c r="N18" s="316" t="str">
        <f t="shared" si="1"/>
        <v/>
      </c>
      <c r="O18" s="316" t="str">
        <f t="shared" si="1"/>
        <v/>
      </c>
      <c r="P18" s="316" t="str">
        <f t="shared" si="1"/>
        <v/>
      </c>
      <c r="Q18" s="316" t="str">
        <f t="shared" si="1"/>
        <v/>
      </c>
      <c r="R18" s="316" t="str">
        <f t="shared" si="1"/>
        <v/>
      </c>
      <c r="S18" s="316" t="str">
        <f t="shared" si="1"/>
        <v/>
      </c>
      <c r="T18" s="316" t="str">
        <f t="shared" si="1"/>
        <v/>
      </c>
      <c r="U18" s="316" t="str">
        <f t="shared" si="1"/>
        <v/>
      </c>
      <c r="V18" s="316" t="str">
        <f t="shared" si="1"/>
        <v/>
      </c>
      <c r="W18" s="316" t="str">
        <f t="shared" si="1"/>
        <v/>
      </c>
      <c r="X18" s="316" t="str">
        <f t="shared" si="1"/>
        <v/>
      </c>
      <c r="Y18" s="316" t="str">
        <f t="shared" si="1"/>
        <v/>
      </c>
      <c r="Z18" s="316" t="str">
        <f t="shared" si="1"/>
        <v/>
      </c>
      <c r="AA18" s="316" t="str">
        <f t="shared" si="1"/>
        <v/>
      </c>
      <c r="AB18" s="316" t="str">
        <f t="shared" si="1"/>
        <v/>
      </c>
      <c r="AC18" s="316" t="str">
        <f t="shared" si="1"/>
        <v/>
      </c>
      <c r="AD18" s="316" t="str">
        <f t="shared" si="1"/>
        <v/>
      </c>
      <c r="AE18" s="316" t="str">
        <f t="shared" si="1"/>
        <v/>
      </c>
      <c r="AF18" s="316" t="str">
        <f t="shared" si="1"/>
        <v/>
      </c>
      <c r="AG18" s="316" t="str">
        <f t="shared" si="1"/>
        <v/>
      </c>
      <c r="AH18" s="316" t="str">
        <f t="shared" si="1"/>
        <v/>
      </c>
      <c r="AI18" s="316" t="str">
        <f t="shared" si="1"/>
        <v/>
      </c>
      <c r="AJ18" s="316" t="str">
        <f t="shared" si="1"/>
        <v/>
      </c>
      <c r="AK18" s="316" t="str">
        <f t="shared" si="1"/>
        <v/>
      </c>
      <c r="AL18" s="316" t="str">
        <f t="shared" si="1"/>
        <v/>
      </c>
      <c r="AM18" s="316" t="str">
        <f t="shared" si="1"/>
        <v/>
      </c>
      <c r="AN18" s="298" t="s">
        <v>385</v>
      </c>
      <c r="AO18" s="304"/>
      <c r="AP18" s="299"/>
      <c r="AQ18" s="299"/>
      <c r="AR18" s="304"/>
      <c r="AS18" s="304"/>
      <c r="AT18" s="303"/>
    </row>
    <row r="19" spans="1:51" s="302" customFormat="1" ht="15" customHeight="1">
      <c r="A19" s="566" t="s">
        <v>26</v>
      </c>
      <c r="B19" s="479" t="s">
        <v>386</v>
      </c>
      <c r="C19" s="503" t="s">
        <v>387</v>
      </c>
      <c r="D19" s="504"/>
      <c r="E19" s="479" t="s">
        <v>388</v>
      </c>
      <c r="F19" s="487" t="s">
        <v>389</v>
      </c>
      <c r="G19" s="509"/>
      <c r="H19" s="488"/>
      <c r="I19" s="514" t="s">
        <v>390</v>
      </c>
      <c r="J19" s="515"/>
      <c r="K19" s="515"/>
      <c r="L19" s="515"/>
      <c r="M19" s="515"/>
      <c r="N19" s="515"/>
      <c r="O19" s="515"/>
      <c r="P19" s="515"/>
      <c r="Q19" s="515"/>
      <c r="R19" s="515"/>
      <c r="S19" s="515"/>
      <c r="T19" s="515"/>
      <c r="U19" s="515"/>
      <c r="V19" s="515"/>
      <c r="W19" s="515"/>
      <c r="X19" s="515"/>
      <c r="Y19" s="515"/>
      <c r="Z19" s="515"/>
      <c r="AA19" s="515"/>
      <c r="AB19" s="515"/>
      <c r="AC19" s="515"/>
      <c r="AD19" s="515"/>
      <c r="AE19" s="515"/>
      <c r="AF19" s="515"/>
      <c r="AG19" s="515"/>
      <c r="AH19" s="515"/>
      <c r="AI19" s="515"/>
      <c r="AJ19" s="515"/>
      <c r="AK19" s="515"/>
      <c r="AL19" s="515"/>
      <c r="AM19" s="516"/>
      <c r="AN19" s="557" t="s">
        <v>391</v>
      </c>
      <c r="AO19" s="558" t="s">
        <v>392</v>
      </c>
      <c r="AP19" s="559" t="s">
        <v>393</v>
      </c>
      <c r="AQ19" s="560"/>
      <c r="AR19" s="558" t="s">
        <v>394</v>
      </c>
      <c r="AS19" s="558"/>
      <c r="AT19" s="303"/>
    </row>
    <row r="20" spans="1:51" s="302" customFormat="1" ht="15" customHeight="1">
      <c r="A20" s="566"/>
      <c r="B20" s="479"/>
      <c r="C20" s="505"/>
      <c r="D20" s="506"/>
      <c r="E20" s="479"/>
      <c r="F20" s="510"/>
      <c r="G20" s="511"/>
      <c r="H20" s="512"/>
      <c r="I20" s="477" t="s">
        <v>395</v>
      </c>
      <c r="J20" s="565"/>
      <c r="K20" s="565"/>
      <c r="L20" s="565"/>
      <c r="M20" s="565"/>
      <c r="N20" s="565"/>
      <c r="O20" s="478"/>
      <c r="P20" s="479" t="s">
        <v>396</v>
      </c>
      <c r="Q20" s="479"/>
      <c r="R20" s="479"/>
      <c r="S20" s="479"/>
      <c r="T20" s="479"/>
      <c r="U20" s="479"/>
      <c r="V20" s="479"/>
      <c r="W20" s="479" t="s">
        <v>397</v>
      </c>
      <c r="X20" s="479"/>
      <c r="Y20" s="479"/>
      <c r="Z20" s="479"/>
      <c r="AA20" s="479"/>
      <c r="AB20" s="479"/>
      <c r="AC20" s="479"/>
      <c r="AD20" s="479" t="s">
        <v>398</v>
      </c>
      <c r="AE20" s="479"/>
      <c r="AF20" s="479"/>
      <c r="AG20" s="479"/>
      <c r="AH20" s="479"/>
      <c r="AI20" s="479"/>
      <c r="AJ20" s="479"/>
      <c r="AK20" s="479" t="str">
        <f>IF(AN3="暦月","第５週","")</f>
        <v>第５週</v>
      </c>
      <c r="AL20" s="479"/>
      <c r="AM20" s="479"/>
      <c r="AN20" s="557"/>
      <c r="AO20" s="558"/>
      <c r="AP20" s="561"/>
      <c r="AQ20" s="562"/>
      <c r="AR20" s="558"/>
      <c r="AS20" s="558"/>
      <c r="AT20" s="303"/>
    </row>
    <row r="21" spans="1:51" s="302" customFormat="1" ht="15" customHeight="1">
      <c r="A21" s="566"/>
      <c r="B21" s="479"/>
      <c r="C21" s="505"/>
      <c r="D21" s="506"/>
      <c r="E21" s="479"/>
      <c r="F21" s="510"/>
      <c r="G21" s="511"/>
      <c r="H21" s="512"/>
      <c r="I21" s="317">
        <f>DATE($P$2,$V$2,1)</f>
        <v>45536</v>
      </c>
      <c r="J21" s="317">
        <f>DATE($P$2,$V$2,2)</f>
        <v>45537</v>
      </c>
      <c r="K21" s="317">
        <f>DATE($P$2,$V$2,3)</f>
        <v>45538</v>
      </c>
      <c r="L21" s="317">
        <f>DATE($P$2,$V$2,4)</f>
        <v>45539</v>
      </c>
      <c r="M21" s="317">
        <f>DATE($P$2,$V$2,5)</f>
        <v>45540</v>
      </c>
      <c r="N21" s="317">
        <f>DATE($P$2,$V$2,6)</f>
        <v>45541</v>
      </c>
      <c r="O21" s="317">
        <f>DATE($P$2,$V$2,7)</f>
        <v>45542</v>
      </c>
      <c r="P21" s="317">
        <f>DATE($P$2,$V$2,8)</f>
        <v>45543</v>
      </c>
      <c r="Q21" s="317">
        <f>DATE($P$2,$V$2,9)</f>
        <v>45544</v>
      </c>
      <c r="R21" s="317">
        <f>DATE($P$2,$V$2,10)</f>
        <v>45545</v>
      </c>
      <c r="S21" s="317">
        <f>DATE($P$2,$V$2,11)</f>
        <v>45546</v>
      </c>
      <c r="T21" s="317">
        <f>DATE($P$2,$V$2,12)</f>
        <v>45547</v>
      </c>
      <c r="U21" s="317">
        <f>DATE($P$2,$V$2,13)</f>
        <v>45548</v>
      </c>
      <c r="V21" s="317">
        <f>DATE($P$2,$V$2,14)</f>
        <v>45549</v>
      </c>
      <c r="W21" s="317">
        <f>DATE($P$2,$V$2,15)</f>
        <v>45550</v>
      </c>
      <c r="X21" s="317">
        <f>DATE($P$2,$V$2,16)</f>
        <v>45551</v>
      </c>
      <c r="Y21" s="317">
        <f>DATE($P$2,$V$2,17)</f>
        <v>45552</v>
      </c>
      <c r="Z21" s="317">
        <f>DATE($P$2,$V$2,18)</f>
        <v>45553</v>
      </c>
      <c r="AA21" s="317">
        <f>DATE($P$2,$V$2,19)</f>
        <v>45554</v>
      </c>
      <c r="AB21" s="317">
        <f>DATE($P$2,$V$2,20)</f>
        <v>45555</v>
      </c>
      <c r="AC21" s="317">
        <f>DATE($P$2,$V$2,21)</f>
        <v>45556</v>
      </c>
      <c r="AD21" s="317">
        <f>DATE($P$2,$V$2,22)</f>
        <v>45557</v>
      </c>
      <c r="AE21" s="317">
        <f>DATE($P$2,$V$2,23)</f>
        <v>45558</v>
      </c>
      <c r="AF21" s="317">
        <f>DATE($P$2,$V$2,24)</f>
        <v>45559</v>
      </c>
      <c r="AG21" s="317">
        <f>DATE($P$2,$V$2,25)</f>
        <v>45560</v>
      </c>
      <c r="AH21" s="317">
        <f>DATE($P$2,$V$2,26)</f>
        <v>45561</v>
      </c>
      <c r="AI21" s="317">
        <f>DATE($P$2,$V$2,27)</f>
        <v>45562</v>
      </c>
      <c r="AJ21" s="317">
        <f>DATE($P$2,$V$2,28)</f>
        <v>45563</v>
      </c>
      <c r="AK21" s="317">
        <f>IF(AN3="暦月",IF(DAY(EOMONTH(I21,0))&lt;29,"",DATE($P$2,$V$2,29)),"")</f>
        <v>45564</v>
      </c>
      <c r="AL21" s="317">
        <f>IF(AN3="暦月",IF(DAY(EOMONTH(I21,0))&lt;30,"",DATE($P$2,$V$2,30)),"")</f>
        <v>45565</v>
      </c>
      <c r="AM21" s="317" t="str">
        <f>IF(AN3="暦月",IF(DAY(EOMONTH(I21,0))&lt;31,"",DATE($P$2,$V$2,31)),"")</f>
        <v/>
      </c>
      <c r="AN21" s="557"/>
      <c r="AO21" s="558"/>
      <c r="AP21" s="561"/>
      <c r="AQ21" s="562"/>
      <c r="AR21" s="558"/>
      <c r="AS21" s="558"/>
      <c r="AT21" s="303"/>
    </row>
    <row r="22" spans="1:51" s="302" customFormat="1" ht="15" customHeight="1">
      <c r="A22" s="566"/>
      <c r="B22" s="479"/>
      <c r="C22" s="507"/>
      <c r="D22" s="508"/>
      <c r="E22" s="479"/>
      <c r="F22" s="489"/>
      <c r="G22" s="513"/>
      <c r="H22" s="490"/>
      <c r="I22" s="318">
        <f>DATE($P$2,$V$2,1)</f>
        <v>45536</v>
      </c>
      <c r="J22" s="318">
        <f>DATE($P$2,$V$2,2)</f>
        <v>45537</v>
      </c>
      <c r="K22" s="318">
        <f>DATE($P$2,$V$2,3)</f>
        <v>45538</v>
      </c>
      <c r="L22" s="318">
        <f>DATE($P$2,$V$2,4)</f>
        <v>45539</v>
      </c>
      <c r="M22" s="318">
        <f>DATE($P$2,$V$2,5)</f>
        <v>45540</v>
      </c>
      <c r="N22" s="318">
        <f>DATE($P$2,$V$2,6)</f>
        <v>45541</v>
      </c>
      <c r="O22" s="318">
        <f>DATE($P$2,$V$2,7)</f>
        <v>45542</v>
      </c>
      <c r="P22" s="318">
        <f>DATE($P$2,$V$2,8)</f>
        <v>45543</v>
      </c>
      <c r="Q22" s="318">
        <f>DATE($P$2,$V$2,9)</f>
        <v>45544</v>
      </c>
      <c r="R22" s="318">
        <f>DATE($P$2,$V$2,10)</f>
        <v>45545</v>
      </c>
      <c r="S22" s="318">
        <f>DATE($P$2,$V$2,11)</f>
        <v>45546</v>
      </c>
      <c r="T22" s="318">
        <f>DATE($P$2,$V$2,12)</f>
        <v>45547</v>
      </c>
      <c r="U22" s="318">
        <f>DATE($P$2,$V$2,13)</f>
        <v>45548</v>
      </c>
      <c r="V22" s="318">
        <f>DATE($P$2,$V$2,14)</f>
        <v>45549</v>
      </c>
      <c r="W22" s="318">
        <f>DATE($P$2,$V$2,15)</f>
        <v>45550</v>
      </c>
      <c r="X22" s="318">
        <f>DATE($P$2,$V$2,16)</f>
        <v>45551</v>
      </c>
      <c r="Y22" s="318">
        <f>DATE($P$2,$V$2,17)</f>
        <v>45552</v>
      </c>
      <c r="Z22" s="318">
        <f>DATE($P$2,$V$2,18)</f>
        <v>45553</v>
      </c>
      <c r="AA22" s="318">
        <f>DATE($P$2,$V$2,19)</f>
        <v>45554</v>
      </c>
      <c r="AB22" s="318">
        <f>DATE($P$2,$V$2,20)</f>
        <v>45555</v>
      </c>
      <c r="AC22" s="318">
        <f>DATE($P$2,$V$2,21)</f>
        <v>45556</v>
      </c>
      <c r="AD22" s="318">
        <f>DATE($P$2,$V$2,22)</f>
        <v>45557</v>
      </c>
      <c r="AE22" s="318">
        <f>DATE($P$2,$V$2,23)</f>
        <v>45558</v>
      </c>
      <c r="AF22" s="318">
        <f>DATE($P$2,$V$2,24)</f>
        <v>45559</v>
      </c>
      <c r="AG22" s="318">
        <f>DATE($P$2,$V$2,25)</f>
        <v>45560</v>
      </c>
      <c r="AH22" s="318">
        <f>DATE($P$2,$V$2,26)</f>
        <v>45561</v>
      </c>
      <c r="AI22" s="318">
        <f>DATE($P$2,$V$2,27)</f>
        <v>45562</v>
      </c>
      <c r="AJ22" s="318">
        <f>DATE($P$2,$V$2,28)</f>
        <v>45563</v>
      </c>
      <c r="AK22" s="318">
        <f>IF(AN3="暦月",IF(DAY(EOMONTH(I22,0))&lt;29,"",DATE($P$2,$V$2,29)),"")</f>
        <v>45564</v>
      </c>
      <c r="AL22" s="318">
        <f>IF(AN3="暦月",IF(DAY(EOMONTH(I22,0))&lt;30,"",DATE($P$2,$V$2,30)),"")</f>
        <v>45565</v>
      </c>
      <c r="AM22" s="318" t="str">
        <f>IF(AN3="暦月",IF(DAY(EOMONTH(I22,0))&lt;31,"",DATE($P$2,$V$2,31)),"")</f>
        <v/>
      </c>
      <c r="AN22" s="557"/>
      <c r="AO22" s="558"/>
      <c r="AP22" s="563"/>
      <c r="AQ22" s="564"/>
      <c r="AR22" s="558"/>
      <c r="AS22" s="558"/>
      <c r="AT22" s="303"/>
      <c r="AU22" s="477" t="s">
        <v>382</v>
      </c>
      <c r="AV22" s="478"/>
      <c r="AX22" s="477" t="s">
        <v>399</v>
      </c>
      <c r="AY22" s="478"/>
    </row>
    <row r="23" spans="1:51" s="302" customFormat="1" ht="12" customHeight="1">
      <c r="A23" s="530">
        <v>1</v>
      </c>
      <c r="B23" s="533" t="s">
        <v>454</v>
      </c>
      <c r="C23" s="536"/>
      <c r="D23" s="539" t="s">
        <v>400</v>
      </c>
      <c r="E23" s="319"/>
      <c r="F23" s="542"/>
      <c r="G23" s="543"/>
      <c r="H23" s="320" t="s">
        <v>401</v>
      </c>
      <c r="I23" s="321"/>
      <c r="J23" s="321"/>
      <c r="K23" s="321"/>
      <c r="L23" s="321"/>
      <c r="M23" s="321"/>
      <c r="N23" s="321"/>
      <c r="O23" s="321"/>
      <c r="P23" s="321"/>
      <c r="Q23" s="321"/>
      <c r="R23" s="321"/>
      <c r="S23" s="321"/>
      <c r="T23" s="321"/>
      <c r="U23" s="321"/>
      <c r="V23" s="321"/>
      <c r="W23" s="321"/>
      <c r="X23" s="321"/>
      <c r="Y23" s="321"/>
      <c r="Z23" s="321"/>
      <c r="AA23" s="321"/>
      <c r="AB23" s="321"/>
      <c r="AC23" s="321"/>
      <c r="AD23" s="321"/>
      <c r="AE23" s="321"/>
      <c r="AF23" s="321"/>
      <c r="AG23" s="321"/>
      <c r="AH23" s="321"/>
      <c r="AI23" s="321"/>
      <c r="AJ23" s="321"/>
      <c r="AK23" s="321"/>
      <c r="AL23" s="321"/>
      <c r="AM23" s="321"/>
      <c r="AN23" s="548">
        <f>IF(LEFT($AN$1,6)="共同生活援助",SUM(I24:AM24),SUM(I24:AM25))</f>
        <v>0</v>
      </c>
      <c r="AO23" s="526">
        <f>IF($AN$3="４週",AN23/4,AN23/(DAY(EOMONTH($I$21,0))/7))</f>
        <v>0</v>
      </c>
      <c r="AP23" s="551"/>
      <c r="AQ23" s="552"/>
      <c r="AR23" s="526" t="str">
        <f>IF($AN$3="４週",AU24,AV24)</f>
        <v/>
      </c>
      <c r="AS23" s="526"/>
      <c r="AT23" s="529"/>
      <c r="AU23" s="322" t="s">
        <v>402</v>
      </c>
      <c r="AV23" s="322" t="s">
        <v>403</v>
      </c>
      <c r="AX23" s="322" t="s">
        <v>404</v>
      </c>
      <c r="AY23" s="322" t="s">
        <v>405</v>
      </c>
    </row>
    <row r="24" spans="1:51" s="302" customFormat="1" ht="12" customHeight="1">
      <c r="A24" s="531"/>
      <c r="B24" s="534"/>
      <c r="C24" s="537"/>
      <c r="D24" s="540"/>
      <c r="E24" s="323"/>
      <c r="F24" s="544"/>
      <c r="G24" s="545"/>
      <c r="H24" s="324" t="s">
        <v>406</v>
      </c>
      <c r="I24" s="325" t="str">
        <f>IFERROR(VLOOKUP(I23,'P1'!$B:$AP,41,FALSE),"")</f>
        <v/>
      </c>
      <c r="J24" s="325" t="str">
        <f>IFERROR(VLOOKUP(J23,'P1'!$B:$AP,41,FALSE),"")</f>
        <v/>
      </c>
      <c r="K24" s="325" t="str">
        <f>IFERROR(VLOOKUP(K23,'P1'!$B:$AP,41,FALSE),"")</f>
        <v/>
      </c>
      <c r="L24" s="325" t="str">
        <f>IFERROR(VLOOKUP(L23,'P1'!$B:$AP,41,FALSE),"")</f>
        <v/>
      </c>
      <c r="M24" s="325" t="str">
        <f>IFERROR(VLOOKUP(M23,'P1'!$B:$AP,41,FALSE),"")</f>
        <v/>
      </c>
      <c r="N24" s="325" t="str">
        <f>IFERROR(VLOOKUP(N23,'P1'!$B:$AP,41,FALSE),"")</f>
        <v/>
      </c>
      <c r="O24" s="325" t="str">
        <f>IFERROR(VLOOKUP(O23,'P1'!$B:$AP,41,FALSE),"")</f>
        <v/>
      </c>
      <c r="P24" s="325" t="str">
        <f>IFERROR(VLOOKUP(P23,'P1'!$B:$AP,41,FALSE),"")</f>
        <v/>
      </c>
      <c r="Q24" s="325" t="str">
        <f>IFERROR(VLOOKUP(Q23,'P1'!$B:$AP,41,FALSE),"")</f>
        <v/>
      </c>
      <c r="R24" s="325" t="str">
        <f>IFERROR(VLOOKUP(R23,'P1'!$B:$AP,41,FALSE),"")</f>
        <v/>
      </c>
      <c r="S24" s="325" t="str">
        <f>IFERROR(VLOOKUP(S23,'P1'!$B:$AP,41,FALSE),"")</f>
        <v/>
      </c>
      <c r="T24" s="325" t="str">
        <f>IFERROR(VLOOKUP(T23,'P1'!$B:$AP,41,FALSE),"")</f>
        <v/>
      </c>
      <c r="U24" s="325" t="str">
        <f>IFERROR(VLOOKUP(U23,'P1'!$B:$AP,41,FALSE),"")</f>
        <v/>
      </c>
      <c r="V24" s="325" t="str">
        <f>IFERROR(VLOOKUP(V23,'P1'!$B:$AP,41,FALSE),"")</f>
        <v/>
      </c>
      <c r="W24" s="325" t="str">
        <f>IFERROR(VLOOKUP(W23,'P1'!$B:$AP,41,FALSE),"")</f>
        <v/>
      </c>
      <c r="X24" s="325" t="str">
        <f>IFERROR(VLOOKUP(X23,'P1'!$B:$AP,41,FALSE),"")</f>
        <v/>
      </c>
      <c r="Y24" s="325" t="str">
        <f>IFERROR(VLOOKUP(Y23,'P1'!$B:$AP,41,FALSE),"")</f>
        <v/>
      </c>
      <c r="Z24" s="325" t="str">
        <f>IFERROR(VLOOKUP(Z23,'P1'!$B:$AP,41,FALSE),"")</f>
        <v/>
      </c>
      <c r="AA24" s="325" t="str">
        <f>IFERROR(VLOOKUP(AA23,'P1'!$B:$AP,41,FALSE),"")</f>
        <v/>
      </c>
      <c r="AB24" s="325" t="str">
        <f>IFERROR(VLOOKUP(AB23,'P1'!$B:$AP,41,FALSE),"")</f>
        <v/>
      </c>
      <c r="AC24" s="325" t="str">
        <f>IFERROR(VLOOKUP(AC23,'P1'!$B:$AP,41,FALSE),"")</f>
        <v/>
      </c>
      <c r="AD24" s="325" t="str">
        <f>IFERROR(VLOOKUP(AD23,'P1'!$B:$AP,41,FALSE),"")</f>
        <v/>
      </c>
      <c r="AE24" s="325" t="str">
        <f>IFERROR(VLOOKUP(AE23,'P1'!$B:$AP,41,FALSE),"")</f>
        <v/>
      </c>
      <c r="AF24" s="325" t="str">
        <f>IFERROR(VLOOKUP(AF23,'P1'!$B:$AP,41,FALSE),"")</f>
        <v/>
      </c>
      <c r="AG24" s="325" t="str">
        <f>IFERROR(VLOOKUP(AG23,'P1'!$B:$AP,41,FALSE),"")</f>
        <v/>
      </c>
      <c r="AH24" s="325" t="str">
        <f>IFERROR(VLOOKUP(AH23,'P1'!$B:$AP,41,FALSE),"")</f>
        <v/>
      </c>
      <c r="AI24" s="325" t="str">
        <f>IFERROR(VLOOKUP(AI23,'P1'!$B:$AP,41,FALSE),"")</f>
        <v/>
      </c>
      <c r="AJ24" s="325" t="str">
        <f>IFERROR(VLOOKUP(AJ23,'P1'!$B:$AP,41,FALSE),"")</f>
        <v/>
      </c>
      <c r="AK24" s="325" t="str">
        <f>IFERROR(VLOOKUP(AK23,'P1'!$B:$AP,41,FALSE),"")</f>
        <v/>
      </c>
      <c r="AL24" s="325" t="str">
        <f>IFERROR(VLOOKUP(AL23,'P1'!$B:$AP,41,FALSE),"")</f>
        <v/>
      </c>
      <c r="AM24" s="325" t="str">
        <f>IFERROR(VLOOKUP(AM23,'P1'!$B:$AP,41,FALSE),"")</f>
        <v/>
      </c>
      <c r="AN24" s="549"/>
      <c r="AO24" s="527"/>
      <c r="AP24" s="553"/>
      <c r="AQ24" s="554"/>
      <c r="AR24" s="527"/>
      <c r="AS24" s="527"/>
      <c r="AT24" s="529"/>
      <c r="AU24" s="326" t="str">
        <f>IFERROR(IF($D23="□",($AO23/$AK$6),($AO23/$AK$8)),"")</f>
        <v/>
      </c>
      <c r="AV24" s="326" t="str">
        <f>IFERROR(IF($D23="□",($AN23/$AO$6),($AN23/$AO$8)),"")</f>
        <v/>
      </c>
      <c r="AX24" s="326" t="s">
        <v>565</v>
      </c>
      <c r="AY24" s="326" t="s">
        <v>565</v>
      </c>
    </row>
    <row r="25" spans="1:51" s="302" customFormat="1" ht="12" customHeight="1">
      <c r="A25" s="532"/>
      <c r="B25" s="535"/>
      <c r="C25" s="538"/>
      <c r="D25" s="541"/>
      <c r="E25" s="323"/>
      <c r="F25" s="546"/>
      <c r="G25" s="547"/>
      <c r="H25" s="327" t="s">
        <v>407</v>
      </c>
      <c r="I25" s="328" t="str">
        <f>IFERROR(VLOOKUP(I23,'P1'!$B:$AP,31,FALSE),"")</f>
        <v/>
      </c>
      <c r="J25" s="328" t="str">
        <f>IFERROR(VLOOKUP(J23,'P1'!$B:$AP,31,FALSE),"")</f>
        <v/>
      </c>
      <c r="K25" s="328" t="str">
        <f>IFERROR(VLOOKUP(K23,'P1'!$B:$AP,31,FALSE),"")</f>
        <v/>
      </c>
      <c r="L25" s="328" t="str">
        <f>IFERROR(VLOOKUP(L23,'P1'!$B:$AP,31,FALSE),"")</f>
        <v/>
      </c>
      <c r="M25" s="328" t="str">
        <f>IFERROR(VLOOKUP(M23,'P1'!$B:$AP,31,FALSE),"")</f>
        <v/>
      </c>
      <c r="N25" s="328" t="str">
        <f>IFERROR(VLOOKUP(N23,'P1'!$B:$AP,31,FALSE),"")</f>
        <v/>
      </c>
      <c r="O25" s="328" t="str">
        <f>IFERROR(VLOOKUP(O23,'P1'!$B:$AP,31,FALSE),"")</f>
        <v/>
      </c>
      <c r="P25" s="328" t="str">
        <f>IFERROR(VLOOKUP(P23,'P1'!$B:$AP,31,FALSE),"")</f>
        <v/>
      </c>
      <c r="Q25" s="328" t="str">
        <f>IFERROR(VLOOKUP(Q23,'P1'!$B:$AP,31,FALSE),"")</f>
        <v/>
      </c>
      <c r="R25" s="328" t="str">
        <f>IFERROR(VLOOKUP(R23,'P1'!$B:$AP,31,FALSE),"")</f>
        <v/>
      </c>
      <c r="S25" s="328" t="str">
        <f>IFERROR(VLOOKUP(S23,'P1'!$B:$AP,31,FALSE),"")</f>
        <v/>
      </c>
      <c r="T25" s="328" t="str">
        <f>IFERROR(VLOOKUP(T23,'P1'!$B:$AP,31,FALSE),"")</f>
        <v/>
      </c>
      <c r="U25" s="328" t="str">
        <f>IFERROR(VLOOKUP(U23,'P1'!$B:$AP,31,FALSE),"")</f>
        <v/>
      </c>
      <c r="V25" s="328" t="str">
        <f>IFERROR(VLOOKUP(V23,'P1'!$B:$AP,31,FALSE),"")</f>
        <v/>
      </c>
      <c r="W25" s="328" t="str">
        <f>IFERROR(VLOOKUP(W23,'P1'!$B:$AP,31,FALSE),"")</f>
        <v/>
      </c>
      <c r="X25" s="328" t="str">
        <f>IFERROR(VLOOKUP(X23,'P1'!$B:$AP,31,FALSE),"")</f>
        <v/>
      </c>
      <c r="Y25" s="328" t="str">
        <f>IFERROR(VLOOKUP(Y23,'P1'!$B:$AP,31,FALSE),"")</f>
        <v/>
      </c>
      <c r="Z25" s="328" t="str">
        <f>IFERROR(VLOOKUP(Z23,'P1'!$B:$AP,31,FALSE),"")</f>
        <v/>
      </c>
      <c r="AA25" s="328" t="str">
        <f>IFERROR(VLOOKUP(AA23,'P1'!$B:$AP,31,FALSE),"")</f>
        <v/>
      </c>
      <c r="AB25" s="328" t="str">
        <f>IFERROR(VLOOKUP(AB23,'P1'!$B:$AP,31,FALSE),"")</f>
        <v/>
      </c>
      <c r="AC25" s="328" t="str">
        <f>IFERROR(VLOOKUP(AC23,'P1'!$B:$AP,31,FALSE),"")</f>
        <v/>
      </c>
      <c r="AD25" s="328" t="str">
        <f>IFERROR(VLOOKUP(AD23,'P1'!$B:$AP,31,FALSE),"")</f>
        <v/>
      </c>
      <c r="AE25" s="328" t="str">
        <f>IFERROR(VLOOKUP(AE23,'P1'!$B:$AP,31,FALSE),"")</f>
        <v/>
      </c>
      <c r="AF25" s="328" t="str">
        <f>IFERROR(VLOOKUP(AF23,'P1'!$B:$AP,31,FALSE),"")</f>
        <v/>
      </c>
      <c r="AG25" s="328" t="str">
        <f>IFERROR(VLOOKUP(AG23,'P1'!$B:$AP,31,FALSE),"")</f>
        <v/>
      </c>
      <c r="AH25" s="328" t="str">
        <f>IFERROR(VLOOKUP(AH23,'P1'!$B:$AP,31,FALSE),"")</f>
        <v/>
      </c>
      <c r="AI25" s="328" t="str">
        <f>IFERROR(VLOOKUP(AI23,'P1'!$B:$AP,31,FALSE),"")</f>
        <v/>
      </c>
      <c r="AJ25" s="328" t="str">
        <f>IFERROR(VLOOKUP(AJ23,'P1'!$B:$AP,31,FALSE),"")</f>
        <v/>
      </c>
      <c r="AK25" s="328" t="str">
        <f>IFERROR(VLOOKUP(AK23,'P1'!$B:$AP,31,FALSE),"")</f>
        <v/>
      </c>
      <c r="AL25" s="328" t="str">
        <f>IFERROR(VLOOKUP(AL23,'P1'!$B:$AP,31,FALSE),"")</f>
        <v/>
      </c>
      <c r="AM25" s="328" t="str">
        <f>IFERROR(VLOOKUP(AM23,'P1'!$B:$AP,31,FALSE),"")</f>
        <v/>
      </c>
      <c r="AN25" s="550"/>
      <c r="AO25" s="528"/>
      <c r="AP25" s="555"/>
      <c r="AQ25" s="556"/>
      <c r="AR25" s="528"/>
      <c r="AS25" s="528"/>
      <c r="AT25" s="529"/>
      <c r="AU25" s="329"/>
      <c r="AV25" s="329"/>
      <c r="AX25" s="329"/>
      <c r="AY25" s="329"/>
    </row>
    <row r="26" spans="1:51" s="302" customFormat="1" ht="12" customHeight="1">
      <c r="A26" s="530">
        <v>2</v>
      </c>
      <c r="B26" s="533" t="s">
        <v>460</v>
      </c>
      <c r="C26" s="536"/>
      <c r="D26" s="539" t="s">
        <v>400</v>
      </c>
      <c r="E26" s="319"/>
      <c r="F26" s="542"/>
      <c r="G26" s="543"/>
      <c r="H26" s="320" t="s">
        <v>401</v>
      </c>
      <c r="I26" s="321"/>
      <c r="J26" s="321"/>
      <c r="K26" s="321"/>
      <c r="L26" s="321"/>
      <c r="M26" s="321"/>
      <c r="N26" s="321"/>
      <c r="O26" s="321"/>
      <c r="P26" s="321"/>
      <c r="Q26" s="321"/>
      <c r="R26" s="321"/>
      <c r="S26" s="321"/>
      <c r="T26" s="321"/>
      <c r="U26" s="321"/>
      <c r="V26" s="321"/>
      <c r="W26" s="321"/>
      <c r="X26" s="321"/>
      <c r="Y26" s="321"/>
      <c r="Z26" s="321"/>
      <c r="AA26" s="321"/>
      <c r="AB26" s="321"/>
      <c r="AC26" s="321"/>
      <c r="AD26" s="321"/>
      <c r="AE26" s="321"/>
      <c r="AF26" s="321"/>
      <c r="AG26" s="321"/>
      <c r="AH26" s="321"/>
      <c r="AI26" s="321"/>
      <c r="AJ26" s="321"/>
      <c r="AK26" s="321"/>
      <c r="AL26" s="321"/>
      <c r="AM26" s="321"/>
      <c r="AN26" s="548">
        <f t="shared" ref="AN26" si="2">IF(LEFT($AN$1,6)="共同生活援助",SUM(I27:AM27),SUM(I27:AM28))</f>
        <v>0</v>
      </c>
      <c r="AO26" s="526">
        <f>IF($AN$3="４週",AN26/4,AN26/(DAY(EOMONTH($I$21,0))/7))</f>
        <v>0</v>
      </c>
      <c r="AP26" s="551"/>
      <c r="AQ26" s="552"/>
      <c r="AR26" s="526" t="str">
        <f>IF($AN$3="４週",AU27,AV27)</f>
        <v/>
      </c>
      <c r="AS26" s="526"/>
      <c r="AT26" s="529"/>
      <c r="AU26" s="322" t="s">
        <v>402</v>
      </c>
      <c r="AV26" s="322" t="s">
        <v>403</v>
      </c>
      <c r="AX26" s="322" t="s">
        <v>404</v>
      </c>
      <c r="AY26" s="322" t="s">
        <v>405</v>
      </c>
    </row>
    <row r="27" spans="1:51" s="302" customFormat="1" ht="12" customHeight="1">
      <c r="A27" s="531"/>
      <c r="B27" s="534"/>
      <c r="C27" s="537"/>
      <c r="D27" s="540"/>
      <c r="E27" s="323"/>
      <c r="F27" s="544"/>
      <c r="G27" s="545"/>
      <c r="H27" s="324" t="s">
        <v>406</v>
      </c>
      <c r="I27" s="328" t="str">
        <f>IFERROR(VLOOKUP(I26,'P1'!$B:$AP,41,FALSE),"")</f>
        <v/>
      </c>
      <c r="J27" s="328" t="str">
        <f>IFERROR(VLOOKUP(J26,'P1'!$B:$AP,41,FALSE),"")</f>
        <v/>
      </c>
      <c r="K27" s="328" t="str">
        <f>IFERROR(VLOOKUP(K26,'P1'!$B:$AP,41,FALSE),"")</f>
        <v/>
      </c>
      <c r="L27" s="328" t="str">
        <f>IFERROR(VLOOKUP(L26,'P1'!$B:$AP,41,FALSE),"")</f>
        <v/>
      </c>
      <c r="M27" s="328" t="str">
        <f>IFERROR(VLOOKUP(M26,'P1'!$B:$AP,41,FALSE),"")</f>
        <v/>
      </c>
      <c r="N27" s="328" t="str">
        <f>IFERROR(VLOOKUP(N26,'P1'!$B:$AP,41,FALSE),"")</f>
        <v/>
      </c>
      <c r="O27" s="328" t="str">
        <f>IFERROR(VLOOKUP(O26,'P1'!$B:$AP,41,FALSE),"")</f>
        <v/>
      </c>
      <c r="P27" s="328" t="str">
        <f>IFERROR(VLOOKUP(P26,'P1'!$B:$AP,41,FALSE),"")</f>
        <v/>
      </c>
      <c r="Q27" s="328" t="str">
        <f>IFERROR(VLOOKUP(Q26,'P1'!$B:$AP,41,FALSE),"")</f>
        <v/>
      </c>
      <c r="R27" s="328" t="str">
        <f>IFERROR(VLOOKUP(R26,'P1'!$B:$AP,41,FALSE),"")</f>
        <v/>
      </c>
      <c r="S27" s="328" t="str">
        <f>IFERROR(VLOOKUP(S26,'P1'!$B:$AP,41,FALSE),"")</f>
        <v/>
      </c>
      <c r="T27" s="328" t="str">
        <f>IFERROR(VLOOKUP(T26,'P1'!$B:$AP,41,FALSE),"")</f>
        <v/>
      </c>
      <c r="U27" s="328" t="str">
        <f>IFERROR(VLOOKUP(U26,'P1'!$B:$AP,41,FALSE),"")</f>
        <v/>
      </c>
      <c r="V27" s="328" t="str">
        <f>IFERROR(VLOOKUP(V26,'P1'!$B:$AP,41,FALSE),"")</f>
        <v/>
      </c>
      <c r="W27" s="328" t="str">
        <f>IFERROR(VLOOKUP(W26,'P1'!$B:$AP,41,FALSE),"")</f>
        <v/>
      </c>
      <c r="X27" s="328" t="str">
        <f>IFERROR(VLOOKUP(X26,'P1'!$B:$AP,41,FALSE),"")</f>
        <v/>
      </c>
      <c r="Y27" s="328" t="str">
        <f>IFERROR(VLOOKUP(Y26,'P1'!$B:$AP,41,FALSE),"")</f>
        <v/>
      </c>
      <c r="Z27" s="328" t="str">
        <f>IFERROR(VLOOKUP(Z26,'P1'!$B:$AP,41,FALSE),"")</f>
        <v/>
      </c>
      <c r="AA27" s="328" t="str">
        <f>IFERROR(VLOOKUP(AA26,'P1'!$B:$AP,41,FALSE),"")</f>
        <v/>
      </c>
      <c r="AB27" s="328" t="str">
        <f>IFERROR(VLOOKUP(AB26,'P1'!$B:$AP,41,FALSE),"")</f>
        <v/>
      </c>
      <c r="AC27" s="328" t="str">
        <f>IFERROR(VLOOKUP(AC26,'P1'!$B:$AP,41,FALSE),"")</f>
        <v/>
      </c>
      <c r="AD27" s="328" t="str">
        <f>IFERROR(VLOOKUP(AD26,'P1'!$B:$AP,41,FALSE),"")</f>
        <v/>
      </c>
      <c r="AE27" s="328" t="str">
        <f>IFERROR(VLOOKUP(AE26,'P1'!$B:$AP,41,FALSE),"")</f>
        <v/>
      </c>
      <c r="AF27" s="328" t="str">
        <f>IFERROR(VLOOKUP(AF26,'P1'!$B:$AP,41,FALSE),"")</f>
        <v/>
      </c>
      <c r="AG27" s="328" t="str">
        <f>IFERROR(VLOOKUP(AG26,'P1'!$B:$AP,41,FALSE),"")</f>
        <v/>
      </c>
      <c r="AH27" s="328" t="str">
        <f>IFERROR(VLOOKUP(AH26,'P1'!$B:$AP,41,FALSE),"")</f>
        <v/>
      </c>
      <c r="AI27" s="328" t="str">
        <f>IFERROR(VLOOKUP(AI26,'P1'!$B:$AP,41,FALSE),"")</f>
        <v/>
      </c>
      <c r="AJ27" s="328" t="str">
        <f>IFERROR(VLOOKUP(AJ26,'P1'!$B:$AP,41,FALSE),"")</f>
        <v/>
      </c>
      <c r="AK27" s="328" t="str">
        <f>IFERROR(VLOOKUP(AK26,'P1'!$B:$AP,41,FALSE),"")</f>
        <v/>
      </c>
      <c r="AL27" s="328" t="str">
        <f>IFERROR(VLOOKUP(AL26,'P1'!$B:$AP,41,FALSE),"")</f>
        <v/>
      </c>
      <c r="AM27" s="328" t="str">
        <f>IFERROR(VLOOKUP(AM26,'P1'!$B:$AP,41,FALSE),"")</f>
        <v/>
      </c>
      <c r="AN27" s="549"/>
      <c r="AO27" s="527"/>
      <c r="AP27" s="553"/>
      <c r="AQ27" s="554"/>
      <c r="AR27" s="527"/>
      <c r="AS27" s="527"/>
      <c r="AT27" s="529"/>
      <c r="AU27" s="326" t="str">
        <f t="shared" ref="AU27" si="3">IFERROR(IF($D26="□",($AO26/$AK$6),($AO26/$AK$8)),"")</f>
        <v/>
      </c>
      <c r="AV27" s="326" t="str">
        <f t="shared" ref="AV27" si="4">IFERROR(IF($D26="□",($AN26/$AO$6),($AN26/$AO$8)),"")</f>
        <v/>
      </c>
      <c r="AX27" s="326" t="s">
        <v>565</v>
      </c>
      <c r="AY27" s="326" t="s">
        <v>565</v>
      </c>
    </row>
    <row r="28" spans="1:51" s="302" customFormat="1" ht="12" customHeight="1">
      <c r="A28" s="532"/>
      <c r="B28" s="535"/>
      <c r="C28" s="538"/>
      <c r="D28" s="541"/>
      <c r="E28" s="323"/>
      <c r="F28" s="546"/>
      <c r="G28" s="547"/>
      <c r="H28" s="327" t="s">
        <v>407</v>
      </c>
      <c r="I28" s="328" t="str">
        <f>IFERROR(VLOOKUP(I26,'P1'!$B:$AP,31,FALSE),"")</f>
        <v/>
      </c>
      <c r="J28" s="328" t="str">
        <f>IFERROR(VLOOKUP(J26,'P1'!$B:$AP,31,FALSE),"")</f>
        <v/>
      </c>
      <c r="K28" s="328" t="str">
        <f>IFERROR(VLOOKUP(K26,'P1'!$B:$AP,31,FALSE),"")</f>
        <v/>
      </c>
      <c r="L28" s="328" t="str">
        <f>IFERROR(VLOOKUP(L26,'P1'!$B:$AP,31,FALSE),"")</f>
        <v/>
      </c>
      <c r="M28" s="328" t="str">
        <f>IFERROR(VLOOKUP(M26,'P1'!$B:$AP,31,FALSE),"")</f>
        <v/>
      </c>
      <c r="N28" s="328" t="str">
        <f>IFERROR(VLOOKUP(N26,'P1'!$B:$AP,31,FALSE),"")</f>
        <v/>
      </c>
      <c r="O28" s="328" t="str">
        <f>IFERROR(VLOOKUP(O26,'P1'!$B:$AP,31,FALSE),"")</f>
        <v/>
      </c>
      <c r="P28" s="328" t="str">
        <f>IFERROR(VLOOKUP(P26,'P1'!$B:$AP,31,FALSE),"")</f>
        <v/>
      </c>
      <c r="Q28" s="328" t="str">
        <f>IFERROR(VLOOKUP(Q26,'P1'!$B:$AP,31,FALSE),"")</f>
        <v/>
      </c>
      <c r="R28" s="328" t="str">
        <f>IFERROR(VLOOKUP(R26,'P1'!$B:$AP,31,FALSE),"")</f>
        <v/>
      </c>
      <c r="S28" s="328" t="str">
        <f>IFERROR(VLOOKUP(S26,'P1'!$B:$AP,31,FALSE),"")</f>
        <v/>
      </c>
      <c r="T28" s="328" t="str">
        <f>IFERROR(VLOOKUP(T26,'P1'!$B:$AP,31,FALSE),"")</f>
        <v/>
      </c>
      <c r="U28" s="328" t="str">
        <f>IFERROR(VLOOKUP(U26,'P1'!$B:$AP,31,FALSE),"")</f>
        <v/>
      </c>
      <c r="V28" s="328" t="str">
        <f>IFERROR(VLOOKUP(V26,'P1'!$B:$AP,31,FALSE),"")</f>
        <v/>
      </c>
      <c r="W28" s="328" t="str">
        <f>IFERROR(VLOOKUP(W26,'P1'!$B:$AP,31,FALSE),"")</f>
        <v/>
      </c>
      <c r="X28" s="328" t="str">
        <f>IFERROR(VLOOKUP(X26,'P1'!$B:$AP,31,FALSE),"")</f>
        <v/>
      </c>
      <c r="Y28" s="328" t="str">
        <f>IFERROR(VLOOKUP(Y26,'P1'!$B:$AP,31,FALSE),"")</f>
        <v/>
      </c>
      <c r="Z28" s="328" t="str">
        <f>IFERROR(VLOOKUP(Z26,'P1'!$B:$AP,31,FALSE),"")</f>
        <v/>
      </c>
      <c r="AA28" s="328" t="str">
        <f>IFERROR(VLOOKUP(AA26,'P1'!$B:$AP,31,FALSE),"")</f>
        <v/>
      </c>
      <c r="AB28" s="328" t="str">
        <f>IFERROR(VLOOKUP(AB26,'P1'!$B:$AP,31,FALSE),"")</f>
        <v/>
      </c>
      <c r="AC28" s="328" t="str">
        <f>IFERROR(VLOOKUP(AC26,'P1'!$B:$AP,31,FALSE),"")</f>
        <v/>
      </c>
      <c r="AD28" s="328" t="str">
        <f>IFERROR(VLOOKUP(AD26,'P1'!$B:$AP,31,FALSE),"")</f>
        <v/>
      </c>
      <c r="AE28" s="328" t="str">
        <f>IFERROR(VLOOKUP(AE26,'P1'!$B:$AP,31,FALSE),"")</f>
        <v/>
      </c>
      <c r="AF28" s="328" t="str">
        <f>IFERROR(VLOOKUP(AF26,'P1'!$B:$AP,31,FALSE),"")</f>
        <v/>
      </c>
      <c r="AG28" s="328" t="str">
        <f>IFERROR(VLOOKUP(AG26,'P1'!$B:$AP,31,FALSE),"")</f>
        <v/>
      </c>
      <c r="AH28" s="328" t="str">
        <f>IFERROR(VLOOKUP(AH26,'P1'!$B:$AP,31,FALSE),"")</f>
        <v/>
      </c>
      <c r="AI28" s="328" t="str">
        <f>IFERROR(VLOOKUP(AI26,'P1'!$B:$AP,31,FALSE),"")</f>
        <v/>
      </c>
      <c r="AJ28" s="328" t="str">
        <f>IFERROR(VLOOKUP(AJ26,'P1'!$B:$AP,31,FALSE),"")</f>
        <v/>
      </c>
      <c r="AK28" s="328" t="str">
        <f>IFERROR(VLOOKUP(AK26,'P1'!$B:$AP,31,FALSE),"")</f>
        <v/>
      </c>
      <c r="AL28" s="328" t="str">
        <f>IFERROR(VLOOKUP(AL26,'P1'!$B:$AP,31,FALSE),"")</f>
        <v/>
      </c>
      <c r="AM28" s="328" t="str">
        <f>IFERROR(VLOOKUP(AM26,'P1'!$B:$AP,31,FALSE),"")</f>
        <v/>
      </c>
      <c r="AN28" s="550"/>
      <c r="AO28" s="528"/>
      <c r="AP28" s="555"/>
      <c r="AQ28" s="556"/>
      <c r="AR28" s="528"/>
      <c r="AS28" s="528"/>
      <c r="AT28" s="529"/>
      <c r="AU28" s="329"/>
      <c r="AV28" s="329"/>
      <c r="AX28" s="329"/>
      <c r="AY28" s="329"/>
    </row>
    <row r="29" spans="1:51" s="302" customFormat="1" ht="12" customHeight="1">
      <c r="A29" s="530">
        <v>3</v>
      </c>
      <c r="B29" s="533"/>
      <c r="C29" s="536"/>
      <c r="D29" s="539" t="s">
        <v>400</v>
      </c>
      <c r="E29" s="319"/>
      <c r="F29" s="542"/>
      <c r="G29" s="543"/>
      <c r="H29" s="320" t="s">
        <v>401</v>
      </c>
      <c r="I29" s="321"/>
      <c r="J29" s="321"/>
      <c r="K29" s="321"/>
      <c r="L29" s="321"/>
      <c r="M29" s="321"/>
      <c r="N29" s="321"/>
      <c r="O29" s="321"/>
      <c r="P29" s="321"/>
      <c r="Q29" s="321"/>
      <c r="R29" s="321"/>
      <c r="S29" s="321"/>
      <c r="T29" s="321"/>
      <c r="U29" s="321"/>
      <c r="V29" s="321"/>
      <c r="W29" s="321"/>
      <c r="X29" s="321"/>
      <c r="Y29" s="321"/>
      <c r="Z29" s="321"/>
      <c r="AA29" s="321"/>
      <c r="AB29" s="321"/>
      <c r="AC29" s="321"/>
      <c r="AD29" s="321"/>
      <c r="AE29" s="321"/>
      <c r="AF29" s="321"/>
      <c r="AG29" s="321"/>
      <c r="AH29" s="321"/>
      <c r="AI29" s="321"/>
      <c r="AJ29" s="321"/>
      <c r="AK29" s="321"/>
      <c r="AL29" s="321"/>
      <c r="AM29" s="321"/>
      <c r="AN29" s="548">
        <f t="shared" ref="AN29" si="5">IF(LEFT($AN$1,6)="共同生活援助",SUM(I30:AM30),SUM(I30:AM31))</f>
        <v>0</v>
      </c>
      <c r="AO29" s="526">
        <f>IF($AN$3="４週",AN29/4,AN29/(DAY(EOMONTH($I$21,0))/7))</f>
        <v>0</v>
      </c>
      <c r="AP29" s="551"/>
      <c r="AQ29" s="552"/>
      <c r="AR29" s="526" t="str">
        <f>IF($AN$3="４週",AU30,AV30)</f>
        <v/>
      </c>
      <c r="AS29" s="526"/>
      <c r="AT29" s="529"/>
      <c r="AU29" s="322" t="s">
        <v>402</v>
      </c>
      <c r="AV29" s="322" t="s">
        <v>403</v>
      </c>
      <c r="AX29" s="322" t="s">
        <v>404</v>
      </c>
      <c r="AY29" s="322" t="s">
        <v>405</v>
      </c>
    </row>
    <row r="30" spans="1:51" s="302" customFormat="1" ht="12" customHeight="1">
      <c r="A30" s="531"/>
      <c r="B30" s="534"/>
      <c r="C30" s="537"/>
      <c r="D30" s="540"/>
      <c r="E30" s="323"/>
      <c r="F30" s="544"/>
      <c r="G30" s="545"/>
      <c r="H30" s="324" t="s">
        <v>406</v>
      </c>
      <c r="I30" s="328" t="str">
        <f>IFERROR(VLOOKUP(I29,'P1'!$B:$AP,41,FALSE),"")</f>
        <v/>
      </c>
      <c r="J30" s="328" t="str">
        <f>IFERROR(VLOOKUP(J29,'P1'!$B:$AP,41,FALSE),"")</f>
        <v/>
      </c>
      <c r="K30" s="328" t="str">
        <f>IFERROR(VLOOKUP(K29,'P1'!$B:$AP,41,FALSE),"")</f>
        <v/>
      </c>
      <c r="L30" s="328" t="str">
        <f>IFERROR(VLOOKUP(L29,'P1'!$B:$AP,41,FALSE),"")</f>
        <v/>
      </c>
      <c r="M30" s="328" t="str">
        <f>IFERROR(VLOOKUP(M29,'P1'!$B:$AP,41,FALSE),"")</f>
        <v/>
      </c>
      <c r="N30" s="328" t="str">
        <f>IFERROR(VLOOKUP(N29,'P1'!$B:$AP,41,FALSE),"")</f>
        <v/>
      </c>
      <c r="O30" s="328" t="str">
        <f>IFERROR(VLOOKUP(O29,'P1'!$B:$AP,41,FALSE),"")</f>
        <v/>
      </c>
      <c r="P30" s="328" t="str">
        <f>IFERROR(VLOOKUP(P29,'P1'!$B:$AP,41,FALSE),"")</f>
        <v/>
      </c>
      <c r="Q30" s="328" t="str">
        <f>IFERROR(VLOOKUP(Q29,'P1'!$B:$AP,41,FALSE),"")</f>
        <v/>
      </c>
      <c r="R30" s="328" t="str">
        <f>IFERROR(VLOOKUP(R29,'P1'!$B:$AP,41,FALSE),"")</f>
        <v/>
      </c>
      <c r="S30" s="328" t="str">
        <f>IFERROR(VLOOKUP(S29,'P1'!$B:$AP,41,FALSE),"")</f>
        <v/>
      </c>
      <c r="T30" s="328" t="str">
        <f>IFERROR(VLOOKUP(T29,'P1'!$B:$AP,41,FALSE),"")</f>
        <v/>
      </c>
      <c r="U30" s="328" t="str">
        <f>IFERROR(VLOOKUP(U29,'P1'!$B:$AP,41,FALSE),"")</f>
        <v/>
      </c>
      <c r="V30" s="328" t="str">
        <f>IFERROR(VLOOKUP(V29,'P1'!$B:$AP,41,FALSE),"")</f>
        <v/>
      </c>
      <c r="W30" s="328" t="str">
        <f>IFERROR(VLOOKUP(W29,'P1'!$B:$AP,41,FALSE),"")</f>
        <v/>
      </c>
      <c r="X30" s="328" t="str">
        <f>IFERROR(VLOOKUP(X29,'P1'!$B:$AP,41,FALSE),"")</f>
        <v/>
      </c>
      <c r="Y30" s="328" t="str">
        <f>IFERROR(VLOOKUP(Y29,'P1'!$B:$AP,41,FALSE),"")</f>
        <v/>
      </c>
      <c r="Z30" s="328" t="str">
        <f>IFERROR(VLOOKUP(Z29,'P1'!$B:$AP,41,FALSE),"")</f>
        <v/>
      </c>
      <c r="AA30" s="328" t="str">
        <f>IFERROR(VLOOKUP(AA29,'P1'!$B:$AP,41,FALSE),"")</f>
        <v/>
      </c>
      <c r="AB30" s="328" t="str">
        <f>IFERROR(VLOOKUP(AB29,'P1'!$B:$AP,41,FALSE),"")</f>
        <v/>
      </c>
      <c r="AC30" s="328" t="str">
        <f>IFERROR(VLOOKUP(AC29,'P1'!$B:$AP,41,FALSE),"")</f>
        <v/>
      </c>
      <c r="AD30" s="328" t="str">
        <f>IFERROR(VLOOKUP(AD29,'P1'!$B:$AP,41,FALSE),"")</f>
        <v/>
      </c>
      <c r="AE30" s="328" t="str">
        <f>IFERROR(VLOOKUP(AE29,'P1'!$B:$AP,41,FALSE),"")</f>
        <v/>
      </c>
      <c r="AF30" s="328" t="str">
        <f>IFERROR(VLOOKUP(AF29,'P1'!$B:$AP,41,FALSE),"")</f>
        <v/>
      </c>
      <c r="AG30" s="328" t="str">
        <f>IFERROR(VLOOKUP(AG29,'P1'!$B:$AP,41,FALSE),"")</f>
        <v/>
      </c>
      <c r="AH30" s="328" t="str">
        <f>IFERROR(VLOOKUP(AH29,'P1'!$B:$AP,41,FALSE),"")</f>
        <v/>
      </c>
      <c r="AI30" s="328" t="str">
        <f>IFERROR(VLOOKUP(AI29,'P1'!$B:$AP,41,FALSE),"")</f>
        <v/>
      </c>
      <c r="AJ30" s="328" t="str">
        <f>IFERROR(VLOOKUP(AJ29,'P1'!$B:$AP,41,FALSE),"")</f>
        <v/>
      </c>
      <c r="AK30" s="328" t="str">
        <f>IFERROR(VLOOKUP(AK29,'P1'!$B:$AP,41,FALSE),"")</f>
        <v/>
      </c>
      <c r="AL30" s="328" t="str">
        <f>IFERROR(VLOOKUP(AL29,'P1'!$B:$AP,41,FALSE),"")</f>
        <v/>
      </c>
      <c r="AM30" s="328" t="str">
        <f>IFERROR(VLOOKUP(AM29,'P1'!$B:$AP,41,FALSE),"")</f>
        <v/>
      </c>
      <c r="AN30" s="549"/>
      <c r="AO30" s="527"/>
      <c r="AP30" s="553"/>
      <c r="AQ30" s="554"/>
      <c r="AR30" s="527"/>
      <c r="AS30" s="527"/>
      <c r="AT30" s="529"/>
      <c r="AU30" s="326" t="str">
        <f t="shared" ref="AU30" si="6">IFERROR(IF($D29="□",($AO29/$AK$6),($AO29/$AK$8)),"")</f>
        <v/>
      </c>
      <c r="AV30" s="326" t="str">
        <f t="shared" ref="AV30" si="7">IFERROR(IF($D29="□",($AN29/$AO$6),($AN29/$AO$8)),"")</f>
        <v/>
      </c>
      <c r="AX30" s="326" t="s">
        <v>565</v>
      </c>
      <c r="AY30" s="326" t="s">
        <v>565</v>
      </c>
    </row>
    <row r="31" spans="1:51" s="302" customFormat="1" ht="12" customHeight="1">
      <c r="A31" s="532"/>
      <c r="B31" s="535"/>
      <c r="C31" s="538"/>
      <c r="D31" s="541"/>
      <c r="E31" s="323"/>
      <c r="F31" s="546"/>
      <c r="G31" s="547"/>
      <c r="H31" s="327" t="s">
        <v>407</v>
      </c>
      <c r="I31" s="328" t="str">
        <f>IFERROR(VLOOKUP(I29,'P1'!$B:$AP,31,FALSE),"")</f>
        <v/>
      </c>
      <c r="J31" s="328" t="str">
        <f>IFERROR(VLOOKUP(J29,'P1'!$B:$AP,31,FALSE),"")</f>
        <v/>
      </c>
      <c r="K31" s="328" t="str">
        <f>IFERROR(VLOOKUP(K29,'P1'!$B:$AP,31,FALSE),"")</f>
        <v/>
      </c>
      <c r="L31" s="328" t="str">
        <f>IFERROR(VLOOKUP(L29,'P1'!$B:$AP,31,FALSE),"")</f>
        <v/>
      </c>
      <c r="M31" s="328" t="str">
        <f>IFERROR(VLOOKUP(M29,'P1'!$B:$AP,31,FALSE),"")</f>
        <v/>
      </c>
      <c r="N31" s="328" t="str">
        <f>IFERROR(VLOOKUP(N29,'P1'!$B:$AP,31,FALSE),"")</f>
        <v/>
      </c>
      <c r="O31" s="328" t="str">
        <f>IFERROR(VLOOKUP(O29,'P1'!$B:$AP,31,FALSE),"")</f>
        <v/>
      </c>
      <c r="P31" s="328" t="str">
        <f>IFERROR(VLOOKUP(P29,'P1'!$B:$AP,31,FALSE),"")</f>
        <v/>
      </c>
      <c r="Q31" s="328" t="str">
        <f>IFERROR(VLOOKUP(Q29,'P1'!$B:$AP,31,FALSE),"")</f>
        <v/>
      </c>
      <c r="R31" s="328" t="str">
        <f>IFERROR(VLOOKUP(R29,'P1'!$B:$AP,31,FALSE),"")</f>
        <v/>
      </c>
      <c r="S31" s="328" t="str">
        <f>IFERROR(VLOOKUP(S29,'P1'!$B:$AP,31,FALSE),"")</f>
        <v/>
      </c>
      <c r="T31" s="328" t="str">
        <f>IFERROR(VLOOKUP(T29,'P1'!$B:$AP,31,FALSE),"")</f>
        <v/>
      </c>
      <c r="U31" s="328" t="str">
        <f>IFERROR(VLOOKUP(U29,'P1'!$B:$AP,31,FALSE),"")</f>
        <v/>
      </c>
      <c r="V31" s="328" t="str">
        <f>IFERROR(VLOOKUP(V29,'P1'!$B:$AP,31,FALSE),"")</f>
        <v/>
      </c>
      <c r="W31" s="328" t="str">
        <f>IFERROR(VLOOKUP(W29,'P1'!$B:$AP,31,FALSE),"")</f>
        <v/>
      </c>
      <c r="X31" s="328" t="str">
        <f>IFERROR(VLOOKUP(X29,'P1'!$B:$AP,31,FALSE),"")</f>
        <v/>
      </c>
      <c r="Y31" s="328" t="str">
        <f>IFERROR(VLOOKUP(Y29,'P1'!$B:$AP,31,FALSE),"")</f>
        <v/>
      </c>
      <c r="Z31" s="328" t="str">
        <f>IFERROR(VLOOKUP(Z29,'P1'!$B:$AP,31,FALSE),"")</f>
        <v/>
      </c>
      <c r="AA31" s="328" t="str">
        <f>IFERROR(VLOOKUP(AA29,'P1'!$B:$AP,31,FALSE),"")</f>
        <v/>
      </c>
      <c r="AB31" s="328" t="str">
        <f>IFERROR(VLOOKUP(AB29,'P1'!$B:$AP,31,FALSE),"")</f>
        <v/>
      </c>
      <c r="AC31" s="328" t="str">
        <f>IFERROR(VLOOKUP(AC29,'P1'!$B:$AP,31,FALSE),"")</f>
        <v/>
      </c>
      <c r="AD31" s="328" t="str">
        <f>IFERROR(VLOOKUP(AD29,'P1'!$B:$AP,31,FALSE),"")</f>
        <v/>
      </c>
      <c r="AE31" s="328" t="str">
        <f>IFERROR(VLOOKUP(AE29,'P1'!$B:$AP,31,FALSE),"")</f>
        <v/>
      </c>
      <c r="AF31" s="328" t="str">
        <f>IFERROR(VLOOKUP(AF29,'P1'!$B:$AP,31,FALSE),"")</f>
        <v/>
      </c>
      <c r="AG31" s="328" t="str">
        <f>IFERROR(VLOOKUP(AG29,'P1'!$B:$AP,31,FALSE),"")</f>
        <v/>
      </c>
      <c r="AH31" s="328" t="str">
        <f>IFERROR(VLOOKUP(AH29,'P1'!$B:$AP,31,FALSE),"")</f>
        <v/>
      </c>
      <c r="AI31" s="328" t="str">
        <f>IFERROR(VLOOKUP(AI29,'P1'!$B:$AP,31,FALSE),"")</f>
        <v/>
      </c>
      <c r="AJ31" s="328" t="str">
        <f>IFERROR(VLOOKUP(AJ29,'P1'!$B:$AP,31,FALSE),"")</f>
        <v/>
      </c>
      <c r="AK31" s="328" t="str">
        <f>IFERROR(VLOOKUP(AK29,'P1'!$B:$AP,31,FALSE),"")</f>
        <v/>
      </c>
      <c r="AL31" s="328" t="str">
        <f>IFERROR(VLOOKUP(AL29,'P1'!$B:$AP,31,FALSE),"")</f>
        <v/>
      </c>
      <c r="AM31" s="328" t="str">
        <f>IFERROR(VLOOKUP(AM29,'P1'!$B:$AP,31,FALSE),"")</f>
        <v/>
      </c>
      <c r="AN31" s="550"/>
      <c r="AO31" s="528"/>
      <c r="AP31" s="555"/>
      <c r="AQ31" s="556"/>
      <c r="AR31" s="528"/>
      <c r="AS31" s="528"/>
      <c r="AT31" s="529"/>
      <c r="AU31" s="329"/>
      <c r="AV31" s="329"/>
      <c r="AX31" s="329"/>
      <c r="AY31" s="329"/>
    </row>
    <row r="32" spans="1:51" s="302" customFormat="1" ht="12" customHeight="1">
      <c r="A32" s="530">
        <v>4</v>
      </c>
      <c r="B32" s="533"/>
      <c r="C32" s="536"/>
      <c r="D32" s="539" t="s">
        <v>400</v>
      </c>
      <c r="E32" s="319"/>
      <c r="F32" s="542"/>
      <c r="G32" s="543"/>
      <c r="H32" s="320" t="s">
        <v>401</v>
      </c>
      <c r="I32" s="321"/>
      <c r="J32" s="321"/>
      <c r="K32" s="321"/>
      <c r="L32" s="321"/>
      <c r="M32" s="321"/>
      <c r="N32" s="321"/>
      <c r="O32" s="321"/>
      <c r="P32" s="321"/>
      <c r="Q32" s="321"/>
      <c r="R32" s="321"/>
      <c r="S32" s="321"/>
      <c r="T32" s="321"/>
      <c r="U32" s="321"/>
      <c r="V32" s="321"/>
      <c r="W32" s="321"/>
      <c r="X32" s="321"/>
      <c r="Y32" s="321"/>
      <c r="Z32" s="321"/>
      <c r="AA32" s="321"/>
      <c r="AB32" s="321"/>
      <c r="AC32" s="321"/>
      <c r="AD32" s="321"/>
      <c r="AE32" s="321"/>
      <c r="AF32" s="321"/>
      <c r="AG32" s="321"/>
      <c r="AH32" s="321"/>
      <c r="AI32" s="321"/>
      <c r="AJ32" s="321"/>
      <c r="AK32" s="321"/>
      <c r="AL32" s="321"/>
      <c r="AM32" s="321"/>
      <c r="AN32" s="548">
        <f t="shared" ref="AN32" si="8">IF(LEFT($AN$1,6)="共同生活援助",SUM(I33:AM33),SUM(I33:AM34))</f>
        <v>0</v>
      </c>
      <c r="AO32" s="526">
        <f>IF($AN$3="４週",AN32/4,AN32/(DAY(EOMONTH($I$21,0))/7))</f>
        <v>0</v>
      </c>
      <c r="AP32" s="551"/>
      <c r="AQ32" s="552"/>
      <c r="AR32" s="526" t="str">
        <f t="shared" ref="AR32" si="9">IF($AN$3="４週",AU33,AV33)</f>
        <v/>
      </c>
      <c r="AS32" s="526"/>
      <c r="AT32" s="529"/>
      <c r="AU32" s="322" t="s">
        <v>402</v>
      </c>
      <c r="AV32" s="322" t="s">
        <v>403</v>
      </c>
      <c r="AX32" s="322" t="s">
        <v>404</v>
      </c>
      <c r="AY32" s="322" t="s">
        <v>405</v>
      </c>
    </row>
    <row r="33" spans="1:51" s="302" customFormat="1" ht="12" customHeight="1">
      <c r="A33" s="531"/>
      <c r="B33" s="534"/>
      <c r="C33" s="537"/>
      <c r="D33" s="540"/>
      <c r="E33" s="323"/>
      <c r="F33" s="544"/>
      <c r="G33" s="545"/>
      <c r="H33" s="324" t="s">
        <v>406</v>
      </c>
      <c r="I33" s="328" t="str">
        <f>IFERROR(VLOOKUP(I32,'P1'!$B:$AP,41,FALSE),"")</f>
        <v/>
      </c>
      <c r="J33" s="330" t="str">
        <f>IFERROR(VLOOKUP(J32,'P1'!$B:$AP,41,FALSE),"")</f>
        <v/>
      </c>
      <c r="K33" s="328" t="str">
        <f>IFERROR(VLOOKUP(K32,'P1'!$B:$AP,41,FALSE),"")</f>
        <v/>
      </c>
      <c r="L33" s="328" t="str">
        <f>IFERROR(VLOOKUP(L32,'P1'!$B:$AP,41,FALSE),"")</f>
        <v/>
      </c>
      <c r="M33" s="328" t="str">
        <f>IFERROR(VLOOKUP(M32,'P1'!$B:$AP,41,FALSE),"")</f>
        <v/>
      </c>
      <c r="N33" s="328" t="str">
        <f>IFERROR(VLOOKUP(N32,'P1'!$B:$AP,41,FALSE),"")</f>
        <v/>
      </c>
      <c r="O33" s="328" t="str">
        <f>IFERROR(VLOOKUP(O32,'P1'!$B:$AP,41,FALSE),"")</f>
        <v/>
      </c>
      <c r="P33" s="328" t="str">
        <f>IFERROR(VLOOKUP(P32,'P1'!$B:$AP,41,FALSE),"")</f>
        <v/>
      </c>
      <c r="Q33" s="328" t="str">
        <f>IFERROR(VLOOKUP(Q32,'P1'!$B:$AP,41,FALSE),"")</f>
        <v/>
      </c>
      <c r="R33" s="328" t="str">
        <f>IFERROR(VLOOKUP(R32,'P1'!$B:$AP,41,FALSE),"")</f>
        <v/>
      </c>
      <c r="S33" s="328" t="str">
        <f>IFERROR(VLOOKUP(S32,'P1'!$B:$AP,41,FALSE),"")</f>
        <v/>
      </c>
      <c r="T33" s="328" t="str">
        <f>IFERROR(VLOOKUP(T32,'P1'!$B:$AP,41,FALSE),"")</f>
        <v/>
      </c>
      <c r="U33" s="328" t="str">
        <f>IFERROR(VLOOKUP(U32,'P1'!$B:$AP,41,FALSE),"")</f>
        <v/>
      </c>
      <c r="V33" s="328" t="str">
        <f>IFERROR(VLOOKUP(V32,'P1'!$B:$AP,41,FALSE),"")</f>
        <v/>
      </c>
      <c r="W33" s="328" t="str">
        <f>IFERROR(VLOOKUP(W32,'P1'!$B:$AP,41,FALSE),"")</f>
        <v/>
      </c>
      <c r="X33" s="328" t="str">
        <f>IFERROR(VLOOKUP(X32,'P1'!$B:$AP,41,FALSE),"")</f>
        <v/>
      </c>
      <c r="Y33" s="328" t="str">
        <f>IFERROR(VLOOKUP(Y32,'P1'!$B:$AP,41,FALSE),"")</f>
        <v/>
      </c>
      <c r="Z33" s="328" t="str">
        <f>IFERROR(VLOOKUP(Z32,'P1'!$B:$AP,41,FALSE),"")</f>
        <v/>
      </c>
      <c r="AA33" s="328" t="str">
        <f>IFERROR(VLOOKUP(AA32,'P1'!$B:$AP,41,FALSE),"")</f>
        <v/>
      </c>
      <c r="AB33" s="328" t="str">
        <f>IFERROR(VLOOKUP(AB32,'P1'!$B:$AP,41,FALSE),"")</f>
        <v/>
      </c>
      <c r="AC33" s="328" t="str">
        <f>IFERROR(VLOOKUP(AC32,'P1'!$B:$AP,41,FALSE),"")</f>
        <v/>
      </c>
      <c r="AD33" s="328" t="str">
        <f>IFERROR(VLOOKUP(AD32,'P1'!$B:$AP,41,FALSE),"")</f>
        <v/>
      </c>
      <c r="AE33" s="328" t="str">
        <f>IFERROR(VLOOKUP(AE32,'P1'!$B:$AP,41,FALSE),"")</f>
        <v/>
      </c>
      <c r="AF33" s="328" t="str">
        <f>IFERROR(VLOOKUP(AF32,'P1'!$B:$AP,41,FALSE),"")</f>
        <v/>
      </c>
      <c r="AG33" s="328" t="str">
        <f>IFERROR(VLOOKUP(AG32,'P1'!$B:$AP,41,FALSE),"")</f>
        <v/>
      </c>
      <c r="AH33" s="328" t="str">
        <f>IFERROR(VLOOKUP(AH32,'P1'!$B:$AP,41,FALSE),"")</f>
        <v/>
      </c>
      <c r="AI33" s="328" t="str">
        <f>IFERROR(VLOOKUP(AI32,'P1'!$B:$AP,41,FALSE),"")</f>
        <v/>
      </c>
      <c r="AJ33" s="328" t="str">
        <f>IFERROR(VLOOKUP(AJ32,'P1'!$B:$AP,41,FALSE),"")</f>
        <v/>
      </c>
      <c r="AK33" s="328" t="str">
        <f>IFERROR(VLOOKUP(AK32,'P1'!$B:$AP,41,FALSE),"")</f>
        <v/>
      </c>
      <c r="AL33" s="328" t="str">
        <f>IFERROR(VLOOKUP(AL32,'P1'!$B:$AP,41,FALSE),"")</f>
        <v/>
      </c>
      <c r="AM33" s="328" t="str">
        <f>IFERROR(VLOOKUP(AM32,'P1'!$B:$AP,41,FALSE),"")</f>
        <v/>
      </c>
      <c r="AN33" s="549"/>
      <c r="AO33" s="527"/>
      <c r="AP33" s="553"/>
      <c r="AQ33" s="554"/>
      <c r="AR33" s="527"/>
      <c r="AS33" s="527"/>
      <c r="AT33" s="529"/>
      <c r="AU33" s="326" t="str">
        <f t="shared" ref="AU33" si="10">IFERROR(IF($D32="□",($AO32/$AK$6),($AO32/$AK$8)),"")</f>
        <v/>
      </c>
      <c r="AV33" s="326" t="str">
        <f t="shared" ref="AV33" si="11">IFERROR(IF($D32="□",($AN32/$AO$6),($AN32/$AO$8)),"")</f>
        <v/>
      </c>
      <c r="AX33" s="326" t="s">
        <v>565</v>
      </c>
      <c r="AY33" s="326" t="s">
        <v>565</v>
      </c>
    </row>
    <row r="34" spans="1:51" s="302" customFormat="1" ht="12" customHeight="1">
      <c r="A34" s="532"/>
      <c r="B34" s="535"/>
      <c r="C34" s="538"/>
      <c r="D34" s="541"/>
      <c r="E34" s="323"/>
      <c r="F34" s="546"/>
      <c r="G34" s="547"/>
      <c r="H34" s="327" t="s">
        <v>407</v>
      </c>
      <c r="I34" s="328" t="str">
        <f>IFERROR(VLOOKUP(I32,'P1'!$B:$AP,31,FALSE),"")</f>
        <v/>
      </c>
      <c r="J34" s="328" t="str">
        <f>IFERROR(VLOOKUP(J32,'P1'!$B:$AP,31,FALSE),"")</f>
        <v/>
      </c>
      <c r="K34" s="328" t="str">
        <f>IFERROR(VLOOKUP(K32,'P1'!$B:$AP,31,FALSE),"")</f>
        <v/>
      </c>
      <c r="L34" s="328" t="str">
        <f>IFERROR(VLOOKUP(L32,'P1'!$B:$AP,31,FALSE),"")</f>
        <v/>
      </c>
      <c r="M34" s="328" t="str">
        <f>IFERROR(VLOOKUP(M32,'P1'!$B:$AP,31,FALSE),"")</f>
        <v/>
      </c>
      <c r="N34" s="328" t="str">
        <f>IFERROR(VLOOKUP(N32,'P1'!$B:$AP,31,FALSE),"")</f>
        <v/>
      </c>
      <c r="O34" s="328" t="str">
        <f>IFERROR(VLOOKUP(O32,'P1'!$B:$AP,31,FALSE),"")</f>
        <v/>
      </c>
      <c r="P34" s="328" t="str">
        <f>IFERROR(VLOOKUP(P32,'P1'!$B:$AP,31,FALSE),"")</f>
        <v/>
      </c>
      <c r="Q34" s="328" t="str">
        <f>IFERROR(VLOOKUP(Q32,'P1'!$B:$AP,31,FALSE),"")</f>
        <v/>
      </c>
      <c r="R34" s="328" t="str">
        <f>IFERROR(VLOOKUP(R32,'P1'!$B:$AP,31,FALSE),"")</f>
        <v/>
      </c>
      <c r="S34" s="328" t="str">
        <f>IFERROR(VLOOKUP(S32,'P1'!$B:$AP,31,FALSE),"")</f>
        <v/>
      </c>
      <c r="T34" s="328" t="str">
        <f>IFERROR(VLOOKUP(T32,'P1'!$B:$AP,31,FALSE),"")</f>
        <v/>
      </c>
      <c r="U34" s="328" t="str">
        <f>IFERROR(VLOOKUP(U32,'P1'!$B:$AP,31,FALSE),"")</f>
        <v/>
      </c>
      <c r="V34" s="328" t="str">
        <f>IFERROR(VLOOKUP(V32,'P1'!$B:$AP,31,FALSE),"")</f>
        <v/>
      </c>
      <c r="W34" s="328" t="str">
        <f>IFERROR(VLOOKUP(W32,'P1'!$B:$AP,31,FALSE),"")</f>
        <v/>
      </c>
      <c r="X34" s="328" t="str">
        <f>IFERROR(VLOOKUP(X32,'P1'!$B:$AP,31,FALSE),"")</f>
        <v/>
      </c>
      <c r="Y34" s="328" t="str">
        <f>IFERROR(VLOOKUP(Y32,'P1'!$B:$AP,31,FALSE),"")</f>
        <v/>
      </c>
      <c r="Z34" s="328" t="str">
        <f>IFERROR(VLOOKUP(Z32,'P1'!$B:$AP,31,FALSE),"")</f>
        <v/>
      </c>
      <c r="AA34" s="328" t="str">
        <f>IFERROR(VLOOKUP(AA32,'P1'!$B:$AP,31,FALSE),"")</f>
        <v/>
      </c>
      <c r="AB34" s="328" t="str">
        <f>IFERROR(VLOOKUP(AB32,'P1'!$B:$AP,31,FALSE),"")</f>
        <v/>
      </c>
      <c r="AC34" s="328" t="str">
        <f>IFERROR(VLOOKUP(AC32,'P1'!$B:$AP,31,FALSE),"")</f>
        <v/>
      </c>
      <c r="AD34" s="328" t="str">
        <f>IFERROR(VLOOKUP(AD32,'P1'!$B:$AP,31,FALSE),"")</f>
        <v/>
      </c>
      <c r="AE34" s="328" t="str">
        <f>IFERROR(VLOOKUP(AE32,'P1'!$B:$AP,31,FALSE),"")</f>
        <v/>
      </c>
      <c r="AF34" s="328" t="str">
        <f>IFERROR(VLOOKUP(AF32,'P1'!$B:$AP,31,FALSE),"")</f>
        <v/>
      </c>
      <c r="AG34" s="328" t="str">
        <f>IFERROR(VLOOKUP(AG32,'P1'!$B:$AP,31,FALSE),"")</f>
        <v/>
      </c>
      <c r="AH34" s="328" t="str">
        <f>IFERROR(VLOOKUP(AH32,'P1'!$B:$AP,31,FALSE),"")</f>
        <v/>
      </c>
      <c r="AI34" s="328" t="str">
        <f>IFERROR(VLOOKUP(AI32,'P1'!$B:$AP,31,FALSE),"")</f>
        <v/>
      </c>
      <c r="AJ34" s="328" t="str">
        <f>IFERROR(VLOOKUP(AJ32,'P1'!$B:$AP,31,FALSE),"")</f>
        <v/>
      </c>
      <c r="AK34" s="328" t="str">
        <f>IFERROR(VLOOKUP(AK32,'P1'!$B:$AP,31,FALSE),"")</f>
        <v/>
      </c>
      <c r="AL34" s="328" t="str">
        <f>IFERROR(VLOOKUP(AL32,'P1'!$B:$AP,31,FALSE),"")</f>
        <v/>
      </c>
      <c r="AM34" s="328" t="str">
        <f>IFERROR(VLOOKUP(AM32,'P1'!$B:$AP,31,FALSE),"")</f>
        <v/>
      </c>
      <c r="AN34" s="550"/>
      <c r="AO34" s="528"/>
      <c r="AP34" s="555"/>
      <c r="AQ34" s="556"/>
      <c r="AR34" s="528"/>
      <c r="AS34" s="528"/>
      <c r="AT34" s="529"/>
      <c r="AU34" s="329"/>
      <c r="AV34" s="329"/>
      <c r="AX34" s="329"/>
      <c r="AY34" s="329"/>
    </row>
    <row r="35" spans="1:51" s="302" customFormat="1" ht="12" customHeight="1">
      <c r="A35" s="530">
        <v>5</v>
      </c>
      <c r="B35" s="533"/>
      <c r="C35" s="536"/>
      <c r="D35" s="539" t="s">
        <v>400</v>
      </c>
      <c r="E35" s="319"/>
      <c r="F35" s="542"/>
      <c r="G35" s="543"/>
      <c r="H35" s="320" t="s">
        <v>401</v>
      </c>
      <c r="I35" s="321"/>
      <c r="J35" s="321"/>
      <c r="K35" s="321"/>
      <c r="L35" s="321"/>
      <c r="M35" s="321"/>
      <c r="N35" s="321"/>
      <c r="O35" s="321"/>
      <c r="P35" s="321"/>
      <c r="Q35" s="321"/>
      <c r="R35" s="321"/>
      <c r="S35" s="321"/>
      <c r="T35" s="321"/>
      <c r="U35" s="321"/>
      <c r="V35" s="321"/>
      <c r="W35" s="321"/>
      <c r="X35" s="321"/>
      <c r="Y35" s="321"/>
      <c r="Z35" s="321"/>
      <c r="AA35" s="321"/>
      <c r="AB35" s="321"/>
      <c r="AC35" s="321"/>
      <c r="AD35" s="321"/>
      <c r="AE35" s="321"/>
      <c r="AF35" s="321"/>
      <c r="AG35" s="321"/>
      <c r="AH35" s="321"/>
      <c r="AI35" s="321"/>
      <c r="AJ35" s="321"/>
      <c r="AK35" s="321"/>
      <c r="AL35" s="321"/>
      <c r="AM35" s="321"/>
      <c r="AN35" s="548">
        <f t="shared" ref="AN35" si="12">IF(LEFT($AN$1,6)="共同生活援助",SUM(I36:AM36),SUM(I36:AM37))</f>
        <v>0</v>
      </c>
      <c r="AO35" s="526">
        <f>IF($AN$3="４週",AN35/4,AN35/(DAY(EOMONTH($I$21,0))/7))</f>
        <v>0</v>
      </c>
      <c r="AP35" s="551"/>
      <c r="AQ35" s="552"/>
      <c r="AR35" s="526" t="str">
        <f t="shared" ref="AR35" si="13">IF($AN$3="４週",AU36,AV36)</f>
        <v/>
      </c>
      <c r="AS35" s="526"/>
      <c r="AT35" s="529"/>
      <c r="AU35" s="322" t="s">
        <v>402</v>
      </c>
      <c r="AV35" s="322" t="s">
        <v>403</v>
      </c>
      <c r="AX35" s="322" t="s">
        <v>404</v>
      </c>
      <c r="AY35" s="322" t="s">
        <v>405</v>
      </c>
    </row>
    <row r="36" spans="1:51" s="302" customFormat="1" ht="12" customHeight="1">
      <c r="A36" s="531"/>
      <c r="B36" s="534"/>
      <c r="C36" s="537"/>
      <c r="D36" s="540"/>
      <c r="E36" s="323"/>
      <c r="F36" s="544"/>
      <c r="G36" s="545"/>
      <c r="H36" s="324" t="s">
        <v>406</v>
      </c>
      <c r="I36" s="328" t="str">
        <f>IFERROR(VLOOKUP(I35,'P1'!$B:$AP,41,FALSE),"")</f>
        <v/>
      </c>
      <c r="J36" s="328" t="str">
        <f>IFERROR(VLOOKUP(J35,'P1'!$B:$AP,41,FALSE),"")</f>
        <v/>
      </c>
      <c r="K36" s="328" t="str">
        <f>IFERROR(VLOOKUP(K35,'P1'!$B:$AP,41,FALSE),"")</f>
        <v/>
      </c>
      <c r="L36" s="328" t="str">
        <f>IFERROR(VLOOKUP(L35,'P1'!$B:$AP,41,FALSE),"")</f>
        <v/>
      </c>
      <c r="M36" s="328" t="str">
        <f>IFERROR(VLOOKUP(M35,'P1'!$B:$AP,41,FALSE),"")</f>
        <v/>
      </c>
      <c r="N36" s="328" t="str">
        <f>IFERROR(VLOOKUP(N35,'P1'!$B:$AP,41,FALSE),"")</f>
        <v/>
      </c>
      <c r="O36" s="328" t="str">
        <f>IFERROR(VLOOKUP(O35,'P1'!$B:$AP,41,FALSE),"")</f>
        <v/>
      </c>
      <c r="P36" s="328" t="str">
        <f>IFERROR(VLOOKUP(P35,'P1'!$B:$AP,41,FALSE),"")</f>
        <v/>
      </c>
      <c r="Q36" s="328" t="str">
        <f>IFERROR(VLOOKUP(Q35,'P1'!$B:$AP,41,FALSE),"")</f>
        <v/>
      </c>
      <c r="R36" s="328" t="str">
        <f>IFERROR(VLOOKUP(R35,'P1'!$B:$AP,41,FALSE),"")</f>
        <v/>
      </c>
      <c r="S36" s="328" t="str">
        <f>IFERROR(VLOOKUP(S35,'P1'!$B:$AP,41,FALSE),"")</f>
        <v/>
      </c>
      <c r="T36" s="328" t="str">
        <f>IFERROR(VLOOKUP(T35,'P1'!$B:$AP,41,FALSE),"")</f>
        <v/>
      </c>
      <c r="U36" s="328" t="str">
        <f>IFERROR(VLOOKUP(U35,'P1'!$B:$AP,41,FALSE),"")</f>
        <v/>
      </c>
      <c r="V36" s="328" t="str">
        <f>IFERROR(VLOOKUP(V35,'P1'!$B:$AP,41,FALSE),"")</f>
        <v/>
      </c>
      <c r="W36" s="328" t="str">
        <f>IFERROR(VLOOKUP(W35,'P1'!$B:$AP,41,FALSE),"")</f>
        <v/>
      </c>
      <c r="X36" s="328" t="str">
        <f>IFERROR(VLOOKUP(X35,'P1'!$B:$AP,41,FALSE),"")</f>
        <v/>
      </c>
      <c r="Y36" s="328" t="str">
        <f>IFERROR(VLOOKUP(Y35,'P1'!$B:$AP,41,FALSE),"")</f>
        <v/>
      </c>
      <c r="Z36" s="328" t="str">
        <f>IFERROR(VLOOKUP(Z35,'P1'!$B:$AP,41,FALSE),"")</f>
        <v/>
      </c>
      <c r="AA36" s="328" t="str">
        <f>IFERROR(VLOOKUP(AA35,'P1'!$B:$AP,41,FALSE),"")</f>
        <v/>
      </c>
      <c r="AB36" s="328" t="str">
        <f>IFERROR(VLOOKUP(AB35,'P1'!$B:$AP,41,FALSE),"")</f>
        <v/>
      </c>
      <c r="AC36" s="328" t="str">
        <f>IFERROR(VLOOKUP(AC35,'P1'!$B:$AP,41,FALSE),"")</f>
        <v/>
      </c>
      <c r="AD36" s="328" t="str">
        <f>IFERROR(VLOOKUP(AD35,'P1'!$B:$AP,41,FALSE),"")</f>
        <v/>
      </c>
      <c r="AE36" s="328" t="str">
        <f>IFERROR(VLOOKUP(AE35,'P1'!$B:$AP,41,FALSE),"")</f>
        <v/>
      </c>
      <c r="AF36" s="328" t="str">
        <f>IFERROR(VLOOKUP(AF35,'P1'!$B:$AP,41,FALSE),"")</f>
        <v/>
      </c>
      <c r="AG36" s="328" t="str">
        <f>IFERROR(VLOOKUP(AG35,'P1'!$B:$AP,41,FALSE),"")</f>
        <v/>
      </c>
      <c r="AH36" s="328" t="str">
        <f>IFERROR(VLOOKUP(AH35,'P1'!$B:$AP,41,FALSE),"")</f>
        <v/>
      </c>
      <c r="AI36" s="328" t="str">
        <f>IFERROR(VLOOKUP(AI35,'P1'!$B:$AP,41,FALSE),"")</f>
        <v/>
      </c>
      <c r="AJ36" s="328" t="str">
        <f>IFERROR(VLOOKUP(AJ35,'P1'!$B:$AP,41,FALSE),"")</f>
        <v/>
      </c>
      <c r="AK36" s="328" t="str">
        <f>IFERROR(VLOOKUP(AK35,'P1'!$B:$AP,41,FALSE),"")</f>
        <v/>
      </c>
      <c r="AL36" s="328" t="str">
        <f>IFERROR(VLOOKUP(AL35,'P1'!$B:$AP,41,FALSE),"")</f>
        <v/>
      </c>
      <c r="AM36" s="328" t="str">
        <f>IFERROR(VLOOKUP(AM35,'P1'!$B:$AP,41,FALSE),"")</f>
        <v/>
      </c>
      <c r="AN36" s="549"/>
      <c r="AO36" s="527"/>
      <c r="AP36" s="553"/>
      <c r="AQ36" s="554"/>
      <c r="AR36" s="527"/>
      <c r="AS36" s="527"/>
      <c r="AT36" s="529"/>
      <c r="AU36" s="326" t="str">
        <f t="shared" ref="AU36" si="14">IFERROR(IF($D35="□",($AO35/$AK$6),($AO35/$AK$8)),"")</f>
        <v/>
      </c>
      <c r="AV36" s="326" t="str">
        <f t="shared" ref="AV36" si="15">IFERROR(IF($D35="□",($AN35/$AO$6),($AN35/$AO$8)),"")</f>
        <v/>
      </c>
      <c r="AX36" s="326" t="s">
        <v>565</v>
      </c>
      <c r="AY36" s="326" t="s">
        <v>565</v>
      </c>
    </row>
    <row r="37" spans="1:51" s="302" customFormat="1" ht="12" customHeight="1">
      <c r="A37" s="532"/>
      <c r="B37" s="535"/>
      <c r="C37" s="538"/>
      <c r="D37" s="541"/>
      <c r="E37" s="323"/>
      <c r="F37" s="546"/>
      <c r="G37" s="547"/>
      <c r="H37" s="327" t="s">
        <v>407</v>
      </c>
      <c r="I37" s="328" t="str">
        <f>IFERROR(VLOOKUP(I35,'P1'!$B:$AP,31,FALSE),"")</f>
        <v/>
      </c>
      <c r="J37" s="328" t="str">
        <f>IFERROR(VLOOKUP(J35,'P1'!$B:$AP,31,FALSE),"")</f>
        <v/>
      </c>
      <c r="K37" s="328" t="str">
        <f>IFERROR(VLOOKUP(K35,'P1'!$B:$AP,31,FALSE),"")</f>
        <v/>
      </c>
      <c r="L37" s="328" t="str">
        <f>IFERROR(VLOOKUP(L35,'P1'!$B:$AP,31,FALSE),"")</f>
        <v/>
      </c>
      <c r="M37" s="328" t="str">
        <f>IFERROR(VLOOKUP(M35,'P1'!$B:$AP,31,FALSE),"")</f>
        <v/>
      </c>
      <c r="N37" s="328" t="str">
        <f>IFERROR(VLOOKUP(N35,'P1'!$B:$AP,31,FALSE),"")</f>
        <v/>
      </c>
      <c r="O37" s="328" t="str">
        <f>IFERROR(VLOOKUP(O35,'P1'!$B:$AP,31,FALSE),"")</f>
        <v/>
      </c>
      <c r="P37" s="328" t="str">
        <f>IFERROR(VLOOKUP(P35,'P1'!$B:$AP,31,FALSE),"")</f>
        <v/>
      </c>
      <c r="Q37" s="328" t="str">
        <f>IFERROR(VLOOKUP(Q35,'P1'!$B:$AP,31,FALSE),"")</f>
        <v/>
      </c>
      <c r="R37" s="328" t="str">
        <f>IFERROR(VLOOKUP(R35,'P1'!$B:$AP,31,FALSE),"")</f>
        <v/>
      </c>
      <c r="S37" s="328" t="str">
        <f>IFERROR(VLOOKUP(S35,'P1'!$B:$AP,31,FALSE),"")</f>
        <v/>
      </c>
      <c r="T37" s="328" t="str">
        <f>IFERROR(VLOOKUP(T35,'P1'!$B:$AP,31,FALSE),"")</f>
        <v/>
      </c>
      <c r="U37" s="328" t="str">
        <f>IFERROR(VLOOKUP(U35,'P1'!$B:$AP,31,FALSE),"")</f>
        <v/>
      </c>
      <c r="V37" s="328" t="str">
        <f>IFERROR(VLOOKUP(V35,'P1'!$B:$AP,31,FALSE),"")</f>
        <v/>
      </c>
      <c r="W37" s="328" t="str">
        <f>IFERROR(VLOOKUP(W35,'P1'!$B:$AP,31,FALSE),"")</f>
        <v/>
      </c>
      <c r="X37" s="328" t="str">
        <f>IFERROR(VLOOKUP(X35,'P1'!$B:$AP,31,FALSE),"")</f>
        <v/>
      </c>
      <c r="Y37" s="328" t="str">
        <f>IFERROR(VLOOKUP(Y35,'P1'!$B:$AP,31,FALSE),"")</f>
        <v/>
      </c>
      <c r="Z37" s="328" t="str">
        <f>IFERROR(VLOOKUP(Z35,'P1'!$B:$AP,31,FALSE),"")</f>
        <v/>
      </c>
      <c r="AA37" s="328" t="str">
        <f>IFERROR(VLOOKUP(AA35,'P1'!$B:$AP,31,FALSE),"")</f>
        <v/>
      </c>
      <c r="AB37" s="328" t="str">
        <f>IFERROR(VLOOKUP(AB35,'P1'!$B:$AP,31,FALSE),"")</f>
        <v/>
      </c>
      <c r="AC37" s="328" t="str">
        <f>IFERROR(VLOOKUP(AC35,'P1'!$B:$AP,31,FALSE),"")</f>
        <v/>
      </c>
      <c r="AD37" s="328" t="str">
        <f>IFERROR(VLOOKUP(AD35,'P1'!$B:$AP,31,FALSE),"")</f>
        <v/>
      </c>
      <c r="AE37" s="328" t="str">
        <f>IFERROR(VLOOKUP(AE35,'P1'!$B:$AP,31,FALSE),"")</f>
        <v/>
      </c>
      <c r="AF37" s="328" t="str">
        <f>IFERROR(VLOOKUP(AF35,'P1'!$B:$AP,31,FALSE),"")</f>
        <v/>
      </c>
      <c r="AG37" s="328" t="str">
        <f>IFERROR(VLOOKUP(AG35,'P1'!$B:$AP,31,FALSE),"")</f>
        <v/>
      </c>
      <c r="AH37" s="328" t="str">
        <f>IFERROR(VLOOKUP(AH35,'P1'!$B:$AP,31,FALSE),"")</f>
        <v/>
      </c>
      <c r="AI37" s="328" t="str">
        <f>IFERROR(VLOOKUP(AI35,'P1'!$B:$AP,31,FALSE),"")</f>
        <v/>
      </c>
      <c r="AJ37" s="328" t="str">
        <f>IFERROR(VLOOKUP(AJ35,'P1'!$B:$AP,31,FALSE),"")</f>
        <v/>
      </c>
      <c r="AK37" s="328" t="str">
        <f>IFERROR(VLOOKUP(AK35,'P1'!$B:$AP,31,FALSE),"")</f>
        <v/>
      </c>
      <c r="AL37" s="328" t="str">
        <f>IFERROR(VLOOKUP(AL35,'P1'!$B:$AP,31,FALSE),"")</f>
        <v/>
      </c>
      <c r="AM37" s="328" t="str">
        <f>IFERROR(VLOOKUP(AM35,'P1'!$B:$AP,31,FALSE),"")</f>
        <v/>
      </c>
      <c r="AN37" s="550"/>
      <c r="AO37" s="528"/>
      <c r="AP37" s="555"/>
      <c r="AQ37" s="556"/>
      <c r="AR37" s="528"/>
      <c r="AS37" s="528"/>
      <c r="AT37" s="529"/>
      <c r="AU37" s="329"/>
      <c r="AV37" s="329"/>
      <c r="AX37" s="329"/>
      <c r="AY37" s="329"/>
    </row>
    <row r="38" spans="1:51" s="302" customFormat="1" ht="12" customHeight="1">
      <c r="A38" s="530">
        <v>6</v>
      </c>
      <c r="B38" s="533"/>
      <c r="C38" s="536"/>
      <c r="D38" s="539" t="s">
        <v>400</v>
      </c>
      <c r="E38" s="319"/>
      <c r="F38" s="542"/>
      <c r="G38" s="543"/>
      <c r="H38" s="320" t="s">
        <v>401</v>
      </c>
      <c r="I38" s="321"/>
      <c r="J38" s="321"/>
      <c r="K38" s="321"/>
      <c r="L38" s="321"/>
      <c r="M38" s="321"/>
      <c r="N38" s="321"/>
      <c r="O38" s="321"/>
      <c r="P38" s="321"/>
      <c r="Q38" s="321"/>
      <c r="R38" s="321"/>
      <c r="S38" s="321"/>
      <c r="T38" s="321"/>
      <c r="U38" s="321"/>
      <c r="V38" s="321"/>
      <c r="W38" s="321"/>
      <c r="X38" s="321"/>
      <c r="Y38" s="321"/>
      <c r="Z38" s="321"/>
      <c r="AA38" s="321"/>
      <c r="AB38" s="321"/>
      <c r="AC38" s="321"/>
      <c r="AD38" s="321"/>
      <c r="AE38" s="321"/>
      <c r="AF38" s="321"/>
      <c r="AG38" s="321"/>
      <c r="AH38" s="321"/>
      <c r="AI38" s="321"/>
      <c r="AJ38" s="321"/>
      <c r="AK38" s="321"/>
      <c r="AL38" s="321"/>
      <c r="AM38" s="321"/>
      <c r="AN38" s="548">
        <f t="shared" ref="AN38" si="16">IF(LEFT($AN$1,6)="共同生活援助",SUM(I39:AM39),SUM(I39:AM40))</f>
        <v>0</v>
      </c>
      <c r="AO38" s="526">
        <f>IF($AN$3="４週",AN38/4,AN38/(DAY(EOMONTH($I$21,0))/7))</f>
        <v>0</v>
      </c>
      <c r="AP38" s="551"/>
      <c r="AQ38" s="552"/>
      <c r="AR38" s="526" t="str">
        <f t="shared" ref="AR38" si="17">IF($AN$3="４週",AU39,AV39)</f>
        <v/>
      </c>
      <c r="AS38" s="526"/>
      <c r="AT38" s="529"/>
      <c r="AU38" s="322" t="s">
        <v>402</v>
      </c>
      <c r="AV38" s="322" t="s">
        <v>403</v>
      </c>
      <c r="AX38" s="322" t="s">
        <v>404</v>
      </c>
      <c r="AY38" s="322" t="s">
        <v>405</v>
      </c>
    </row>
    <row r="39" spans="1:51" s="302" customFormat="1" ht="12" customHeight="1">
      <c r="A39" s="531"/>
      <c r="B39" s="534"/>
      <c r="C39" s="537"/>
      <c r="D39" s="540"/>
      <c r="E39" s="323"/>
      <c r="F39" s="544"/>
      <c r="G39" s="545"/>
      <c r="H39" s="324" t="s">
        <v>406</v>
      </c>
      <c r="I39" s="328" t="str">
        <f>IFERROR(VLOOKUP(I38,'P1'!$B:$AP,41,FALSE),"")</f>
        <v/>
      </c>
      <c r="J39" s="328" t="str">
        <f>IFERROR(VLOOKUP(J38,'P1'!$B:$AP,41,FALSE),"")</f>
        <v/>
      </c>
      <c r="K39" s="328" t="str">
        <f>IFERROR(VLOOKUP(K38,'P1'!$B:$AP,41,FALSE),"")</f>
        <v/>
      </c>
      <c r="L39" s="328" t="str">
        <f>IFERROR(VLOOKUP(L38,'P1'!$B:$AP,41,FALSE),"")</f>
        <v/>
      </c>
      <c r="M39" s="328" t="str">
        <f>IFERROR(VLOOKUP(M38,'P1'!$B:$AP,41,FALSE),"")</f>
        <v/>
      </c>
      <c r="N39" s="328" t="str">
        <f>IFERROR(VLOOKUP(N38,'P1'!$B:$AP,41,FALSE),"")</f>
        <v/>
      </c>
      <c r="O39" s="328" t="str">
        <f>IFERROR(VLOOKUP(O38,'P1'!$B:$AP,41,FALSE),"")</f>
        <v/>
      </c>
      <c r="P39" s="328" t="str">
        <f>IFERROR(VLOOKUP(P38,'P1'!$B:$AP,41,FALSE),"")</f>
        <v/>
      </c>
      <c r="Q39" s="328" t="str">
        <f>IFERROR(VLOOKUP(Q38,'P1'!$B:$AP,41,FALSE),"")</f>
        <v/>
      </c>
      <c r="R39" s="328" t="str">
        <f>IFERROR(VLOOKUP(R38,'P1'!$B:$AP,41,FALSE),"")</f>
        <v/>
      </c>
      <c r="S39" s="328" t="str">
        <f>IFERROR(VLOOKUP(S38,'P1'!$B:$AP,41,FALSE),"")</f>
        <v/>
      </c>
      <c r="T39" s="328" t="str">
        <f>IFERROR(VLOOKUP(T38,'P1'!$B:$AP,41,FALSE),"")</f>
        <v/>
      </c>
      <c r="U39" s="328" t="str">
        <f>IFERROR(VLOOKUP(U38,'P1'!$B:$AP,41,FALSE),"")</f>
        <v/>
      </c>
      <c r="V39" s="328" t="str">
        <f>IFERROR(VLOOKUP(V38,'P1'!$B:$AP,41,FALSE),"")</f>
        <v/>
      </c>
      <c r="W39" s="328" t="str">
        <f>IFERROR(VLOOKUP(W38,'P1'!$B:$AP,41,FALSE),"")</f>
        <v/>
      </c>
      <c r="X39" s="328" t="str">
        <f>IFERROR(VLOOKUP(X38,'P1'!$B:$AP,41,FALSE),"")</f>
        <v/>
      </c>
      <c r="Y39" s="328" t="str">
        <f>IFERROR(VLOOKUP(Y38,'P1'!$B:$AP,41,FALSE),"")</f>
        <v/>
      </c>
      <c r="Z39" s="328" t="str">
        <f>IFERROR(VLOOKUP(Z38,'P1'!$B:$AP,41,FALSE),"")</f>
        <v/>
      </c>
      <c r="AA39" s="328" t="str">
        <f>IFERROR(VLOOKUP(AA38,'P1'!$B:$AP,41,FALSE),"")</f>
        <v/>
      </c>
      <c r="AB39" s="328" t="str">
        <f>IFERROR(VLOOKUP(AB38,'P1'!$B:$AP,41,FALSE),"")</f>
        <v/>
      </c>
      <c r="AC39" s="328" t="str">
        <f>IFERROR(VLOOKUP(AC38,'P1'!$B:$AP,41,FALSE),"")</f>
        <v/>
      </c>
      <c r="AD39" s="328" t="str">
        <f>IFERROR(VLOOKUP(AD38,'P1'!$B:$AP,41,FALSE),"")</f>
        <v/>
      </c>
      <c r="AE39" s="328" t="str">
        <f>IFERROR(VLOOKUP(AE38,'P1'!$B:$AP,41,FALSE),"")</f>
        <v/>
      </c>
      <c r="AF39" s="328" t="str">
        <f>IFERROR(VLOOKUP(AF38,'P1'!$B:$AP,41,FALSE),"")</f>
        <v/>
      </c>
      <c r="AG39" s="328" t="str">
        <f>IFERROR(VLOOKUP(AG38,'P1'!$B:$AP,41,FALSE),"")</f>
        <v/>
      </c>
      <c r="AH39" s="328" t="str">
        <f>IFERROR(VLOOKUP(AH38,'P1'!$B:$AP,41,FALSE),"")</f>
        <v/>
      </c>
      <c r="AI39" s="328" t="str">
        <f>IFERROR(VLOOKUP(AI38,'P1'!$B:$AP,41,FALSE),"")</f>
        <v/>
      </c>
      <c r="AJ39" s="328" t="str">
        <f>IFERROR(VLOOKUP(AJ38,'P1'!$B:$AP,41,FALSE),"")</f>
        <v/>
      </c>
      <c r="AK39" s="328" t="str">
        <f>IFERROR(VLOOKUP(AK38,'P1'!$B:$AP,41,FALSE),"")</f>
        <v/>
      </c>
      <c r="AL39" s="328" t="str">
        <f>IFERROR(VLOOKUP(AL38,'P1'!$B:$AP,41,FALSE),"")</f>
        <v/>
      </c>
      <c r="AM39" s="328" t="str">
        <f>IFERROR(VLOOKUP(AM38,'P1'!$B:$AP,41,FALSE),"")</f>
        <v/>
      </c>
      <c r="AN39" s="549"/>
      <c r="AO39" s="527"/>
      <c r="AP39" s="553"/>
      <c r="AQ39" s="554"/>
      <c r="AR39" s="527"/>
      <c r="AS39" s="527"/>
      <c r="AT39" s="529"/>
      <c r="AU39" s="326" t="str">
        <f t="shared" ref="AU39" si="18">IFERROR(IF($D38="□",($AO38/$AK$6),($AO38/$AK$8)),"")</f>
        <v/>
      </c>
      <c r="AV39" s="326" t="str">
        <f t="shared" ref="AV39" si="19">IFERROR(IF($D38="□",($AN38/$AO$6),($AN38/$AO$8)),"")</f>
        <v/>
      </c>
      <c r="AX39" s="326" t="s">
        <v>565</v>
      </c>
      <c r="AY39" s="326" t="s">
        <v>565</v>
      </c>
    </row>
    <row r="40" spans="1:51" s="302" customFormat="1" ht="12" customHeight="1">
      <c r="A40" s="532"/>
      <c r="B40" s="535"/>
      <c r="C40" s="538"/>
      <c r="D40" s="541"/>
      <c r="E40" s="323"/>
      <c r="F40" s="546"/>
      <c r="G40" s="547"/>
      <c r="H40" s="327" t="s">
        <v>407</v>
      </c>
      <c r="I40" s="328" t="str">
        <f>IFERROR(VLOOKUP(I38,'P1'!$B:$AP,31,FALSE),"")</f>
        <v/>
      </c>
      <c r="J40" s="328" t="str">
        <f>IFERROR(VLOOKUP(J38,'P1'!$B:$AP,31,FALSE),"")</f>
        <v/>
      </c>
      <c r="K40" s="328" t="str">
        <f>IFERROR(VLOOKUP(K38,'P1'!$B:$AP,31,FALSE),"")</f>
        <v/>
      </c>
      <c r="L40" s="328" t="str">
        <f>IFERROR(VLOOKUP(L38,'P1'!$B:$AP,31,FALSE),"")</f>
        <v/>
      </c>
      <c r="M40" s="328" t="str">
        <f>IFERROR(VLOOKUP(M38,'P1'!$B:$AP,31,FALSE),"")</f>
        <v/>
      </c>
      <c r="N40" s="328" t="str">
        <f>IFERROR(VLOOKUP(N38,'P1'!$B:$AP,31,FALSE),"")</f>
        <v/>
      </c>
      <c r="O40" s="328" t="str">
        <f>IFERROR(VLOOKUP(O38,'P1'!$B:$AP,31,FALSE),"")</f>
        <v/>
      </c>
      <c r="P40" s="328" t="str">
        <f>IFERROR(VLOOKUP(P38,'P1'!$B:$AP,31,FALSE),"")</f>
        <v/>
      </c>
      <c r="Q40" s="328" t="str">
        <f>IFERROR(VLOOKUP(Q38,'P1'!$B:$AP,31,FALSE),"")</f>
        <v/>
      </c>
      <c r="R40" s="328" t="str">
        <f>IFERROR(VLOOKUP(R38,'P1'!$B:$AP,31,FALSE),"")</f>
        <v/>
      </c>
      <c r="S40" s="328" t="str">
        <f>IFERROR(VLOOKUP(S38,'P1'!$B:$AP,31,FALSE),"")</f>
        <v/>
      </c>
      <c r="T40" s="328" t="str">
        <f>IFERROR(VLOOKUP(T38,'P1'!$B:$AP,31,FALSE),"")</f>
        <v/>
      </c>
      <c r="U40" s="328" t="str">
        <f>IFERROR(VLOOKUP(U38,'P1'!$B:$AP,31,FALSE),"")</f>
        <v/>
      </c>
      <c r="V40" s="328" t="str">
        <f>IFERROR(VLOOKUP(V38,'P1'!$B:$AP,31,FALSE),"")</f>
        <v/>
      </c>
      <c r="W40" s="328" t="str">
        <f>IFERROR(VLOOKUP(W38,'P1'!$B:$AP,31,FALSE),"")</f>
        <v/>
      </c>
      <c r="X40" s="328" t="str">
        <f>IFERROR(VLOOKUP(X38,'P1'!$B:$AP,31,FALSE),"")</f>
        <v/>
      </c>
      <c r="Y40" s="328" t="str">
        <f>IFERROR(VLOOKUP(Y38,'P1'!$B:$AP,31,FALSE),"")</f>
        <v/>
      </c>
      <c r="Z40" s="328" t="str">
        <f>IFERROR(VLOOKUP(Z38,'P1'!$B:$AP,31,FALSE),"")</f>
        <v/>
      </c>
      <c r="AA40" s="328" t="str">
        <f>IFERROR(VLOOKUP(AA38,'P1'!$B:$AP,31,FALSE),"")</f>
        <v/>
      </c>
      <c r="AB40" s="328" t="str">
        <f>IFERROR(VLOOKUP(AB38,'P1'!$B:$AP,31,FALSE),"")</f>
        <v/>
      </c>
      <c r="AC40" s="328" t="str">
        <f>IFERROR(VLOOKUP(AC38,'P1'!$B:$AP,31,FALSE),"")</f>
        <v/>
      </c>
      <c r="AD40" s="328" t="str">
        <f>IFERROR(VLOOKUP(AD38,'P1'!$B:$AP,31,FALSE),"")</f>
        <v/>
      </c>
      <c r="AE40" s="328" t="str">
        <f>IFERROR(VLOOKUP(AE38,'P1'!$B:$AP,31,FALSE),"")</f>
        <v/>
      </c>
      <c r="AF40" s="328" t="str">
        <f>IFERROR(VLOOKUP(AF38,'P1'!$B:$AP,31,FALSE),"")</f>
        <v/>
      </c>
      <c r="AG40" s="328" t="str">
        <f>IFERROR(VLOOKUP(AG38,'P1'!$B:$AP,31,FALSE),"")</f>
        <v/>
      </c>
      <c r="AH40" s="328" t="str">
        <f>IFERROR(VLOOKUP(AH38,'P1'!$B:$AP,31,FALSE),"")</f>
        <v/>
      </c>
      <c r="AI40" s="328" t="str">
        <f>IFERROR(VLOOKUP(AI38,'P1'!$B:$AP,31,FALSE),"")</f>
        <v/>
      </c>
      <c r="AJ40" s="328" t="str">
        <f>IFERROR(VLOOKUP(AJ38,'P1'!$B:$AP,31,FALSE),"")</f>
        <v/>
      </c>
      <c r="AK40" s="328" t="str">
        <f>IFERROR(VLOOKUP(AK38,'P1'!$B:$AP,31,FALSE),"")</f>
        <v/>
      </c>
      <c r="AL40" s="328" t="str">
        <f>IFERROR(VLOOKUP(AL38,'P1'!$B:$AP,31,FALSE),"")</f>
        <v/>
      </c>
      <c r="AM40" s="328" t="str">
        <f>IFERROR(VLOOKUP(AM38,'P1'!$B:$AP,31,FALSE),"")</f>
        <v/>
      </c>
      <c r="AN40" s="550"/>
      <c r="AO40" s="528"/>
      <c r="AP40" s="555"/>
      <c r="AQ40" s="556"/>
      <c r="AR40" s="528"/>
      <c r="AS40" s="528"/>
      <c r="AT40" s="529"/>
      <c r="AU40" s="329"/>
      <c r="AV40" s="329"/>
      <c r="AX40" s="329"/>
      <c r="AY40" s="329"/>
    </row>
    <row r="41" spans="1:51" s="302" customFormat="1" ht="12" customHeight="1">
      <c r="A41" s="530">
        <v>7</v>
      </c>
      <c r="B41" s="533"/>
      <c r="C41" s="536"/>
      <c r="D41" s="539" t="s">
        <v>400</v>
      </c>
      <c r="E41" s="319"/>
      <c r="F41" s="542"/>
      <c r="G41" s="543"/>
      <c r="H41" s="320" t="s">
        <v>401</v>
      </c>
      <c r="I41" s="321"/>
      <c r="J41" s="321"/>
      <c r="K41" s="321"/>
      <c r="L41" s="321"/>
      <c r="M41" s="321"/>
      <c r="N41" s="321"/>
      <c r="O41" s="321"/>
      <c r="P41" s="321"/>
      <c r="Q41" s="321"/>
      <c r="R41" s="321"/>
      <c r="S41" s="321"/>
      <c r="T41" s="321"/>
      <c r="U41" s="321"/>
      <c r="V41" s="321"/>
      <c r="W41" s="321"/>
      <c r="X41" s="321"/>
      <c r="Y41" s="321"/>
      <c r="Z41" s="321"/>
      <c r="AA41" s="321"/>
      <c r="AB41" s="321"/>
      <c r="AC41" s="321"/>
      <c r="AD41" s="321"/>
      <c r="AE41" s="321"/>
      <c r="AF41" s="321"/>
      <c r="AG41" s="321"/>
      <c r="AH41" s="321"/>
      <c r="AI41" s="321"/>
      <c r="AJ41" s="321"/>
      <c r="AK41" s="321"/>
      <c r="AL41" s="321"/>
      <c r="AM41" s="321"/>
      <c r="AN41" s="548">
        <f t="shared" ref="AN41" si="20">IF(LEFT($AN$1,6)="共同生活援助",SUM(I42:AM42),SUM(I42:AM43))</f>
        <v>0</v>
      </c>
      <c r="AO41" s="526">
        <f>IF($AN$3="４週",AN41/4,AN41/(DAY(EOMONTH($I$21,0))/7))</f>
        <v>0</v>
      </c>
      <c r="AP41" s="551"/>
      <c r="AQ41" s="552"/>
      <c r="AR41" s="526" t="str">
        <f t="shared" ref="AR41" si="21">IF($AN$3="４週",AU42,AV42)</f>
        <v/>
      </c>
      <c r="AS41" s="526"/>
      <c r="AT41" s="529"/>
      <c r="AU41" s="322" t="s">
        <v>402</v>
      </c>
      <c r="AV41" s="322" t="s">
        <v>403</v>
      </c>
      <c r="AX41" s="322" t="s">
        <v>404</v>
      </c>
      <c r="AY41" s="322" t="s">
        <v>405</v>
      </c>
    </row>
    <row r="42" spans="1:51" s="302" customFormat="1" ht="12" customHeight="1">
      <c r="A42" s="531"/>
      <c r="B42" s="534"/>
      <c r="C42" s="537"/>
      <c r="D42" s="540"/>
      <c r="E42" s="323"/>
      <c r="F42" s="544"/>
      <c r="G42" s="545"/>
      <c r="H42" s="324" t="s">
        <v>406</v>
      </c>
      <c r="I42" s="328" t="str">
        <f>IFERROR(VLOOKUP(I41,'P1'!$B:$AP,41,FALSE),"")</f>
        <v/>
      </c>
      <c r="J42" s="328" t="str">
        <f>IFERROR(VLOOKUP(J41,'P1'!$B:$AP,41,FALSE),"")</f>
        <v/>
      </c>
      <c r="K42" s="328" t="str">
        <f>IFERROR(VLOOKUP(K41,'P1'!$B:$AP,41,FALSE),"")</f>
        <v/>
      </c>
      <c r="L42" s="328" t="str">
        <f>IFERROR(VLOOKUP(L41,'P1'!$B:$AP,41,FALSE),"")</f>
        <v/>
      </c>
      <c r="M42" s="328" t="str">
        <f>IFERROR(VLOOKUP(M41,'P1'!$B:$AP,41,FALSE),"")</f>
        <v/>
      </c>
      <c r="N42" s="328" t="str">
        <f>IFERROR(VLOOKUP(N41,'P1'!$B:$AP,41,FALSE),"")</f>
        <v/>
      </c>
      <c r="O42" s="328" t="str">
        <f>IFERROR(VLOOKUP(O41,'P1'!$B:$AP,41,FALSE),"")</f>
        <v/>
      </c>
      <c r="P42" s="328" t="str">
        <f>IFERROR(VLOOKUP(P41,'P1'!$B:$AP,41,FALSE),"")</f>
        <v/>
      </c>
      <c r="Q42" s="328" t="str">
        <f>IFERROR(VLOOKUP(Q41,'P1'!$B:$AP,41,FALSE),"")</f>
        <v/>
      </c>
      <c r="R42" s="328" t="str">
        <f>IFERROR(VLOOKUP(R41,'P1'!$B:$AP,41,FALSE),"")</f>
        <v/>
      </c>
      <c r="S42" s="328" t="str">
        <f>IFERROR(VLOOKUP(S41,'P1'!$B:$AP,41,FALSE),"")</f>
        <v/>
      </c>
      <c r="T42" s="328" t="str">
        <f>IFERROR(VLOOKUP(T41,'P1'!$B:$AP,41,FALSE),"")</f>
        <v/>
      </c>
      <c r="U42" s="328" t="str">
        <f>IFERROR(VLOOKUP(U41,'P1'!$B:$AP,41,FALSE),"")</f>
        <v/>
      </c>
      <c r="V42" s="328" t="str">
        <f>IFERROR(VLOOKUP(V41,'P1'!$B:$AP,41,FALSE),"")</f>
        <v/>
      </c>
      <c r="W42" s="328" t="str">
        <f>IFERROR(VLOOKUP(W41,'P1'!$B:$AP,41,FALSE),"")</f>
        <v/>
      </c>
      <c r="X42" s="328" t="str">
        <f>IFERROR(VLOOKUP(X41,'P1'!$B:$AP,41,FALSE),"")</f>
        <v/>
      </c>
      <c r="Y42" s="328" t="str">
        <f>IFERROR(VLOOKUP(Y41,'P1'!$B:$AP,41,FALSE),"")</f>
        <v/>
      </c>
      <c r="Z42" s="328" t="str">
        <f>IFERROR(VLOOKUP(Z41,'P1'!$B:$AP,41,FALSE),"")</f>
        <v/>
      </c>
      <c r="AA42" s="328" t="str">
        <f>IFERROR(VLOOKUP(AA41,'P1'!$B:$AP,41,FALSE),"")</f>
        <v/>
      </c>
      <c r="AB42" s="328" t="str">
        <f>IFERROR(VLOOKUP(AB41,'P1'!$B:$AP,41,FALSE),"")</f>
        <v/>
      </c>
      <c r="AC42" s="328" t="str">
        <f>IFERROR(VLOOKUP(AC41,'P1'!$B:$AP,41,FALSE),"")</f>
        <v/>
      </c>
      <c r="AD42" s="328" t="str">
        <f>IFERROR(VLOOKUP(AD41,'P1'!$B:$AP,41,FALSE),"")</f>
        <v/>
      </c>
      <c r="AE42" s="328" t="str">
        <f>IFERROR(VLOOKUP(AE41,'P1'!$B:$AP,41,FALSE),"")</f>
        <v/>
      </c>
      <c r="AF42" s="328" t="str">
        <f>IFERROR(VLOOKUP(AF41,'P1'!$B:$AP,41,FALSE),"")</f>
        <v/>
      </c>
      <c r="AG42" s="328" t="str">
        <f>IFERROR(VLOOKUP(AG41,'P1'!$B:$AP,41,FALSE),"")</f>
        <v/>
      </c>
      <c r="AH42" s="328" t="str">
        <f>IFERROR(VLOOKUP(AH41,'P1'!$B:$AP,41,FALSE),"")</f>
        <v/>
      </c>
      <c r="AI42" s="328" t="str">
        <f>IFERROR(VLOOKUP(AI41,'P1'!$B:$AP,41,FALSE),"")</f>
        <v/>
      </c>
      <c r="AJ42" s="328" t="str">
        <f>IFERROR(VLOOKUP(AJ41,'P1'!$B:$AP,41,FALSE),"")</f>
        <v/>
      </c>
      <c r="AK42" s="328" t="str">
        <f>IFERROR(VLOOKUP(AK41,'P1'!$B:$AP,41,FALSE),"")</f>
        <v/>
      </c>
      <c r="AL42" s="328" t="str">
        <f>IFERROR(VLOOKUP(AL41,'P1'!$B:$AP,41,FALSE),"")</f>
        <v/>
      </c>
      <c r="AM42" s="328" t="str">
        <f>IFERROR(VLOOKUP(AM41,'P1'!$B:$AP,41,FALSE),"")</f>
        <v/>
      </c>
      <c r="AN42" s="549"/>
      <c r="AO42" s="527"/>
      <c r="AP42" s="553"/>
      <c r="AQ42" s="554"/>
      <c r="AR42" s="527"/>
      <c r="AS42" s="527"/>
      <c r="AT42" s="529"/>
      <c r="AU42" s="326" t="str">
        <f t="shared" ref="AU42" si="22">IFERROR(IF($D41="□",($AO41/$AK$6),($AO41/$AK$8)),"")</f>
        <v/>
      </c>
      <c r="AV42" s="326" t="str">
        <f t="shared" ref="AV42" si="23">IFERROR(IF($D41="□",($AN41/$AO$6),($AN41/$AO$8)),"")</f>
        <v/>
      </c>
      <c r="AX42" s="326" t="s">
        <v>565</v>
      </c>
      <c r="AY42" s="326" t="s">
        <v>565</v>
      </c>
    </row>
    <row r="43" spans="1:51" s="302" customFormat="1" ht="12" customHeight="1">
      <c r="A43" s="532"/>
      <c r="B43" s="535"/>
      <c r="C43" s="538"/>
      <c r="D43" s="541"/>
      <c r="E43" s="323"/>
      <c r="F43" s="546"/>
      <c r="G43" s="547"/>
      <c r="H43" s="327" t="s">
        <v>407</v>
      </c>
      <c r="I43" s="328" t="str">
        <f>IFERROR(VLOOKUP(I41,'P1'!$B:$AP,31,FALSE),"")</f>
        <v/>
      </c>
      <c r="J43" s="328" t="str">
        <f>IFERROR(VLOOKUP(J41,'P1'!$B:$AP,31,FALSE),"")</f>
        <v/>
      </c>
      <c r="K43" s="328" t="str">
        <f>IFERROR(VLOOKUP(K41,'P1'!$B:$AP,31,FALSE),"")</f>
        <v/>
      </c>
      <c r="L43" s="328" t="str">
        <f>IFERROR(VLOOKUP(L41,'P1'!$B:$AP,31,FALSE),"")</f>
        <v/>
      </c>
      <c r="M43" s="328" t="str">
        <f>IFERROR(VLOOKUP(M41,'P1'!$B:$AP,31,FALSE),"")</f>
        <v/>
      </c>
      <c r="N43" s="328" t="str">
        <f>IFERROR(VLOOKUP(N41,'P1'!$B:$AP,31,FALSE),"")</f>
        <v/>
      </c>
      <c r="O43" s="328" t="str">
        <f>IFERROR(VLOOKUP(O41,'P1'!$B:$AP,31,FALSE),"")</f>
        <v/>
      </c>
      <c r="P43" s="328" t="str">
        <f>IFERROR(VLOOKUP(P41,'P1'!$B:$AP,31,FALSE),"")</f>
        <v/>
      </c>
      <c r="Q43" s="328" t="str">
        <f>IFERROR(VLOOKUP(Q41,'P1'!$B:$AP,31,FALSE),"")</f>
        <v/>
      </c>
      <c r="R43" s="328" t="str">
        <f>IFERROR(VLOOKUP(R41,'P1'!$B:$AP,31,FALSE),"")</f>
        <v/>
      </c>
      <c r="S43" s="328" t="str">
        <f>IFERROR(VLOOKUP(S41,'P1'!$B:$AP,31,FALSE),"")</f>
        <v/>
      </c>
      <c r="T43" s="328" t="str">
        <f>IFERROR(VLOOKUP(T41,'P1'!$B:$AP,31,FALSE),"")</f>
        <v/>
      </c>
      <c r="U43" s="328" t="str">
        <f>IFERROR(VLOOKUP(U41,'P1'!$B:$AP,31,FALSE),"")</f>
        <v/>
      </c>
      <c r="V43" s="328" t="str">
        <f>IFERROR(VLOOKUP(V41,'P1'!$B:$AP,31,FALSE),"")</f>
        <v/>
      </c>
      <c r="W43" s="328" t="str">
        <f>IFERROR(VLOOKUP(W41,'P1'!$B:$AP,31,FALSE),"")</f>
        <v/>
      </c>
      <c r="X43" s="328" t="str">
        <f>IFERROR(VLOOKUP(X41,'P1'!$B:$AP,31,FALSE),"")</f>
        <v/>
      </c>
      <c r="Y43" s="328" t="str">
        <f>IFERROR(VLOOKUP(Y41,'P1'!$B:$AP,31,FALSE),"")</f>
        <v/>
      </c>
      <c r="Z43" s="328" t="str">
        <f>IFERROR(VLOOKUP(Z41,'P1'!$B:$AP,31,FALSE),"")</f>
        <v/>
      </c>
      <c r="AA43" s="328" t="str">
        <f>IFERROR(VLOOKUP(AA41,'P1'!$B:$AP,31,FALSE),"")</f>
        <v/>
      </c>
      <c r="AB43" s="328" t="str">
        <f>IFERROR(VLOOKUP(AB41,'P1'!$B:$AP,31,FALSE),"")</f>
        <v/>
      </c>
      <c r="AC43" s="328" t="str">
        <f>IFERROR(VLOOKUP(AC41,'P1'!$B:$AP,31,FALSE),"")</f>
        <v/>
      </c>
      <c r="AD43" s="328" t="str">
        <f>IFERROR(VLOOKUP(AD41,'P1'!$B:$AP,31,FALSE),"")</f>
        <v/>
      </c>
      <c r="AE43" s="328" t="str">
        <f>IFERROR(VLOOKUP(AE41,'P1'!$B:$AP,31,FALSE),"")</f>
        <v/>
      </c>
      <c r="AF43" s="328" t="str">
        <f>IFERROR(VLOOKUP(AF41,'P1'!$B:$AP,31,FALSE),"")</f>
        <v/>
      </c>
      <c r="AG43" s="328" t="str">
        <f>IFERROR(VLOOKUP(AG41,'P1'!$B:$AP,31,FALSE),"")</f>
        <v/>
      </c>
      <c r="AH43" s="328" t="str">
        <f>IFERROR(VLOOKUP(AH41,'P1'!$B:$AP,31,FALSE),"")</f>
        <v/>
      </c>
      <c r="AI43" s="328" t="str">
        <f>IFERROR(VLOOKUP(AI41,'P1'!$B:$AP,31,FALSE),"")</f>
        <v/>
      </c>
      <c r="AJ43" s="328" t="str">
        <f>IFERROR(VLOOKUP(AJ41,'P1'!$B:$AP,31,FALSE),"")</f>
        <v/>
      </c>
      <c r="AK43" s="328" t="str">
        <f>IFERROR(VLOOKUP(AK41,'P1'!$B:$AP,31,FALSE),"")</f>
        <v/>
      </c>
      <c r="AL43" s="328" t="str">
        <f>IFERROR(VLOOKUP(AL41,'P1'!$B:$AP,31,FALSE),"")</f>
        <v/>
      </c>
      <c r="AM43" s="328" t="str">
        <f>IFERROR(VLOOKUP(AM41,'P1'!$B:$AP,31,FALSE),"")</f>
        <v/>
      </c>
      <c r="AN43" s="550"/>
      <c r="AO43" s="528"/>
      <c r="AP43" s="555"/>
      <c r="AQ43" s="556"/>
      <c r="AR43" s="528"/>
      <c r="AS43" s="528"/>
      <c r="AT43" s="529"/>
      <c r="AU43" s="329"/>
      <c r="AV43" s="329"/>
      <c r="AX43" s="329"/>
      <c r="AY43" s="329"/>
    </row>
    <row r="44" spans="1:51" s="302" customFormat="1" ht="12" customHeight="1">
      <c r="A44" s="530">
        <v>8</v>
      </c>
      <c r="B44" s="533"/>
      <c r="C44" s="536"/>
      <c r="D44" s="539" t="s">
        <v>400</v>
      </c>
      <c r="E44" s="319"/>
      <c r="F44" s="542"/>
      <c r="G44" s="543"/>
      <c r="H44" s="320" t="s">
        <v>401</v>
      </c>
      <c r="I44" s="321"/>
      <c r="J44" s="321"/>
      <c r="K44" s="321"/>
      <c r="L44" s="321"/>
      <c r="M44" s="321"/>
      <c r="N44" s="321"/>
      <c r="O44" s="321"/>
      <c r="P44" s="321"/>
      <c r="Q44" s="321"/>
      <c r="R44" s="321"/>
      <c r="S44" s="321"/>
      <c r="T44" s="321"/>
      <c r="U44" s="321"/>
      <c r="V44" s="321"/>
      <c r="W44" s="321"/>
      <c r="X44" s="321"/>
      <c r="Y44" s="321"/>
      <c r="Z44" s="321"/>
      <c r="AA44" s="321"/>
      <c r="AB44" s="321"/>
      <c r="AC44" s="321"/>
      <c r="AD44" s="321"/>
      <c r="AE44" s="321"/>
      <c r="AF44" s="321"/>
      <c r="AG44" s="321"/>
      <c r="AH44" s="321"/>
      <c r="AI44" s="321"/>
      <c r="AJ44" s="321"/>
      <c r="AK44" s="321"/>
      <c r="AL44" s="321"/>
      <c r="AM44" s="321"/>
      <c r="AN44" s="548">
        <f t="shared" ref="AN44" si="24">IF(LEFT($AN$1,6)="共同生活援助",SUM(I45:AM45),SUM(I45:AM46))</f>
        <v>0</v>
      </c>
      <c r="AO44" s="526">
        <f>IF($AN$3="４週",AN44/4,AN44/(DAY(EOMONTH($I$21,0))/7))</f>
        <v>0</v>
      </c>
      <c r="AP44" s="551"/>
      <c r="AQ44" s="552"/>
      <c r="AR44" s="526" t="str">
        <f t="shared" ref="AR44" si="25">IF($AN$3="４週",AU45,AV45)</f>
        <v/>
      </c>
      <c r="AS44" s="526"/>
      <c r="AT44" s="529"/>
      <c r="AU44" s="322" t="s">
        <v>402</v>
      </c>
      <c r="AV44" s="322" t="s">
        <v>403</v>
      </c>
      <c r="AX44" s="322" t="s">
        <v>404</v>
      </c>
      <c r="AY44" s="322" t="s">
        <v>405</v>
      </c>
    </row>
    <row r="45" spans="1:51" s="302" customFormat="1" ht="12" customHeight="1">
      <c r="A45" s="531"/>
      <c r="B45" s="534"/>
      <c r="C45" s="537"/>
      <c r="D45" s="540"/>
      <c r="E45" s="323"/>
      <c r="F45" s="544"/>
      <c r="G45" s="545"/>
      <c r="H45" s="324" t="s">
        <v>406</v>
      </c>
      <c r="I45" s="328" t="str">
        <f>IFERROR(VLOOKUP(I44,'P1'!$B:$AP,41,FALSE),"")</f>
        <v/>
      </c>
      <c r="J45" s="328" t="str">
        <f>IFERROR(VLOOKUP(J44,'P1'!$B:$AP,41,FALSE),"")</f>
        <v/>
      </c>
      <c r="K45" s="328" t="str">
        <f>IFERROR(VLOOKUP(K44,'P1'!$B:$AP,41,FALSE),"")</f>
        <v/>
      </c>
      <c r="L45" s="328" t="str">
        <f>IFERROR(VLOOKUP(L44,'P1'!$B:$AP,41,FALSE),"")</f>
        <v/>
      </c>
      <c r="M45" s="328" t="str">
        <f>IFERROR(VLOOKUP(M44,'P1'!$B:$AP,41,FALSE),"")</f>
        <v/>
      </c>
      <c r="N45" s="328" t="str">
        <f>IFERROR(VLOOKUP(N44,'P1'!$B:$AP,41,FALSE),"")</f>
        <v/>
      </c>
      <c r="O45" s="328" t="str">
        <f>IFERROR(VLOOKUP(O44,'P1'!$B:$AP,41,FALSE),"")</f>
        <v/>
      </c>
      <c r="P45" s="328" t="str">
        <f>IFERROR(VLOOKUP(P44,'P1'!$B:$AP,41,FALSE),"")</f>
        <v/>
      </c>
      <c r="Q45" s="328" t="str">
        <f>IFERROR(VLOOKUP(Q44,'P1'!$B:$AP,41,FALSE),"")</f>
        <v/>
      </c>
      <c r="R45" s="328" t="str">
        <f>IFERROR(VLOOKUP(R44,'P1'!$B:$AP,41,FALSE),"")</f>
        <v/>
      </c>
      <c r="S45" s="328" t="str">
        <f>IFERROR(VLOOKUP(S44,'P1'!$B:$AP,41,FALSE),"")</f>
        <v/>
      </c>
      <c r="T45" s="328" t="str">
        <f>IFERROR(VLOOKUP(T44,'P1'!$B:$AP,41,FALSE),"")</f>
        <v/>
      </c>
      <c r="U45" s="328" t="str">
        <f>IFERROR(VLOOKUP(U44,'P1'!$B:$AP,41,FALSE),"")</f>
        <v/>
      </c>
      <c r="V45" s="328" t="str">
        <f>IFERROR(VLOOKUP(V44,'P1'!$B:$AP,41,FALSE),"")</f>
        <v/>
      </c>
      <c r="W45" s="328" t="str">
        <f>IFERROR(VLOOKUP(W44,'P1'!$B:$AP,41,FALSE),"")</f>
        <v/>
      </c>
      <c r="X45" s="328" t="str">
        <f>IFERROR(VLOOKUP(X44,'P1'!$B:$AP,41,FALSE),"")</f>
        <v/>
      </c>
      <c r="Y45" s="328" t="str">
        <f>IFERROR(VLOOKUP(Y44,'P1'!$B:$AP,41,FALSE),"")</f>
        <v/>
      </c>
      <c r="Z45" s="328" t="str">
        <f>IFERROR(VLOOKUP(Z44,'P1'!$B:$AP,41,FALSE),"")</f>
        <v/>
      </c>
      <c r="AA45" s="328" t="str">
        <f>IFERROR(VLOOKUP(AA44,'P1'!$B:$AP,41,FALSE),"")</f>
        <v/>
      </c>
      <c r="AB45" s="328" t="str">
        <f>IFERROR(VLOOKUP(AB44,'P1'!$B:$AP,41,FALSE),"")</f>
        <v/>
      </c>
      <c r="AC45" s="328" t="str">
        <f>IFERROR(VLOOKUP(AC44,'P1'!$B:$AP,41,FALSE),"")</f>
        <v/>
      </c>
      <c r="AD45" s="328" t="str">
        <f>IFERROR(VLOOKUP(AD44,'P1'!$B:$AP,41,FALSE),"")</f>
        <v/>
      </c>
      <c r="AE45" s="328" t="str">
        <f>IFERROR(VLOOKUP(AE44,'P1'!$B:$AP,41,FALSE),"")</f>
        <v/>
      </c>
      <c r="AF45" s="328" t="str">
        <f>IFERROR(VLOOKUP(AF44,'P1'!$B:$AP,41,FALSE),"")</f>
        <v/>
      </c>
      <c r="AG45" s="328" t="str">
        <f>IFERROR(VLOOKUP(AG44,'P1'!$B:$AP,41,FALSE),"")</f>
        <v/>
      </c>
      <c r="AH45" s="328" t="str">
        <f>IFERROR(VLOOKUP(AH44,'P1'!$B:$AP,41,FALSE),"")</f>
        <v/>
      </c>
      <c r="AI45" s="328" t="str">
        <f>IFERROR(VLOOKUP(AI44,'P1'!$B:$AP,41,FALSE),"")</f>
        <v/>
      </c>
      <c r="AJ45" s="328" t="str">
        <f>IFERROR(VLOOKUP(AJ44,'P1'!$B:$AP,41,FALSE),"")</f>
        <v/>
      </c>
      <c r="AK45" s="328" t="str">
        <f>IFERROR(VLOOKUP(AK44,'P1'!$B:$AP,41,FALSE),"")</f>
        <v/>
      </c>
      <c r="AL45" s="328" t="str">
        <f>IFERROR(VLOOKUP(AL44,'P1'!$B:$AP,41,FALSE),"")</f>
        <v/>
      </c>
      <c r="AM45" s="328" t="str">
        <f>IFERROR(VLOOKUP(AM44,'P1'!$B:$AP,41,FALSE),"")</f>
        <v/>
      </c>
      <c r="AN45" s="549"/>
      <c r="AO45" s="527"/>
      <c r="AP45" s="553"/>
      <c r="AQ45" s="554"/>
      <c r="AR45" s="527"/>
      <c r="AS45" s="527"/>
      <c r="AT45" s="529"/>
      <c r="AU45" s="326" t="str">
        <f t="shared" ref="AU45" si="26">IFERROR(IF($D44="□",($AO44/$AK$6),($AO44/$AK$8)),"")</f>
        <v/>
      </c>
      <c r="AV45" s="326" t="str">
        <f t="shared" ref="AV45" si="27">IFERROR(IF($D44="□",($AN44/$AO$6),($AN44/$AO$8)),"")</f>
        <v/>
      </c>
      <c r="AX45" s="326" t="s">
        <v>565</v>
      </c>
      <c r="AY45" s="326" t="s">
        <v>565</v>
      </c>
    </row>
    <row r="46" spans="1:51" s="302" customFormat="1" ht="12" customHeight="1">
      <c r="A46" s="532"/>
      <c r="B46" s="535"/>
      <c r="C46" s="538"/>
      <c r="D46" s="541"/>
      <c r="E46" s="323"/>
      <c r="F46" s="546"/>
      <c r="G46" s="547"/>
      <c r="H46" s="327" t="s">
        <v>407</v>
      </c>
      <c r="I46" s="328" t="str">
        <f>IFERROR(VLOOKUP(I44,'P1'!$B:$AP,31,FALSE),"")</f>
        <v/>
      </c>
      <c r="J46" s="328" t="str">
        <f>IFERROR(VLOOKUP(J44,'P1'!$B:$AP,31,FALSE),"")</f>
        <v/>
      </c>
      <c r="K46" s="328" t="str">
        <f>IFERROR(VLOOKUP(K44,'P1'!$B:$AP,31,FALSE),"")</f>
        <v/>
      </c>
      <c r="L46" s="328" t="str">
        <f>IFERROR(VLOOKUP(L44,'P1'!$B:$AP,31,FALSE),"")</f>
        <v/>
      </c>
      <c r="M46" s="328" t="str">
        <f>IFERROR(VLOOKUP(M44,'P1'!$B:$AP,31,FALSE),"")</f>
        <v/>
      </c>
      <c r="N46" s="328" t="str">
        <f>IFERROR(VLOOKUP(N44,'P1'!$B:$AP,31,FALSE),"")</f>
        <v/>
      </c>
      <c r="O46" s="328" t="str">
        <f>IFERROR(VLOOKUP(O44,'P1'!$B:$AP,31,FALSE),"")</f>
        <v/>
      </c>
      <c r="P46" s="328" t="str">
        <f>IFERROR(VLOOKUP(P44,'P1'!$B:$AP,31,FALSE),"")</f>
        <v/>
      </c>
      <c r="Q46" s="328" t="str">
        <f>IFERROR(VLOOKUP(Q44,'P1'!$B:$AP,31,FALSE),"")</f>
        <v/>
      </c>
      <c r="R46" s="328" t="str">
        <f>IFERROR(VLOOKUP(R44,'P1'!$B:$AP,31,FALSE),"")</f>
        <v/>
      </c>
      <c r="S46" s="328" t="str">
        <f>IFERROR(VLOOKUP(S44,'P1'!$B:$AP,31,FALSE),"")</f>
        <v/>
      </c>
      <c r="T46" s="328" t="str">
        <f>IFERROR(VLOOKUP(T44,'P1'!$B:$AP,31,FALSE),"")</f>
        <v/>
      </c>
      <c r="U46" s="328" t="str">
        <f>IFERROR(VLOOKUP(U44,'P1'!$B:$AP,31,FALSE),"")</f>
        <v/>
      </c>
      <c r="V46" s="328" t="str">
        <f>IFERROR(VLOOKUP(V44,'P1'!$B:$AP,31,FALSE),"")</f>
        <v/>
      </c>
      <c r="W46" s="328" t="str">
        <f>IFERROR(VLOOKUP(W44,'P1'!$B:$AP,31,FALSE),"")</f>
        <v/>
      </c>
      <c r="X46" s="328" t="str">
        <f>IFERROR(VLOOKUP(X44,'P1'!$B:$AP,31,FALSE),"")</f>
        <v/>
      </c>
      <c r="Y46" s="328" t="str">
        <f>IFERROR(VLOOKUP(Y44,'P1'!$B:$AP,31,FALSE),"")</f>
        <v/>
      </c>
      <c r="Z46" s="328" t="str">
        <f>IFERROR(VLOOKUP(Z44,'P1'!$B:$AP,31,FALSE),"")</f>
        <v/>
      </c>
      <c r="AA46" s="328" t="str">
        <f>IFERROR(VLOOKUP(AA44,'P1'!$B:$AP,31,FALSE),"")</f>
        <v/>
      </c>
      <c r="AB46" s="328" t="str">
        <f>IFERROR(VLOOKUP(AB44,'P1'!$B:$AP,31,FALSE),"")</f>
        <v/>
      </c>
      <c r="AC46" s="328" t="str">
        <f>IFERROR(VLOOKUP(AC44,'P1'!$B:$AP,31,FALSE),"")</f>
        <v/>
      </c>
      <c r="AD46" s="328" t="str">
        <f>IFERROR(VLOOKUP(AD44,'P1'!$B:$AP,31,FALSE),"")</f>
        <v/>
      </c>
      <c r="AE46" s="328" t="str">
        <f>IFERROR(VLOOKUP(AE44,'P1'!$B:$AP,31,FALSE),"")</f>
        <v/>
      </c>
      <c r="AF46" s="328" t="str">
        <f>IFERROR(VLOOKUP(AF44,'P1'!$B:$AP,31,FALSE),"")</f>
        <v/>
      </c>
      <c r="AG46" s="328" t="str">
        <f>IFERROR(VLOOKUP(AG44,'P1'!$B:$AP,31,FALSE),"")</f>
        <v/>
      </c>
      <c r="AH46" s="328" t="str">
        <f>IFERROR(VLOOKUP(AH44,'P1'!$B:$AP,31,FALSE),"")</f>
        <v/>
      </c>
      <c r="AI46" s="328" t="str">
        <f>IFERROR(VLOOKUP(AI44,'P1'!$B:$AP,31,FALSE),"")</f>
        <v/>
      </c>
      <c r="AJ46" s="328" t="str">
        <f>IFERROR(VLOOKUP(AJ44,'P1'!$B:$AP,31,FALSE),"")</f>
        <v/>
      </c>
      <c r="AK46" s="328" t="str">
        <f>IFERROR(VLOOKUP(AK44,'P1'!$B:$AP,31,FALSE),"")</f>
        <v/>
      </c>
      <c r="AL46" s="328" t="str">
        <f>IFERROR(VLOOKUP(AL44,'P1'!$B:$AP,31,FALSE),"")</f>
        <v/>
      </c>
      <c r="AM46" s="328" t="str">
        <f>IFERROR(VLOOKUP(AM44,'P1'!$B:$AP,31,FALSE),"")</f>
        <v/>
      </c>
      <c r="AN46" s="550"/>
      <c r="AO46" s="528"/>
      <c r="AP46" s="555"/>
      <c r="AQ46" s="556"/>
      <c r="AR46" s="528"/>
      <c r="AS46" s="528"/>
      <c r="AT46" s="529"/>
      <c r="AU46" s="329"/>
      <c r="AV46" s="329"/>
      <c r="AX46" s="329"/>
      <c r="AY46" s="329"/>
    </row>
    <row r="47" spans="1:51" s="302" customFormat="1" ht="12" customHeight="1">
      <c r="A47" s="530">
        <v>9</v>
      </c>
      <c r="B47" s="533"/>
      <c r="C47" s="536"/>
      <c r="D47" s="539" t="s">
        <v>400</v>
      </c>
      <c r="E47" s="319"/>
      <c r="F47" s="542"/>
      <c r="G47" s="543"/>
      <c r="H47" s="320" t="s">
        <v>401</v>
      </c>
      <c r="I47" s="321"/>
      <c r="J47" s="321"/>
      <c r="K47" s="321"/>
      <c r="L47" s="321"/>
      <c r="M47" s="321"/>
      <c r="N47" s="321"/>
      <c r="O47" s="321"/>
      <c r="P47" s="321"/>
      <c r="Q47" s="321"/>
      <c r="R47" s="321"/>
      <c r="S47" s="321"/>
      <c r="T47" s="321"/>
      <c r="U47" s="321"/>
      <c r="V47" s="321"/>
      <c r="W47" s="321"/>
      <c r="X47" s="321"/>
      <c r="Y47" s="321"/>
      <c r="Z47" s="321"/>
      <c r="AA47" s="321"/>
      <c r="AB47" s="321"/>
      <c r="AC47" s="321"/>
      <c r="AD47" s="321"/>
      <c r="AE47" s="321"/>
      <c r="AF47" s="321"/>
      <c r="AG47" s="321"/>
      <c r="AH47" s="321"/>
      <c r="AI47" s="321"/>
      <c r="AJ47" s="321"/>
      <c r="AK47" s="321"/>
      <c r="AL47" s="321"/>
      <c r="AM47" s="321"/>
      <c r="AN47" s="548">
        <f t="shared" ref="AN47" si="28">IF(LEFT($AN$1,6)="共同生活援助",SUM(I48:AM48),SUM(I48:AM49))</f>
        <v>0</v>
      </c>
      <c r="AO47" s="526">
        <f>IF($AN$3="４週",AN47/4,AN47/(DAY(EOMONTH($I$21,0))/7))</f>
        <v>0</v>
      </c>
      <c r="AP47" s="551"/>
      <c r="AQ47" s="552"/>
      <c r="AR47" s="526" t="str">
        <f t="shared" ref="AR47" si="29">IF($AN$3="４週",AU48,AV48)</f>
        <v/>
      </c>
      <c r="AS47" s="526"/>
      <c r="AT47" s="529"/>
      <c r="AU47" s="322" t="s">
        <v>402</v>
      </c>
      <c r="AV47" s="322" t="s">
        <v>403</v>
      </c>
      <c r="AX47" s="322" t="s">
        <v>404</v>
      </c>
      <c r="AY47" s="322" t="s">
        <v>405</v>
      </c>
    </row>
    <row r="48" spans="1:51" s="302" customFormat="1" ht="12" customHeight="1">
      <c r="A48" s="531"/>
      <c r="B48" s="534"/>
      <c r="C48" s="537"/>
      <c r="D48" s="540"/>
      <c r="E48" s="323"/>
      <c r="F48" s="544"/>
      <c r="G48" s="545"/>
      <c r="H48" s="324" t="s">
        <v>406</v>
      </c>
      <c r="I48" s="328" t="str">
        <f>IFERROR(VLOOKUP(I47,'P1'!$B:$AP,41,FALSE),"")</f>
        <v/>
      </c>
      <c r="J48" s="328" t="str">
        <f>IFERROR(VLOOKUP(J47,'P1'!$B:$AP,41,FALSE),"")</f>
        <v/>
      </c>
      <c r="K48" s="328" t="str">
        <f>IFERROR(VLOOKUP(K47,'P1'!$B:$AP,41,FALSE),"")</f>
        <v/>
      </c>
      <c r="L48" s="328" t="str">
        <f>IFERROR(VLOOKUP(L47,'P1'!$B:$AP,41,FALSE),"")</f>
        <v/>
      </c>
      <c r="M48" s="328" t="str">
        <f>IFERROR(VLOOKUP(M47,'P1'!$B:$AP,41,FALSE),"")</f>
        <v/>
      </c>
      <c r="N48" s="328" t="str">
        <f>IFERROR(VLOOKUP(N47,'P1'!$B:$AP,41,FALSE),"")</f>
        <v/>
      </c>
      <c r="O48" s="328" t="str">
        <f>IFERROR(VLOOKUP(O47,'P1'!$B:$AP,41,FALSE),"")</f>
        <v/>
      </c>
      <c r="P48" s="328" t="str">
        <f>IFERROR(VLOOKUP(P47,'P1'!$B:$AP,41,FALSE),"")</f>
        <v/>
      </c>
      <c r="Q48" s="328" t="str">
        <f>IFERROR(VLOOKUP(Q47,'P1'!$B:$AP,41,FALSE),"")</f>
        <v/>
      </c>
      <c r="R48" s="328" t="str">
        <f>IFERROR(VLOOKUP(R47,'P1'!$B:$AP,41,FALSE),"")</f>
        <v/>
      </c>
      <c r="S48" s="328" t="str">
        <f>IFERROR(VLOOKUP(S47,'P1'!$B:$AP,41,FALSE),"")</f>
        <v/>
      </c>
      <c r="T48" s="328" t="str">
        <f>IFERROR(VLOOKUP(T47,'P1'!$B:$AP,41,FALSE),"")</f>
        <v/>
      </c>
      <c r="U48" s="328" t="str">
        <f>IFERROR(VLOOKUP(U47,'P1'!$B:$AP,41,FALSE),"")</f>
        <v/>
      </c>
      <c r="V48" s="328" t="str">
        <f>IFERROR(VLOOKUP(V47,'P1'!$B:$AP,41,FALSE),"")</f>
        <v/>
      </c>
      <c r="W48" s="328" t="str">
        <f>IFERROR(VLOOKUP(W47,'P1'!$B:$AP,41,FALSE),"")</f>
        <v/>
      </c>
      <c r="X48" s="328" t="str">
        <f>IFERROR(VLOOKUP(X47,'P1'!$B:$AP,41,FALSE),"")</f>
        <v/>
      </c>
      <c r="Y48" s="328" t="str">
        <f>IFERROR(VLOOKUP(Y47,'P1'!$B:$AP,41,FALSE),"")</f>
        <v/>
      </c>
      <c r="Z48" s="328" t="str">
        <f>IFERROR(VLOOKUP(Z47,'P1'!$B:$AP,41,FALSE),"")</f>
        <v/>
      </c>
      <c r="AA48" s="328" t="str">
        <f>IFERROR(VLOOKUP(AA47,'P1'!$B:$AP,41,FALSE),"")</f>
        <v/>
      </c>
      <c r="AB48" s="328" t="str">
        <f>IFERROR(VLOOKUP(AB47,'P1'!$B:$AP,41,FALSE),"")</f>
        <v/>
      </c>
      <c r="AC48" s="328" t="str">
        <f>IFERROR(VLOOKUP(AC47,'P1'!$B:$AP,41,FALSE),"")</f>
        <v/>
      </c>
      <c r="AD48" s="328" t="str">
        <f>IFERROR(VLOOKUP(AD47,'P1'!$B:$AP,41,FALSE),"")</f>
        <v/>
      </c>
      <c r="AE48" s="328" t="str">
        <f>IFERROR(VLOOKUP(AE47,'P1'!$B:$AP,41,FALSE),"")</f>
        <v/>
      </c>
      <c r="AF48" s="328" t="str">
        <f>IFERROR(VLOOKUP(AF47,'P1'!$B:$AP,41,FALSE),"")</f>
        <v/>
      </c>
      <c r="AG48" s="328" t="str">
        <f>IFERROR(VLOOKUP(AG47,'P1'!$B:$AP,41,FALSE),"")</f>
        <v/>
      </c>
      <c r="AH48" s="328" t="str">
        <f>IFERROR(VLOOKUP(AH47,'P1'!$B:$AP,41,FALSE),"")</f>
        <v/>
      </c>
      <c r="AI48" s="328" t="str">
        <f>IFERROR(VLOOKUP(AI47,'P1'!$B:$AP,41,FALSE),"")</f>
        <v/>
      </c>
      <c r="AJ48" s="328" t="str">
        <f>IFERROR(VLOOKUP(AJ47,'P1'!$B:$AP,41,FALSE),"")</f>
        <v/>
      </c>
      <c r="AK48" s="328" t="str">
        <f>IFERROR(VLOOKUP(AK47,'P1'!$B:$AP,41,FALSE),"")</f>
        <v/>
      </c>
      <c r="AL48" s="328" t="str">
        <f>IFERROR(VLOOKUP(AL47,'P1'!$B:$AP,41,FALSE),"")</f>
        <v/>
      </c>
      <c r="AM48" s="328" t="str">
        <f>IFERROR(VLOOKUP(AM47,'P1'!$B:$AP,41,FALSE),"")</f>
        <v/>
      </c>
      <c r="AN48" s="549"/>
      <c r="AO48" s="527"/>
      <c r="AP48" s="553"/>
      <c r="AQ48" s="554"/>
      <c r="AR48" s="527"/>
      <c r="AS48" s="527"/>
      <c r="AT48" s="529"/>
      <c r="AU48" s="326" t="str">
        <f t="shared" ref="AU48" si="30">IFERROR(IF($D47="□",($AO47/$AK$6),($AO47/$AK$8)),"")</f>
        <v/>
      </c>
      <c r="AV48" s="326" t="str">
        <f t="shared" ref="AV48" si="31">IFERROR(IF($D47="□",($AN47/$AO$6),($AN47/$AO$8)),"")</f>
        <v/>
      </c>
      <c r="AX48" s="326" t="s">
        <v>565</v>
      </c>
      <c r="AY48" s="326" t="s">
        <v>565</v>
      </c>
    </row>
    <row r="49" spans="1:51" s="302" customFormat="1" ht="12" customHeight="1">
      <c r="A49" s="532"/>
      <c r="B49" s="535"/>
      <c r="C49" s="538"/>
      <c r="D49" s="541"/>
      <c r="E49" s="323"/>
      <c r="F49" s="546"/>
      <c r="G49" s="547"/>
      <c r="H49" s="327" t="s">
        <v>407</v>
      </c>
      <c r="I49" s="328" t="str">
        <f>IFERROR(VLOOKUP(I47,'P1'!$B:$AP,31,FALSE),"")</f>
        <v/>
      </c>
      <c r="J49" s="328" t="str">
        <f>IFERROR(VLOOKUP(J47,'P1'!$B:$AP,31,FALSE),"")</f>
        <v/>
      </c>
      <c r="K49" s="328" t="str">
        <f>IFERROR(VLOOKUP(K47,'P1'!$B:$AP,31,FALSE),"")</f>
        <v/>
      </c>
      <c r="L49" s="328" t="str">
        <f>IFERROR(VLOOKUP(L47,'P1'!$B:$AP,31,FALSE),"")</f>
        <v/>
      </c>
      <c r="M49" s="328" t="str">
        <f>IFERROR(VLOOKUP(M47,'P1'!$B:$AP,31,FALSE),"")</f>
        <v/>
      </c>
      <c r="N49" s="328" t="str">
        <f>IFERROR(VLOOKUP(N47,'P1'!$B:$AP,31,FALSE),"")</f>
        <v/>
      </c>
      <c r="O49" s="328" t="str">
        <f>IFERROR(VLOOKUP(O47,'P1'!$B:$AP,31,FALSE),"")</f>
        <v/>
      </c>
      <c r="P49" s="328" t="str">
        <f>IFERROR(VLOOKUP(P47,'P1'!$B:$AP,31,FALSE),"")</f>
        <v/>
      </c>
      <c r="Q49" s="328" t="str">
        <f>IFERROR(VLOOKUP(Q47,'P1'!$B:$AP,31,FALSE),"")</f>
        <v/>
      </c>
      <c r="R49" s="328" t="str">
        <f>IFERROR(VLOOKUP(R47,'P1'!$B:$AP,31,FALSE),"")</f>
        <v/>
      </c>
      <c r="S49" s="328" t="str">
        <f>IFERROR(VLOOKUP(S47,'P1'!$B:$AP,31,FALSE),"")</f>
        <v/>
      </c>
      <c r="T49" s="328" t="str">
        <f>IFERROR(VLOOKUP(T47,'P1'!$B:$AP,31,FALSE),"")</f>
        <v/>
      </c>
      <c r="U49" s="328" t="str">
        <f>IFERROR(VLOOKUP(U47,'P1'!$B:$AP,31,FALSE),"")</f>
        <v/>
      </c>
      <c r="V49" s="328" t="str">
        <f>IFERROR(VLOOKUP(V47,'P1'!$B:$AP,31,FALSE),"")</f>
        <v/>
      </c>
      <c r="W49" s="328" t="str">
        <f>IFERROR(VLOOKUP(W47,'P1'!$B:$AP,31,FALSE),"")</f>
        <v/>
      </c>
      <c r="X49" s="328" t="str">
        <f>IFERROR(VLOOKUP(X47,'P1'!$B:$AP,31,FALSE),"")</f>
        <v/>
      </c>
      <c r="Y49" s="328" t="str">
        <f>IFERROR(VLOOKUP(Y47,'P1'!$B:$AP,31,FALSE),"")</f>
        <v/>
      </c>
      <c r="Z49" s="328" t="str">
        <f>IFERROR(VLOOKUP(Z47,'P1'!$B:$AP,31,FALSE),"")</f>
        <v/>
      </c>
      <c r="AA49" s="328" t="str">
        <f>IFERROR(VLOOKUP(AA47,'P1'!$B:$AP,31,FALSE),"")</f>
        <v/>
      </c>
      <c r="AB49" s="328" t="str">
        <f>IFERROR(VLOOKUP(AB47,'P1'!$B:$AP,31,FALSE),"")</f>
        <v/>
      </c>
      <c r="AC49" s="328" t="str">
        <f>IFERROR(VLOOKUP(AC47,'P1'!$B:$AP,31,FALSE),"")</f>
        <v/>
      </c>
      <c r="AD49" s="328" t="str">
        <f>IFERROR(VLOOKUP(AD47,'P1'!$B:$AP,31,FALSE),"")</f>
        <v/>
      </c>
      <c r="AE49" s="328" t="str">
        <f>IFERROR(VLOOKUP(AE47,'P1'!$B:$AP,31,FALSE),"")</f>
        <v/>
      </c>
      <c r="AF49" s="328" t="str">
        <f>IFERROR(VLOOKUP(AF47,'P1'!$B:$AP,31,FALSE),"")</f>
        <v/>
      </c>
      <c r="AG49" s="328" t="str">
        <f>IFERROR(VLOOKUP(AG47,'P1'!$B:$AP,31,FALSE),"")</f>
        <v/>
      </c>
      <c r="AH49" s="328" t="str">
        <f>IFERROR(VLOOKUP(AH47,'P1'!$B:$AP,31,FALSE),"")</f>
        <v/>
      </c>
      <c r="AI49" s="328" t="str">
        <f>IFERROR(VLOOKUP(AI47,'P1'!$B:$AP,31,FALSE),"")</f>
        <v/>
      </c>
      <c r="AJ49" s="328" t="str">
        <f>IFERROR(VLOOKUP(AJ47,'P1'!$B:$AP,31,FALSE),"")</f>
        <v/>
      </c>
      <c r="AK49" s="328" t="str">
        <f>IFERROR(VLOOKUP(AK47,'P1'!$B:$AP,31,FALSE),"")</f>
        <v/>
      </c>
      <c r="AL49" s="328" t="str">
        <f>IFERROR(VLOOKUP(AL47,'P1'!$B:$AP,31,FALSE),"")</f>
        <v/>
      </c>
      <c r="AM49" s="328" t="str">
        <f>IFERROR(VLOOKUP(AM47,'P1'!$B:$AP,31,FALSE),"")</f>
        <v/>
      </c>
      <c r="AN49" s="550"/>
      <c r="AO49" s="528"/>
      <c r="AP49" s="555"/>
      <c r="AQ49" s="556"/>
      <c r="AR49" s="528"/>
      <c r="AS49" s="528"/>
      <c r="AT49" s="529"/>
      <c r="AU49" s="329"/>
      <c r="AV49" s="329"/>
      <c r="AX49" s="329"/>
      <c r="AY49" s="329"/>
    </row>
    <row r="50" spans="1:51" s="302" customFormat="1" ht="12" customHeight="1">
      <c r="A50" s="530">
        <v>10</v>
      </c>
      <c r="B50" s="533"/>
      <c r="C50" s="536"/>
      <c r="D50" s="539" t="s">
        <v>400</v>
      </c>
      <c r="E50" s="319"/>
      <c r="F50" s="542"/>
      <c r="G50" s="543"/>
      <c r="H50" s="320" t="s">
        <v>401</v>
      </c>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21"/>
      <c r="AL50" s="321"/>
      <c r="AM50" s="321"/>
      <c r="AN50" s="548">
        <f t="shared" ref="AN50" si="32">IF(LEFT($AN$1,6)="共同生活援助",SUM(I51:AM51),SUM(I51:AM52))</f>
        <v>0</v>
      </c>
      <c r="AO50" s="526">
        <f>IF($AN$3="４週",AN50/4,AN50/(DAY(EOMONTH($I$21,0))/7))</f>
        <v>0</v>
      </c>
      <c r="AP50" s="551"/>
      <c r="AQ50" s="552"/>
      <c r="AR50" s="526" t="str">
        <f t="shared" ref="AR50" si="33">IF($AN$3="４週",AU51,AV51)</f>
        <v/>
      </c>
      <c r="AS50" s="526"/>
      <c r="AT50" s="529"/>
      <c r="AU50" s="322" t="s">
        <v>402</v>
      </c>
      <c r="AV50" s="322" t="s">
        <v>403</v>
      </c>
      <c r="AX50" s="322" t="s">
        <v>404</v>
      </c>
      <c r="AY50" s="322" t="s">
        <v>405</v>
      </c>
    </row>
    <row r="51" spans="1:51" s="302" customFormat="1" ht="12" customHeight="1">
      <c r="A51" s="531"/>
      <c r="B51" s="534"/>
      <c r="C51" s="537"/>
      <c r="D51" s="540"/>
      <c r="E51" s="323"/>
      <c r="F51" s="544"/>
      <c r="G51" s="545"/>
      <c r="H51" s="324" t="s">
        <v>406</v>
      </c>
      <c r="I51" s="328" t="str">
        <f>IFERROR(VLOOKUP(I50,'P1'!$B:$AP,41,FALSE),"")</f>
        <v/>
      </c>
      <c r="J51" s="328" t="str">
        <f>IFERROR(VLOOKUP(J50,'P1'!$B:$AP,41,FALSE),"")</f>
        <v/>
      </c>
      <c r="K51" s="328" t="str">
        <f>IFERROR(VLOOKUP(K50,'P1'!$B:$AP,41,FALSE),"")</f>
        <v/>
      </c>
      <c r="L51" s="328" t="str">
        <f>IFERROR(VLOOKUP(L50,'P1'!$B:$AP,41,FALSE),"")</f>
        <v/>
      </c>
      <c r="M51" s="328" t="str">
        <f>IFERROR(VLOOKUP(M50,'P1'!$B:$AP,41,FALSE),"")</f>
        <v/>
      </c>
      <c r="N51" s="328" t="str">
        <f>IFERROR(VLOOKUP(N50,'P1'!$B:$AP,41,FALSE),"")</f>
        <v/>
      </c>
      <c r="O51" s="328" t="str">
        <f>IFERROR(VLOOKUP(O50,'P1'!$B:$AP,41,FALSE),"")</f>
        <v/>
      </c>
      <c r="P51" s="328" t="str">
        <f>IFERROR(VLOOKUP(P50,'P1'!$B:$AP,41,FALSE),"")</f>
        <v/>
      </c>
      <c r="Q51" s="328" t="str">
        <f>IFERROR(VLOOKUP(Q50,'P1'!$B:$AP,41,FALSE),"")</f>
        <v/>
      </c>
      <c r="R51" s="328" t="str">
        <f>IFERROR(VLOOKUP(R50,'P1'!$B:$AP,41,FALSE),"")</f>
        <v/>
      </c>
      <c r="S51" s="328" t="str">
        <f>IFERROR(VLOOKUP(S50,'P1'!$B:$AP,41,FALSE),"")</f>
        <v/>
      </c>
      <c r="T51" s="328" t="str">
        <f>IFERROR(VLOOKUP(T50,'P1'!$B:$AP,41,FALSE),"")</f>
        <v/>
      </c>
      <c r="U51" s="328" t="str">
        <f>IFERROR(VLOOKUP(U50,'P1'!$B:$AP,41,FALSE),"")</f>
        <v/>
      </c>
      <c r="V51" s="328" t="str">
        <f>IFERROR(VLOOKUP(V50,'P1'!$B:$AP,41,FALSE),"")</f>
        <v/>
      </c>
      <c r="W51" s="328" t="str">
        <f>IFERROR(VLOOKUP(W50,'P1'!$B:$AP,41,FALSE),"")</f>
        <v/>
      </c>
      <c r="X51" s="328" t="str">
        <f>IFERROR(VLOOKUP(X50,'P1'!$B:$AP,41,FALSE),"")</f>
        <v/>
      </c>
      <c r="Y51" s="328" t="str">
        <f>IFERROR(VLOOKUP(Y50,'P1'!$B:$AP,41,FALSE),"")</f>
        <v/>
      </c>
      <c r="Z51" s="328" t="str">
        <f>IFERROR(VLOOKUP(Z50,'P1'!$B:$AP,41,FALSE),"")</f>
        <v/>
      </c>
      <c r="AA51" s="328" t="str">
        <f>IFERROR(VLOOKUP(AA50,'P1'!$B:$AP,41,FALSE),"")</f>
        <v/>
      </c>
      <c r="AB51" s="328" t="str">
        <f>IFERROR(VLOOKUP(AB50,'P1'!$B:$AP,41,FALSE),"")</f>
        <v/>
      </c>
      <c r="AC51" s="328" t="str">
        <f>IFERROR(VLOOKUP(AC50,'P1'!$B:$AP,41,FALSE),"")</f>
        <v/>
      </c>
      <c r="AD51" s="328" t="str">
        <f>IFERROR(VLOOKUP(AD50,'P1'!$B:$AP,41,FALSE),"")</f>
        <v/>
      </c>
      <c r="AE51" s="328" t="str">
        <f>IFERROR(VLOOKUP(AE50,'P1'!$B:$AP,41,FALSE),"")</f>
        <v/>
      </c>
      <c r="AF51" s="328" t="str">
        <f>IFERROR(VLOOKUP(AF50,'P1'!$B:$AP,41,FALSE),"")</f>
        <v/>
      </c>
      <c r="AG51" s="328" t="str">
        <f>IFERROR(VLOOKUP(AG50,'P1'!$B:$AP,41,FALSE),"")</f>
        <v/>
      </c>
      <c r="AH51" s="328" t="str">
        <f>IFERROR(VLOOKUP(AH50,'P1'!$B:$AP,41,FALSE),"")</f>
        <v/>
      </c>
      <c r="AI51" s="328" t="str">
        <f>IFERROR(VLOOKUP(AI50,'P1'!$B:$AP,41,FALSE),"")</f>
        <v/>
      </c>
      <c r="AJ51" s="328" t="str">
        <f>IFERROR(VLOOKUP(AJ50,'P1'!$B:$AP,41,FALSE),"")</f>
        <v/>
      </c>
      <c r="AK51" s="328" t="str">
        <f>IFERROR(VLOOKUP(AK50,'P1'!$B:$AP,41,FALSE),"")</f>
        <v/>
      </c>
      <c r="AL51" s="328" t="str">
        <f>IFERROR(VLOOKUP(AL50,'P1'!$B:$AP,41,FALSE),"")</f>
        <v/>
      </c>
      <c r="AM51" s="328" t="str">
        <f>IFERROR(VLOOKUP(AM50,'P1'!$B:$AP,41,FALSE),"")</f>
        <v/>
      </c>
      <c r="AN51" s="549"/>
      <c r="AO51" s="527"/>
      <c r="AP51" s="553"/>
      <c r="AQ51" s="554"/>
      <c r="AR51" s="527"/>
      <c r="AS51" s="527"/>
      <c r="AT51" s="529"/>
      <c r="AU51" s="326" t="str">
        <f t="shared" ref="AU51" si="34">IFERROR(IF($D50="□",($AO50/$AK$6),($AO50/$AK$8)),"")</f>
        <v/>
      </c>
      <c r="AV51" s="326" t="str">
        <f t="shared" ref="AV51" si="35">IFERROR(IF($D50="□",($AN50/$AO$6),($AN50/$AO$8)),"")</f>
        <v/>
      </c>
      <c r="AX51" s="326" t="s">
        <v>565</v>
      </c>
      <c r="AY51" s="326" t="s">
        <v>565</v>
      </c>
    </row>
    <row r="52" spans="1:51" s="302" customFormat="1" ht="12" customHeight="1">
      <c r="A52" s="532"/>
      <c r="B52" s="535"/>
      <c r="C52" s="538"/>
      <c r="D52" s="541"/>
      <c r="E52" s="323"/>
      <c r="F52" s="546"/>
      <c r="G52" s="547"/>
      <c r="H52" s="327" t="s">
        <v>407</v>
      </c>
      <c r="I52" s="328" t="str">
        <f>IFERROR(VLOOKUP(I50,'P1'!$B:$AP,31,FALSE),"")</f>
        <v/>
      </c>
      <c r="J52" s="328" t="str">
        <f>IFERROR(VLOOKUP(J50,'P1'!$B:$AP,31,FALSE),"")</f>
        <v/>
      </c>
      <c r="K52" s="328" t="str">
        <f>IFERROR(VLOOKUP(K50,'P1'!$B:$AP,31,FALSE),"")</f>
        <v/>
      </c>
      <c r="L52" s="328" t="str">
        <f>IFERROR(VLOOKUP(L50,'P1'!$B:$AP,31,FALSE),"")</f>
        <v/>
      </c>
      <c r="M52" s="328" t="str">
        <f>IFERROR(VLOOKUP(M50,'P1'!$B:$AP,31,FALSE),"")</f>
        <v/>
      </c>
      <c r="N52" s="328" t="str">
        <f>IFERROR(VLOOKUP(N50,'P1'!$B:$AP,31,FALSE),"")</f>
        <v/>
      </c>
      <c r="O52" s="328" t="str">
        <f>IFERROR(VLOOKUP(O50,'P1'!$B:$AP,31,FALSE),"")</f>
        <v/>
      </c>
      <c r="P52" s="328" t="str">
        <f>IFERROR(VLOOKUP(P50,'P1'!$B:$AP,31,FALSE),"")</f>
        <v/>
      </c>
      <c r="Q52" s="328" t="str">
        <f>IFERROR(VLOOKUP(Q50,'P1'!$B:$AP,31,FALSE),"")</f>
        <v/>
      </c>
      <c r="R52" s="328" t="str">
        <f>IFERROR(VLOOKUP(R50,'P1'!$B:$AP,31,FALSE),"")</f>
        <v/>
      </c>
      <c r="S52" s="328" t="str">
        <f>IFERROR(VLOOKUP(S50,'P1'!$B:$AP,31,FALSE),"")</f>
        <v/>
      </c>
      <c r="T52" s="328" t="str">
        <f>IFERROR(VLOOKUP(T50,'P1'!$B:$AP,31,FALSE),"")</f>
        <v/>
      </c>
      <c r="U52" s="328" t="str">
        <f>IFERROR(VLOOKUP(U50,'P1'!$B:$AP,31,FALSE),"")</f>
        <v/>
      </c>
      <c r="V52" s="328" t="str">
        <f>IFERROR(VLOOKUP(V50,'P1'!$B:$AP,31,FALSE),"")</f>
        <v/>
      </c>
      <c r="W52" s="328" t="str">
        <f>IFERROR(VLOOKUP(W50,'P1'!$B:$AP,31,FALSE),"")</f>
        <v/>
      </c>
      <c r="X52" s="328" t="str">
        <f>IFERROR(VLOOKUP(X50,'P1'!$B:$AP,31,FALSE),"")</f>
        <v/>
      </c>
      <c r="Y52" s="328" t="str">
        <f>IFERROR(VLOOKUP(Y50,'P1'!$B:$AP,31,FALSE),"")</f>
        <v/>
      </c>
      <c r="Z52" s="328" t="str">
        <f>IFERROR(VLOOKUP(Z50,'P1'!$B:$AP,31,FALSE),"")</f>
        <v/>
      </c>
      <c r="AA52" s="328" t="str">
        <f>IFERROR(VLOOKUP(AA50,'P1'!$B:$AP,31,FALSE),"")</f>
        <v/>
      </c>
      <c r="AB52" s="328" t="str">
        <f>IFERROR(VLOOKUP(AB50,'P1'!$B:$AP,31,FALSE),"")</f>
        <v/>
      </c>
      <c r="AC52" s="328" t="str">
        <f>IFERROR(VLOOKUP(AC50,'P1'!$B:$AP,31,FALSE),"")</f>
        <v/>
      </c>
      <c r="AD52" s="328" t="str">
        <f>IFERROR(VLOOKUP(AD50,'P1'!$B:$AP,31,FALSE),"")</f>
        <v/>
      </c>
      <c r="AE52" s="328" t="str">
        <f>IFERROR(VLOOKUP(AE50,'P1'!$B:$AP,31,FALSE),"")</f>
        <v/>
      </c>
      <c r="AF52" s="328" t="str">
        <f>IFERROR(VLOOKUP(AF50,'P1'!$B:$AP,31,FALSE),"")</f>
        <v/>
      </c>
      <c r="AG52" s="328" t="str">
        <f>IFERROR(VLOOKUP(AG50,'P1'!$B:$AP,31,FALSE),"")</f>
        <v/>
      </c>
      <c r="AH52" s="328" t="str">
        <f>IFERROR(VLOOKUP(AH50,'P1'!$B:$AP,31,FALSE),"")</f>
        <v/>
      </c>
      <c r="AI52" s="328" t="str">
        <f>IFERROR(VLOOKUP(AI50,'P1'!$B:$AP,31,FALSE),"")</f>
        <v/>
      </c>
      <c r="AJ52" s="328" t="str">
        <f>IFERROR(VLOOKUP(AJ50,'P1'!$B:$AP,31,FALSE),"")</f>
        <v/>
      </c>
      <c r="AK52" s="328" t="str">
        <f>IFERROR(VLOOKUP(AK50,'P1'!$B:$AP,31,FALSE),"")</f>
        <v/>
      </c>
      <c r="AL52" s="328" t="str">
        <f>IFERROR(VLOOKUP(AL50,'P1'!$B:$AP,31,FALSE),"")</f>
        <v/>
      </c>
      <c r="AM52" s="328" t="str">
        <f>IFERROR(VLOOKUP(AM50,'P1'!$B:$AP,31,FALSE),"")</f>
        <v/>
      </c>
      <c r="AN52" s="550"/>
      <c r="AO52" s="528"/>
      <c r="AP52" s="555"/>
      <c r="AQ52" s="556"/>
      <c r="AR52" s="528"/>
      <c r="AS52" s="528"/>
      <c r="AT52" s="529"/>
      <c r="AU52" s="329"/>
      <c r="AV52" s="329"/>
      <c r="AX52" s="329"/>
      <c r="AY52" s="329"/>
    </row>
    <row r="53" spans="1:51" s="302" customFormat="1" ht="12" customHeight="1">
      <c r="A53" s="530">
        <v>11</v>
      </c>
      <c r="B53" s="533"/>
      <c r="C53" s="536"/>
      <c r="D53" s="539" t="s">
        <v>400</v>
      </c>
      <c r="E53" s="319"/>
      <c r="F53" s="542"/>
      <c r="G53" s="543"/>
      <c r="H53" s="320" t="s">
        <v>401</v>
      </c>
      <c r="I53" s="321"/>
      <c r="J53" s="321"/>
      <c r="K53" s="321"/>
      <c r="L53" s="321"/>
      <c r="M53" s="321"/>
      <c r="N53" s="321"/>
      <c r="O53" s="321"/>
      <c r="P53" s="321"/>
      <c r="Q53" s="321"/>
      <c r="R53" s="321"/>
      <c r="S53" s="321"/>
      <c r="T53" s="321"/>
      <c r="U53" s="321"/>
      <c r="V53" s="321"/>
      <c r="W53" s="321"/>
      <c r="X53" s="321"/>
      <c r="Y53" s="321"/>
      <c r="Z53" s="321"/>
      <c r="AA53" s="321"/>
      <c r="AB53" s="321"/>
      <c r="AC53" s="321"/>
      <c r="AD53" s="321"/>
      <c r="AE53" s="321"/>
      <c r="AF53" s="321"/>
      <c r="AG53" s="321"/>
      <c r="AH53" s="321"/>
      <c r="AI53" s="321"/>
      <c r="AJ53" s="321"/>
      <c r="AK53" s="321"/>
      <c r="AL53" s="321"/>
      <c r="AM53" s="321"/>
      <c r="AN53" s="548">
        <f t="shared" ref="AN53" si="36">IF(LEFT($AN$1,6)="共同生活援助",SUM(I54:AM54),SUM(I54:AM55))</f>
        <v>0</v>
      </c>
      <c r="AO53" s="526">
        <f>IF($AN$3="４週",AN53/4,AN53/(DAY(EOMONTH($I$21,0))/7))</f>
        <v>0</v>
      </c>
      <c r="AP53" s="551"/>
      <c r="AQ53" s="552"/>
      <c r="AR53" s="526" t="str">
        <f t="shared" ref="AR53" si="37">IF($AN$3="４週",AU54,AV54)</f>
        <v/>
      </c>
      <c r="AS53" s="526"/>
      <c r="AT53" s="529"/>
      <c r="AU53" s="322" t="s">
        <v>402</v>
      </c>
      <c r="AV53" s="322" t="s">
        <v>403</v>
      </c>
      <c r="AX53" s="322" t="s">
        <v>404</v>
      </c>
      <c r="AY53" s="322" t="s">
        <v>405</v>
      </c>
    </row>
    <row r="54" spans="1:51" s="302" customFormat="1" ht="12" customHeight="1">
      <c r="A54" s="531"/>
      <c r="B54" s="534"/>
      <c r="C54" s="537"/>
      <c r="D54" s="540"/>
      <c r="E54" s="323"/>
      <c r="F54" s="544"/>
      <c r="G54" s="545"/>
      <c r="H54" s="324" t="s">
        <v>406</v>
      </c>
      <c r="I54" s="328" t="str">
        <f>IFERROR(VLOOKUP(I53,'P1'!$B:$AP,41,FALSE),"")</f>
        <v/>
      </c>
      <c r="J54" s="328" t="str">
        <f>IFERROR(VLOOKUP(J53,'P1'!$B:$AP,41,FALSE),"")</f>
        <v/>
      </c>
      <c r="K54" s="328" t="str">
        <f>IFERROR(VLOOKUP(K53,'P1'!$B:$AP,41,FALSE),"")</f>
        <v/>
      </c>
      <c r="L54" s="328" t="str">
        <f>IFERROR(VLOOKUP(L53,'P1'!$B:$AP,41,FALSE),"")</f>
        <v/>
      </c>
      <c r="M54" s="328" t="str">
        <f>IFERROR(VLOOKUP(M53,'P1'!$B:$AP,41,FALSE),"")</f>
        <v/>
      </c>
      <c r="N54" s="328" t="str">
        <f>IFERROR(VLOOKUP(N53,'P1'!$B:$AP,41,FALSE),"")</f>
        <v/>
      </c>
      <c r="O54" s="328" t="str">
        <f>IFERROR(VLOOKUP(O53,'P1'!$B:$AP,41,FALSE),"")</f>
        <v/>
      </c>
      <c r="P54" s="328" t="str">
        <f>IFERROR(VLOOKUP(P53,'P1'!$B:$AP,41,FALSE),"")</f>
        <v/>
      </c>
      <c r="Q54" s="328" t="str">
        <f>IFERROR(VLOOKUP(Q53,'P1'!$B:$AP,41,FALSE),"")</f>
        <v/>
      </c>
      <c r="R54" s="328" t="str">
        <f>IFERROR(VLOOKUP(R53,'P1'!$B:$AP,41,FALSE),"")</f>
        <v/>
      </c>
      <c r="S54" s="328" t="str">
        <f>IFERROR(VLOOKUP(S53,'P1'!$B:$AP,41,FALSE),"")</f>
        <v/>
      </c>
      <c r="T54" s="328" t="str">
        <f>IFERROR(VLOOKUP(T53,'P1'!$B:$AP,41,FALSE),"")</f>
        <v/>
      </c>
      <c r="U54" s="328" t="str">
        <f>IFERROR(VLOOKUP(U53,'P1'!$B:$AP,41,FALSE),"")</f>
        <v/>
      </c>
      <c r="V54" s="328" t="str">
        <f>IFERROR(VLOOKUP(V53,'P1'!$B:$AP,41,FALSE),"")</f>
        <v/>
      </c>
      <c r="W54" s="328" t="str">
        <f>IFERROR(VLOOKUP(W53,'P1'!$B:$AP,41,FALSE),"")</f>
        <v/>
      </c>
      <c r="X54" s="328" t="str">
        <f>IFERROR(VLOOKUP(X53,'P1'!$B:$AP,41,FALSE),"")</f>
        <v/>
      </c>
      <c r="Y54" s="328" t="str">
        <f>IFERROR(VLOOKUP(Y53,'P1'!$B:$AP,41,FALSE),"")</f>
        <v/>
      </c>
      <c r="Z54" s="328" t="str">
        <f>IFERROR(VLOOKUP(Z53,'P1'!$B:$AP,41,FALSE),"")</f>
        <v/>
      </c>
      <c r="AA54" s="328" t="str">
        <f>IFERROR(VLOOKUP(AA53,'P1'!$B:$AP,41,FALSE),"")</f>
        <v/>
      </c>
      <c r="AB54" s="328" t="str">
        <f>IFERROR(VLOOKUP(AB53,'P1'!$B:$AP,41,FALSE),"")</f>
        <v/>
      </c>
      <c r="AC54" s="328" t="str">
        <f>IFERROR(VLOOKUP(AC53,'P1'!$B:$AP,41,FALSE),"")</f>
        <v/>
      </c>
      <c r="AD54" s="328" t="str">
        <f>IFERROR(VLOOKUP(AD53,'P1'!$B:$AP,41,FALSE),"")</f>
        <v/>
      </c>
      <c r="AE54" s="328" t="str">
        <f>IFERROR(VLOOKUP(AE53,'P1'!$B:$AP,41,FALSE),"")</f>
        <v/>
      </c>
      <c r="AF54" s="328" t="str">
        <f>IFERROR(VLOOKUP(AF53,'P1'!$B:$AP,41,FALSE),"")</f>
        <v/>
      </c>
      <c r="AG54" s="328" t="str">
        <f>IFERROR(VLOOKUP(AG53,'P1'!$B:$AP,41,FALSE),"")</f>
        <v/>
      </c>
      <c r="AH54" s="328" t="str">
        <f>IFERROR(VLOOKUP(AH53,'P1'!$B:$AP,41,FALSE),"")</f>
        <v/>
      </c>
      <c r="AI54" s="328" t="str">
        <f>IFERROR(VLOOKUP(AI53,'P1'!$B:$AP,41,FALSE),"")</f>
        <v/>
      </c>
      <c r="AJ54" s="328" t="str">
        <f>IFERROR(VLOOKUP(AJ53,'P1'!$B:$AP,41,FALSE),"")</f>
        <v/>
      </c>
      <c r="AK54" s="328" t="str">
        <f>IFERROR(VLOOKUP(AK53,'P1'!$B:$AP,41,FALSE),"")</f>
        <v/>
      </c>
      <c r="AL54" s="328" t="str">
        <f>IFERROR(VLOOKUP(AL53,'P1'!$B:$AP,41,FALSE),"")</f>
        <v/>
      </c>
      <c r="AM54" s="328" t="str">
        <f>IFERROR(VLOOKUP(AM53,'P1'!$B:$AP,41,FALSE),"")</f>
        <v/>
      </c>
      <c r="AN54" s="549"/>
      <c r="AO54" s="527"/>
      <c r="AP54" s="553"/>
      <c r="AQ54" s="554"/>
      <c r="AR54" s="527"/>
      <c r="AS54" s="527"/>
      <c r="AT54" s="529"/>
      <c r="AU54" s="326" t="str">
        <f t="shared" ref="AU54" si="38">IFERROR(IF($D53="□",($AO53/$AK$6),($AO53/$AK$8)),"")</f>
        <v/>
      </c>
      <c r="AV54" s="326" t="str">
        <f t="shared" ref="AV54" si="39">IFERROR(IF($D53="□",($AN53/$AO$6),($AN53/$AO$8)),"")</f>
        <v/>
      </c>
      <c r="AX54" s="326" t="s">
        <v>565</v>
      </c>
      <c r="AY54" s="326" t="s">
        <v>565</v>
      </c>
    </row>
    <row r="55" spans="1:51" s="302" customFormat="1" ht="12" customHeight="1">
      <c r="A55" s="532"/>
      <c r="B55" s="535"/>
      <c r="C55" s="538"/>
      <c r="D55" s="541"/>
      <c r="E55" s="323"/>
      <c r="F55" s="546"/>
      <c r="G55" s="547"/>
      <c r="H55" s="327" t="s">
        <v>407</v>
      </c>
      <c r="I55" s="328" t="str">
        <f>IFERROR(VLOOKUP(I53,'P1'!$B:$AP,31,FALSE),"")</f>
        <v/>
      </c>
      <c r="J55" s="328" t="str">
        <f>IFERROR(VLOOKUP(J53,'P1'!$B:$AP,31,FALSE),"")</f>
        <v/>
      </c>
      <c r="K55" s="328" t="str">
        <f>IFERROR(VLOOKUP(K53,'P1'!$B:$AP,31,FALSE),"")</f>
        <v/>
      </c>
      <c r="L55" s="328" t="str">
        <f>IFERROR(VLOOKUP(L53,'P1'!$B:$AP,31,FALSE),"")</f>
        <v/>
      </c>
      <c r="M55" s="328" t="str">
        <f>IFERROR(VLOOKUP(M53,'P1'!$B:$AP,31,FALSE),"")</f>
        <v/>
      </c>
      <c r="N55" s="328" t="str">
        <f>IFERROR(VLOOKUP(N53,'P1'!$B:$AP,31,FALSE),"")</f>
        <v/>
      </c>
      <c r="O55" s="328" t="str">
        <f>IFERROR(VLOOKUP(O53,'P1'!$B:$AP,31,FALSE),"")</f>
        <v/>
      </c>
      <c r="P55" s="328" t="str">
        <f>IFERROR(VLOOKUP(P53,'P1'!$B:$AP,31,FALSE),"")</f>
        <v/>
      </c>
      <c r="Q55" s="328" t="str">
        <f>IFERROR(VLOOKUP(Q53,'P1'!$B:$AP,31,FALSE),"")</f>
        <v/>
      </c>
      <c r="R55" s="328" t="str">
        <f>IFERROR(VLOOKUP(R53,'P1'!$B:$AP,31,FALSE),"")</f>
        <v/>
      </c>
      <c r="S55" s="328" t="str">
        <f>IFERROR(VLOOKUP(S53,'P1'!$B:$AP,31,FALSE),"")</f>
        <v/>
      </c>
      <c r="T55" s="328" t="str">
        <f>IFERROR(VLOOKUP(T53,'P1'!$B:$AP,31,FALSE),"")</f>
        <v/>
      </c>
      <c r="U55" s="328" t="str">
        <f>IFERROR(VLOOKUP(U53,'P1'!$B:$AP,31,FALSE),"")</f>
        <v/>
      </c>
      <c r="V55" s="328" t="str">
        <f>IFERROR(VLOOKUP(V53,'P1'!$B:$AP,31,FALSE),"")</f>
        <v/>
      </c>
      <c r="W55" s="328" t="str">
        <f>IFERROR(VLOOKUP(W53,'P1'!$B:$AP,31,FALSE),"")</f>
        <v/>
      </c>
      <c r="X55" s="328" t="str">
        <f>IFERROR(VLOOKUP(X53,'P1'!$B:$AP,31,FALSE),"")</f>
        <v/>
      </c>
      <c r="Y55" s="328" t="str">
        <f>IFERROR(VLOOKUP(Y53,'P1'!$B:$AP,31,FALSE),"")</f>
        <v/>
      </c>
      <c r="Z55" s="328" t="str">
        <f>IFERROR(VLOOKUP(Z53,'P1'!$B:$AP,31,FALSE),"")</f>
        <v/>
      </c>
      <c r="AA55" s="328" t="str">
        <f>IFERROR(VLOOKUP(AA53,'P1'!$B:$AP,31,FALSE),"")</f>
        <v/>
      </c>
      <c r="AB55" s="328" t="str">
        <f>IFERROR(VLOOKUP(AB53,'P1'!$B:$AP,31,FALSE),"")</f>
        <v/>
      </c>
      <c r="AC55" s="328" t="str">
        <f>IFERROR(VLOOKUP(AC53,'P1'!$B:$AP,31,FALSE),"")</f>
        <v/>
      </c>
      <c r="AD55" s="328" t="str">
        <f>IFERROR(VLOOKUP(AD53,'P1'!$B:$AP,31,FALSE),"")</f>
        <v/>
      </c>
      <c r="AE55" s="328" t="str">
        <f>IFERROR(VLOOKUP(AE53,'P1'!$B:$AP,31,FALSE),"")</f>
        <v/>
      </c>
      <c r="AF55" s="328" t="str">
        <f>IFERROR(VLOOKUP(AF53,'P1'!$B:$AP,31,FALSE),"")</f>
        <v/>
      </c>
      <c r="AG55" s="328" t="str">
        <f>IFERROR(VLOOKUP(AG53,'P1'!$B:$AP,31,FALSE),"")</f>
        <v/>
      </c>
      <c r="AH55" s="328" t="str">
        <f>IFERROR(VLOOKUP(AH53,'P1'!$B:$AP,31,FALSE),"")</f>
        <v/>
      </c>
      <c r="AI55" s="328" t="str">
        <f>IFERROR(VLOOKUP(AI53,'P1'!$B:$AP,31,FALSE),"")</f>
        <v/>
      </c>
      <c r="AJ55" s="328" t="str">
        <f>IFERROR(VLOOKUP(AJ53,'P1'!$B:$AP,31,FALSE),"")</f>
        <v/>
      </c>
      <c r="AK55" s="328" t="str">
        <f>IFERROR(VLOOKUP(AK53,'P1'!$B:$AP,31,FALSE),"")</f>
        <v/>
      </c>
      <c r="AL55" s="328" t="str">
        <f>IFERROR(VLOOKUP(AL53,'P1'!$B:$AP,31,FALSE),"")</f>
        <v/>
      </c>
      <c r="AM55" s="328" t="str">
        <f>IFERROR(VLOOKUP(AM53,'P1'!$B:$AP,31,FALSE),"")</f>
        <v/>
      </c>
      <c r="AN55" s="550"/>
      <c r="AO55" s="528"/>
      <c r="AP55" s="555"/>
      <c r="AQ55" s="556"/>
      <c r="AR55" s="528"/>
      <c r="AS55" s="528"/>
      <c r="AT55" s="529"/>
      <c r="AU55" s="329"/>
      <c r="AV55" s="329"/>
      <c r="AX55" s="329"/>
      <c r="AY55" s="329"/>
    </row>
    <row r="56" spans="1:51" s="302" customFormat="1" ht="12" customHeight="1">
      <c r="A56" s="530">
        <v>12</v>
      </c>
      <c r="B56" s="533"/>
      <c r="C56" s="536"/>
      <c r="D56" s="539" t="s">
        <v>400</v>
      </c>
      <c r="E56" s="319"/>
      <c r="F56" s="542"/>
      <c r="G56" s="543"/>
      <c r="H56" s="320" t="s">
        <v>401</v>
      </c>
      <c r="I56" s="321"/>
      <c r="J56" s="321"/>
      <c r="K56" s="321"/>
      <c r="L56" s="321"/>
      <c r="M56" s="321"/>
      <c r="N56" s="321"/>
      <c r="O56" s="321"/>
      <c r="P56" s="321"/>
      <c r="Q56" s="321"/>
      <c r="R56" s="321"/>
      <c r="S56" s="321"/>
      <c r="T56" s="321"/>
      <c r="U56" s="321"/>
      <c r="V56" s="321"/>
      <c r="W56" s="321"/>
      <c r="X56" s="321"/>
      <c r="Y56" s="321"/>
      <c r="Z56" s="321"/>
      <c r="AA56" s="321"/>
      <c r="AB56" s="321"/>
      <c r="AC56" s="321"/>
      <c r="AD56" s="321"/>
      <c r="AE56" s="321"/>
      <c r="AF56" s="321"/>
      <c r="AG56" s="321"/>
      <c r="AH56" s="321"/>
      <c r="AI56" s="321"/>
      <c r="AJ56" s="321"/>
      <c r="AK56" s="321"/>
      <c r="AL56" s="321"/>
      <c r="AM56" s="321"/>
      <c r="AN56" s="548">
        <f t="shared" ref="AN56" si="40">IF(LEFT($AN$1,6)="共同生活援助",SUM(I57:AM57),SUM(I57:AM58))</f>
        <v>0</v>
      </c>
      <c r="AO56" s="526">
        <f>IF($AN$3="４週",AN56/4,AN56/(DAY(EOMONTH($I$21,0))/7))</f>
        <v>0</v>
      </c>
      <c r="AP56" s="551"/>
      <c r="AQ56" s="552"/>
      <c r="AR56" s="526" t="str">
        <f t="shared" ref="AR56" si="41">IF($AN$3="４週",AU57,AV57)</f>
        <v/>
      </c>
      <c r="AS56" s="526"/>
      <c r="AT56" s="529"/>
      <c r="AU56" s="322" t="s">
        <v>402</v>
      </c>
      <c r="AV56" s="322" t="s">
        <v>403</v>
      </c>
      <c r="AX56" s="322" t="s">
        <v>404</v>
      </c>
      <c r="AY56" s="322" t="s">
        <v>405</v>
      </c>
    </row>
    <row r="57" spans="1:51" s="302" customFormat="1" ht="12" customHeight="1">
      <c r="A57" s="531"/>
      <c r="B57" s="534"/>
      <c r="C57" s="537"/>
      <c r="D57" s="540"/>
      <c r="E57" s="323"/>
      <c r="F57" s="544"/>
      <c r="G57" s="545"/>
      <c r="H57" s="324" t="s">
        <v>406</v>
      </c>
      <c r="I57" s="328" t="str">
        <f>IFERROR(VLOOKUP(I56,'P1'!$B:$AP,41,FALSE),"")</f>
        <v/>
      </c>
      <c r="J57" s="328" t="str">
        <f>IFERROR(VLOOKUP(J56,'P1'!$B:$AP,41,FALSE),"")</f>
        <v/>
      </c>
      <c r="K57" s="328" t="str">
        <f>IFERROR(VLOOKUP(K56,'P1'!$B:$AP,41,FALSE),"")</f>
        <v/>
      </c>
      <c r="L57" s="328" t="str">
        <f>IFERROR(VLOOKUP(L56,'P1'!$B:$AP,41,FALSE),"")</f>
        <v/>
      </c>
      <c r="M57" s="328" t="str">
        <f>IFERROR(VLOOKUP(M56,'P1'!$B:$AP,41,FALSE),"")</f>
        <v/>
      </c>
      <c r="N57" s="328" t="str">
        <f>IFERROR(VLOOKUP(N56,'P1'!$B:$AP,41,FALSE),"")</f>
        <v/>
      </c>
      <c r="O57" s="328" t="str">
        <f>IFERROR(VLOOKUP(O56,'P1'!$B:$AP,41,FALSE),"")</f>
        <v/>
      </c>
      <c r="P57" s="328" t="str">
        <f>IFERROR(VLOOKUP(P56,'P1'!$B:$AP,41,FALSE),"")</f>
        <v/>
      </c>
      <c r="Q57" s="328" t="str">
        <f>IFERROR(VLOOKUP(Q56,'P1'!$B:$AP,41,FALSE),"")</f>
        <v/>
      </c>
      <c r="R57" s="328" t="str">
        <f>IFERROR(VLOOKUP(R56,'P1'!$B:$AP,41,FALSE),"")</f>
        <v/>
      </c>
      <c r="S57" s="328" t="str">
        <f>IFERROR(VLOOKUP(S56,'P1'!$B:$AP,41,FALSE),"")</f>
        <v/>
      </c>
      <c r="T57" s="328" t="str">
        <f>IFERROR(VLOOKUP(T56,'P1'!$B:$AP,41,FALSE),"")</f>
        <v/>
      </c>
      <c r="U57" s="328" t="str">
        <f>IFERROR(VLOOKUP(U56,'P1'!$B:$AP,41,FALSE),"")</f>
        <v/>
      </c>
      <c r="V57" s="328" t="str">
        <f>IFERROR(VLOOKUP(V56,'P1'!$B:$AP,41,FALSE),"")</f>
        <v/>
      </c>
      <c r="W57" s="328" t="str">
        <f>IFERROR(VLOOKUP(W56,'P1'!$B:$AP,41,FALSE),"")</f>
        <v/>
      </c>
      <c r="X57" s="328" t="str">
        <f>IFERROR(VLOOKUP(X56,'P1'!$B:$AP,41,FALSE),"")</f>
        <v/>
      </c>
      <c r="Y57" s="328" t="str">
        <f>IFERROR(VLOOKUP(Y56,'P1'!$B:$AP,41,FALSE),"")</f>
        <v/>
      </c>
      <c r="Z57" s="328" t="str">
        <f>IFERROR(VLOOKUP(Z56,'P1'!$B:$AP,41,FALSE),"")</f>
        <v/>
      </c>
      <c r="AA57" s="328" t="str">
        <f>IFERROR(VLOOKUP(AA56,'P1'!$B:$AP,41,FALSE),"")</f>
        <v/>
      </c>
      <c r="AB57" s="328" t="str">
        <f>IFERROR(VLOOKUP(AB56,'P1'!$B:$AP,41,FALSE),"")</f>
        <v/>
      </c>
      <c r="AC57" s="328" t="str">
        <f>IFERROR(VLOOKUP(AC56,'P1'!$B:$AP,41,FALSE),"")</f>
        <v/>
      </c>
      <c r="AD57" s="328" t="str">
        <f>IFERROR(VLOOKUP(AD56,'P1'!$B:$AP,41,FALSE),"")</f>
        <v/>
      </c>
      <c r="AE57" s="328" t="str">
        <f>IFERROR(VLOOKUP(AE56,'P1'!$B:$AP,41,FALSE),"")</f>
        <v/>
      </c>
      <c r="AF57" s="328" t="str">
        <f>IFERROR(VLOOKUP(AF56,'P1'!$B:$AP,41,FALSE),"")</f>
        <v/>
      </c>
      <c r="AG57" s="328" t="str">
        <f>IFERROR(VLOOKUP(AG56,'P1'!$B:$AP,41,FALSE),"")</f>
        <v/>
      </c>
      <c r="AH57" s="328" t="str">
        <f>IFERROR(VLOOKUP(AH56,'P1'!$B:$AP,41,FALSE),"")</f>
        <v/>
      </c>
      <c r="AI57" s="328" t="str">
        <f>IFERROR(VLOOKUP(AI56,'P1'!$B:$AP,41,FALSE),"")</f>
        <v/>
      </c>
      <c r="AJ57" s="328" t="str">
        <f>IFERROR(VLOOKUP(AJ56,'P1'!$B:$AP,41,FALSE),"")</f>
        <v/>
      </c>
      <c r="AK57" s="328" t="str">
        <f>IFERROR(VLOOKUP(AK56,'P1'!$B:$AP,41,FALSE),"")</f>
        <v/>
      </c>
      <c r="AL57" s="328" t="str">
        <f>IFERROR(VLOOKUP(AL56,'P1'!$B:$AP,41,FALSE),"")</f>
        <v/>
      </c>
      <c r="AM57" s="328" t="str">
        <f>IFERROR(VLOOKUP(AM56,'P1'!$B:$AP,41,FALSE),"")</f>
        <v/>
      </c>
      <c r="AN57" s="549"/>
      <c r="AO57" s="527"/>
      <c r="AP57" s="553"/>
      <c r="AQ57" s="554"/>
      <c r="AR57" s="527"/>
      <c r="AS57" s="527"/>
      <c r="AT57" s="529"/>
      <c r="AU57" s="326" t="str">
        <f t="shared" ref="AU57" si="42">IFERROR(IF($D56="□",($AO56/$AK$6),($AO56/$AK$8)),"")</f>
        <v/>
      </c>
      <c r="AV57" s="326" t="str">
        <f t="shared" ref="AV57" si="43">IFERROR(IF($D56="□",($AN56/$AO$6),($AN56/$AO$8)),"")</f>
        <v/>
      </c>
      <c r="AX57" s="326" t="s">
        <v>565</v>
      </c>
      <c r="AY57" s="326" t="s">
        <v>565</v>
      </c>
    </row>
    <row r="58" spans="1:51" s="302" customFormat="1" ht="12" customHeight="1">
      <c r="A58" s="532"/>
      <c r="B58" s="535"/>
      <c r="C58" s="538"/>
      <c r="D58" s="541"/>
      <c r="E58" s="323"/>
      <c r="F58" s="546"/>
      <c r="G58" s="547"/>
      <c r="H58" s="327" t="s">
        <v>407</v>
      </c>
      <c r="I58" s="328" t="str">
        <f>IFERROR(VLOOKUP(I56,'P1'!$B:$AP,31,FALSE),"")</f>
        <v/>
      </c>
      <c r="J58" s="328" t="str">
        <f>IFERROR(VLOOKUP(J56,'P1'!$B:$AP,31,FALSE),"")</f>
        <v/>
      </c>
      <c r="K58" s="328" t="str">
        <f>IFERROR(VLOOKUP(K56,'P1'!$B:$AP,31,FALSE),"")</f>
        <v/>
      </c>
      <c r="L58" s="328" t="str">
        <f>IFERROR(VLOOKUP(L56,'P1'!$B:$AP,31,FALSE),"")</f>
        <v/>
      </c>
      <c r="M58" s="328" t="str">
        <f>IFERROR(VLOOKUP(M56,'P1'!$B:$AP,31,FALSE),"")</f>
        <v/>
      </c>
      <c r="N58" s="328" t="str">
        <f>IFERROR(VLOOKUP(N56,'P1'!$B:$AP,31,FALSE),"")</f>
        <v/>
      </c>
      <c r="O58" s="328" t="str">
        <f>IFERROR(VLOOKUP(O56,'P1'!$B:$AP,31,FALSE),"")</f>
        <v/>
      </c>
      <c r="P58" s="328" t="str">
        <f>IFERROR(VLOOKUP(P56,'P1'!$B:$AP,31,FALSE),"")</f>
        <v/>
      </c>
      <c r="Q58" s="328" t="str">
        <f>IFERROR(VLOOKUP(Q56,'P1'!$B:$AP,31,FALSE),"")</f>
        <v/>
      </c>
      <c r="R58" s="328" t="str">
        <f>IFERROR(VLOOKUP(R56,'P1'!$B:$AP,31,FALSE),"")</f>
        <v/>
      </c>
      <c r="S58" s="328" t="str">
        <f>IFERROR(VLOOKUP(S56,'P1'!$B:$AP,31,FALSE),"")</f>
        <v/>
      </c>
      <c r="T58" s="328" t="str">
        <f>IFERROR(VLOOKUP(T56,'P1'!$B:$AP,31,FALSE),"")</f>
        <v/>
      </c>
      <c r="U58" s="328" t="str">
        <f>IFERROR(VLOOKUP(U56,'P1'!$B:$AP,31,FALSE),"")</f>
        <v/>
      </c>
      <c r="V58" s="328" t="str">
        <f>IFERROR(VLOOKUP(V56,'P1'!$B:$AP,31,FALSE),"")</f>
        <v/>
      </c>
      <c r="W58" s="328" t="str">
        <f>IFERROR(VLOOKUP(W56,'P1'!$B:$AP,31,FALSE),"")</f>
        <v/>
      </c>
      <c r="X58" s="328" t="str">
        <f>IFERROR(VLOOKUP(X56,'P1'!$B:$AP,31,FALSE),"")</f>
        <v/>
      </c>
      <c r="Y58" s="328" t="str">
        <f>IFERROR(VLOOKUP(Y56,'P1'!$B:$AP,31,FALSE),"")</f>
        <v/>
      </c>
      <c r="Z58" s="328" t="str">
        <f>IFERROR(VLOOKUP(Z56,'P1'!$B:$AP,31,FALSE),"")</f>
        <v/>
      </c>
      <c r="AA58" s="328" t="str">
        <f>IFERROR(VLOOKUP(AA56,'P1'!$B:$AP,31,FALSE),"")</f>
        <v/>
      </c>
      <c r="AB58" s="328" t="str">
        <f>IFERROR(VLOOKUP(AB56,'P1'!$B:$AP,31,FALSE),"")</f>
        <v/>
      </c>
      <c r="AC58" s="328" t="str">
        <f>IFERROR(VLOOKUP(AC56,'P1'!$B:$AP,31,FALSE),"")</f>
        <v/>
      </c>
      <c r="AD58" s="328" t="str">
        <f>IFERROR(VLOOKUP(AD56,'P1'!$B:$AP,31,FALSE),"")</f>
        <v/>
      </c>
      <c r="AE58" s="328" t="str">
        <f>IFERROR(VLOOKUP(AE56,'P1'!$B:$AP,31,FALSE),"")</f>
        <v/>
      </c>
      <c r="AF58" s="328" t="str">
        <f>IFERROR(VLOOKUP(AF56,'P1'!$B:$AP,31,FALSE),"")</f>
        <v/>
      </c>
      <c r="AG58" s="328" t="str">
        <f>IFERROR(VLOOKUP(AG56,'P1'!$B:$AP,31,FALSE),"")</f>
        <v/>
      </c>
      <c r="AH58" s="328" t="str">
        <f>IFERROR(VLOOKUP(AH56,'P1'!$B:$AP,31,FALSE),"")</f>
        <v/>
      </c>
      <c r="AI58" s="328" t="str">
        <f>IFERROR(VLOOKUP(AI56,'P1'!$B:$AP,31,FALSE),"")</f>
        <v/>
      </c>
      <c r="AJ58" s="328" t="str">
        <f>IFERROR(VLOOKUP(AJ56,'P1'!$B:$AP,31,FALSE),"")</f>
        <v/>
      </c>
      <c r="AK58" s="328" t="str">
        <f>IFERROR(VLOOKUP(AK56,'P1'!$B:$AP,31,FALSE),"")</f>
        <v/>
      </c>
      <c r="AL58" s="328" t="str">
        <f>IFERROR(VLOOKUP(AL56,'P1'!$B:$AP,31,FALSE),"")</f>
        <v/>
      </c>
      <c r="AM58" s="328" t="str">
        <f>IFERROR(VLOOKUP(AM56,'P1'!$B:$AP,31,FALSE),"")</f>
        <v/>
      </c>
      <c r="AN58" s="550"/>
      <c r="AO58" s="528"/>
      <c r="AP58" s="555"/>
      <c r="AQ58" s="556"/>
      <c r="AR58" s="528"/>
      <c r="AS58" s="528"/>
      <c r="AT58" s="529"/>
      <c r="AU58" s="329"/>
      <c r="AV58" s="329"/>
      <c r="AX58" s="329"/>
      <c r="AY58" s="329"/>
    </row>
    <row r="59" spans="1:51" s="302" customFormat="1" ht="12" customHeight="1">
      <c r="A59" s="530">
        <v>13</v>
      </c>
      <c r="B59" s="533"/>
      <c r="C59" s="536"/>
      <c r="D59" s="539" t="s">
        <v>400</v>
      </c>
      <c r="E59" s="319"/>
      <c r="F59" s="542"/>
      <c r="G59" s="543"/>
      <c r="H59" s="320" t="s">
        <v>401</v>
      </c>
      <c r="I59" s="321"/>
      <c r="J59" s="321"/>
      <c r="K59" s="321"/>
      <c r="L59" s="321"/>
      <c r="M59" s="321"/>
      <c r="N59" s="321"/>
      <c r="O59" s="321"/>
      <c r="P59" s="321"/>
      <c r="Q59" s="321"/>
      <c r="R59" s="321"/>
      <c r="S59" s="321"/>
      <c r="T59" s="321"/>
      <c r="U59" s="321"/>
      <c r="V59" s="321"/>
      <c r="W59" s="321"/>
      <c r="X59" s="321"/>
      <c r="Y59" s="321"/>
      <c r="Z59" s="321"/>
      <c r="AA59" s="321"/>
      <c r="AB59" s="321"/>
      <c r="AC59" s="321"/>
      <c r="AD59" s="321"/>
      <c r="AE59" s="321"/>
      <c r="AF59" s="321"/>
      <c r="AG59" s="321"/>
      <c r="AH59" s="321"/>
      <c r="AI59" s="321"/>
      <c r="AJ59" s="321"/>
      <c r="AK59" s="321"/>
      <c r="AL59" s="321"/>
      <c r="AM59" s="321"/>
      <c r="AN59" s="548">
        <f t="shared" ref="AN59" si="44">IF(LEFT($AN$1,6)="共同生活援助",SUM(I60:AM60),SUM(I60:AM61))</f>
        <v>0</v>
      </c>
      <c r="AO59" s="526">
        <f>IF($AN$3="４週",AN59/4,AN59/(DAY(EOMONTH($I$21,0))/7))</f>
        <v>0</v>
      </c>
      <c r="AP59" s="551"/>
      <c r="AQ59" s="552"/>
      <c r="AR59" s="526" t="str">
        <f t="shared" ref="AR59" si="45">IF($AN$3="４週",AU60,AV60)</f>
        <v/>
      </c>
      <c r="AS59" s="526"/>
      <c r="AT59" s="529"/>
      <c r="AU59" s="322" t="s">
        <v>402</v>
      </c>
      <c r="AV59" s="322" t="s">
        <v>403</v>
      </c>
      <c r="AX59" s="322" t="s">
        <v>404</v>
      </c>
      <c r="AY59" s="322" t="s">
        <v>405</v>
      </c>
    </row>
    <row r="60" spans="1:51" s="302" customFormat="1" ht="12" customHeight="1">
      <c r="A60" s="531"/>
      <c r="B60" s="534"/>
      <c r="C60" s="537"/>
      <c r="D60" s="540"/>
      <c r="E60" s="323"/>
      <c r="F60" s="544"/>
      <c r="G60" s="545"/>
      <c r="H60" s="324" t="s">
        <v>406</v>
      </c>
      <c r="I60" s="328" t="str">
        <f>IFERROR(VLOOKUP(I59,'P1'!$B:$AP,41,FALSE),"")</f>
        <v/>
      </c>
      <c r="J60" s="328" t="str">
        <f>IFERROR(VLOOKUP(J59,'P1'!$B:$AP,41,FALSE),"")</f>
        <v/>
      </c>
      <c r="K60" s="328" t="str">
        <f>IFERROR(VLOOKUP(K59,'P1'!$B:$AP,41,FALSE),"")</f>
        <v/>
      </c>
      <c r="L60" s="328" t="str">
        <f>IFERROR(VLOOKUP(L59,'P1'!$B:$AP,41,FALSE),"")</f>
        <v/>
      </c>
      <c r="M60" s="328" t="str">
        <f>IFERROR(VLOOKUP(M59,'P1'!$B:$AP,41,FALSE),"")</f>
        <v/>
      </c>
      <c r="N60" s="328" t="str">
        <f>IFERROR(VLOOKUP(N59,'P1'!$B:$AP,41,FALSE),"")</f>
        <v/>
      </c>
      <c r="O60" s="328" t="str">
        <f>IFERROR(VLOOKUP(O59,'P1'!$B:$AP,41,FALSE),"")</f>
        <v/>
      </c>
      <c r="P60" s="328" t="str">
        <f>IFERROR(VLOOKUP(P59,'P1'!$B:$AP,41,FALSE),"")</f>
        <v/>
      </c>
      <c r="Q60" s="328" t="str">
        <f>IFERROR(VLOOKUP(Q59,'P1'!$B:$AP,41,FALSE),"")</f>
        <v/>
      </c>
      <c r="R60" s="328" t="str">
        <f>IFERROR(VLOOKUP(R59,'P1'!$B:$AP,41,FALSE),"")</f>
        <v/>
      </c>
      <c r="S60" s="328" t="str">
        <f>IFERROR(VLOOKUP(S59,'P1'!$B:$AP,41,FALSE),"")</f>
        <v/>
      </c>
      <c r="T60" s="328" t="str">
        <f>IFERROR(VLOOKUP(T59,'P1'!$B:$AP,41,FALSE),"")</f>
        <v/>
      </c>
      <c r="U60" s="328" t="str">
        <f>IFERROR(VLOOKUP(U59,'P1'!$B:$AP,41,FALSE),"")</f>
        <v/>
      </c>
      <c r="V60" s="328" t="str">
        <f>IFERROR(VLOOKUP(V59,'P1'!$B:$AP,41,FALSE),"")</f>
        <v/>
      </c>
      <c r="W60" s="328" t="str">
        <f>IFERROR(VLOOKUP(W59,'P1'!$B:$AP,41,FALSE),"")</f>
        <v/>
      </c>
      <c r="X60" s="328" t="str">
        <f>IFERROR(VLOOKUP(X59,'P1'!$B:$AP,41,FALSE),"")</f>
        <v/>
      </c>
      <c r="Y60" s="328" t="str">
        <f>IFERROR(VLOOKUP(Y59,'P1'!$B:$AP,41,FALSE),"")</f>
        <v/>
      </c>
      <c r="Z60" s="328" t="str">
        <f>IFERROR(VLOOKUP(Z59,'P1'!$B:$AP,41,FALSE),"")</f>
        <v/>
      </c>
      <c r="AA60" s="328" t="str">
        <f>IFERROR(VLOOKUP(AA59,'P1'!$B:$AP,41,FALSE),"")</f>
        <v/>
      </c>
      <c r="AB60" s="328" t="str">
        <f>IFERROR(VLOOKUP(AB59,'P1'!$B:$AP,41,FALSE),"")</f>
        <v/>
      </c>
      <c r="AC60" s="328" t="str">
        <f>IFERROR(VLOOKUP(AC59,'P1'!$B:$AP,41,FALSE),"")</f>
        <v/>
      </c>
      <c r="AD60" s="328" t="str">
        <f>IFERROR(VLOOKUP(AD59,'P1'!$B:$AP,41,FALSE),"")</f>
        <v/>
      </c>
      <c r="AE60" s="328" t="str">
        <f>IFERROR(VLOOKUP(AE59,'P1'!$B:$AP,41,FALSE),"")</f>
        <v/>
      </c>
      <c r="AF60" s="328" t="str">
        <f>IFERROR(VLOOKUP(AF59,'P1'!$B:$AP,41,FALSE),"")</f>
        <v/>
      </c>
      <c r="AG60" s="328" t="str">
        <f>IFERROR(VLOOKUP(AG59,'P1'!$B:$AP,41,FALSE),"")</f>
        <v/>
      </c>
      <c r="AH60" s="328" t="str">
        <f>IFERROR(VLOOKUP(AH59,'P1'!$B:$AP,41,FALSE),"")</f>
        <v/>
      </c>
      <c r="AI60" s="328" t="str">
        <f>IFERROR(VLOOKUP(AI59,'P1'!$B:$AP,41,FALSE),"")</f>
        <v/>
      </c>
      <c r="AJ60" s="328" t="str">
        <f>IFERROR(VLOOKUP(AJ59,'P1'!$B:$AP,41,FALSE),"")</f>
        <v/>
      </c>
      <c r="AK60" s="328" t="str">
        <f>IFERROR(VLOOKUP(AK59,'P1'!$B:$AP,41,FALSE),"")</f>
        <v/>
      </c>
      <c r="AL60" s="328" t="str">
        <f>IFERROR(VLOOKUP(AL59,'P1'!$B:$AP,41,FALSE),"")</f>
        <v/>
      </c>
      <c r="AM60" s="328" t="str">
        <f>IFERROR(VLOOKUP(AM59,'P1'!$B:$AP,41,FALSE),"")</f>
        <v/>
      </c>
      <c r="AN60" s="549"/>
      <c r="AO60" s="527"/>
      <c r="AP60" s="553"/>
      <c r="AQ60" s="554"/>
      <c r="AR60" s="527"/>
      <c r="AS60" s="527"/>
      <c r="AT60" s="529"/>
      <c r="AU60" s="326" t="str">
        <f t="shared" ref="AU60" si="46">IFERROR(IF($D59="□",($AO59/$AK$6),($AO59/$AK$8)),"")</f>
        <v/>
      </c>
      <c r="AV60" s="326" t="str">
        <f t="shared" ref="AV60" si="47">IFERROR(IF($D59="□",($AN59/$AO$6),($AN59/$AO$8)),"")</f>
        <v/>
      </c>
      <c r="AX60" s="326" t="s">
        <v>565</v>
      </c>
      <c r="AY60" s="326" t="s">
        <v>565</v>
      </c>
    </row>
    <row r="61" spans="1:51" s="302" customFormat="1" ht="12" customHeight="1">
      <c r="A61" s="532"/>
      <c r="B61" s="535"/>
      <c r="C61" s="538"/>
      <c r="D61" s="541"/>
      <c r="E61" s="323"/>
      <c r="F61" s="546"/>
      <c r="G61" s="547"/>
      <c r="H61" s="327" t="s">
        <v>407</v>
      </c>
      <c r="I61" s="328" t="str">
        <f>IFERROR(VLOOKUP(I59,'P1'!$B:$AP,31,FALSE),"")</f>
        <v/>
      </c>
      <c r="J61" s="328" t="str">
        <f>IFERROR(VLOOKUP(J59,'P1'!$B:$AP,31,FALSE),"")</f>
        <v/>
      </c>
      <c r="K61" s="328" t="str">
        <f>IFERROR(VLOOKUP(K59,'P1'!$B:$AP,31,FALSE),"")</f>
        <v/>
      </c>
      <c r="L61" s="328" t="str">
        <f>IFERROR(VLOOKUP(L59,'P1'!$B:$AP,31,FALSE),"")</f>
        <v/>
      </c>
      <c r="M61" s="328" t="str">
        <f>IFERROR(VLOOKUP(M59,'P1'!$B:$AP,31,FALSE),"")</f>
        <v/>
      </c>
      <c r="N61" s="328" t="str">
        <f>IFERROR(VLOOKUP(N59,'P1'!$B:$AP,31,FALSE),"")</f>
        <v/>
      </c>
      <c r="O61" s="328" t="str">
        <f>IFERROR(VLOOKUP(O59,'P1'!$B:$AP,31,FALSE),"")</f>
        <v/>
      </c>
      <c r="P61" s="328" t="str">
        <f>IFERROR(VLOOKUP(P59,'P1'!$B:$AP,31,FALSE),"")</f>
        <v/>
      </c>
      <c r="Q61" s="328" t="str">
        <f>IFERROR(VLOOKUP(Q59,'P1'!$B:$AP,31,FALSE),"")</f>
        <v/>
      </c>
      <c r="R61" s="328" t="str">
        <f>IFERROR(VLOOKUP(R59,'P1'!$B:$AP,31,FALSE),"")</f>
        <v/>
      </c>
      <c r="S61" s="328" t="str">
        <f>IFERROR(VLOOKUP(S59,'P1'!$B:$AP,31,FALSE),"")</f>
        <v/>
      </c>
      <c r="T61" s="328" t="str">
        <f>IFERROR(VLOOKUP(T59,'P1'!$B:$AP,31,FALSE),"")</f>
        <v/>
      </c>
      <c r="U61" s="328" t="str">
        <f>IFERROR(VLOOKUP(U59,'P1'!$B:$AP,31,FALSE),"")</f>
        <v/>
      </c>
      <c r="V61" s="328" t="str">
        <f>IFERROR(VLOOKUP(V59,'P1'!$B:$AP,31,FALSE),"")</f>
        <v/>
      </c>
      <c r="W61" s="328" t="str">
        <f>IFERROR(VLOOKUP(W59,'P1'!$B:$AP,31,FALSE),"")</f>
        <v/>
      </c>
      <c r="X61" s="328" t="str">
        <f>IFERROR(VLOOKUP(X59,'P1'!$B:$AP,31,FALSE),"")</f>
        <v/>
      </c>
      <c r="Y61" s="328" t="str">
        <f>IFERROR(VLOOKUP(Y59,'P1'!$B:$AP,31,FALSE),"")</f>
        <v/>
      </c>
      <c r="Z61" s="328" t="str">
        <f>IFERROR(VLOOKUP(Z59,'P1'!$B:$AP,31,FALSE),"")</f>
        <v/>
      </c>
      <c r="AA61" s="328" t="str">
        <f>IFERROR(VLOOKUP(AA59,'P1'!$B:$AP,31,FALSE),"")</f>
        <v/>
      </c>
      <c r="AB61" s="328" t="str">
        <f>IFERROR(VLOOKUP(AB59,'P1'!$B:$AP,31,FALSE),"")</f>
        <v/>
      </c>
      <c r="AC61" s="328" t="str">
        <f>IFERROR(VLOOKUP(AC59,'P1'!$B:$AP,31,FALSE),"")</f>
        <v/>
      </c>
      <c r="AD61" s="328" t="str">
        <f>IFERROR(VLOOKUP(AD59,'P1'!$B:$AP,31,FALSE),"")</f>
        <v/>
      </c>
      <c r="AE61" s="328" t="str">
        <f>IFERROR(VLOOKUP(AE59,'P1'!$B:$AP,31,FALSE),"")</f>
        <v/>
      </c>
      <c r="AF61" s="328" t="str">
        <f>IFERROR(VLOOKUP(AF59,'P1'!$B:$AP,31,FALSE),"")</f>
        <v/>
      </c>
      <c r="AG61" s="328" t="str">
        <f>IFERROR(VLOOKUP(AG59,'P1'!$B:$AP,31,FALSE),"")</f>
        <v/>
      </c>
      <c r="AH61" s="328" t="str">
        <f>IFERROR(VLOOKUP(AH59,'P1'!$B:$AP,31,FALSE),"")</f>
        <v/>
      </c>
      <c r="AI61" s="328" t="str">
        <f>IFERROR(VLOOKUP(AI59,'P1'!$B:$AP,31,FALSE),"")</f>
        <v/>
      </c>
      <c r="AJ61" s="328" t="str">
        <f>IFERROR(VLOOKUP(AJ59,'P1'!$B:$AP,31,FALSE),"")</f>
        <v/>
      </c>
      <c r="AK61" s="328" t="str">
        <f>IFERROR(VLOOKUP(AK59,'P1'!$B:$AP,31,FALSE),"")</f>
        <v/>
      </c>
      <c r="AL61" s="328" t="str">
        <f>IFERROR(VLOOKUP(AL59,'P1'!$B:$AP,31,FALSE),"")</f>
        <v/>
      </c>
      <c r="AM61" s="328" t="str">
        <f>IFERROR(VLOOKUP(AM59,'P1'!$B:$AP,31,FALSE),"")</f>
        <v/>
      </c>
      <c r="AN61" s="550"/>
      <c r="AO61" s="528"/>
      <c r="AP61" s="555"/>
      <c r="AQ61" s="556"/>
      <c r="AR61" s="528"/>
      <c r="AS61" s="528"/>
      <c r="AT61" s="529"/>
      <c r="AU61" s="329"/>
      <c r="AV61" s="329"/>
      <c r="AX61" s="329"/>
      <c r="AY61" s="329"/>
    </row>
    <row r="62" spans="1:51" s="302" customFormat="1" ht="12" customHeight="1">
      <c r="A62" s="530">
        <v>14</v>
      </c>
      <c r="B62" s="533"/>
      <c r="C62" s="536"/>
      <c r="D62" s="539" t="s">
        <v>400</v>
      </c>
      <c r="E62" s="319"/>
      <c r="F62" s="542"/>
      <c r="G62" s="543"/>
      <c r="H62" s="320" t="s">
        <v>401</v>
      </c>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548">
        <f t="shared" ref="AN62" si="48">IF(LEFT($AN$1,6)="共同生活援助",SUM(I63:AM63),SUM(I63:AM64))</f>
        <v>0</v>
      </c>
      <c r="AO62" s="526">
        <f>IF($AN$3="４週",AN62/4,AN62/(DAY(EOMONTH($I$21,0))/7))</f>
        <v>0</v>
      </c>
      <c r="AP62" s="551"/>
      <c r="AQ62" s="552"/>
      <c r="AR62" s="526" t="str">
        <f t="shared" ref="AR62" si="49">IF($AN$3="４週",AU63,AV63)</f>
        <v/>
      </c>
      <c r="AS62" s="526"/>
      <c r="AT62" s="529"/>
      <c r="AU62" s="322" t="s">
        <v>402</v>
      </c>
      <c r="AV62" s="322" t="s">
        <v>403</v>
      </c>
      <c r="AX62" s="322" t="s">
        <v>404</v>
      </c>
      <c r="AY62" s="322" t="s">
        <v>405</v>
      </c>
    </row>
    <row r="63" spans="1:51" s="302" customFormat="1" ht="12" customHeight="1">
      <c r="A63" s="531"/>
      <c r="B63" s="534"/>
      <c r="C63" s="537"/>
      <c r="D63" s="540"/>
      <c r="E63" s="323"/>
      <c r="F63" s="544"/>
      <c r="G63" s="545"/>
      <c r="H63" s="324" t="s">
        <v>406</v>
      </c>
      <c r="I63" s="328" t="str">
        <f>IFERROR(VLOOKUP(I62,'P1'!$B:$AP,41,FALSE),"")</f>
        <v/>
      </c>
      <c r="J63" s="328" t="str">
        <f>IFERROR(VLOOKUP(J62,'P1'!$B:$AP,41,FALSE),"")</f>
        <v/>
      </c>
      <c r="K63" s="328" t="str">
        <f>IFERROR(VLOOKUP(K62,'P1'!$B:$AP,41,FALSE),"")</f>
        <v/>
      </c>
      <c r="L63" s="328" t="str">
        <f>IFERROR(VLOOKUP(L62,'P1'!$B:$AP,41,FALSE),"")</f>
        <v/>
      </c>
      <c r="M63" s="328" t="str">
        <f>IFERROR(VLOOKUP(M62,'P1'!$B:$AP,41,FALSE),"")</f>
        <v/>
      </c>
      <c r="N63" s="328" t="str">
        <f>IFERROR(VLOOKUP(N62,'P1'!$B:$AP,41,FALSE),"")</f>
        <v/>
      </c>
      <c r="O63" s="328" t="str">
        <f>IFERROR(VLOOKUP(O62,'P1'!$B:$AP,41,FALSE),"")</f>
        <v/>
      </c>
      <c r="P63" s="328" t="str">
        <f>IFERROR(VLOOKUP(P62,'P1'!$B:$AP,41,FALSE),"")</f>
        <v/>
      </c>
      <c r="Q63" s="328" t="str">
        <f>IFERROR(VLOOKUP(Q62,'P1'!$B:$AP,41,FALSE),"")</f>
        <v/>
      </c>
      <c r="R63" s="328" t="str">
        <f>IFERROR(VLOOKUP(R62,'P1'!$B:$AP,41,FALSE),"")</f>
        <v/>
      </c>
      <c r="S63" s="328" t="str">
        <f>IFERROR(VLOOKUP(S62,'P1'!$B:$AP,41,FALSE),"")</f>
        <v/>
      </c>
      <c r="T63" s="328" t="str">
        <f>IFERROR(VLOOKUP(T62,'P1'!$B:$AP,41,FALSE),"")</f>
        <v/>
      </c>
      <c r="U63" s="328" t="str">
        <f>IFERROR(VLOOKUP(U62,'P1'!$B:$AP,41,FALSE),"")</f>
        <v/>
      </c>
      <c r="V63" s="328" t="str">
        <f>IFERROR(VLOOKUP(V62,'P1'!$B:$AP,41,FALSE),"")</f>
        <v/>
      </c>
      <c r="W63" s="328" t="str">
        <f>IFERROR(VLOOKUP(W62,'P1'!$B:$AP,41,FALSE),"")</f>
        <v/>
      </c>
      <c r="X63" s="328" t="str">
        <f>IFERROR(VLOOKUP(X62,'P1'!$B:$AP,41,FALSE),"")</f>
        <v/>
      </c>
      <c r="Y63" s="328" t="str">
        <f>IFERROR(VLOOKUP(Y62,'P1'!$B:$AP,41,FALSE),"")</f>
        <v/>
      </c>
      <c r="Z63" s="328" t="str">
        <f>IFERROR(VLOOKUP(Z62,'P1'!$B:$AP,41,FALSE),"")</f>
        <v/>
      </c>
      <c r="AA63" s="328" t="str">
        <f>IFERROR(VLOOKUP(AA62,'P1'!$B:$AP,41,FALSE),"")</f>
        <v/>
      </c>
      <c r="AB63" s="328" t="str">
        <f>IFERROR(VLOOKUP(AB62,'P1'!$B:$AP,41,FALSE),"")</f>
        <v/>
      </c>
      <c r="AC63" s="328" t="str">
        <f>IFERROR(VLOOKUP(AC62,'P1'!$B:$AP,41,FALSE),"")</f>
        <v/>
      </c>
      <c r="AD63" s="328" t="str">
        <f>IFERROR(VLOOKUP(AD62,'P1'!$B:$AP,41,FALSE),"")</f>
        <v/>
      </c>
      <c r="AE63" s="328" t="str">
        <f>IFERROR(VLOOKUP(AE62,'P1'!$B:$AP,41,FALSE),"")</f>
        <v/>
      </c>
      <c r="AF63" s="328" t="str">
        <f>IFERROR(VLOOKUP(AF62,'P1'!$B:$AP,41,FALSE),"")</f>
        <v/>
      </c>
      <c r="AG63" s="328" t="str">
        <f>IFERROR(VLOOKUP(AG62,'P1'!$B:$AP,41,FALSE),"")</f>
        <v/>
      </c>
      <c r="AH63" s="328" t="str">
        <f>IFERROR(VLOOKUP(AH62,'P1'!$B:$AP,41,FALSE),"")</f>
        <v/>
      </c>
      <c r="AI63" s="328" t="str">
        <f>IFERROR(VLOOKUP(AI62,'P1'!$B:$AP,41,FALSE),"")</f>
        <v/>
      </c>
      <c r="AJ63" s="328" t="str">
        <f>IFERROR(VLOOKUP(AJ62,'P1'!$B:$AP,41,FALSE),"")</f>
        <v/>
      </c>
      <c r="AK63" s="328" t="str">
        <f>IFERROR(VLOOKUP(AK62,'P1'!$B:$AP,41,FALSE),"")</f>
        <v/>
      </c>
      <c r="AL63" s="328" t="str">
        <f>IFERROR(VLOOKUP(AL62,'P1'!$B:$AP,41,FALSE),"")</f>
        <v/>
      </c>
      <c r="AM63" s="328" t="str">
        <f>IFERROR(VLOOKUP(AM62,'P1'!$B:$AP,41,FALSE),"")</f>
        <v/>
      </c>
      <c r="AN63" s="549"/>
      <c r="AO63" s="527"/>
      <c r="AP63" s="553"/>
      <c r="AQ63" s="554"/>
      <c r="AR63" s="527"/>
      <c r="AS63" s="527"/>
      <c r="AT63" s="529"/>
      <c r="AU63" s="326" t="str">
        <f t="shared" ref="AU63" si="50">IFERROR(IF($D62="□",($AO62/$AK$6),($AO62/$AK$8)),"")</f>
        <v/>
      </c>
      <c r="AV63" s="326" t="str">
        <f t="shared" ref="AV63" si="51">IFERROR(IF($D62="□",($AN62/$AO$6),($AN62/$AO$8)),"")</f>
        <v/>
      </c>
      <c r="AX63" s="326" t="s">
        <v>565</v>
      </c>
      <c r="AY63" s="326" t="s">
        <v>565</v>
      </c>
    </row>
    <row r="64" spans="1:51" s="302" customFormat="1" ht="12" customHeight="1">
      <c r="A64" s="532"/>
      <c r="B64" s="535"/>
      <c r="C64" s="538"/>
      <c r="D64" s="541"/>
      <c r="E64" s="323"/>
      <c r="F64" s="546"/>
      <c r="G64" s="547"/>
      <c r="H64" s="327" t="s">
        <v>407</v>
      </c>
      <c r="I64" s="330" t="str">
        <f>IFERROR(VLOOKUP(I62,'P1'!$B:$AP,31,FALSE),"")</f>
        <v/>
      </c>
      <c r="J64" s="328" t="str">
        <f>IFERROR(VLOOKUP(J62,'P1'!$B:$AP,31,FALSE),"")</f>
        <v/>
      </c>
      <c r="K64" s="328" t="str">
        <f>IFERROR(VLOOKUP(K62,'P1'!$B:$AP,31,FALSE),"")</f>
        <v/>
      </c>
      <c r="L64" s="328" t="str">
        <f>IFERROR(VLOOKUP(L62,'P1'!$B:$AP,31,FALSE),"")</f>
        <v/>
      </c>
      <c r="M64" s="328" t="str">
        <f>IFERROR(VLOOKUP(M62,'P1'!$B:$AP,31,FALSE),"")</f>
        <v/>
      </c>
      <c r="N64" s="328" t="str">
        <f>IFERROR(VLOOKUP(N62,'P1'!$B:$AP,31,FALSE),"")</f>
        <v/>
      </c>
      <c r="O64" s="328" t="str">
        <f>IFERROR(VLOOKUP(O62,'P1'!$B:$AP,31,FALSE),"")</f>
        <v/>
      </c>
      <c r="P64" s="328" t="str">
        <f>IFERROR(VLOOKUP(P62,'P1'!$B:$AP,31,FALSE),"")</f>
        <v/>
      </c>
      <c r="Q64" s="328" t="str">
        <f>IFERROR(VLOOKUP(Q62,'P1'!$B:$AP,31,FALSE),"")</f>
        <v/>
      </c>
      <c r="R64" s="328" t="str">
        <f>IFERROR(VLOOKUP(R62,'P1'!$B:$AP,31,FALSE),"")</f>
        <v/>
      </c>
      <c r="S64" s="328" t="str">
        <f>IFERROR(VLOOKUP(S62,'P1'!$B:$AP,31,FALSE),"")</f>
        <v/>
      </c>
      <c r="T64" s="328" t="str">
        <f>IFERROR(VLOOKUP(T62,'P1'!$B:$AP,31,FALSE),"")</f>
        <v/>
      </c>
      <c r="U64" s="328" t="str">
        <f>IFERROR(VLOOKUP(U62,'P1'!$B:$AP,31,FALSE),"")</f>
        <v/>
      </c>
      <c r="V64" s="328" t="str">
        <f>IFERROR(VLOOKUP(V62,'P1'!$B:$AP,31,FALSE),"")</f>
        <v/>
      </c>
      <c r="W64" s="328" t="str">
        <f>IFERROR(VLOOKUP(W62,'P1'!$B:$AP,31,FALSE),"")</f>
        <v/>
      </c>
      <c r="X64" s="328" t="str">
        <f>IFERROR(VLOOKUP(X62,'P1'!$B:$AP,31,FALSE),"")</f>
        <v/>
      </c>
      <c r="Y64" s="328" t="str">
        <f>IFERROR(VLOOKUP(Y62,'P1'!$B:$AP,31,FALSE),"")</f>
        <v/>
      </c>
      <c r="Z64" s="328" t="str">
        <f>IFERROR(VLOOKUP(Z62,'P1'!$B:$AP,31,FALSE),"")</f>
        <v/>
      </c>
      <c r="AA64" s="328" t="str">
        <f>IFERROR(VLOOKUP(AA62,'P1'!$B:$AP,31,FALSE),"")</f>
        <v/>
      </c>
      <c r="AB64" s="328" t="str">
        <f>IFERROR(VLOOKUP(AB62,'P1'!$B:$AP,31,FALSE),"")</f>
        <v/>
      </c>
      <c r="AC64" s="328" t="str">
        <f>IFERROR(VLOOKUP(AC62,'P1'!$B:$AP,31,FALSE),"")</f>
        <v/>
      </c>
      <c r="AD64" s="328" t="str">
        <f>IFERROR(VLOOKUP(AD62,'P1'!$B:$AP,31,FALSE),"")</f>
        <v/>
      </c>
      <c r="AE64" s="328" t="str">
        <f>IFERROR(VLOOKUP(AE62,'P1'!$B:$AP,31,FALSE),"")</f>
        <v/>
      </c>
      <c r="AF64" s="328" t="str">
        <f>IFERROR(VLOOKUP(AF62,'P1'!$B:$AP,31,FALSE),"")</f>
        <v/>
      </c>
      <c r="AG64" s="328" t="str">
        <f>IFERROR(VLOOKUP(AG62,'P1'!$B:$AP,31,FALSE),"")</f>
        <v/>
      </c>
      <c r="AH64" s="328" t="str">
        <f>IFERROR(VLOOKUP(AH62,'P1'!$B:$AP,31,FALSE),"")</f>
        <v/>
      </c>
      <c r="AI64" s="328" t="str">
        <f>IFERROR(VLOOKUP(AI62,'P1'!$B:$AP,31,FALSE),"")</f>
        <v/>
      </c>
      <c r="AJ64" s="328" t="str">
        <f>IFERROR(VLOOKUP(AJ62,'P1'!$B:$AP,31,FALSE),"")</f>
        <v/>
      </c>
      <c r="AK64" s="328" t="str">
        <f>IFERROR(VLOOKUP(AK62,'P1'!$B:$AP,31,FALSE),"")</f>
        <v/>
      </c>
      <c r="AL64" s="328" t="str">
        <f>IFERROR(VLOOKUP(AL62,'P1'!$B:$AP,31,FALSE),"")</f>
        <v/>
      </c>
      <c r="AM64" s="328" t="str">
        <f>IFERROR(VLOOKUP(AM62,'P1'!$B:$AP,31,FALSE),"")</f>
        <v/>
      </c>
      <c r="AN64" s="550"/>
      <c r="AO64" s="528"/>
      <c r="AP64" s="555"/>
      <c r="AQ64" s="556"/>
      <c r="AR64" s="528"/>
      <c r="AS64" s="528"/>
      <c r="AT64" s="529"/>
      <c r="AU64" s="329"/>
      <c r="AV64" s="329"/>
      <c r="AX64" s="329"/>
      <c r="AY64" s="329"/>
    </row>
    <row r="65" spans="1:51" s="302" customFormat="1" ht="12" customHeight="1">
      <c r="A65" s="530">
        <v>15</v>
      </c>
      <c r="B65" s="533"/>
      <c r="C65" s="536"/>
      <c r="D65" s="539" t="s">
        <v>400</v>
      </c>
      <c r="E65" s="319"/>
      <c r="F65" s="542"/>
      <c r="G65" s="543"/>
      <c r="H65" s="320" t="s">
        <v>401</v>
      </c>
      <c r="I65" s="321"/>
      <c r="J65" s="321"/>
      <c r="K65" s="321"/>
      <c r="L65" s="321"/>
      <c r="M65" s="321"/>
      <c r="N65" s="321"/>
      <c r="O65" s="321"/>
      <c r="P65" s="321"/>
      <c r="Q65" s="321"/>
      <c r="R65" s="321"/>
      <c r="S65" s="321"/>
      <c r="T65" s="321"/>
      <c r="U65" s="321"/>
      <c r="V65" s="321"/>
      <c r="W65" s="321"/>
      <c r="X65" s="321"/>
      <c r="Y65" s="321"/>
      <c r="Z65" s="321"/>
      <c r="AA65" s="321"/>
      <c r="AB65" s="321"/>
      <c r="AC65" s="321"/>
      <c r="AD65" s="321"/>
      <c r="AE65" s="321"/>
      <c r="AF65" s="321"/>
      <c r="AG65" s="321"/>
      <c r="AH65" s="321"/>
      <c r="AI65" s="321"/>
      <c r="AJ65" s="321"/>
      <c r="AK65" s="321"/>
      <c r="AL65" s="321"/>
      <c r="AM65" s="321"/>
      <c r="AN65" s="548">
        <f t="shared" ref="AN65" si="52">IF(LEFT($AN$1,6)="共同生活援助",SUM(I66:AM66),SUM(I66:AM67))</f>
        <v>0</v>
      </c>
      <c r="AO65" s="526">
        <f>IF($AN$3="４週",AN65/4,AN65/(DAY(EOMONTH($I$21,0))/7))</f>
        <v>0</v>
      </c>
      <c r="AP65" s="551"/>
      <c r="AQ65" s="552"/>
      <c r="AR65" s="526" t="str">
        <f t="shared" ref="AR65" si="53">IF($AN$3="４週",AU66,AV66)</f>
        <v/>
      </c>
      <c r="AS65" s="526"/>
      <c r="AT65" s="529"/>
      <c r="AU65" s="322" t="s">
        <v>402</v>
      </c>
      <c r="AV65" s="322" t="s">
        <v>403</v>
      </c>
      <c r="AX65" s="322" t="s">
        <v>404</v>
      </c>
      <c r="AY65" s="322" t="s">
        <v>405</v>
      </c>
    </row>
    <row r="66" spans="1:51" s="302" customFormat="1" ht="12" customHeight="1">
      <c r="A66" s="531"/>
      <c r="B66" s="534"/>
      <c r="C66" s="537"/>
      <c r="D66" s="540"/>
      <c r="E66" s="323"/>
      <c r="F66" s="544"/>
      <c r="G66" s="545"/>
      <c r="H66" s="324" t="s">
        <v>406</v>
      </c>
      <c r="I66" s="328" t="str">
        <f>IFERROR(VLOOKUP(I65,'P1'!$B:$AP,41,FALSE),"")</f>
        <v/>
      </c>
      <c r="J66" s="328" t="str">
        <f>IFERROR(VLOOKUP(J65,'P1'!$B:$AP,41,FALSE),"")</f>
        <v/>
      </c>
      <c r="K66" s="328" t="str">
        <f>IFERROR(VLOOKUP(K65,'P1'!$B:$AP,41,FALSE),"")</f>
        <v/>
      </c>
      <c r="L66" s="328" t="str">
        <f>IFERROR(VLOOKUP(L65,'P1'!$B:$AP,41,FALSE),"")</f>
        <v/>
      </c>
      <c r="M66" s="328" t="str">
        <f>IFERROR(VLOOKUP(M65,'P1'!$B:$AP,41,FALSE),"")</f>
        <v/>
      </c>
      <c r="N66" s="328" t="str">
        <f>IFERROR(VLOOKUP(N65,'P1'!$B:$AP,41,FALSE),"")</f>
        <v/>
      </c>
      <c r="O66" s="328" t="str">
        <f>IFERROR(VLOOKUP(O65,'P1'!$B:$AP,41,FALSE),"")</f>
        <v/>
      </c>
      <c r="P66" s="328" t="str">
        <f>IFERROR(VLOOKUP(P65,'P1'!$B:$AP,41,FALSE),"")</f>
        <v/>
      </c>
      <c r="Q66" s="328" t="str">
        <f>IFERROR(VLOOKUP(Q65,'P1'!$B:$AP,41,FALSE),"")</f>
        <v/>
      </c>
      <c r="R66" s="328" t="str">
        <f>IFERROR(VLOOKUP(R65,'P1'!$B:$AP,41,FALSE),"")</f>
        <v/>
      </c>
      <c r="S66" s="328" t="str">
        <f>IFERROR(VLOOKUP(S65,'P1'!$B:$AP,41,FALSE),"")</f>
        <v/>
      </c>
      <c r="T66" s="328" t="str">
        <f>IFERROR(VLOOKUP(T65,'P1'!$B:$AP,41,FALSE),"")</f>
        <v/>
      </c>
      <c r="U66" s="328" t="str">
        <f>IFERROR(VLOOKUP(U65,'P1'!$B:$AP,41,FALSE),"")</f>
        <v/>
      </c>
      <c r="V66" s="328" t="str">
        <f>IFERROR(VLOOKUP(V65,'P1'!$B:$AP,41,FALSE),"")</f>
        <v/>
      </c>
      <c r="W66" s="328" t="str">
        <f>IFERROR(VLOOKUP(W65,'P1'!$B:$AP,41,FALSE),"")</f>
        <v/>
      </c>
      <c r="X66" s="328" t="str">
        <f>IFERROR(VLOOKUP(X65,'P1'!$B:$AP,41,FALSE),"")</f>
        <v/>
      </c>
      <c r="Y66" s="328" t="str">
        <f>IFERROR(VLOOKUP(Y65,'P1'!$B:$AP,41,FALSE),"")</f>
        <v/>
      </c>
      <c r="Z66" s="328" t="str">
        <f>IFERROR(VLOOKUP(Z65,'P1'!$B:$AP,41,FALSE),"")</f>
        <v/>
      </c>
      <c r="AA66" s="328" t="str">
        <f>IFERROR(VLOOKUP(AA65,'P1'!$B:$AP,41,FALSE),"")</f>
        <v/>
      </c>
      <c r="AB66" s="328" t="str">
        <f>IFERROR(VLOOKUP(AB65,'P1'!$B:$AP,41,FALSE),"")</f>
        <v/>
      </c>
      <c r="AC66" s="328" t="str">
        <f>IFERROR(VLOOKUP(AC65,'P1'!$B:$AP,41,FALSE),"")</f>
        <v/>
      </c>
      <c r="AD66" s="328" t="str">
        <f>IFERROR(VLOOKUP(AD65,'P1'!$B:$AP,41,FALSE),"")</f>
        <v/>
      </c>
      <c r="AE66" s="328" t="str">
        <f>IFERROR(VLOOKUP(AE65,'P1'!$B:$AP,41,FALSE),"")</f>
        <v/>
      </c>
      <c r="AF66" s="328" t="str">
        <f>IFERROR(VLOOKUP(AF65,'P1'!$B:$AP,41,FALSE),"")</f>
        <v/>
      </c>
      <c r="AG66" s="328" t="str">
        <f>IFERROR(VLOOKUP(AG65,'P1'!$B:$AP,41,FALSE),"")</f>
        <v/>
      </c>
      <c r="AH66" s="328" t="str">
        <f>IFERROR(VLOOKUP(AH65,'P1'!$B:$AP,41,FALSE),"")</f>
        <v/>
      </c>
      <c r="AI66" s="328" t="str">
        <f>IFERROR(VLOOKUP(AI65,'P1'!$B:$AP,41,FALSE),"")</f>
        <v/>
      </c>
      <c r="AJ66" s="328" t="str">
        <f>IFERROR(VLOOKUP(AJ65,'P1'!$B:$AP,41,FALSE),"")</f>
        <v/>
      </c>
      <c r="AK66" s="328" t="str">
        <f>IFERROR(VLOOKUP(AK65,'P1'!$B:$AP,41,FALSE),"")</f>
        <v/>
      </c>
      <c r="AL66" s="328" t="str">
        <f>IFERROR(VLOOKUP(AL65,'P1'!$B:$AP,41,FALSE),"")</f>
        <v/>
      </c>
      <c r="AM66" s="328" t="str">
        <f>IFERROR(VLOOKUP(AM65,'P1'!$B:$AP,41,FALSE),"")</f>
        <v/>
      </c>
      <c r="AN66" s="549"/>
      <c r="AO66" s="527"/>
      <c r="AP66" s="553"/>
      <c r="AQ66" s="554"/>
      <c r="AR66" s="527"/>
      <c r="AS66" s="527"/>
      <c r="AT66" s="529"/>
      <c r="AU66" s="326" t="str">
        <f t="shared" ref="AU66" si="54">IFERROR(IF($D65="□",($AO65/$AK$6),($AO65/$AK$8)),"")</f>
        <v/>
      </c>
      <c r="AV66" s="326" t="str">
        <f t="shared" ref="AV66" si="55">IFERROR(IF($D65="□",($AN65/$AO$6),($AN65/$AO$8)),"")</f>
        <v/>
      </c>
      <c r="AX66" s="326" t="s">
        <v>565</v>
      </c>
      <c r="AY66" s="326" t="s">
        <v>565</v>
      </c>
    </row>
    <row r="67" spans="1:51" s="302" customFormat="1" ht="12" customHeight="1">
      <c r="A67" s="532"/>
      <c r="B67" s="535"/>
      <c r="C67" s="538"/>
      <c r="D67" s="541"/>
      <c r="E67" s="323"/>
      <c r="F67" s="546"/>
      <c r="G67" s="547"/>
      <c r="H67" s="327" t="s">
        <v>407</v>
      </c>
      <c r="I67" s="328" t="str">
        <f>IFERROR(VLOOKUP(I65,'P1'!$B:$AP,31,FALSE),"")</f>
        <v/>
      </c>
      <c r="J67" s="328" t="str">
        <f>IFERROR(VLOOKUP(J65,'P1'!$B:$AP,31,FALSE),"")</f>
        <v/>
      </c>
      <c r="K67" s="328" t="str">
        <f>IFERROR(VLOOKUP(K65,'P1'!$B:$AP,31,FALSE),"")</f>
        <v/>
      </c>
      <c r="L67" s="328" t="str">
        <f>IFERROR(VLOOKUP(L65,'P1'!$B:$AP,31,FALSE),"")</f>
        <v/>
      </c>
      <c r="M67" s="328" t="str">
        <f>IFERROR(VLOOKUP(M65,'P1'!$B:$AP,31,FALSE),"")</f>
        <v/>
      </c>
      <c r="N67" s="328" t="str">
        <f>IFERROR(VLOOKUP(N65,'P1'!$B:$AP,31,FALSE),"")</f>
        <v/>
      </c>
      <c r="O67" s="328" t="str">
        <f>IFERROR(VLOOKUP(O65,'P1'!$B:$AP,31,FALSE),"")</f>
        <v/>
      </c>
      <c r="P67" s="328" t="str">
        <f>IFERROR(VLOOKUP(P65,'P1'!$B:$AP,31,FALSE),"")</f>
        <v/>
      </c>
      <c r="Q67" s="328" t="str">
        <f>IFERROR(VLOOKUP(Q65,'P1'!$B:$AP,31,FALSE),"")</f>
        <v/>
      </c>
      <c r="R67" s="328" t="str">
        <f>IFERROR(VLOOKUP(R65,'P1'!$B:$AP,31,FALSE),"")</f>
        <v/>
      </c>
      <c r="S67" s="328" t="str">
        <f>IFERROR(VLOOKUP(S65,'P1'!$B:$AP,31,FALSE),"")</f>
        <v/>
      </c>
      <c r="T67" s="328" t="str">
        <f>IFERROR(VLOOKUP(T65,'P1'!$B:$AP,31,FALSE),"")</f>
        <v/>
      </c>
      <c r="U67" s="328" t="str">
        <f>IFERROR(VLOOKUP(U65,'P1'!$B:$AP,31,FALSE),"")</f>
        <v/>
      </c>
      <c r="V67" s="328" t="str">
        <f>IFERROR(VLOOKUP(V65,'P1'!$B:$AP,31,FALSE),"")</f>
        <v/>
      </c>
      <c r="W67" s="328" t="str">
        <f>IFERROR(VLOOKUP(W65,'P1'!$B:$AP,31,FALSE),"")</f>
        <v/>
      </c>
      <c r="X67" s="328" t="str">
        <f>IFERROR(VLOOKUP(X65,'P1'!$B:$AP,31,FALSE),"")</f>
        <v/>
      </c>
      <c r="Y67" s="328" t="str">
        <f>IFERROR(VLOOKUP(Y65,'P1'!$B:$AP,31,FALSE),"")</f>
        <v/>
      </c>
      <c r="Z67" s="328" t="str">
        <f>IFERROR(VLOOKUP(Z65,'P1'!$B:$AP,31,FALSE),"")</f>
        <v/>
      </c>
      <c r="AA67" s="328" t="str">
        <f>IFERROR(VLOOKUP(AA65,'P1'!$B:$AP,31,FALSE),"")</f>
        <v/>
      </c>
      <c r="AB67" s="328" t="str">
        <f>IFERROR(VLOOKUP(AB65,'P1'!$B:$AP,31,FALSE),"")</f>
        <v/>
      </c>
      <c r="AC67" s="328" t="str">
        <f>IFERROR(VLOOKUP(AC65,'P1'!$B:$AP,31,FALSE),"")</f>
        <v/>
      </c>
      <c r="AD67" s="328" t="str">
        <f>IFERROR(VLOOKUP(AD65,'P1'!$B:$AP,31,FALSE),"")</f>
        <v/>
      </c>
      <c r="AE67" s="328" t="str">
        <f>IFERROR(VLOOKUP(AE65,'P1'!$B:$AP,31,FALSE),"")</f>
        <v/>
      </c>
      <c r="AF67" s="328" t="str">
        <f>IFERROR(VLOOKUP(AF65,'P1'!$B:$AP,31,FALSE),"")</f>
        <v/>
      </c>
      <c r="AG67" s="328" t="str">
        <f>IFERROR(VLOOKUP(AG65,'P1'!$B:$AP,31,FALSE),"")</f>
        <v/>
      </c>
      <c r="AH67" s="328" t="str">
        <f>IFERROR(VLOOKUP(AH65,'P1'!$B:$AP,31,FALSE),"")</f>
        <v/>
      </c>
      <c r="AI67" s="328" t="str">
        <f>IFERROR(VLOOKUP(AI65,'P1'!$B:$AP,31,FALSE),"")</f>
        <v/>
      </c>
      <c r="AJ67" s="328" t="str">
        <f>IFERROR(VLOOKUP(AJ65,'P1'!$B:$AP,31,FALSE),"")</f>
        <v/>
      </c>
      <c r="AK67" s="328" t="str">
        <f>IFERROR(VLOOKUP(AK65,'P1'!$B:$AP,31,FALSE),"")</f>
        <v/>
      </c>
      <c r="AL67" s="328" t="str">
        <f>IFERROR(VLOOKUP(AL65,'P1'!$B:$AP,31,FALSE),"")</f>
        <v/>
      </c>
      <c r="AM67" s="328" t="str">
        <f>IFERROR(VLOOKUP(AM65,'P1'!$B:$AP,31,FALSE),"")</f>
        <v/>
      </c>
      <c r="AN67" s="550"/>
      <c r="AO67" s="528"/>
      <c r="AP67" s="555"/>
      <c r="AQ67" s="556"/>
      <c r="AR67" s="528"/>
      <c r="AS67" s="528"/>
      <c r="AT67" s="529"/>
      <c r="AU67" s="329"/>
      <c r="AV67" s="329"/>
      <c r="AX67" s="329"/>
      <c r="AY67" s="329"/>
    </row>
    <row r="68" spans="1:51" s="302" customFormat="1" ht="12" customHeight="1">
      <c r="A68" s="530">
        <v>16</v>
      </c>
      <c r="B68" s="533"/>
      <c r="C68" s="536"/>
      <c r="D68" s="539" t="s">
        <v>400</v>
      </c>
      <c r="E68" s="319"/>
      <c r="F68" s="542"/>
      <c r="G68" s="543"/>
      <c r="H68" s="320" t="s">
        <v>401</v>
      </c>
      <c r="I68" s="321"/>
      <c r="J68" s="321"/>
      <c r="K68" s="321"/>
      <c r="L68" s="321"/>
      <c r="M68" s="321"/>
      <c r="N68" s="321"/>
      <c r="O68" s="321"/>
      <c r="P68" s="321"/>
      <c r="Q68" s="321"/>
      <c r="R68" s="321"/>
      <c r="S68" s="321"/>
      <c r="T68" s="321"/>
      <c r="U68" s="321"/>
      <c r="V68" s="321"/>
      <c r="W68" s="321"/>
      <c r="X68" s="321"/>
      <c r="Y68" s="321"/>
      <c r="Z68" s="321"/>
      <c r="AA68" s="321"/>
      <c r="AB68" s="321"/>
      <c r="AC68" s="321"/>
      <c r="AD68" s="321"/>
      <c r="AE68" s="321"/>
      <c r="AF68" s="321"/>
      <c r="AG68" s="321"/>
      <c r="AH68" s="321"/>
      <c r="AI68" s="321"/>
      <c r="AJ68" s="321"/>
      <c r="AK68" s="321"/>
      <c r="AL68" s="321"/>
      <c r="AM68" s="321"/>
      <c r="AN68" s="548">
        <f t="shared" ref="AN68" si="56">IF(LEFT($AN$1,6)="共同生活援助",SUM(I69:AM69),SUM(I69:AM70))</f>
        <v>0</v>
      </c>
      <c r="AO68" s="526">
        <f>IF($AN$3="４週",AN68/4,AN68/(DAY(EOMONTH($I$21,0))/7))</f>
        <v>0</v>
      </c>
      <c r="AP68" s="551"/>
      <c r="AQ68" s="552"/>
      <c r="AR68" s="526" t="str">
        <f t="shared" ref="AR68" si="57">IF($AN$3="４週",AU69,AV69)</f>
        <v/>
      </c>
      <c r="AS68" s="526"/>
      <c r="AT68" s="529"/>
      <c r="AU68" s="322" t="s">
        <v>402</v>
      </c>
      <c r="AV68" s="322" t="s">
        <v>403</v>
      </c>
      <c r="AX68" s="322" t="s">
        <v>404</v>
      </c>
      <c r="AY68" s="322" t="s">
        <v>405</v>
      </c>
    </row>
    <row r="69" spans="1:51" s="302" customFormat="1" ht="12" customHeight="1">
      <c r="A69" s="531"/>
      <c r="B69" s="534"/>
      <c r="C69" s="537"/>
      <c r="D69" s="540"/>
      <c r="E69" s="323"/>
      <c r="F69" s="544"/>
      <c r="G69" s="545"/>
      <c r="H69" s="324" t="s">
        <v>406</v>
      </c>
      <c r="I69" s="328" t="str">
        <f>IFERROR(VLOOKUP(I68,'P1'!$B:$AP,41,FALSE),"")</f>
        <v/>
      </c>
      <c r="J69" s="328" t="str">
        <f>IFERROR(VLOOKUP(J68,'P1'!$B:$AP,41,FALSE),"")</f>
        <v/>
      </c>
      <c r="K69" s="328" t="str">
        <f>IFERROR(VLOOKUP(K68,'P1'!$B:$AP,41,FALSE),"")</f>
        <v/>
      </c>
      <c r="L69" s="328" t="str">
        <f>IFERROR(VLOOKUP(L68,'P1'!$B:$AP,41,FALSE),"")</f>
        <v/>
      </c>
      <c r="M69" s="328" t="str">
        <f>IFERROR(VLOOKUP(M68,'P1'!$B:$AP,41,FALSE),"")</f>
        <v/>
      </c>
      <c r="N69" s="328" t="str">
        <f>IFERROR(VLOOKUP(N68,'P1'!$B:$AP,41,FALSE),"")</f>
        <v/>
      </c>
      <c r="O69" s="328" t="str">
        <f>IFERROR(VLOOKUP(O68,'P1'!$B:$AP,41,FALSE),"")</f>
        <v/>
      </c>
      <c r="P69" s="328" t="str">
        <f>IFERROR(VLOOKUP(P68,'P1'!$B:$AP,41,FALSE),"")</f>
        <v/>
      </c>
      <c r="Q69" s="328" t="str">
        <f>IFERROR(VLOOKUP(Q68,'P1'!$B:$AP,41,FALSE),"")</f>
        <v/>
      </c>
      <c r="R69" s="328" t="str">
        <f>IFERROR(VLOOKUP(R68,'P1'!$B:$AP,41,FALSE),"")</f>
        <v/>
      </c>
      <c r="S69" s="328" t="str">
        <f>IFERROR(VLOOKUP(S68,'P1'!$B:$AP,41,FALSE),"")</f>
        <v/>
      </c>
      <c r="T69" s="328" t="str">
        <f>IFERROR(VLOOKUP(T68,'P1'!$B:$AP,41,FALSE),"")</f>
        <v/>
      </c>
      <c r="U69" s="328" t="str">
        <f>IFERROR(VLOOKUP(U68,'P1'!$B:$AP,41,FALSE),"")</f>
        <v/>
      </c>
      <c r="V69" s="328" t="str">
        <f>IFERROR(VLOOKUP(V68,'P1'!$B:$AP,41,FALSE),"")</f>
        <v/>
      </c>
      <c r="W69" s="328" t="str">
        <f>IFERROR(VLOOKUP(W68,'P1'!$B:$AP,41,FALSE),"")</f>
        <v/>
      </c>
      <c r="X69" s="328" t="str">
        <f>IFERROR(VLOOKUP(X68,'P1'!$B:$AP,41,FALSE),"")</f>
        <v/>
      </c>
      <c r="Y69" s="328" t="str">
        <f>IFERROR(VLOOKUP(Y68,'P1'!$B:$AP,41,FALSE),"")</f>
        <v/>
      </c>
      <c r="Z69" s="328" t="str">
        <f>IFERROR(VLOOKUP(Z68,'P1'!$B:$AP,41,FALSE),"")</f>
        <v/>
      </c>
      <c r="AA69" s="328" t="str">
        <f>IFERROR(VLOOKUP(AA68,'P1'!$B:$AP,41,FALSE),"")</f>
        <v/>
      </c>
      <c r="AB69" s="328" t="str">
        <f>IFERROR(VLOOKUP(AB68,'P1'!$B:$AP,41,FALSE),"")</f>
        <v/>
      </c>
      <c r="AC69" s="328" t="str">
        <f>IFERROR(VLOOKUP(AC68,'P1'!$B:$AP,41,FALSE),"")</f>
        <v/>
      </c>
      <c r="AD69" s="328" t="str">
        <f>IFERROR(VLOOKUP(AD68,'P1'!$B:$AP,41,FALSE),"")</f>
        <v/>
      </c>
      <c r="AE69" s="328" t="str">
        <f>IFERROR(VLOOKUP(AE68,'P1'!$B:$AP,41,FALSE),"")</f>
        <v/>
      </c>
      <c r="AF69" s="328" t="str">
        <f>IFERROR(VLOOKUP(AF68,'P1'!$B:$AP,41,FALSE),"")</f>
        <v/>
      </c>
      <c r="AG69" s="328" t="str">
        <f>IFERROR(VLOOKUP(AG68,'P1'!$B:$AP,41,FALSE),"")</f>
        <v/>
      </c>
      <c r="AH69" s="328" t="str">
        <f>IFERROR(VLOOKUP(AH68,'P1'!$B:$AP,41,FALSE),"")</f>
        <v/>
      </c>
      <c r="AI69" s="328" t="str">
        <f>IFERROR(VLOOKUP(AI68,'P1'!$B:$AP,41,FALSE),"")</f>
        <v/>
      </c>
      <c r="AJ69" s="328" t="str">
        <f>IFERROR(VLOOKUP(AJ68,'P1'!$B:$AP,41,FALSE),"")</f>
        <v/>
      </c>
      <c r="AK69" s="328" t="str">
        <f>IFERROR(VLOOKUP(AK68,'P1'!$B:$AP,41,FALSE),"")</f>
        <v/>
      </c>
      <c r="AL69" s="328" t="str">
        <f>IFERROR(VLOOKUP(AL68,'P1'!$B:$AP,41,FALSE),"")</f>
        <v/>
      </c>
      <c r="AM69" s="328" t="str">
        <f>IFERROR(VLOOKUP(AM68,'P1'!$B:$AP,41,FALSE),"")</f>
        <v/>
      </c>
      <c r="AN69" s="549"/>
      <c r="AO69" s="527"/>
      <c r="AP69" s="553"/>
      <c r="AQ69" s="554"/>
      <c r="AR69" s="527"/>
      <c r="AS69" s="527"/>
      <c r="AT69" s="529"/>
      <c r="AU69" s="326" t="str">
        <f t="shared" ref="AU69" si="58">IFERROR(IF($D68="□",($AO68/$AK$6),($AO68/$AK$8)),"")</f>
        <v/>
      </c>
      <c r="AV69" s="326" t="str">
        <f t="shared" ref="AV69" si="59">IFERROR(IF($D68="□",($AN68/$AO$6),($AN68/$AO$8)),"")</f>
        <v/>
      </c>
      <c r="AX69" s="326" t="s">
        <v>565</v>
      </c>
      <c r="AY69" s="326" t="s">
        <v>565</v>
      </c>
    </row>
    <row r="70" spans="1:51" s="302" customFormat="1" ht="12" customHeight="1">
      <c r="A70" s="532"/>
      <c r="B70" s="535"/>
      <c r="C70" s="538"/>
      <c r="D70" s="541"/>
      <c r="E70" s="323"/>
      <c r="F70" s="546"/>
      <c r="G70" s="547"/>
      <c r="H70" s="327" t="s">
        <v>407</v>
      </c>
      <c r="I70" s="328" t="str">
        <f>IFERROR(VLOOKUP(I68,'P1'!$B:$AP,31,FALSE),"")</f>
        <v/>
      </c>
      <c r="J70" s="328" t="str">
        <f>IFERROR(VLOOKUP(J68,'P1'!$B:$AP,31,FALSE),"")</f>
        <v/>
      </c>
      <c r="K70" s="328" t="str">
        <f>IFERROR(VLOOKUP(K68,'P1'!$B:$AP,31,FALSE),"")</f>
        <v/>
      </c>
      <c r="L70" s="328" t="str">
        <f>IFERROR(VLOOKUP(L68,'P1'!$B:$AP,31,FALSE),"")</f>
        <v/>
      </c>
      <c r="M70" s="328" t="str">
        <f>IFERROR(VLOOKUP(M68,'P1'!$B:$AP,31,FALSE),"")</f>
        <v/>
      </c>
      <c r="N70" s="328" t="str">
        <f>IFERROR(VLOOKUP(N68,'P1'!$B:$AP,31,FALSE),"")</f>
        <v/>
      </c>
      <c r="O70" s="328" t="str">
        <f>IFERROR(VLOOKUP(O68,'P1'!$B:$AP,31,FALSE),"")</f>
        <v/>
      </c>
      <c r="P70" s="328" t="str">
        <f>IFERROR(VLOOKUP(P68,'P1'!$B:$AP,31,FALSE),"")</f>
        <v/>
      </c>
      <c r="Q70" s="328" t="str">
        <f>IFERROR(VLOOKUP(Q68,'P1'!$B:$AP,31,FALSE),"")</f>
        <v/>
      </c>
      <c r="R70" s="328" t="str">
        <f>IFERROR(VLOOKUP(R68,'P1'!$B:$AP,31,FALSE),"")</f>
        <v/>
      </c>
      <c r="S70" s="328" t="str">
        <f>IFERROR(VLOOKUP(S68,'P1'!$B:$AP,31,FALSE),"")</f>
        <v/>
      </c>
      <c r="T70" s="328" t="str">
        <f>IFERROR(VLOOKUP(T68,'P1'!$B:$AP,31,FALSE),"")</f>
        <v/>
      </c>
      <c r="U70" s="328" t="str">
        <f>IFERROR(VLOOKUP(U68,'P1'!$B:$AP,31,FALSE),"")</f>
        <v/>
      </c>
      <c r="V70" s="328" t="str">
        <f>IFERROR(VLOOKUP(V68,'P1'!$B:$AP,31,FALSE),"")</f>
        <v/>
      </c>
      <c r="W70" s="328" t="str">
        <f>IFERROR(VLOOKUP(W68,'P1'!$B:$AP,31,FALSE),"")</f>
        <v/>
      </c>
      <c r="X70" s="328" t="str">
        <f>IFERROR(VLOOKUP(X68,'P1'!$B:$AP,31,FALSE),"")</f>
        <v/>
      </c>
      <c r="Y70" s="328" t="str">
        <f>IFERROR(VLOOKUP(Y68,'P1'!$B:$AP,31,FALSE),"")</f>
        <v/>
      </c>
      <c r="Z70" s="328" t="str">
        <f>IFERROR(VLOOKUP(Z68,'P1'!$B:$AP,31,FALSE),"")</f>
        <v/>
      </c>
      <c r="AA70" s="328" t="str">
        <f>IFERROR(VLOOKUP(AA68,'P1'!$B:$AP,31,FALSE),"")</f>
        <v/>
      </c>
      <c r="AB70" s="328" t="str">
        <f>IFERROR(VLOOKUP(AB68,'P1'!$B:$AP,31,FALSE),"")</f>
        <v/>
      </c>
      <c r="AC70" s="328" t="str">
        <f>IFERROR(VLOOKUP(AC68,'P1'!$B:$AP,31,FALSE),"")</f>
        <v/>
      </c>
      <c r="AD70" s="328" t="str">
        <f>IFERROR(VLOOKUP(AD68,'P1'!$B:$AP,31,FALSE),"")</f>
        <v/>
      </c>
      <c r="AE70" s="328" t="str">
        <f>IFERROR(VLOOKUP(AE68,'P1'!$B:$AP,31,FALSE),"")</f>
        <v/>
      </c>
      <c r="AF70" s="328" t="str">
        <f>IFERROR(VLOOKUP(AF68,'P1'!$B:$AP,31,FALSE),"")</f>
        <v/>
      </c>
      <c r="AG70" s="328" t="str">
        <f>IFERROR(VLOOKUP(AG68,'P1'!$B:$AP,31,FALSE),"")</f>
        <v/>
      </c>
      <c r="AH70" s="328" t="str">
        <f>IFERROR(VLOOKUP(AH68,'P1'!$B:$AP,31,FALSE),"")</f>
        <v/>
      </c>
      <c r="AI70" s="328" t="str">
        <f>IFERROR(VLOOKUP(AI68,'P1'!$B:$AP,31,FALSE),"")</f>
        <v/>
      </c>
      <c r="AJ70" s="328" t="str">
        <f>IFERROR(VLOOKUP(AJ68,'P1'!$B:$AP,31,FALSE),"")</f>
        <v/>
      </c>
      <c r="AK70" s="328" t="str">
        <f>IFERROR(VLOOKUP(AK68,'P1'!$B:$AP,31,FALSE),"")</f>
        <v/>
      </c>
      <c r="AL70" s="328" t="str">
        <f>IFERROR(VLOOKUP(AL68,'P1'!$B:$AP,31,FALSE),"")</f>
        <v/>
      </c>
      <c r="AM70" s="328" t="str">
        <f>IFERROR(VLOOKUP(AM68,'P1'!$B:$AP,31,FALSE),"")</f>
        <v/>
      </c>
      <c r="AN70" s="550"/>
      <c r="AO70" s="528"/>
      <c r="AP70" s="555"/>
      <c r="AQ70" s="556"/>
      <c r="AR70" s="528"/>
      <c r="AS70" s="528"/>
      <c r="AT70" s="529"/>
      <c r="AU70" s="329"/>
      <c r="AV70" s="329"/>
      <c r="AX70" s="329"/>
      <c r="AY70" s="329"/>
    </row>
    <row r="71" spans="1:51" s="302" customFormat="1" ht="12" customHeight="1">
      <c r="A71" s="530">
        <v>17</v>
      </c>
      <c r="B71" s="533"/>
      <c r="C71" s="567"/>
      <c r="D71" s="539" t="s">
        <v>400</v>
      </c>
      <c r="E71" s="319"/>
      <c r="F71" s="542"/>
      <c r="G71" s="543"/>
      <c r="H71" s="320" t="s">
        <v>401</v>
      </c>
      <c r="I71" s="321"/>
      <c r="J71" s="321"/>
      <c r="K71" s="321"/>
      <c r="L71" s="321"/>
      <c r="M71" s="321"/>
      <c r="N71" s="321"/>
      <c r="O71" s="321"/>
      <c r="P71" s="321"/>
      <c r="Q71" s="321"/>
      <c r="R71" s="321"/>
      <c r="S71" s="321"/>
      <c r="T71" s="321"/>
      <c r="U71" s="321"/>
      <c r="V71" s="321"/>
      <c r="W71" s="321"/>
      <c r="X71" s="321"/>
      <c r="Y71" s="321"/>
      <c r="Z71" s="321"/>
      <c r="AA71" s="321"/>
      <c r="AB71" s="321"/>
      <c r="AC71" s="321"/>
      <c r="AD71" s="321"/>
      <c r="AE71" s="321"/>
      <c r="AF71" s="321"/>
      <c r="AG71" s="321"/>
      <c r="AH71" s="321"/>
      <c r="AI71" s="321"/>
      <c r="AJ71" s="321"/>
      <c r="AK71" s="321"/>
      <c r="AL71" s="321"/>
      <c r="AM71" s="321"/>
      <c r="AN71" s="548">
        <f t="shared" ref="AN71" si="60">IF(LEFT($AN$1,6)="共同生活援助",SUM(I72:AM72),SUM(I72:AM73))</f>
        <v>0</v>
      </c>
      <c r="AO71" s="526">
        <f>IF($AN$3="４週",AN71/4,AN71/(DAY(EOMONTH($I$21,0))/7))</f>
        <v>0</v>
      </c>
      <c r="AP71" s="551"/>
      <c r="AQ71" s="552"/>
      <c r="AR71" s="526" t="str">
        <f t="shared" ref="AR71" si="61">IF($AN$3="４週",AU72,AV72)</f>
        <v/>
      </c>
      <c r="AS71" s="526"/>
      <c r="AT71" s="529"/>
      <c r="AU71" s="322" t="s">
        <v>402</v>
      </c>
      <c r="AV71" s="322" t="s">
        <v>403</v>
      </c>
      <c r="AX71" s="322" t="s">
        <v>404</v>
      </c>
      <c r="AY71" s="322" t="s">
        <v>405</v>
      </c>
    </row>
    <row r="72" spans="1:51" s="302" customFormat="1" ht="12" customHeight="1">
      <c r="A72" s="531"/>
      <c r="B72" s="534"/>
      <c r="C72" s="568"/>
      <c r="D72" s="540"/>
      <c r="E72" s="323"/>
      <c r="F72" s="544"/>
      <c r="G72" s="545"/>
      <c r="H72" s="324" t="s">
        <v>406</v>
      </c>
      <c r="I72" s="328" t="str">
        <f>IFERROR(VLOOKUP(I71,'P1'!$B:$AP,41,FALSE),"")</f>
        <v/>
      </c>
      <c r="J72" s="328" t="str">
        <f>IFERROR(VLOOKUP(J71,'P1'!$B:$AP,41,FALSE),"")</f>
        <v/>
      </c>
      <c r="K72" s="328" t="str">
        <f>IFERROR(VLOOKUP(K71,'P1'!$B:$AP,41,FALSE),"")</f>
        <v/>
      </c>
      <c r="L72" s="328" t="str">
        <f>IFERROR(VLOOKUP(L71,'P1'!$B:$AP,41,FALSE),"")</f>
        <v/>
      </c>
      <c r="M72" s="328" t="str">
        <f>IFERROR(VLOOKUP(M71,'P1'!$B:$AP,41,FALSE),"")</f>
        <v/>
      </c>
      <c r="N72" s="328" t="str">
        <f>IFERROR(VLOOKUP(N71,'P1'!$B:$AP,41,FALSE),"")</f>
        <v/>
      </c>
      <c r="O72" s="328" t="str">
        <f>IFERROR(VLOOKUP(O71,'P1'!$B:$AP,41,FALSE),"")</f>
        <v/>
      </c>
      <c r="P72" s="328" t="str">
        <f>IFERROR(VLOOKUP(P71,'P1'!$B:$AP,41,FALSE),"")</f>
        <v/>
      </c>
      <c r="Q72" s="328" t="str">
        <f>IFERROR(VLOOKUP(Q71,'P1'!$B:$AP,41,FALSE),"")</f>
        <v/>
      </c>
      <c r="R72" s="328" t="str">
        <f>IFERROR(VLOOKUP(R71,'P1'!$B:$AP,41,FALSE),"")</f>
        <v/>
      </c>
      <c r="S72" s="328" t="str">
        <f>IFERROR(VLOOKUP(S71,'P1'!$B:$AP,41,FALSE),"")</f>
        <v/>
      </c>
      <c r="T72" s="328" t="str">
        <f>IFERROR(VLOOKUP(T71,'P1'!$B:$AP,41,FALSE),"")</f>
        <v/>
      </c>
      <c r="U72" s="328" t="str">
        <f>IFERROR(VLOOKUP(U71,'P1'!$B:$AP,41,FALSE),"")</f>
        <v/>
      </c>
      <c r="V72" s="328" t="str">
        <f>IFERROR(VLOOKUP(V71,'P1'!$B:$AP,41,FALSE),"")</f>
        <v/>
      </c>
      <c r="W72" s="328" t="str">
        <f>IFERROR(VLOOKUP(W71,'P1'!$B:$AP,41,FALSE),"")</f>
        <v/>
      </c>
      <c r="X72" s="328" t="str">
        <f>IFERROR(VLOOKUP(X71,'P1'!$B:$AP,41,FALSE),"")</f>
        <v/>
      </c>
      <c r="Y72" s="328" t="str">
        <f>IFERROR(VLOOKUP(Y71,'P1'!$B:$AP,41,FALSE),"")</f>
        <v/>
      </c>
      <c r="Z72" s="328" t="str">
        <f>IFERROR(VLOOKUP(Z71,'P1'!$B:$AP,41,FALSE),"")</f>
        <v/>
      </c>
      <c r="AA72" s="328" t="str">
        <f>IFERROR(VLOOKUP(AA71,'P1'!$B:$AP,41,FALSE),"")</f>
        <v/>
      </c>
      <c r="AB72" s="328" t="str">
        <f>IFERROR(VLOOKUP(AB71,'P1'!$B:$AP,41,FALSE),"")</f>
        <v/>
      </c>
      <c r="AC72" s="328" t="str">
        <f>IFERROR(VLOOKUP(AC71,'P1'!$B:$AP,41,FALSE),"")</f>
        <v/>
      </c>
      <c r="AD72" s="328" t="str">
        <f>IFERROR(VLOOKUP(AD71,'P1'!$B:$AP,41,FALSE),"")</f>
        <v/>
      </c>
      <c r="AE72" s="328" t="str">
        <f>IFERROR(VLOOKUP(AE71,'P1'!$B:$AP,41,FALSE),"")</f>
        <v/>
      </c>
      <c r="AF72" s="328" t="str">
        <f>IFERROR(VLOOKUP(AF71,'P1'!$B:$AP,41,FALSE),"")</f>
        <v/>
      </c>
      <c r="AG72" s="328" t="str">
        <f>IFERROR(VLOOKUP(AG71,'P1'!$B:$AP,41,FALSE),"")</f>
        <v/>
      </c>
      <c r="AH72" s="328" t="str">
        <f>IFERROR(VLOOKUP(AH71,'P1'!$B:$AP,41,FALSE),"")</f>
        <v/>
      </c>
      <c r="AI72" s="328" t="str">
        <f>IFERROR(VLOOKUP(AI71,'P1'!$B:$AP,41,FALSE),"")</f>
        <v/>
      </c>
      <c r="AJ72" s="328" t="str">
        <f>IFERROR(VLOOKUP(AJ71,'P1'!$B:$AP,41,FALSE),"")</f>
        <v/>
      </c>
      <c r="AK72" s="328" t="str">
        <f>IFERROR(VLOOKUP(AK71,'P1'!$B:$AP,41,FALSE),"")</f>
        <v/>
      </c>
      <c r="AL72" s="328" t="str">
        <f>IFERROR(VLOOKUP(AL71,'P1'!$B:$AP,41,FALSE),"")</f>
        <v/>
      </c>
      <c r="AM72" s="328" t="str">
        <f>IFERROR(VLOOKUP(AM71,'P1'!$B:$AP,41,FALSE),"")</f>
        <v/>
      </c>
      <c r="AN72" s="549"/>
      <c r="AO72" s="527"/>
      <c r="AP72" s="553"/>
      <c r="AQ72" s="554"/>
      <c r="AR72" s="527"/>
      <c r="AS72" s="527"/>
      <c r="AT72" s="529"/>
      <c r="AU72" s="326" t="str">
        <f t="shared" ref="AU72" si="62">IFERROR(IF($D71="□",($AO71/$AK$6),($AO71/$AK$8)),"")</f>
        <v/>
      </c>
      <c r="AV72" s="326" t="str">
        <f t="shared" ref="AV72" si="63">IFERROR(IF($D71="□",($AN71/$AO$6),($AN71/$AO$8)),"")</f>
        <v/>
      </c>
      <c r="AX72" s="326" t="s">
        <v>565</v>
      </c>
      <c r="AY72" s="326" t="s">
        <v>565</v>
      </c>
    </row>
    <row r="73" spans="1:51" s="302" customFormat="1" ht="12" customHeight="1">
      <c r="A73" s="532"/>
      <c r="B73" s="535"/>
      <c r="C73" s="569"/>
      <c r="D73" s="541"/>
      <c r="E73" s="323"/>
      <c r="F73" s="546"/>
      <c r="G73" s="547"/>
      <c r="H73" s="327" t="s">
        <v>407</v>
      </c>
      <c r="I73" s="328" t="str">
        <f>IFERROR(VLOOKUP(I71,'P1'!$B:$AP,31,FALSE),"")</f>
        <v/>
      </c>
      <c r="J73" s="328" t="str">
        <f>IFERROR(VLOOKUP(J71,'P1'!$B:$AP,31,FALSE),"")</f>
        <v/>
      </c>
      <c r="K73" s="328" t="str">
        <f>IFERROR(VLOOKUP(K71,'P1'!$B:$AP,31,FALSE),"")</f>
        <v/>
      </c>
      <c r="L73" s="328" t="str">
        <f>IFERROR(VLOOKUP(L71,'P1'!$B:$AP,31,FALSE),"")</f>
        <v/>
      </c>
      <c r="M73" s="328" t="str">
        <f>IFERROR(VLOOKUP(M71,'P1'!$B:$AP,31,FALSE),"")</f>
        <v/>
      </c>
      <c r="N73" s="328" t="str">
        <f>IFERROR(VLOOKUP(N71,'P1'!$B:$AP,31,FALSE),"")</f>
        <v/>
      </c>
      <c r="O73" s="328" t="str">
        <f>IFERROR(VLOOKUP(O71,'P1'!$B:$AP,31,FALSE),"")</f>
        <v/>
      </c>
      <c r="P73" s="328" t="str">
        <f>IFERROR(VLOOKUP(P71,'P1'!$B:$AP,31,FALSE),"")</f>
        <v/>
      </c>
      <c r="Q73" s="328" t="str">
        <f>IFERROR(VLOOKUP(Q71,'P1'!$B:$AP,31,FALSE),"")</f>
        <v/>
      </c>
      <c r="R73" s="328" t="str">
        <f>IFERROR(VLOOKUP(R71,'P1'!$B:$AP,31,FALSE),"")</f>
        <v/>
      </c>
      <c r="S73" s="328" t="str">
        <f>IFERROR(VLOOKUP(S71,'P1'!$B:$AP,31,FALSE),"")</f>
        <v/>
      </c>
      <c r="T73" s="328" t="str">
        <f>IFERROR(VLOOKUP(T71,'P1'!$B:$AP,31,FALSE),"")</f>
        <v/>
      </c>
      <c r="U73" s="328" t="str">
        <f>IFERROR(VLOOKUP(U71,'P1'!$B:$AP,31,FALSE),"")</f>
        <v/>
      </c>
      <c r="V73" s="328" t="str">
        <f>IFERROR(VLOOKUP(V71,'P1'!$B:$AP,31,FALSE),"")</f>
        <v/>
      </c>
      <c r="W73" s="328" t="str">
        <f>IFERROR(VLOOKUP(W71,'P1'!$B:$AP,31,FALSE),"")</f>
        <v/>
      </c>
      <c r="X73" s="328" t="str">
        <f>IFERROR(VLOOKUP(X71,'P1'!$B:$AP,31,FALSE),"")</f>
        <v/>
      </c>
      <c r="Y73" s="328" t="str">
        <f>IFERROR(VLOOKUP(Y71,'P1'!$B:$AP,31,FALSE),"")</f>
        <v/>
      </c>
      <c r="Z73" s="328" t="str">
        <f>IFERROR(VLOOKUP(Z71,'P1'!$B:$AP,31,FALSE),"")</f>
        <v/>
      </c>
      <c r="AA73" s="328" t="str">
        <f>IFERROR(VLOOKUP(AA71,'P1'!$B:$AP,31,FALSE),"")</f>
        <v/>
      </c>
      <c r="AB73" s="328" t="str">
        <f>IFERROR(VLOOKUP(AB71,'P1'!$B:$AP,31,FALSE),"")</f>
        <v/>
      </c>
      <c r="AC73" s="328" t="str">
        <f>IFERROR(VLOOKUP(AC71,'P1'!$B:$AP,31,FALSE),"")</f>
        <v/>
      </c>
      <c r="AD73" s="328" t="str">
        <f>IFERROR(VLOOKUP(AD71,'P1'!$B:$AP,31,FALSE),"")</f>
        <v/>
      </c>
      <c r="AE73" s="328" t="str">
        <f>IFERROR(VLOOKUP(AE71,'P1'!$B:$AP,31,FALSE),"")</f>
        <v/>
      </c>
      <c r="AF73" s="328" t="str">
        <f>IFERROR(VLOOKUP(AF71,'P1'!$B:$AP,31,FALSE),"")</f>
        <v/>
      </c>
      <c r="AG73" s="328" t="str">
        <f>IFERROR(VLOOKUP(AG71,'P1'!$B:$AP,31,FALSE),"")</f>
        <v/>
      </c>
      <c r="AH73" s="328" t="str">
        <f>IFERROR(VLOOKUP(AH71,'P1'!$B:$AP,31,FALSE),"")</f>
        <v/>
      </c>
      <c r="AI73" s="328" t="str">
        <f>IFERROR(VLOOKUP(AI71,'P1'!$B:$AP,31,FALSE),"")</f>
        <v/>
      </c>
      <c r="AJ73" s="328" t="str">
        <f>IFERROR(VLOOKUP(AJ71,'P1'!$B:$AP,31,FALSE),"")</f>
        <v/>
      </c>
      <c r="AK73" s="328" t="str">
        <f>IFERROR(VLOOKUP(AK71,'P1'!$B:$AP,31,FALSE),"")</f>
        <v/>
      </c>
      <c r="AL73" s="328" t="str">
        <f>IFERROR(VLOOKUP(AL71,'P1'!$B:$AP,31,FALSE),"")</f>
        <v/>
      </c>
      <c r="AM73" s="328" t="str">
        <f>IFERROR(VLOOKUP(AM71,'P1'!$B:$AP,31,FALSE),"")</f>
        <v/>
      </c>
      <c r="AN73" s="550"/>
      <c r="AO73" s="528"/>
      <c r="AP73" s="555"/>
      <c r="AQ73" s="556"/>
      <c r="AR73" s="528"/>
      <c r="AS73" s="528"/>
      <c r="AT73" s="529"/>
      <c r="AU73" s="329"/>
      <c r="AV73" s="329"/>
      <c r="AX73" s="329"/>
      <c r="AY73" s="329"/>
    </row>
    <row r="74" spans="1:51" s="302" customFormat="1" ht="12" customHeight="1">
      <c r="A74" s="530">
        <v>18</v>
      </c>
      <c r="B74" s="533"/>
      <c r="C74" s="536"/>
      <c r="D74" s="539" t="s">
        <v>400</v>
      </c>
      <c r="E74" s="319"/>
      <c r="F74" s="542"/>
      <c r="G74" s="543"/>
      <c r="H74" s="320" t="s">
        <v>401</v>
      </c>
      <c r="I74" s="321"/>
      <c r="J74" s="321"/>
      <c r="K74" s="321"/>
      <c r="L74" s="321"/>
      <c r="M74" s="321"/>
      <c r="N74" s="321"/>
      <c r="O74" s="321"/>
      <c r="P74" s="321"/>
      <c r="Q74" s="321"/>
      <c r="R74" s="321"/>
      <c r="S74" s="321"/>
      <c r="T74" s="321"/>
      <c r="U74" s="321"/>
      <c r="V74" s="321"/>
      <c r="W74" s="321"/>
      <c r="X74" s="321"/>
      <c r="Y74" s="321"/>
      <c r="Z74" s="321"/>
      <c r="AA74" s="321"/>
      <c r="AB74" s="321"/>
      <c r="AC74" s="321"/>
      <c r="AD74" s="321"/>
      <c r="AE74" s="321"/>
      <c r="AF74" s="321"/>
      <c r="AG74" s="321"/>
      <c r="AH74" s="321"/>
      <c r="AI74" s="321"/>
      <c r="AJ74" s="321"/>
      <c r="AK74" s="321"/>
      <c r="AL74" s="321"/>
      <c r="AM74" s="321"/>
      <c r="AN74" s="548">
        <f t="shared" ref="AN74" si="64">IF(LEFT($AN$1,6)="共同生活援助",SUM(I75:AM75),SUM(I75:AM76))</f>
        <v>0</v>
      </c>
      <c r="AO74" s="526">
        <f>IF($AN$3="４週",AN74/4,AN74/(DAY(EOMONTH($I$21,0))/7))</f>
        <v>0</v>
      </c>
      <c r="AP74" s="551"/>
      <c r="AQ74" s="552"/>
      <c r="AR74" s="526" t="str">
        <f t="shared" ref="AR74" si="65">IF($AN$3="４週",AU75,AV75)</f>
        <v/>
      </c>
      <c r="AS74" s="526"/>
      <c r="AT74" s="529"/>
      <c r="AU74" s="322" t="s">
        <v>402</v>
      </c>
      <c r="AV74" s="322" t="s">
        <v>403</v>
      </c>
      <c r="AX74" s="322" t="s">
        <v>404</v>
      </c>
      <c r="AY74" s="322" t="s">
        <v>405</v>
      </c>
    </row>
    <row r="75" spans="1:51" s="302" customFormat="1" ht="12" customHeight="1">
      <c r="A75" s="531"/>
      <c r="B75" s="534"/>
      <c r="C75" s="537"/>
      <c r="D75" s="540"/>
      <c r="E75" s="323"/>
      <c r="F75" s="544"/>
      <c r="G75" s="545"/>
      <c r="H75" s="324" t="s">
        <v>406</v>
      </c>
      <c r="I75" s="328" t="str">
        <f>IFERROR(VLOOKUP(I74,'P1'!$B:$AP,41,FALSE),"")</f>
        <v/>
      </c>
      <c r="J75" s="328" t="str">
        <f>IFERROR(VLOOKUP(J74,'P1'!$B:$AP,41,FALSE),"")</f>
        <v/>
      </c>
      <c r="K75" s="328" t="str">
        <f>IFERROR(VLOOKUP(K74,'P1'!$B:$AP,41,FALSE),"")</f>
        <v/>
      </c>
      <c r="L75" s="328" t="str">
        <f>IFERROR(VLOOKUP(L74,'P1'!$B:$AP,41,FALSE),"")</f>
        <v/>
      </c>
      <c r="M75" s="328" t="str">
        <f>IFERROR(VLOOKUP(M74,'P1'!$B:$AP,41,FALSE),"")</f>
        <v/>
      </c>
      <c r="N75" s="328" t="str">
        <f>IFERROR(VLOOKUP(N74,'P1'!$B:$AP,41,FALSE),"")</f>
        <v/>
      </c>
      <c r="O75" s="328" t="str">
        <f>IFERROR(VLOOKUP(O74,'P1'!$B:$AP,41,FALSE),"")</f>
        <v/>
      </c>
      <c r="P75" s="328" t="str">
        <f>IFERROR(VLOOKUP(P74,'P1'!$B:$AP,41,FALSE),"")</f>
        <v/>
      </c>
      <c r="Q75" s="328" t="str">
        <f>IFERROR(VLOOKUP(Q74,'P1'!$B:$AP,41,FALSE),"")</f>
        <v/>
      </c>
      <c r="R75" s="328" t="str">
        <f>IFERROR(VLOOKUP(R74,'P1'!$B:$AP,41,FALSE),"")</f>
        <v/>
      </c>
      <c r="S75" s="328" t="str">
        <f>IFERROR(VLOOKUP(S74,'P1'!$B:$AP,41,FALSE),"")</f>
        <v/>
      </c>
      <c r="T75" s="328" t="str">
        <f>IFERROR(VLOOKUP(T74,'P1'!$B:$AP,41,FALSE),"")</f>
        <v/>
      </c>
      <c r="U75" s="328" t="str">
        <f>IFERROR(VLOOKUP(U74,'P1'!$B:$AP,41,FALSE),"")</f>
        <v/>
      </c>
      <c r="V75" s="328" t="str">
        <f>IFERROR(VLOOKUP(V74,'P1'!$B:$AP,41,FALSE),"")</f>
        <v/>
      </c>
      <c r="W75" s="328" t="str">
        <f>IFERROR(VLOOKUP(W74,'P1'!$B:$AP,41,FALSE),"")</f>
        <v/>
      </c>
      <c r="X75" s="328" t="str">
        <f>IFERROR(VLOOKUP(X74,'P1'!$B:$AP,41,FALSE),"")</f>
        <v/>
      </c>
      <c r="Y75" s="328" t="str">
        <f>IFERROR(VLOOKUP(Y74,'P1'!$B:$AP,41,FALSE),"")</f>
        <v/>
      </c>
      <c r="Z75" s="328" t="str">
        <f>IFERROR(VLOOKUP(Z74,'P1'!$B:$AP,41,FALSE),"")</f>
        <v/>
      </c>
      <c r="AA75" s="328" t="str">
        <f>IFERROR(VLOOKUP(AA74,'P1'!$B:$AP,41,FALSE),"")</f>
        <v/>
      </c>
      <c r="AB75" s="328" t="str">
        <f>IFERROR(VLOOKUP(AB74,'P1'!$B:$AP,41,FALSE),"")</f>
        <v/>
      </c>
      <c r="AC75" s="328" t="str">
        <f>IFERROR(VLOOKUP(AC74,'P1'!$B:$AP,41,FALSE),"")</f>
        <v/>
      </c>
      <c r="AD75" s="328" t="str">
        <f>IFERROR(VLOOKUP(AD74,'P1'!$B:$AP,41,FALSE),"")</f>
        <v/>
      </c>
      <c r="AE75" s="328" t="str">
        <f>IFERROR(VLOOKUP(AE74,'P1'!$B:$AP,41,FALSE),"")</f>
        <v/>
      </c>
      <c r="AF75" s="328" t="str">
        <f>IFERROR(VLOOKUP(AF74,'P1'!$B:$AP,41,FALSE),"")</f>
        <v/>
      </c>
      <c r="AG75" s="328" t="str">
        <f>IFERROR(VLOOKUP(AG74,'P1'!$B:$AP,41,FALSE),"")</f>
        <v/>
      </c>
      <c r="AH75" s="328" t="str">
        <f>IFERROR(VLOOKUP(AH74,'P1'!$B:$AP,41,FALSE),"")</f>
        <v/>
      </c>
      <c r="AI75" s="328" t="str">
        <f>IFERROR(VLOOKUP(AI74,'P1'!$B:$AP,41,FALSE),"")</f>
        <v/>
      </c>
      <c r="AJ75" s="328" t="str">
        <f>IFERROR(VLOOKUP(AJ74,'P1'!$B:$AP,41,FALSE),"")</f>
        <v/>
      </c>
      <c r="AK75" s="328" t="str">
        <f>IFERROR(VLOOKUP(AK74,'P1'!$B:$AP,41,FALSE),"")</f>
        <v/>
      </c>
      <c r="AL75" s="328" t="str">
        <f>IFERROR(VLOOKUP(AL74,'P1'!$B:$AP,41,FALSE),"")</f>
        <v/>
      </c>
      <c r="AM75" s="328" t="str">
        <f>IFERROR(VLOOKUP(AM74,'P1'!$B:$AP,41,FALSE),"")</f>
        <v/>
      </c>
      <c r="AN75" s="549"/>
      <c r="AO75" s="527"/>
      <c r="AP75" s="553"/>
      <c r="AQ75" s="554"/>
      <c r="AR75" s="527"/>
      <c r="AS75" s="527"/>
      <c r="AT75" s="529"/>
      <c r="AU75" s="326" t="str">
        <f t="shared" ref="AU75" si="66">IFERROR(IF($D74="□",($AO74/$AK$6),($AO74/$AK$8)),"")</f>
        <v/>
      </c>
      <c r="AV75" s="326" t="str">
        <f t="shared" ref="AV75" si="67">IFERROR(IF($D74="□",($AN74/$AO$6),($AN74/$AO$8)),"")</f>
        <v/>
      </c>
      <c r="AX75" s="326" t="s">
        <v>565</v>
      </c>
      <c r="AY75" s="326" t="s">
        <v>565</v>
      </c>
    </row>
    <row r="76" spans="1:51" s="302" customFormat="1" ht="12" customHeight="1">
      <c r="A76" s="532"/>
      <c r="B76" s="535"/>
      <c r="C76" s="538"/>
      <c r="D76" s="541"/>
      <c r="E76" s="323"/>
      <c r="F76" s="546"/>
      <c r="G76" s="547"/>
      <c r="H76" s="327" t="s">
        <v>407</v>
      </c>
      <c r="I76" s="328" t="str">
        <f>IFERROR(VLOOKUP(I74,'P1'!$B:$AP,31,FALSE),"")</f>
        <v/>
      </c>
      <c r="J76" s="328" t="str">
        <f>IFERROR(VLOOKUP(J74,'P1'!$B:$AP,31,FALSE),"")</f>
        <v/>
      </c>
      <c r="K76" s="328" t="str">
        <f>IFERROR(VLOOKUP(K74,'P1'!$B:$AP,31,FALSE),"")</f>
        <v/>
      </c>
      <c r="L76" s="328" t="str">
        <f>IFERROR(VLOOKUP(L74,'P1'!$B:$AP,31,FALSE),"")</f>
        <v/>
      </c>
      <c r="M76" s="328" t="str">
        <f>IFERROR(VLOOKUP(M74,'P1'!$B:$AP,31,FALSE),"")</f>
        <v/>
      </c>
      <c r="N76" s="328" t="str">
        <f>IFERROR(VLOOKUP(N74,'P1'!$B:$AP,31,FALSE),"")</f>
        <v/>
      </c>
      <c r="O76" s="328" t="str">
        <f>IFERROR(VLOOKUP(O74,'P1'!$B:$AP,31,FALSE),"")</f>
        <v/>
      </c>
      <c r="P76" s="328" t="str">
        <f>IFERROR(VLOOKUP(P74,'P1'!$B:$AP,31,FALSE),"")</f>
        <v/>
      </c>
      <c r="Q76" s="328" t="str">
        <f>IFERROR(VLOOKUP(Q74,'P1'!$B:$AP,31,FALSE),"")</f>
        <v/>
      </c>
      <c r="R76" s="328" t="str">
        <f>IFERROR(VLOOKUP(R74,'P1'!$B:$AP,31,FALSE),"")</f>
        <v/>
      </c>
      <c r="S76" s="328" t="str">
        <f>IFERROR(VLOOKUP(S74,'P1'!$B:$AP,31,FALSE),"")</f>
        <v/>
      </c>
      <c r="T76" s="328" t="str">
        <f>IFERROR(VLOOKUP(T74,'P1'!$B:$AP,31,FALSE),"")</f>
        <v/>
      </c>
      <c r="U76" s="328" t="str">
        <f>IFERROR(VLOOKUP(U74,'P1'!$B:$AP,31,FALSE),"")</f>
        <v/>
      </c>
      <c r="V76" s="328" t="str">
        <f>IFERROR(VLOOKUP(V74,'P1'!$B:$AP,31,FALSE),"")</f>
        <v/>
      </c>
      <c r="W76" s="328" t="str">
        <f>IFERROR(VLOOKUP(W74,'P1'!$B:$AP,31,FALSE),"")</f>
        <v/>
      </c>
      <c r="X76" s="328" t="str">
        <f>IFERROR(VLOOKUP(X74,'P1'!$B:$AP,31,FALSE),"")</f>
        <v/>
      </c>
      <c r="Y76" s="328" t="str">
        <f>IFERROR(VLOOKUP(Y74,'P1'!$B:$AP,31,FALSE),"")</f>
        <v/>
      </c>
      <c r="Z76" s="328" t="str">
        <f>IFERROR(VLOOKUP(Z74,'P1'!$B:$AP,31,FALSE),"")</f>
        <v/>
      </c>
      <c r="AA76" s="328" t="str">
        <f>IFERROR(VLOOKUP(AA74,'P1'!$B:$AP,31,FALSE),"")</f>
        <v/>
      </c>
      <c r="AB76" s="328" t="str">
        <f>IFERROR(VLOOKUP(AB74,'P1'!$B:$AP,31,FALSE),"")</f>
        <v/>
      </c>
      <c r="AC76" s="328" t="str">
        <f>IFERROR(VLOOKUP(AC74,'P1'!$B:$AP,31,FALSE),"")</f>
        <v/>
      </c>
      <c r="AD76" s="328" t="str">
        <f>IFERROR(VLOOKUP(AD74,'P1'!$B:$AP,31,FALSE),"")</f>
        <v/>
      </c>
      <c r="AE76" s="328" t="str">
        <f>IFERROR(VLOOKUP(AE74,'P1'!$B:$AP,31,FALSE),"")</f>
        <v/>
      </c>
      <c r="AF76" s="328" t="str">
        <f>IFERROR(VLOOKUP(AF74,'P1'!$B:$AP,31,FALSE),"")</f>
        <v/>
      </c>
      <c r="AG76" s="328" t="str">
        <f>IFERROR(VLOOKUP(AG74,'P1'!$B:$AP,31,FALSE),"")</f>
        <v/>
      </c>
      <c r="AH76" s="328" t="str">
        <f>IFERROR(VLOOKUP(AH74,'P1'!$B:$AP,31,FALSE),"")</f>
        <v/>
      </c>
      <c r="AI76" s="328" t="str">
        <f>IFERROR(VLOOKUP(AI74,'P1'!$B:$AP,31,FALSE),"")</f>
        <v/>
      </c>
      <c r="AJ76" s="328" t="str">
        <f>IFERROR(VLOOKUP(AJ74,'P1'!$B:$AP,31,FALSE),"")</f>
        <v/>
      </c>
      <c r="AK76" s="328" t="str">
        <f>IFERROR(VLOOKUP(AK74,'P1'!$B:$AP,31,FALSE),"")</f>
        <v/>
      </c>
      <c r="AL76" s="328" t="str">
        <f>IFERROR(VLOOKUP(AL74,'P1'!$B:$AP,31,FALSE),"")</f>
        <v/>
      </c>
      <c r="AM76" s="328" t="str">
        <f>IFERROR(VLOOKUP(AM74,'P1'!$B:$AP,31,FALSE),"")</f>
        <v/>
      </c>
      <c r="AN76" s="550"/>
      <c r="AO76" s="528"/>
      <c r="AP76" s="555"/>
      <c r="AQ76" s="556"/>
      <c r="AR76" s="528"/>
      <c r="AS76" s="528"/>
      <c r="AT76" s="529"/>
      <c r="AU76" s="329"/>
      <c r="AV76" s="329"/>
      <c r="AX76" s="329"/>
      <c r="AY76" s="329"/>
    </row>
    <row r="77" spans="1:51" s="302" customFormat="1" ht="12" customHeight="1">
      <c r="A77" s="530">
        <v>19</v>
      </c>
      <c r="B77" s="533"/>
      <c r="C77" s="536"/>
      <c r="D77" s="539" t="s">
        <v>400</v>
      </c>
      <c r="E77" s="319"/>
      <c r="F77" s="542"/>
      <c r="G77" s="543"/>
      <c r="H77" s="320" t="s">
        <v>401</v>
      </c>
      <c r="I77" s="321"/>
      <c r="J77" s="321"/>
      <c r="K77" s="321"/>
      <c r="L77" s="321"/>
      <c r="M77" s="321"/>
      <c r="N77" s="321"/>
      <c r="O77" s="321"/>
      <c r="P77" s="321"/>
      <c r="Q77" s="321"/>
      <c r="R77" s="321"/>
      <c r="S77" s="321"/>
      <c r="T77" s="321"/>
      <c r="U77" s="321"/>
      <c r="V77" s="321"/>
      <c r="W77" s="321"/>
      <c r="X77" s="321"/>
      <c r="Y77" s="321"/>
      <c r="Z77" s="321"/>
      <c r="AA77" s="321"/>
      <c r="AB77" s="321"/>
      <c r="AC77" s="321"/>
      <c r="AD77" s="321"/>
      <c r="AE77" s="321"/>
      <c r="AF77" s="321"/>
      <c r="AG77" s="321"/>
      <c r="AH77" s="321"/>
      <c r="AI77" s="321"/>
      <c r="AJ77" s="321"/>
      <c r="AK77" s="321"/>
      <c r="AL77" s="321"/>
      <c r="AM77" s="321"/>
      <c r="AN77" s="548">
        <f t="shared" ref="AN77" si="68">IF(LEFT($AN$1,6)="共同生活援助",SUM(I78:AM78),SUM(I78:AM79))</f>
        <v>0</v>
      </c>
      <c r="AO77" s="526">
        <f>IF($AN$3="４週",AN77/4,AN77/(DAY(EOMONTH($I$21,0))/7))</f>
        <v>0</v>
      </c>
      <c r="AP77" s="551"/>
      <c r="AQ77" s="552"/>
      <c r="AR77" s="526" t="str">
        <f t="shared" ref="AR77" si="69">IF($AN$3="４週",AU78,AV78)</f>
        <v/>
      </c>
      <c r="AS77" s="526"/>
      <c r="AT77" s="529"/>
      <c r="AU77" s="322" t="s">
        <v>402</v>
      </c>
      <c r="AV77" s="322" t="s">
        <v>403</v>
      </c>
      <c r="AX77" s="322" t="s">
        <v>404</v>
      </c>
      <c r="AY77" s="322" t="s">
        <v>405</v>
      </c>
    </row>
    <row r="78" spans="1:51" s="302" customFormat="1" ht="12" customHeight="1">
      <c r="A78" s="531"/>
      <c r="B78" s="534"/>
      <c r="C78" s="537"/>
      <c r="D78" s="540"/>
      <c r="E78" s="323"/>
      <c r="F78" s="544"/>
      <c r="G78" s="545"/>
      <c r="H78" s="324" t="s">
        <v>406</v>
      </c>
      <c r="I78" s="328" t="str">
        <f>IFERROR(VLOOKUP(I77,'P1'!$B:$AP,41,FALSE),"")</f>
        <v/>
      </c>
      <c r="J78" s="328" t="str">
        <f>IFERROR(VLOOKUP(J77,'P1'!$B:$AP,41,FALSE),"")</f>
        <v/>
      </c>
      <c r="K78" s="328" t="str">
        <f>IFERROR(VLOOKUP(K77,'P1'!$B:$AP,41,FALSE),"")</f>
        <v/>
      </c>
      <c r="L78" s="328" t="str">
        <f>IFERROR(VLOOKUP(L77,'P1'!$B:$AP,41,FALSE),"")</f>
        <v/>
      </c>
      <c r="M78" s="328" t="str">
        <f>IFERROR(VLOOKUP(M77,'P1'!$B:$AP,41,FALSE),"")</f>
        <v/>
      </c>
      <c r="N78" s="328" t="str">
        <f>IFERROR(VLOOKUP(N77,'P1'!$B:$AP,41,FALSE),"")</f>
        <v/>
      </c>
      <c r="O78" s="328" t="str">
        <f>IFERROR(VLOOKUP(O77,'P1'!$B:$AP,41,FALSE),"")</f>
        <v/>
      </c>
      <c r="P78" s="328" t="str">
        <f>IFERROR(VLOOKUP(P77,'P1'!$B:$AP,41,FALSE),"")</f>
        <v/>
      </c>
      <c r="Q78" s="328" t="str">
        <f>IFERROR(VLOOKUP(Q77,'P1'!$B:$AP,41,FALSE),"")</f>
        <v/>
      </c>
      <c r="R78" s="328" t="str">
        <f>IFERROR(VLOOKUP(R77,'P1'!$B:$AP,41,FALSE),"")</f>
        <v/>
      </c>
      <c r="S78" s="328" t="str">
        <f>IFERROR(VLOOKUP(S77,'P1'!$B:$AP,41,FALSE),"")</f>
        <v/>
      </c>
      <c r="T78" s="328" t="str">
        <f>IFERROR(VLOOKUP(T77,'P1'!$B:$AP,41,FALSE),"")</f>
        <v/>
      </c>
      <c r="U78" s="328" t="str">
        <f>IFERROR(VLOOKUP(U77,'P1'!$B:$AP,41,FALSE),"")</f>
        <v/>
      </c>
      <c r="V78" s="328" t="str">
        <f>IFERROR(VLOOKUP(V77,'P1'!$B:$AP,41,FALSE),"")</f>
        <v/>
      </c>
      <c r="W78" s="328" t="str">
        <f>IFERROR(VLOOKUP(W77,'P1'!$B:$AP,41,FALSE),"")</f>
        <v/>
      </c>
      <c r="X78" s="328" t="str">
        <f>IFERROR(VLOOKUP(X77,'P1'!$B:$AP,41,FALSE),"")</f>
        <v/>
      </c>
      <c r="Y78" s="328" t="str">
        <f>IFERROR(VLOOKUP(Y77,'P1'!$B:$AP,41,FALSE),"")</f>
        <v/>
      </c>
      <c r="Z78" s="328" t="str">
        <f>IFERROR(VLOOKUP(Z77,'P1'!$B:$AP,41,FALSE),"")</f>
        <v/>
      </c>
      <c r="AA78" s="328" t="str">
        <f>IFERROR(VLOOKUP(AA77,'P1'!$B:$AP,41,FALSE),"")</f>
        <v/>
      </c>
      <c r="AB78" s="328" t="str">
        <f>IFERROR(VLOOKUP(AB77,'P1'!$B:$AP,41,FALSE),"")</f>
        <v/>
      </c>
      <c r="AC78" s="328" t="str">
        <f>IFERROR(VLOOKUP(AC77,'P1'!$B:$AP,41,FALSE),"")</f>
        <v/>
      </c>
      <c r="AD78" s="328" t="str">
        <f>IFERROR(VLOOKUP(AD77,'P1'!$B:$AP,41,FALSE),"")</f>
        <v/>
      </c>
      <c r="AE78" s="328" t="str">
        <f>IFERROR(VLOOKUP(AE77,'P1'!$B:$AP,41,FALSE),"")</f>
        <v/>
      </c>
      <c r="AF78" s="328" t="str">
        <f>IFERROR(VLOOKUP(AF77,'P1'!$B:$AP,41,FALSE),"")</f>
        <v/>
      </c>
      <c r="AG78" s="328" t="str">
        <f>IFERROR(VLOOKUP(AG77,'P1'!$B:$AP,41,FALSE),"")</f>
        <v/>
      </c>
      <c r="AH78" s="328" t="str">
        <f>IFERROR(VLOOKUP(AH77,'P1'!$B:$AP,41,FALSE),"")</f>
        <v/>
      </c>
      <c r="AI78" s="328" t="str">
        <f>IFERROR(VLOOKUP(AI77,'P1'!$B:$AP,41,FALSE),"")</f>
        <v/>
      </c>
      <c r="AJ78" s="328" t="str">
        <f>IFERROR(VLOOKUP(AJ77,'P1'!$B:$AP,41,FALSE),"")</f>
        <v/>
      </c>
      <c r="AK78" s="328" t="str">
        <f>IFERROR(VLOOKUP(AK77,'P1'!$B:$AP,41,FALSE),"")</f>
        <v/>
      </c>
      <c r="AL78" s="328" t="str">
        <f>IFERROR(VLOOKUP(AL77,'P1'!$B:$AP,41,FALSE),"")</f>
        <v/>
      </c>
      <c r="AM78" s="328" t="str">
        <f>IFERROR(VLOOKUP(AM77,'P1'!$B:$AP,41,FALSE),"")</f>
        <v/>
      </c>
      <c r="AN78" s="549"/>
      <c r="AO78" s="527"/>
      <c r="AP78" s="553"/>
      <c r="AQ78" s="554"/>
      <c r="AR78" s="527"/>
      <c r="AS78" s="527"/>
      <c r="AT78" s="529"/>
      <c r="AU78" s="326" t="str">
        <f t="shared" ref="AU78" si="70">IFERROR(IF($D77="□",($AO77/$AK$6),($AO77/$AK$8)),"")</f>
        <v/>
      </c>
      <c r="AV78" s="326" t="str">
        <f t="shared" ref="AV78" si="71">IFERROR(IF($D77="□",($AN77/$AO$6),($AN77/$AO$8)),"")</f>
        <v/>
      </c>
      <c r="AX78" s="326" t="s">
        <v>565</v>
      </c>
      <c r="AY78" s="326" t="s">
        <v>565</v>
      </c>
    </row>
    <row r="79" spans="1:51" s="302" customFormat="1" ht="12" customHeight="1">
      <c r="A79" s="532"/>
      <c r="B79" s="535"/>
      <c r="C79" s="538"/>
      <c r="D79" s="541"/>
      <c r="E79" s="323"/>
      <c r="F79" s="546"/>
      <c r="G79" s="547"/>
      <c r="H79" s="327" t="s">
        <v>407</v>
      </c>
      <c r="I79" s="328" t="str">
        <f>IFERROR(VLOOKUP(I77,'P1'!$B:$AP,31,FALSE),"")</f>
        <v/>
      </c>
      <c r="J79" s="328" t="str">
        <f>IFERROR(VLOOKUP(J77,'P1'!$B:$AP,31,FALSE),"")</f>
        <v/>
      </c>
      <c r="K79" s="328" t="str">
        <f>IFERROR(VLOOKUP(K77,'P1'!$B:$AP,31,FALSE),"")</f>
        <v/>
      </c>
      <c r="L79" s="328" t="str">
        <f>IFERROR(VLOOKUP(L77,'P1'!$B:$AP,31,FALSE),"")</f>
        <v/>
      </c>
      <c r="M79" s="328" t="str">
        <f>IFERROR(VLOOKUP(M77,'P1'!$B:$AP,31,FALSE),"")</f>
        <v/>
      </c>
      <c r="N79" s="328" t="str">
        <f>IFERROR(VLOOKUP(N77,'P1'!$B:$AP,31,FALSE),"")</f>
        <v/>
      </c>
      <c r="O79" s="328" t="str">
        <f>IFERROR(VLOOKUP(O77,'P1'!$B:$AP,31,FALSE),"")</f>
        <v/>
      </c>
      <c r="P79" s="328" t="str">
        <f>IFERROR(VLOOKUP(P77,'P1'!$B:$AP,31,FALSE),"")</f>
        <v/>
      </c>
      <c r="Q79" s="328" t="str">
        <f>IFERROR(VLOOKUP(Q77,'P1'!$B:$AP,31,FALSE),"")</f>
        <v/>
      </c>
      <c r="R79" s="328" t="str">
        <f>IFERROR(VLOOKUP(R77,'P1'!$B:$AP,31,FALSE),"")</f>
        <v/>
      </c>
      <c r="S79" s="328" t="str">
        <f>IFERROR(VLOOKUP(S77,'P1'!$B:$AP,31,FALSE),"")</f>
        <v/>
      </c>
      <c r="T79" s="328" t="str">
        <f>IFERROR(VLOOKUP(T77,'P1'!$B:$AP,31,FALSE),"")</f>
        <v/>
      </c>
      <c r="U79" s="328" t="str">
        <f>IFERROR(VLOOKUP(U77,'P1'!$B:$AP,31,FALSE),"")</f>
        <v/>
      </c>
      <c r="V79" s="328" t="str">
        <f>IFERROR(VLOOKUP(V77,'P1'!$B:$AP,31,FALSE),"")</f>
        <v/>
      </c>
      <c r="W79" s="328" t="str">
        <f>IFERROR(VLOOKUP(W77,'P1'!$B:$AP,31,FALSE),"")</f>
        <v/>
      </c>
      <c r="X79" s="328" t="str">
        <f>IFERROR(VLOOKUP(X77,'P1'!$B:$AP,31,FALSE),"")</f>
        <v/>
      </c>
      <c r="Y79" s="328" t="str">
        <f>IFERROR(VLOOKUP(Y77,'P1'!$B:$AP,31,FALSE),"")</f>
        <v/>
      </c>
      <c r="Z79" s="328" t="str">
        <f>IFERROR(VLOOKUP(Z77,'P1'!$B:$AP,31,FALSE),"")</f>
        <v/>
      </c>
      <c r="AA79" s="328" t="str">
        <f>IFERROR(VLOOKUP(AA77,'P1'!$B:$AP,31,FALSE),"")</f>
        <v/>
      </c>
      <c r="AB79" s="328" t="str">
        <f>IFERROR(VLOOKUP(AB77,'P1'!$B:$AP,31,FALSE),"")</f>
        <v/>
      </c>
      <c r="AC79" s="328" t="str">
        <f>IFERROR(VLOOKUP(AC77,'P1'!$B:$AP,31,FALSE),"")</f>
        <v/>
      </c>
      <c r="AD79" s="328" t="str">
        <f>IFERROR(VLOOKUP(AD77,'P1'!$B:$AP,31,FALSE),"")</f>
        <v/>
      </c>
      <c r="AE79" s="328" t="str">
        <f>IFERROR(VLOOKUP(AE77,'P1'!$B:$AP,31,FALSE),"")</f>
        <v/>
      </c>
      <c r="AF79" s="328" t="str">
        <f>IFERROR(VLOOKUP(AF77,'P1'!$B:$AP,31,FALSE),"")</f>
        <v/>
      </c>
      <c r="AG79" s="328" t="str">
        <f>IFERROR(VLOOKUP(AG77,'P1'!$B:$AP,31,FALSE),"")</f>
        <v/>
      </c>
      <c r="AH79" s="328" t="str">
        <f>IFERROR(VLOOKUP(AH77,'P1'!$B:$AP,31,FALSE),"")</f>
        <v/>
      </c>
      <c r="AI79" s="328" t="str">
        <f>IFERROR(VLOOKUP(AI77,'P1'!$B:$AP,31,FALSE),"")</f>
        <v/>
      </c>
      <c r="AJ79" s="328" t="str">
        <f>IFERROR(VLOOKUP(AJ77,'P1'!$B:$AP,31,FALSE),"")</f>
        <v/>
      </c>
      <c r="AK79" s="328" t="str">
        <f>IFERROR(VLOOKUP(AK77,'P1'!$B:$AP,31,FALSE),"")</f>
        <v/>
      </c>
      <c r="AL79" s="328" t="str">
        <f>IFERROR(VLOOKUP(AL77,'P1'!$B:$AP,31,FALSE),"")</f>
        <v/>
      </c>
      <c r="AM79" s="328" t="str">
        <f>IFERROR(VLOOKUP(AM77,'P1'!$B:$AP,31,FALSE),"")</f>
        <v/>
      </c>
      <c r="AN79" s="550"/>
      <c r="AO79" s="528"/>
      <c r="AP79" s="555"/>
      <c r="AQ79" s="556"/>
      <c r="AR79" s="528"/>
      <c r="AS79" s="528"/>
      <c r="AT79" s="529"/>
      <c r="AU79" s="329"/>
      <c r="AV79" s="329"/>
      <c r="AX79" s="329"/>
      <c r="AY79" s="329"/>
    </row>
    <row r="80" spans="1:51" s="302" customFormat="1" ht="12" customHeight="1">
      <c r="A80" s="530">
        <v>20</v>
      </c>
      <c r="B80" s="533"/>
      <c r="C80" s="536"/>
      <c r="D80" s="539" t="s">
        <v>400</v>
      </c>
      <c r="E80" s="319"/>
      <c r="F80" s="542"/>
      <c r="G80" s="543"/>
      <c r="H80" s="320" t="s">
        <v>401</v>
      </c>
      <c r="I80" s="321"/>
      <c r="J80" s="321"/>
      <c r="K80" s="321"/>
      <c r="L80" s="321"/>
      <c r="M80" s="321"/>
      <c r="N80" s="321"/>
      <c r="O80" s="321"/>
      <c r="P80" s="321"/>
      <c r="Q80" s="321"/>
      <c r="R80" s="321"/>
      <c r="S80" s="321"/>
      <c r="T80" s="321"/>
      <c r="U80" s="321"/>
      <c r="V80" s="321"/>
      <c r="W80" s="321"/>
      <c r="X80" s="321"/>
      <c r="Y80" s="321"/>
      <c r="Z80" s="321"/>
      <c r="AA80" s="321"/>
      <c r="AB80" s="321"/>
      <c r="AC80" s="321"/>
      <c r="AD80" s="321"/>
      <c r="AE80" s="321"/>
      <c r="AF80" s="321"/>
      <c r="AG80" s="321"/>
      <c r="AH80" s="321"/>
      <c r="AI80" s="321"/>
      <c r="AJ80" s="321"/>
      <c r="AK80" s="321"/>
      <c r="AL80" s="321"/>
      <c r="AM80" s="321"/>
      <c r="AN80" s="548">
        <f t="shared" ref="AN80" si="72">IF(LEFT($AN$1,6)="共同生活援助",SUM(I81:AM81),SUM(I81:AM82))</f>
        <v>0</v>
      </c>
      <c r="AO80" s="526">
        <f>IF($AN$3="４週",AN80/4,AN80/(DAY(EOMONTH($I$21,0))/7))</f>
        <v>0</v>
      </c>
      <c r="AP80" s="551"/>
      <c r="AQ80" s="552"/>
      <c r="AR80" s="526" t="str">
        <f t="shared" ref="AR80" si="73">IF($AN$3="４週",AU81,AV81)</f>
        <v/>
      </c>
      <c r="AS80" s="526"/>
      <c r="AT80" s="529"/>
      <c r="AU80" s="322" t="s">
        <v>402</v>
      </c>
      <c r="AV80" s="322" t="s">
        <v>403</v>
      </c>
      <c r="AX80" s="322" t="s">
        <v>404</v>
      </c>
      <c r="AY80" s="322" t="s">
        <v>405</v>
      </c>
    </row>
    <row r="81" spans="1:51" s="302" customFormat="1" ht="12" customHeight="1">
      <c r="A81" s="531"/>
      <c r="B81" s="534"/>
      <c r="C81" s="537"/>
      <c r="D81" s="540"/>
      <c r="E81" s="323"/>
      <c r="F81" s="544"/>
      <c r="G81" s="545"/>
      <c r="H81" s="324" t="s">
        <v>406</v>
      </c>
      <c r="I81" s="328" t="str">
        <f>IFERROR(VLOOKUP(I80,'P1'!$B:$AP,41,FALSE),"")</f>
        <v/>
      </c>
      <c r="J81" s="328" t="str">
        <f>IFERROR(VLOOKUP(J80,'P1'!$B:$AP,41,FALSE),"")</f>
        <v/>
      </c>
      <c r="K81" s="328" t="str">
        <f>IFERROR(VLOOKUP(K80,'P1'!$B:$AP,41,FALSE),"")</f>
        <v/>
      </c>
      <c r="L81" s="328" t="str">
        <f>IFERROR(VLOOKUP(L80,'P1'!$B:$AP,41,FALSE),"")</f>
        <v/>
      </c>
      <c r="M81" s="328" t="str">
        <f>IFERROR(VLOOKUP(M80,'P1'!$B:$AP,41,FALSE),"")</f>
        <v/>
      </c>
      <c r="N81" s="328" t="str">
        <f>IFERROR(VLOOKUP(N80,'P1'!$B:$AP,41,FALSE),"")</f>
        <v/>
      </c>
      <c r="O81" s="328" t="str">
        <f>IFERROR(VLOOKUP(O80,'P1'!$B:$AP,41,FALSE),"")</f>
        <v/>
      </c>
      <c r="P81" s="328" t="str">
        <f>IFERROR(VLOOKUP(P80,'P1'!$B:$AP,41,FALSE),"")</f>
        <v/>
      </c>
      <c r="Q81" s="328" t="str">
        <f>IFERROR(VLOOKUP(Q80,'P1'!$B:$AP,41,FALSE),"")</f>
        <v/>
      </c>
      <c r="R81" s="328" t="str">
        <f>IFERROR(VLOOKUP(R80,'P1'!$B:$AP,41,FALSE),"")</f>
        <v/>
      </c>
      <c r="S81" s="328" t="str">
        <f>IFERROR(VLOOKUP(S80,'P1'!$B:$AP,41,FALSE),"")</f>
        <v/>
      </c>
      <c r="T81" s="328" t="str">
        <f>IFERROR(VLOOKUP(T80,'P1'!$B:$AP,41,FALSE),"")</f>
        <v/>
      </c>
      <c r="U81" s="328" t="str">
        <f>IFERROR(VLOOKUP(U80,'P1'!$B:$AP,41,FALSE),"")</f>
        <v/>
      </c>
      <c r="V81" s="328" t="str">
        <f>IFERROR(VLOOKUP(V80,'P1'!$B:$AP,41,FALSE),"")</f>
        <v/>
      </c>
      <c r="W81" s="328" t="str">
        <f>IFERROR(VLOOKUP(W80,'P1'!$B:$AP,41,FALSE),"")</f>
        <v/>
      </c>
      <c r="X81" s="328" t="str">
        <f>IFERROR(VLOOKUP(X80,'P1'!$B:$AP,41,FALSE),"")</f>
        <v/>
      </c>
      <c r="Y81" s="328" t="str">
        <f>IFERROR(VLOOKUP(Y80,'P1'!$B:$AP,41,FALSE),"")</f>
        <v/>
      </c>
      <c r="Z81" s="328" t="str">
        <f>IFERROR(VLOOKUP(Z80,'P1'!$B:$AP,41,FALSE),"")</f>
        <v/>
      </c>
      <c r="AA81" s="328" t="str">
        <f>IFERROR(VLOOKUP(AA80,'P1'!$B:$AP,41,FALSE),"")</f>
        <v/>
      </c>
      <c r="AB81" s="328" t="str">
        <f>IFERROR(VLOOKUP(AB80,'P1'!$B:$AP,41,FALSE),"")</f>
        <v/>
      </c>
      <c r="AC81" s="328" t="str">
        <f>IFERROR(VLOOKUP(AC80,'P1'!$B:$AP,41,FALSE),"")</f>
        <v/>
      </c>
      <c r="AD81" s="328" t="str">
        <f>IFERROR(VLOOKUP(AD80,'P1'!$B:$AP,41,FALSE),"")</f>
        <v/>
      </c>
      <c r="AE81" s="328" t="str">
        <f>IFERROR(VLOOKUP(AE80,'P1'!$B:$AP,41,FALSE),"")</f>
        <v/>
      </c>
      <c r="AF81" s="328" t="str">
        <f>IFERROR(VLOOKUP(AF80,'P1'!$B:$AP,41,FALSE),"")</f>
        <v/>
      </c>
      <c r="AG81" s="328" t="str">
        <f>IFERROR(VLOOKUP(AG80,'P1'!$B:$AP,41,FALSE),"")</f>
        <v/>
      </c>
      <c r="AH81" s="328" t="str">
        <f>IFERROR(VLOOKUP(AH80,'P1'!$B:$AP,41,FALSE),"")</f>
        <v/>
      </c>
      <c r="AI81" s="328" t="str">
        <f>IFERROR(VLOOKUP(AI80,'P1'!$B:$AP,41,FALSE),"")</f>
        <v/>
      </c>
      <c r="AJ81" s="328" t="str">
        <f>IFERROR(VLOOKUP(AJ80,'P1'!$B:$AP,41,FALSE),"")</f>
        <v/>
      </c>
      <c r="AK81" s="328" t="str">
        <f>IFERROR(VLOOKUP(AK80,'P1'!$B:$AP,41,FALSE),"")</f>
        <v/>
      </c>
      <c r="AL81" s="328" t="str">
        <f>IFERROR(VLOOKUP(AL80,'P1'!$B:$AP,41,FALSE),"")</f>
        <v/>
      </c>
      <c r="AM81" s="328" t="str">
        <f>IFERROR(VLOOKUP(AM80,'P1'!$B:$AP,41,FALSE),"")</f>
        <v/>
      </c>
      <c r="AN81" s="549"/>
      <c r="AO81" s="527"/>
      <c r="AP81" s="553"/>
      <c r="AQ81" s="554"/>
      <c r="AR81" s="527"/>
      <c r="AS81" s="527"/>
      <c r="AT81" s="529"/>
      <c r="AU81" s="326" t="str">
        <f t="shared" ref="AU81" si="74">IFERROR(IF($D80="□",($AO80/$AK$6),($AO80/$AK$8)),"")</f>
        <v/>
      </c>
      <c r="AV81" s="326" t="str">
        <f t="shared" ref="AV81" si="75">IFERROR(IF($D80="□",($AN80/$AO$6),($AN80/$AO$8)),"")</f>
        <v/>
      </c>
      <c r="AX81" s="326" t="s">
        <v>565</v>
      </c>
      <c r="AY81" s="326" t="s">
        <v>565</v>
      </c>
    </row>
    <row r="82" spans="1:51" s="302" customFormat="1" ht="12" customHeight="1">
      <c r="A82" s="532"/>
      <c r="B82" s="535"/>
      <c r="C82" s="538"/>
      <c r="D82" s="541"/>
      <c r="E82" s="323"/>
      <c r="F82" s="546"/>
      <c r="G82" s="547"/>
      <c r="H82" s="327" t="s">
        <v>407</v>
      </c>
      <c r="I82" s="328" t="str">
        <f>IFERROR(VLOOKUP(I80,'P1'!$B:$AP,31,FALSE),"")</f>
        <v/>
      </c>
      <c r="J82" s="328" t="str">
        <f>IFERROR(VLOOKUP(J80,'P1'!$B:$AP,31,FALSE),"")</f>
        <v/>
      </c>
      <c r="K82" s="328" t="str">
        <f>IFERROR(VLOOKUP(K80,'P1'!$B:$AP,31,FALSE),"")</f>
        <v/>
      </c>
      <c r="L82" s="328" t="str">
        <f>IFERROR(VLOOKUP(L80,'P1'!$B:$AP,31,FALSE),"")</f>
        <v/>
      </c>
      <c r="M82" s="328" t="str">
        <f>IFERROR(VLOOKUP(M80,'P1'!$B:$AP,31,FALSE),"")</f>
        <v/>
      </c>
      <c r="N82" s="328" t="str">
        <f>IFERROR(VLOOKUP(N80,'P1'!$B:$AP,31,FALSE),"")</f>
        <v/>
      </c>
      <c r="O82" s="328" t="str">
        <f>IFERROR(VLOOKUP(O80,'P1'!$B:$AP,31,FALSE),"")</f>
        <v/>
      </c>
      <c r="P82" s="328" t="str">
        <f>IFERROR(VLOOKUP(P80,'P1'!$B:$AP,31,FALSE),"")</f>
        <v/>
      </c>
      <c r="Q82" s="328" t="str">
        <f>IFERROR(VLOOKUP(Q80,'P1'!$B:$AP,31,FALSE),"")</f>
        <v/>
      </c>
      <c r="R82" s="328" t="str">
        <f>IFERROR(VLOOKUP(R80,'P1'!$B:$AP,31,FALSE),"")</f>
        <v/>
      </c>
      <c r="S82" s="328" t="str">
        <f>IFERROR(VLOOKUP(S80,'P1'!$B:$AP,31,FALSE),"")</f>
        <v/>
      </c>
      <c r="T82" s="328" t="str">
        <f>IFERROR(VLOOKUP(T80,'P1'!$B:$AP,31,FALSE),"")</f>
        <v/>
      </c>
      <c r="U82" s="328" t="str">
        <f>IFERROR(VLOOKUP(U80,'P1'!$B:$AP,31,FALSE),"")</f>
        <v/>
      </c>
      <c r="V82" s="328" t="str">
        <f>IFERROR(VLOOKUP(V80,'P1'!$B:$AP,31,FALSE),"")</f>
        <v/>
      </c>
      <c r="W82" s="328" t="str">
        <f>IFERROR(VLOOKUP(W80,'P1'!$B:$AP,31,FALSE),"")</f>
        <v/>
      </c>
      <c r="X82" s="328" t="str">
        <f>IFERROR(VLOOKUP(X80,'P1'!$B:$AP,31,FALSE),"")</f>
        <v/>
      </c>
      <c r="Y82" s="328" t="str">
        <f>IFERROR(VLOOKUP(Y80,'P1'!$B:$AP,31,FALSE),"")</f>
        <v/>
      </c>
      <c r="Z82" s="328" t="str">
        <f>IFERROR(VLOOKUP(Z80,'P1'!$B:$AP,31,FALSE),"")</f>
        <v/>
      </c>
      <c r="AA82" s="328" t="str">
        <f>IFERROR(VLOOKUP(AA80,'P1'!$B:$AP,31,FALSE),"")</f>
        <v/>
      </c>
      <c r="AB82" s="328" t="str">
        <f>IFERROR(VLOOKUP(AB80,'P1'!$B:$AP,31,FALSE),"")</f>
        <v/>
      </c>
      <c r="AC82" s="328" t="str">
        <f>IFERROR(VLOOKUP(AC80,'P1'!$B:$AP,31,FALSE),"")</f>
        <v/>
      </c>
      <c r="AD82" s="328" t="str">
        <f>IFERROR(VLOOKUP(AD80,'P1'!$B:$AP,31,FALSE),"")</f>
        <v/>
      </c>
      <c r="AE82" s="328" t="str">
        <f>IFERROR(VLOOKUP(AE80,'P1'!$B:$AP,31,FALSE),"")</f>
        <v/>
      </c>
      <c r="AF82" s="328" t="str">
        <f>IFERROR(VLOOKUP(AF80,'P1'!$B:$AP,31,FALSE),"")</f>
        <v/>
      </c>
      <c r="AG82" s="328" t="str">
        <f>IFERROR(VLOOKUP(AG80,'P1'!$B:$AP,31,FALSE),"")</f>
        <v/>
      </c>
      <c r="AH82" s="328" t="str">
        <f>IFERROR(VLOOKUP(AH80,'P1'!$B:$AP,31,FALSE),"")</f>
        <v/>
      </c>
      <c r="AI82" s="328" t="str">
        <f>IFERROR(VLOOKUP(AI80,'P1'!$B:$AP,31,FALSE),"")</f>
        <v/>
      </c>
      <c r="AJ82" s="328" t="str">
        <f>IFERROR(VLOOKUP(AJ80,'P1'!$B:$AP,31,FALSE),"")</f>
        <v/>
      </c>
      <c r="AK82" s="328" t="str">
        <f>IFERROR(VLOOKUP(AK80,'P1'!$B:$AP,31,FALSE),"")</f>
        <v/>
      </c>
      <c r="AL82" s="328" t="str">
        <f>IFERROR(VLOOKUP(AL80,'P1'!$B:$AP,31,FALSE),"")</f>
        <v/>
      </c>
      <c r="AM82" s="328" t="str">
        <f>IFERROR(VLOOKUP(AM80,'P1'!$B:$AP,31,FALSE),"")</f>
        <v/>
      </c>
      <c r="AN82" s="550"/>
      <c r="AO82" s="528"/>
      <c r="AP82" s="555"/>
      <c r="AQ82" s="556"/>
      <c r="AR82" s="528"/>
      <c r="AS82" s="528"/>
      <c r="AT82" s="529"/>
      <c r="AU82" s="329"/>
      <c r="AV82" s="329"/>
      <c r="AX82" s="329"/>
      <c r="AY82" s="329"/>
    </row>
    <row r="83" spans="1:51" s="302" customFormat="1" ht="12" customHeight="1">
      <c r="A83" s="530">
        <v>21</v>
      </c>
      <c r="B83" s="533"/>
      <c r="C83" s="536"/>
      <c r="D83" s="539" t="s">
        <v>400</v>
      </c>
      <c r="E83" s="319"/>
      <c r="F83" s="542"/>
      <c r="G83" s="543"/>
      <c r="H83" s="320" t="s">
        <v>401</v>
      </c>
      <c r="I83" s="321"/>
      <c r="J83" s="321"/>
      <c r="K83" s="321"/>
      <c r="L83" s="321"/>
      <c r="M83" s="321"/>
      <c r="N83" s="321"/>
      <c r="O83" s="321"/>
      <c r="P83" s="321"/>
      <c r="Q83" s="321"/>
      <c r="R83" s="321"/>
      <c r="S83" s="321"/>
      <c r="T83" s="321"/>
      <c r="U83" s="321"/>
      <c r="V83" s="321"/>
      <c r="W83" s="321"/>
      <c r="X83" s="321"/>
      <c r="Y83" s="321"/>
      <c r="Z83" s="321"/>
      <c r="AA83" s="321"/>
      <c r="AB83" s="321"/>
      <c r="AC83" s="321"/>
      <c r="AD83" s="321"/>
      <c r="AE83" s="321"/>
      <c r="AF83" s="321"/>
      <c r="AG83" s="321"/>
      <c r="AH83" s="321"/>
      <c r="AI83" s="321"/>
      <c r="AJ83" s="321"/>
      <c r="AK83" s="321"/>
      <c r="AL83" s="321"/>
      <c r="AM83" s="321"/>
      <c r="AN83" s="548">
        <f t="shared" ref="AN83" si="76">IF(LEFT($AN$1,6)="共同生活援助",SUM(I84:AM84),SUM(I84:AM85))</f>
        <v>0</v>
      </c>
      <c r="AO83" s="526">
        <f>IF($AN$3="４週",AN83/4,AN83/(DAY(EOMONTH($I$21,0))/7))</f>
        <v>0</v>
      </c>
      <c r="AP83" s="551"/>
      <c r="AQ83" s="552"/>
      <c r="AR83" s="526" t="str">
        <f t="shared" ref="AR83" si="77">IF($AN$3="４週",AU84,AV84)</f>
        <v/>
      </c>
      <c r="AS83" s="526"/>
      <c r="AT83" s="529"/>
      <c r="AU83" s="322" t="s">
        <v>402</v>
      </c>
      <c r="AV83" s="322" t="s">
        <v>403</v>
      </c>
      <c r="AX83" s="322" t="s">
        <v>404</v>
      </c>
      <c r="AY83" s="322" t="s">
        <v>405</v>
      </c>
    </row>
    <row r="84" spans="1:51" s="302" customFormat="1" ht="12" customHeight="1">
      <c r="A84" s="531"/>
      <c r="B84" s="534"/>
      <c r="C84" s="537"/>
      <c r="D84" s="540"/>
      <c r="E84" s="323"/>
      <c r="F84" s="544"/>
      <c r="G84" s="545"/>
      <c r="H84" s="324" t="s">
        <v>406</v>
      </c>
      <c r="I84" s="328" t="str">
        <f>IFERROR(VLOOKUP(I83,'P1'!$B:$AP,41,FALSE),"")</f>
        <v/>
      </c>
      <c r="J84" s="328" t="str">
        <f>IFERROR(VLOOKUP(J83,'P1'!$B:$AP,41,FALSE),"")</f>
        <v/>
      </c>
      <c r="K84" s="328" t="str">
        <f>IFERROR(VLOOKUP(K83,'P1'!$B:$AP,41,FALSE),"")</f>
        <v/>
      </c>
      <c r="L84" s="328" t="str">
        <f>IFERROR(VLOOKUP(L83,'P1'!$B:$AP,41,FALSE),"")</f>
        <v/>
      </c>
      <c r="M84" s="328" t="str">
        <f>IFERROR(VLOOKUP(M83,'P1'!$B:$AP,41,FALSE),"")</f>
        <v/>
      </c>
      <c r="N84" s="328" t="str">
        <f>IFERROR(VLOOKUP(N83,'P1'!$B:$AP,41,FALSE),"")</f>
        <v/>
      </c>
      <c r="O84" s="328" t="str">
        <f>IFERROR(VLOOKUP(O83,'P1'!$B:$AP,41,FALSE),"")</f>
        <v/>
      </c>
      <c r="P84" s="328" t="str">
        <f>IFERROR(VLOOKUP(P83,'P1'!$B:$AP,41,FALSE),"")</f>
        <v/>
      </c>
      <c r="Q84" s="328" t="str">
        <f>IFERROR(VLOOKUP(Q83,'P1'!$B:$AP,41,FALSE),"")</f>
        <v/>
      </c>
      <c r="R84" s="328" t="str">
        <f>IFERROR(VLOOKUP(R83,'P1'!$B:$AP,41,FALSE),"")</f>
        <v/>
      </c>
      <c r="S84" s="328" t="str">
        <f>IFERROR(VLOOKUP(S83,'P1'!$B:$AP,41,FALSE),"")</f>
        <v/>
      </c>
      <c r="T84" s="328" t="str">
        <f>IFERROR(VLOOKUP(T83,'P1'!$B:$AP,41,FALSE),"")</f>
        <v/>
      </c>
      <c r="U84" s="328" t="str">
        <f>IFERROR(VLOOKUP(U83,'P1'!$B:$AP,41,FALSE),"")</f>
        <v/>
      </c>
      <c r="V84" s="328" t="str">
        <f>IFERROR(VLOOKUP(V83,'P1'!$B:$AP,41,FALSE),"")</f>
        <v/>
      </c>
      <c r="W84" s="328" t="str">
        <f>IFERROR(VLOOKUP(W83,'P1'!$B:$AP,41,FALSE),"")</f>
        <v/>
      </c>
      <c r="X84" s="328" t="str">
        <f>IFERROR(VLOOKUP(X83,'P1'!$B:$AP,41,FALSE),"")</f>
        <v/>
      </c>
      <c r="Y84" s="328" t="str">
        <f>IFERROR(VLOOKUP(Y83,'P1'!$B:$AP,41,FALSE),"")</f>
        <v/>
      </c>
      <c r="Z84" s="328" t="str">
        <f>IFERROR(VLOOKUP(Z83,'P1'!$B:$AP,41,FALSE),"")</f>
        <v/>
      </c>
      <c r="AA84" s="328" t="str">
        <f>IFERROR(VLOOKUP(AA83,'P1'!$B:$AP,41,FALSE),"")</f>
        <v/>
      </c>
      <c r="AB84" s="328" t="str">
        <f>IFERROR(VLOOKUP(AB83,'P1'!$B:$AP,41,FALSE),"")</f>
        <v/>
      </c>
      <c r="AC84" s="328" t="str">
        <f>IFERROR(VLOOKUP(AC83,'P1'!$B:$AP,41,FALSE),"")</f>
        <v/>
      </c>
      <c r="AD84" s="328" t="str">
        <f>IFERROR(VLOOKUP(AD83,'P1'!$B:$AP,41,FALSE),"")</f>
        <v/>
      </c>
      <c r="AE84" s="328" t="str">
        <f>IFERROR(VLOOKUP(AE83,'P1'!$B:$AP,41,FALSE),"")</f>
        <v/>
      </c>
      <c r="AF84" s="328" t="str">
        <f>IFERROR(VLOOKUP(AF83,'P1'!$B:$AP,41,FALSE),"")</f>
        <v/>
      </c>
      <c r="AG84" s="328" t="str">
        <f>IFERROR(VLOOKUP(AG83,'P1'!$B:$AP,41,FALSE),"")</f>
        <v/>
      </c>
      <c r="AH84" s="328" t="str">
        <f>IFERROR(VLOOKUP(AH83,'P1'!$B:$AP,41,FALSE),"")</f>
        <v/>
      </c>
      <c r="AI84" s="328" t="str">
        <f>IFERROR(VLOOKUP(AI83,'P1'!$B:$AP,41,FALSE),"")</f>
        <v/>
      </c>
      <c r="AJ84" s="328" t="str">
        <f>IFERROR(VLOOKUP(AJ83,'P1'!$B:$AP,41,FALSE),"")</f>
        <v/>
      </c>
      <c r="AK84" s="328" t="str">
        <f>IFERROR(VLOOKUP(AK83,'P1'!$B:$AP,41,FALSE),"")</f>
        <v/>
      </c>
      <c r="AL84" s="328" t="str">
        <f>IFERROR(VLOOKUP(AL83,'P1'!$B:$AP,41,FALSE),"")</f>
        <v/>
      </c>
      <c r="AM84" s="328" t="str">
        <f>IFERROR(VLOOKUP(AM83,'P1'!$B:$AP,41,FALSE),"")</f>
        <v/>
      </c>
      <c r="AN84" s="549"/>
      <c r="AO84" s="527"/>
      <c r="AP84" s="553"/>
      <c r="AQ84" s="554"/>
      <c r="AR84" s="527"/>
      <c r="AS84" s="527"/>
      <c r="AT84" s="529"/>
      <c r="AU84" s="326" t="str">
        <f>IFERROR(IF($D83="□",($AO83/$AK$6),($AO83/$AK$8)),"")</f>
        <v/>
      </c>
      <c r="AV84" s="326" t="str">
        <f>IFERROR(IF($D83="□",($AN83/$AO$6),($AN83/$AO$8)),"")</f>
        <v/>
      </c>
      <c r="AX84" s="326" t="s">
        <v>565</v>
      </c>
      <c r="AY84" s="326" t="s">
        <v>565</v>
      </c>
    </row>
    <row r="85" spans="1:51" s="302" customFormat="1" ht="12" customHeight="1">
      <c r="A85" s="532"/>
      <c r="B85" s="535"/>
      <c r="C85" s="538"/>
      <c r="D85" s="541"/>
      <c r="E85" s="323"/>
      <c r="F85" s="546"/>
      <c r="G85" s="547"/>
      <c r="H85" s="327" t="s">
        <v>407</v>
      </c>
      <c r="I85" s="328" t="str">
        <f>IFERROR(VLOOKUP(I83,'P1'!$B:$AP,31,FALSE),"")</f>
        <v/>
      </c>
      <c r="J85" s="328" t="str">
        <f>IFERROR(VLOOKUP(J83,'P1'!$B:$AP,31,FALSE),"")</f>
        <v/>
      </c>
      <c r="K85" s="328" t="str">
        <f>IFERROR(VLOOKUP(K83,'P1'!$B:$AP,31,FALSE),"")</f>
        <v/>
      </c>
      <c r="L85" s="328" t="str">
        <f>IFERROR(VLOOKUP(L83,'P1'!$B:$AP,31,FALSE),"")</f>
        <v/>
      </c>
      <c r="M85" s="328" t="str">
        <f>IFERROR(VLOOKUP(M83,'P1'!$B:$AP,31,FALSE),"")</f>
        <v/>
      </c>
      <c r="N85" s="328" t="str">
        <f>IFERROR(VLOOKUP(N83,'P1'!$B:$AP,31,FALSE),"")</f>
        <v/>
      </c>
      <c r="O85" s="328" t="str">
        <f>IFERROR(VLOOKUP(O83,'P1'!$B:$AP,31,FALSE),"")</f>
        <v/>
      </c>
      <c r="P85" s="328" t="str">
        <f>IFERROR(VLOOKUP(P83,'P1'!$B:$AP,31,FALSE),"")</f>
        <v/>
      </c>
      <c r="Q85" s="328" t="str">
        <f>IFERROR(VLOOKUP(Q83,'P1'!$B:$AP,31,FALSE),"")</f>
        <v/>
      </c>
      <c r="R85" s="328" t="str">
        <f>IFERROR(VLOOKUP(R83,'P1'!$B:$AP,31,FALSE),"")</f>
        <v/>
      </c>
      <c r="S85" s="328" t="str">
        <f>IFERROR(VLOOKUP(S83,'P1'!$B:$AP,31,FALSE),"")</f>
        <v/>
      </c>
      <c r="T85" s="328" t="str">
        <f>IFERROR(VLOOKUP(T83,'P1'!$B:$AP,31,FALSE),"")</f>
        <v/>
      </c>
      <c r="U85" s="328" t="str">
        <f>IFERROR(VLOOKUP(U83,'P1'!$B:$AP,31,FALSE),"")</f>
        <v/>
      </c>
      <c r="V85" s="328" t="str">
        <f>IFERROR(VLOOKUP(V83,'P1'!$B:$AP,31,FALSE),"")</f>
        <v/>
      </c>
      <c r="W85" s="328" t="str">
        <f>IFERROR(VLOOKUP(W83,'P1'!$B:$AP,31,FALSE),"")</f>
        <v/>
      </c>
      <c r="X85" s="328" t="str">
        <f>IFERROR(VLOOKUP(X83,'P1'!$B:$AP,31,FALSE),"")</f>
        <v/>
      </c>
      <c r="Y85" s="328" t="str">
        <f>IFERROR(VLOOKUP(Y83,'P1'!$B:$AP,31,FALSE),"")</f>
        <v/>
      </c>
      <c r="Z85" s="328" t="str">
        <f>IFERROR(VLOOKUP(Z83,'P1'!$B:$AP,31,FALSE),"")</f>
        <v/>
      </c>
      <c r="AA85" s="328" t="str">
        <f>IFERROR(VLOOKUP(AA83,'P1'!$B:$AP,31,FALSE),"")</f>
        <v/>
      </c>
      <c r="AB85" s="328" t="str">
        <f>IFERROR(VLOOKUP(AB83,'P1'!$B:$AP,31,FALSE),"")</f>
        <v/>
      </c>
      <c r="AC85" s="328" t="str">
        <f>IFERROR(VLOOKUP(AC83,'P1'!$B:$AP,31,FALSE),"")</f>
        <v/>
      </c>
      <c r="AD85" s="328" t="str">
        <f>IFERROR(VLOOKUP(AD83,'P1'!$B:$AP,31,FALSE),"")</f>
        <v/>
      </c>
      <c r="AE85" s="328" t="str">
        <f>IFERROR(VLOOKUP(AE83,'P1'!$B:$AP,31,FALSE),"")</f>
        <v/>
      </c>
      <c r="AF85" s="328" t="str">
        <f>IFERROR(VLOOKUP(AF83,'P1'!$B:$AP,31,FALSE),"")</f>
        <v/>
      </c>
      <c r="AG85" s="328" t="str">
        <f>IFERROR(VLOOKUP(AG83,'P1'!$B:$AP,31,FALSE),"")</f>
        <v/>
      </c>
      <c r="AH85" s="328" t="str">
        <f>IFERROR(VLOOKUP(AH83,'P1'!$B:$AP,31,FALSE),"")</f>
        <v/>
      </c>
      <c r="AI85" s="328" t="str">
        <f>IFERROR(VLOOKUP(AI83,'P1'!$B:$AP,31,FALSE),"")</f>
        <v/>
      </c>
      <c r="AJ85" s="328" t="str">
        <f>IFERROR(VLOOKUP(AJ83,'P1'!$B:$AP,31,FALSE),"")</f>
        <v/>
      </c>
      <c r="AK85" s="328" t="str">
        <f>IFERROR(VLOOKUP(AK83,'P1'!$B:$AP,31,FALSE),"")</f>
        <v/>
      </c>
      <c r="AL85" s="328" t="str">
        <f>IFERROR(VLOOKUP(AL83,'P1'!$B:$AP,31,FALSE),"")</f>
        <v/>
      </c>
      <c r="AM85" s="328" t="str">
        <f>IFERROR(VLOOKUP(AM83,'P1'!$B:$AP,31,FALSE),"")</f>
        <v/>
      </c>
      <c r="AN85" s="550"/>
      <c r="AO85" s="528"/>
      <c r="AP85" s="555"/>
      <c r="AQ85" s="556"/>
      <c r="AR85" s="528"/>
      <c r="AS85" s="528"/>
      <c r="AT85" s="529"/>
      <c r="AU85" s="329"/>
      <c r="AV85" s="329"/>
      <c r="AX85" s="329"/>
      <c r="AY85" s="329"/>
    </row>
    <row r="86" spans="1:51" s="302" customFormat="1" ht="12" customHeight="1">
      <c r="A86" s="530">
        <v>22</v>
      </c>
      <c r="B86" s="533"/>
      <c r="C86" s="536"/>
      <c r="D86" s="539" t="s">
        <v>400</v>
      </c>
      <c r="E86" s="319"/>
      <c r="F86" s="542"/>
      <c r="G86" s="543"/>
      <c r="H86" s="320" t="s">
        <v>401</v>
      </c>
      <c r="I86" s="321"/>
      <c r="J86" s="321"/>
      <c r="K86" s="321"/>
      <c r="L86" s="321"/>
      <c r="M86" s="321"/>
      <c r="N86" s="321"/>
      <c r="O86" s="321"/>
      <c r="P86" s="321"/>
      <c r="Q86" s="321"/>
      <c r="R86" s="321"/>
      <c r="S86" s="321"/>
      <c r="T86" s="321"/>
      <c r="U86" s="321"/>
      <c r="V86" s="321"/>
      <c r="W86" s="321"/>
      <c r="X86" s="321"/>
      <c r="Y86" s="321"/>
      <c r="Z86" s="321"/>
      <c r="AA86" s="321"/>
      <c r="AB86" s="321"/>
      <c r="AC86" s="321"/>
      <c r="AD86" s="321"/>
      <c r="AE86" s="321"/>
      <c r="AF86" s="321"/>
      <c r="AG86" s="321"/>
      <c r="AH86" s="321"/>
      <c r="AI86" s="321"/>
      <c r="AJ86" s="321"/>
      <c r="AK86" s="321"/>
      <c r="AL86" s="321"/>
      <c r="AM86" s="321"/>
      <c r="AN86" s="548">
        <f t="shared" ref="AN86" si="78">IF(LEFT($AN$1,6)="共同生活援助",SUM(I87:AM87),SUM(I87:AM88))</f>
        <v>0</v>
      </c>
      <c r="AO86" s="526">
        <f>IF($AN$3="４週",AN86/4,AN86/(DAY(EOMONTH($I$21,0))/7))</f>
        <v>0</v>
      </c>
      <c r="AP86" s="551"/>
      <c r="AQ86" s="552"/>
      <c r="AR86" s="526" t="str">
        <f t="shared" ref="AR86" si="79">IF($AN$3="４週",AU87,AV87)</f>
        <v/>
      </c>
      <c r="AS86" s="526"/>
      <c r="AT86" s="529"/>
      <c r="AU86" s="322" t="s">
        <v>402</v>
      </c>
      <c r="AV86" s="322" t="s">
        <v>403</v>
      </c>
      <c r="AX86" s="322" t="s">
        <v>404</v>
      </c>
      <c r="AY86" s="322" t="s">
        <v>405</v>
      </c>
    </row>
    <row r="87" spans="1:51" s="302" customFormat="1" ht="12" customHeight="1">
      <c r="A87" s="531"/>
      <c r="B87" s="534"/>
      <c r="C87" s="537"/>
      <c r="D87" s="540"/>
      <c r="E87" s="323"/>
      <c r="F87" s="544"/>
      <c r="G87" s="545"/>
      <c r="H87" s="324" t="s">
        <v>406</v>
      </c>
      <c r="I87" s="328" t="str">
        <f>IFERROR(VLOOKUP(I86,'P1'!$B:$AP,41,FALSE),"")</f>
        <v/>
      </c>
      <c r="J87" s="328" t="str">
        <f>IFERROR(VLOOKUP(J86,'P1'!$B:$AP,41,FALSE),"")</f>
        <v/>
      </c>
      <c r="K87" s="328" t="str">
        <f>IFERROR(VLOOKUP(K86,'P1'!$B:$AP,41,FALSE),"")</f>
        <v/>
      </c>
      <c r="L87" s="328" t="str">
        <f>IFERROR(VLOOKUP(L86,'P1'!$B:$AP,41,FALSE),"")</f>
        <v/>
      </c>
      <c r="M87" s="328" t="str">
        <f>IFERROR(VLOOKUP(M86,'P1'!$B:$AP,41,FALSE),"")</f>
        <v/>
      </c>
      <c r="N87" s="328" t="str">
        <f>IFERROR(VLOOKUP(N86,'P1'!$B:$AP,41,FALSE),"")</f>
        <v/>
      </c>
      <c r="O87" s="328" t="str">
        <f>IFERROR(VLOOKUP(O86,'P1'!$B:$AP,41,FALSE),"")</f>
        <v/>
      </c>
      <c r="P87" s="328" t="str">
        <f>IFERROR(VLOOKUP(P86,'P1'!$B:$AP,41,FALSE),"")</f>
        <v/>
      </c>
      <c r="Q87" s="328" t="str">
        <f>IFERROR(VLOOKUP(Q86,'P1'!$B:$AP,41,FALSE),"")</f>
        <v/>
      </c>
      <c r="R87" s="328" t="str">
        <f>IFERROR(VLOOKUP(R86,'P1'!$B:$AP,41,FALSE),"")</f>
        <v/>
      </c>
      <c r="S87" s="328" t="str">
        <f>IFERROR(VLOOKUP(S86,'P1'!$B:$AP,41,FALSE),"")</f>
        <v/>
      </c>
      <c r="T87" s="328" t="str">
        <f>IFERROR(VLOOKUP(T86,'P1'!$B:$AP,41,FALSE),"")</f>
        <v/>
      </c>
      <c r="U87" s="328" t="str">
        <f>IFERROR(VLOOKUP(U86,'P1'!$B:$AP,41,FALSE),"")</f>
        <v/>
      </c>
      <c r="V87" s="328" t="str">
        <f>IFERROR(VLOOKUP(V86,'P1'!$B:$AP,41,FALSE),"")</f>
        <v/>
      </c>
      <c r="W87" s="328" t="str">
        <f>IFERROR(VLOOKUP(W86,'P1'!$B:$AP,41,FALSE),"")</f>
        <v/>
      </c>
      <c r="X87" s="328" t="str">
        <f>IFERROR(VLOOKUP(X86,'P1'!$B:$AP,41,FALSE),"")</f>
        <v/>
      </c>
      <c r="Y87" s="328" t="str">
        <f>IFERROR(VLOOKUP(Y86,'P1'!$B:$AP,41,FALSE),"")</f>
        <v/>
      </c>
      <c r="Z87" s="328" t="str">
        <f>IFERROR(VLOOKUP(Z86,'P1'!$B:$AP,41,FALSE),"")</f>
        <v/>
      </c>
      <c r="AA87" s="328" t="str">
        <f>IFERROR(VLOOKUP(AA86,'P1'!$B:$AP,41,FALSE),"")</f>
        <v/>
      </c>
      <c r="AB87" s="328" t="str">
        <f>IFERROR(VLOOKUP(AB86,'P1'!$B:$AP,41,FALSE),"")</f>
        <v/>
      </c>
      <c r="AC87" s="328" t="str">
        <f>IFERROR(VLOOKUP(AC86,'P1'!$B:$AP,41,FALSE),"")</f>
        <v/>
      </c>
      <c r="AD87" s="328" t="str">
        <f>IFERROR(VLOOKUP(AD86,'P1'!$B:$AP,41,FALSE),"")</f>
        <v/>
      </c>
      <c r="AE87" s="328" t="str">
        <f>IFERROR(VLOOKUP(AE86,'P1'!$B:$AP,41,FALSE),"")</f>
        <v/>
      </c>
      <c r="AF87" s="328" t="str">
        <f>IFERROR(VLOOKUP(AF86,'P1'!$B:$AP,41,FALSE),"")</f>
        <v/>
      </c>
      <c r="AG87" s="328" t="str">
        <f>IFERROR(VLOOKUP(AG86,'P1'!$B:$AP,41,FALSE),"")</f>
        <v/>
      </c>
      <c r="AH87" s="328" t="str">
        <f>IFERROR(VLOOKUP(AH86,'P1'!$B:$AP,41,FALSE),"")</f>
        <v/>
      </c>
      <c r="AI87" s="328" t="str">
        <f>IFERROR(VLOOKUP(AI86,'P1'!$B:$AP,41,FALSE),"")</f>
        <v/>
      </c>
      <c r="AJ87" s="328" t="str">
        <f>IFERROR(VLOOKUP(AJ86,'P1'!$B:$AP,41,FALSE),"")</f>
        <v/>
      </c>
      <c r="AK87" s="328" t="str">
        <f>IFERROR(VLOOKUP(AK86,'P1'!$B:$AP,41,FALSE),"")</f>
        <v/>
      </c>
      <c r="AL87" s="328" t="str">
        <f>IFERROR(VLOOKUP(AL86,'P1'!$B:$AP,41,FALSE),"")</f>
        <v/>
      </c>
      <c r="AM87" s="328" t="str">
        <f>IFERROR(VLOOKUP(AM86,'P1'!$B:$AP,41,FALSE),"")</f>
        <v/>
      </c>
      <c r="AN87" s="549"/>
      <c r="AO87" s="527"/>
      <c r="AP87" s="553"/>
      <c r="AQ87" s="554"/>
      <c r="AR87" s="527"/>
      <c r="AS87" s="527"/>
      <c r="AT87" s="529"/>
      <c r="AU87" s="326" t="str">
        <f t="shared" ref="AU87" si="80">IFERROR(IF($D86="□",($AO86/$AK$6),($AO86/$AK$8)),"")</f>
        <v/>
      </c>
      <c r="AV87" s="326" t="str">
        <f t="shared" ref="AV87" si="81">IFERROR(IF($D86="□",($AN86/$AO$6),($AN86/$AO$8)),"")</f>
        <v/>
      </c>
      <c r="AX87" s="326" t="s">
        <v>565</v>
      </c>
      <c r="AY87" s="326" t="s">
        <v>565</v>
      </c>
    </row>
    <row r="88" spans="1:51" s="302" customFormat="1" ht="12" customHeight="1">
      <c r="A88" s="532"/>
      <c r="B88" s="535"/>
      <c r="C88" s="538"/>
      <c r="D88" s="541"/>
      <c r="E88" s="323"/>
      <c r="F88" s="546"/>
      <c r="G88" s="547"/>
      <c r="H88" s="327" t="s">
        <v>407</v>
      </c>
      <c r="I88" s="328" t="str">
        <f>IFERROR(VLOOKUP(I86,'P1'!$B:$AP,31,FALSE),"")</f>
        <v/>
      </c>
      <c r="J88" s="328" t="str">
        <f>IFERROR(VLOOKUP(J86,'P1'!$B:$AP,31,FALSE),"")</f>
        <v/>
      </c>
      <c r="K88" s="328" t="str">
        <f>IFERROR(VLOOKUP(K86,'P1'!$B:$AP,31,FALSE),"")</f>
        <v/>
      </c>
      <c r="L88" s="328" t="str">
        <f>IFERROR(VLOOKUP(L86,'P1'!$B:$AP,31,FALSE),"")</f>
        <v/>
      </c>
      <c r="M88" s="328" t="str">
        <f>IFERROR(VLOOKUP(M86,'P1'!$B:$AP,31,FALSE),"")</f>
        <v/>
      </c>
      <c r="N88" s="328" t="str">
        <f>IFERROR(VLOOKUP(N86,'P1'!$B:$AP,31,FALSE),"")</f>
        <v/>
      </c>
      <c r="O88" s="328" t="str">
        <f>IFERROR(VLOOKUP(O86,'P1'!$B:$AP,31,FALSE),"")</f>
        <v/>
      </c>
      <c r="P88" s="328" t="str">
        <f>IFERROR(VLOOKUP(P86,'P1'!$B:$AP,31,FALSE),"")</f>
        <v/>
      </c>
      <c r="Q88" s="328" t="str">
        <f>IFERROR(VLOOKUP(Q86,'P1'!$B:$AP,31,FALSE),"")</f>
        <v/>
      </c>
      <c r="R88" s="328" t="str">
        <f>IFERROR(VLOOKUP(R86,'P1'!$B:$AP,31,FALSE),"")</f>
        <v/>
      </c>
      <c r="S88" s="328" t="str">
        <f>IFERROR(VLOOKUP(S86,'P1'!$B:$AP,31,FALSE),"")</f>
        <v/>
      </c>
      <c r="T88" s="328" t="str">
        <f>IFERROR(VLOOKUP(T86,'P1'!$B:$AP,31,FALSE),"")</f>
        <v/>
      </c>
      <c r="U88" s="328" t="str">
        <f>IFERROR(VLOOKUP(U86,'P1'!$B:$AP,31,FALSE),"")</f>
        <v/>
      </c>
      <c r="V88" s="328" t="str">
        <f>IFERROR(VLOOKUP(V86,'P1'!$B:$AP,31,FALSE),"")</f>
        <v/>
      </c>
      <c r="W88" s="328" t="str">
        <f>IFERROR(VLOOKUP(W86,'P1'!$B:$AP,31,FALSE),"")</f>
        <v/>
      </c>
      <c r="X88" s="328" t="str">
        <f>IFERROR(VLOOKUP(X86,'P1'!$B:$AP,31,FALSE),"")</f>
        <v/>
      </c>
      <c r="Y88" s="328" t="str">
        <f>IFERROR(VLOOKUP(Y86,'P1'!$B:$AP,31,FALSE),"")</f>
        <v/>
      </c>
      <c r="Z88" s="328" t="str">
        <f>IFERROR(VLOOKUP(Z86,'P1'!$B:$AP,31,FALSE),"")</f>
        <v/>
      </c>
      <c r="AA88" s="328" t="str">
        <f>IFERROR(VLOOKUP(AA86,'P1'!$B:$AP,31,FALSE),"")</f>
        <v/>
      </c>
      <c r="AB88" s="328" t="str">
        <f>IFERROR(VLOOKUP(AB86,'P1'!$B:$AP,31,FALSE),"")</f>
        <v/>
      </c>
      <c r="AC88" s="328" t="str">
        <f>IFERROR(VLOOKUP(AC86,'P1'!$B:$AP,31,FALSE),"")</f>
        <v/>
      </c>
      <c r="AD88" s="328" t="str">
        <f>IFERROR(VLOOKUP(AD86,'P1'!$B:$AP,31,FALSE),"")</f>
        <v/>
      </c>
      <c r="AE88" s="328" t="str">
        <f>IFERROR(VLOOKUP(AE86,'P1'!$B:$AP,31,FALSE),"")</f>
        <v/>
      </c>
      <c r="AF88" s="328" t="str">
        <f>IFERROR(VLOOKUP(AF86,'P1'!$B:$AP,31,FALSE),"")</f>
        <v/>
      </c>
      <c r="AG88" s="328" t="str">
        <f>IFERROR(VLOOKUP(AG86,'P1'!$B:$AP,31,FALSE),"")</f>
        <v/>
      </c>
      <c r="AH88" s="328" t="str">
        <f>IFERROR(VLOOKUP(AH86,'P1'!$B:$AP,31,FALSE),"")</f>
        <v/>
      </c>
      <c r="AI88" s="328" t="str">
        <f>IFERROR(VLOOKUP(AI86,'P1'!$B:$AP,31,FALSE),"")</f>
        <v/>
      </c>
      <c r="AJ88" s="328" t="str">
        <f>IFERROR(VLOOKUP(AJ86,'P1'!$B:$AP,31,FALSE),"")</f>
        <v/>
      </c>
      <c r="AK88" s="328" t="str">
        <f>IFERROR(VLOOKUP(AK86,'P1'!$B:$AP,31,FALSE),"")</f>
        <v/>
      </c>
      <c r="AL88" s="328" t="str">
        <f>IFERROR(VLOOKUP(AL86,'P1'!$B:$AP,31,FALSE),"")</f>
        <v/>
      </c>
      <c r="AM88" s="328" t="str">
        <f>IFERROR(VLOOKUP(AM86,'P1'!$B:$AP,31,FALSE),"")</f>
        <v/>
      </c>
      <c r="AN88" s="550"/>
      <c r="AO88" s="528"/>
      <c r="AP88" s="555"/>
      <c r="AQ88" s="556"/>
      <c r="AR88" s="528"/>
      <c r="AS88" s="528"/>
      <c r="AT88" s="529"/>
      <c r="AU88" s="329"/>
      <c r="AV88" s="329"/>
      <c r="AX88" s="329"/>
      <c r="AY88" s="329"/>
    </row>
    <row r="89" spans="1:51" s="302" customFormat="1" ht="12" customHeight="1">
      <c r="A89" s="530">
        <v>23</v>
      </c>
      <c r="B89" s="533"/>
      <c r="C89" s="536"/>
      <c r="D89" s="539" t="s">
        <v>400</v>
      </c>
      <c r="E89" s="319"/>
      <c r="F89" s="542"/>
      <c r="G89" s="543"/>
      <c r="H89" s="320" t="s">
        <v>401</v>
      </c>
      <c r="I89" s="321"/>
      <c r="J89" s="321"/>
      <c r="K89" s="321"/>
      <c r="L89" s="321"/>
      <c r="M89" s="321"/>
      <c r="N89" s="321"/>
      <c r="O89" s="321"/>
      <c r="P89" s="321"/>
      <c r="Q89" s="321"/>
      <c r="R89" s="321"/>
      <c r="S89" s="321"/>
      <c r="T89" s="321"/>
      <c r="U89" s="321"/>
      <c r="V89" s="321"/>
      <c r="W89" s="321"/>
      <c r="X89" s="321"/>
      <c r="Y89" s="321"/>
      <c r="Z89" s="321"/>
      <c r="AA89" s="321"/>
      <c r="AB89" s="321"/>
      <c r="AC89" s="321"/>
      <c r="AD89" s="321"/>
      <c r="AE89" s="321"/>
      <c r="AF89" s="321"/>
      <c r="AG89" s="321"/>
      <c r="AH89" s="321"/>
      <c r="AI89" s="321"/>
      <c r="AJ89" s="321"/>
      <c r="AK89" s="321"/>
      <c r="AL89" s="321"/>
      <c r="AM89" s="321"/>
      <c r="AN89" s="548">
        <f t="shared" ref="AN89" si="82">IF(LEFT($AN$1,6)="共同生活援助",SUM(I90:AM90),SUM(I90:AM91))</f>
        <v>0</v>
      </c>
      <c r="AO89" s="526">
        <f>IF($AN$3="４週",AN89/4,AN89/(DAY(EOMONTH($I$21,0))/7))</f>
        <v>0</v>
      </c>
      <c r="AP89" s="551"/>
      <c r="AQ89" s="552"/>
      <c r="AR89" s="526" t="str">
        <f t="shared" ref="AR89" si="83">IF($AN$3="４週",AU90,AV90)</f>
        <v/>
      </c>
      <c r="AS89" s="526"/>
      <c r="AT89" s="529"/>
      <c r="AU89" s="322" t="s">
        <v>402</v>
      </c>
      <c r="AV89" s="322" t="s">
        <v>403</v>
      </c>
      <c r="AX89" s="322" t="s">
        <v>404</v>
      </c>
      <c r="AY89" s="322" t="s">
        <v>405</v>
      </c>
    </row>
    <row r="90" spans="1:51" s="302" customFormat="1" ht="12" customHeight="1">
      <c r="A90" s="531"/>
      <c r="B90" s="534"/>
      <c r="C90" s="537"/>
      <c r="D90" s="540"/>
      <c r="E90" s="323"/>
      <c r="F90" s="544"/>
      <c r="G90" s="545"/>
      <c r="H90" s="324" t="s">
        <v>406</v>
      </c>
      <c r="I90" s="328" t="str">
        <f>IFERROR(VLOOKUP(I89,'P1'!$B:$AP,41,FALSE),"")</f>
        <v/>
      </c>
      <c r="J90" s="328" t="str">
        <f>IFERROR(VLOOKUP(J89,'P1'!$B:$AP,41,FALSE),"")</f>
        <v/>
      </c>
      <c r="K90" s="328" t="str">
        <f>IFERROR(VLOOKUP(K89,'P1'!$B:$AP,41,FALSE),"")</f>
        <v/>
      </c>
      <c r="L90" s="328" t="str">
        <f>IFERROR(VLOOKUP(L89,'P1'!$B:$AP,41,FALSE),"")</f>
        <v/>
      </c>
      <c r="M90" s="328" t="str">
        <f>IFERROR(VLOOKUP(M89,'P1'!$B:$AP,41,FALSE),"")</f>
        <v/>
      </c>
      <c r="N90" s="328" t="str">
        <f>IFERROR(VLOOKUP(N89,'P1'!$B:$AP,41,FALSE),"")</f>
        <v/>
      </c>
      <c r="O90" s="328" t="str">
        <f>IFERROR(VLOOKUP(O89,'P1'!$B:$AP,41,FALSE),"")</f>
        <v/>
      </c>
      <c r="P90" s="328" t="str">
        <f>IFERROR(VLOOKUP(P89,'P1'!$B:$AP,41,FALSE),"")</f>
        <v/>
      </c>
      <c r="Q90" s="328" t="str">
        <f>IFERROR(VLOOKUP(Q89,'P1'!$B:$AP,41,FALSE),"")</f>
        <v/>
      </c>
      <c r="R90" s="328" t="str">
        <f>IFERROR(VLOOKUP(R89,'P1'!$B:$AP,41,FALSE),"")</f>
        <v/>
      </c>
      <c r="S90" s="328" t="str">
        <f>IFERROR(VLOOKUP(S89,'P1'!$B:$AP,41,FALSE),"")</f>
        <v/>
      </c>
      <c r="T90" s="328" t="str">
        <f>IFERROR(VLOOKUP(T89,'P1'!$B:$AP,41,FALSE),"")</f>
        <v/>
      </c>
      <c r="U90" s="328" t="str">
        <f>IFERROR(VLOOKUP(U89,'P1'!$B:$AP,41,FALSE),"")</f>
        <v/>
      </c>
      <c r="V90" s="328" t="str">
        <f>IFERROR(VLOOKUP(V89,'P1'!$B:$AP,41,FALSE),"")</f>
        <v/>
      </c>
      <c r="W90" s="328" t="str">
        <f>IFERROR(VLOOKUP(W89,'P1'!$B:$AP,41,FALSE),"")</f>
        <v/>
      </c>
      <c r="X90" s="328" t="str">
        <f>IFERROR(VLOOKUP(X89,'P1'!$B:$AP,41,FALSE),"")</f>
        <v/>
      </c>
      <c r="Y90" s="328" t="str">
        <f>IFERROR(VLOOKUP(Y89,'P1'!$B:$AP,41,FALSE),"")</f>
        <v/>
      </c>
      <c r="Z90" s="328" t="str">
        <f>IFERROR(VLOOKUP(Z89,'P1'!$B:$AP,41,FALSE),"")</f>
        <v/>
      </c>
      <c r="AA90" s="328" t="str">
        <f>IFERROR(VLOOKUP(AA89,'P1'!$B:$AP,41,FALSE),"")</f>
        <v/>
      </c>
      <c r="AB90" s="328" t="str">
        <f>IFERROR(VLOOKUP(AB89,'P1'!$B:$AP,41,FALSE),"")</f>
        <v/>
      </c>
      <c r="AC90" s="328" t="str">
        <f>IFERROR(VLOOKUP(AC89,'P1'!$B:$AP,41,FALSE),"")</f>
        <v/>
      </c>
      <c r="AD90" s="328" t="str">
        <f>IFERROR(VLOOKUP(AD89,'P1'!$B:$AP,41,FALSE),"")</f>
        <v/>
      </c>
      <c r="AE90" s="328" t="str">
        <f>IFERROR(VLOOKUP(AE89,'P1'!$B:$AP,41,FALSE),"")</f>
        <v/>
      </c>
      <c r="AF90" s="328" t="str">
        <f>IFERROR(VLOOKUP(AF89,'P1'!$B:$AP,41,FALSE),"")</f>
        <v/>
      </c>
      <c r="AG90" s="328" t="str">
        <f>IFERROR(VLOOKUP(AG89,'P1'!$B:$AP,41,FALSE),"")</f>
        <v/>
      </c>
      <c r="AH90" s="328" t="str">
        <f>IFERROR(VLOOKUP(AH89,'P1'!$B:$AP,41,FALSE),"")</f>
        <v/>
      </c>
      <c r="AI90" s="328" t="str">
        <f>IFERROR(VLOOKUP(AI89,'P1'!$B:$AP,41,FALSE),"")</f>
        <v/>
      </c>
      <c r="AJ90" s="328" t="str">
        <f>IFERROR(VLOOKUP(AJ89,'P1'!$B:$AP,41,FALSE),"")</f>
        <v/>
      </c>
      <c r="AK90" s="328" t="str">
        <f>IFERROR(VLOOKUP(AK89,'P1'!$B:$AP,41,FALSE),"")</f>
        <v/>
      </c>
      <c r="AL90" s="328" t="str">
        <f>IFERROR(VLOOKUP(AL89,'P1'!$B:$AP,41,FALSE),"")</f>
        <v/>
      </c>
      <c r="AM90" s="328" t="str">
        <f>IFERROR(VLOOKUP(AM89,'P1'!$B:$AP,41,FALSE),"")</f>
        <v/>
      </c>
      <c r="AN90" s="549"/>
      <c r="AO90" s="527"/>
      <c r="AP90" s="553"/>
      <c r="AQ90" s="554"/>
      <c r="AR90" s="527"/>
      <c r="AS90" s="527"/>
      <c r="AT90" s="529"/>
      <c r="AU90" s="326" t="str">
        <f t="shared" ref="AU90" si="84">IFERROR(IF($D89="□",($AO89/$AK$6),($AO89/$AK$8)),"")</f>
        <v/>
      </c>
      <c r="AV90" s="326" t="str">
        <f t="shared" ref="AV90" si="85">IFERROR(IF($D89="□",($AN89/$AO$6),($AN89/$AO$8)),"")</f>
        <v/>
      </c>
      <c r="AX90" s="326" t="s">
        <v>565</v>
      </c>
      <c r="AY90" s="326" t="s">
        <v>565</v>
      </c>
    </row>
    <row r="91" spans="1:51" s="302" customFormat="1" ht="12" customHeight="1">
      <c r="A91" s="532"/>
      <c r="B91" s="535"/>
      <c r="C91" s="538"/>
      <c r="D91" s="541"/>
      <c r="E91" s="323"/>
      <c r="F91" s="546"/>
      <c r="G91" s="547"/>
      <c r="H91" s="327" t="s">
        <v>407</v>
      </c>
      <c r="I91" s="328" t="str">
        <f>IFERROR(VLOOKUP(I89,'P1'!$B:$AP,31,FALSE),"")</f>
        <v/>
      </c>
      <c r="J91" s="328" t="str">
        <f>IFERROR(VLOOKUP(J89,'P1'!$B:$AP,31,FALSE),"")</f>
        <v/>
      </c>
      <c r="K91" s="328" t="str">
        <f>IFERROR(VLOOKUP(K89,'P1'!$B:$AP,31,FALSE),"")</f>
        <v/>
      </c>
      <c r="L91" s="328" t="str">
        <f>IFERROR(VLOOKUP(L89,'P1'!$B:$AP,31,FALSE),"")</f>
        <v/>
      </c>
      <c r="M91" s="328" t="str">
        <f>IFERROR(VLOOKUP(M89,'P1'!$B:$AP,31,FALSE),"")</f>
        <v/>
      </c>
      <c r="N91" s="328" t="str">
        <f>IFERROR(VLOOKUP(N89,'P1'!$B:$AP,31,FALSE),"")</f>
        <v/>
      </c>
      <c r="O91" s="328" t="str">
        <f>IFERROR(VLOOKUP(O89,'P1'!$B:$AP,31,FALSE),"")</f>
        <v/>
      </c>
      <c r="P91" s="328" t="str">
        <f>IFERROR(VLOOKUP(P89,'P1'!$B:$AP,31,FALSE),"")</f>
        <v/>
      </c>
      <c r="Q91" s="328" t="str">
        <f>IFERROR(VLOOKUP(Q89,'P1'!$B:$AP,31,FALSE),"")</f>
        <v/>
      </c>
      <c r="R91" s="328" t="str">
        <f>IFERROR(VLOOKUP(R89,'P1'!$B:$AP,31,FALSE),"")</f>
        <v/>
      </c>
      <c r="S91" s="328" t="str">
        <f>IFERROR(VLOOKUP(S89,'P1'!$B:$AP,31,FALSE),"")</f>
        <v/>
      </c>
      <c r="T91" s="328" t="str">
        <f>IFERROR(VLOOKUP(T89,'P1'!$B:$AP,31,FALSE),"")</f>
        <v/>
      </c>
      <c r="U91" s="328" t="str">
        <f>IFERROR(VLOOKUP(U89,'P1'!$B:$AP,31,FALSE),"")</f>
        <v/>
      </c>
      <c r="V91" s="328" t="str">
        <f>IFERROR(VLOOKUP(V89,'P1'!$B:$AP,31,FALSE),"")</f>
        <v/>
      </c>
      <c r="W91" s="328" t="str">
        <f>IFERROR(VLOOKUP(W89,'P1'!$B:$AP,31,FALSE),"")</f>
        <v/>
      </c>
      <c r="X91" s="328" t="str">
        <f>IFERROR(VLOOKUP(X89,'P1'!$B:$AP,31,FALSE),"")</f>
        <v/>
      </c>
      <c r="Y91" s="328" t="str">
        <f>IFERROR(VLOOKUP(Y89,'P1'!$B:$AP,31,FALSE),"")</f>
        <v/>
      </c>
      <c r="Z91" s="328" t="str">
        <f>IFERROR(VLOOKUP(Z89,'P1'!$B:$AP,31,FALSE),"")</f>
        <v/>
      </c>
      <c r="AA91" s="328" t="str">
        <f>IFERROR(VLOOKUP(AA89,'P1'!$B:$AP,31,FALSE),"")</f>
        <v/>
      </c>
      <c r="AB91" s="328" t="str">
        <f>IFERROR(VLOOKUP(AB89,'P1'!$B:$AP,31,FALSE),"")</f>
        <v/>
      </c>
      <c r="AC91" s="328" t="str">
        <f>IFERROR(VLOOKUP(AC89,'P1'!$B:$AP,31,FALSE),"")</f>
        <v/>
      </c>
      <c r="AD91" s="328" t="str">
        <f>IFERROR(VLOOKUP(AD89,'P1'!$B:$AP,31,FALSE),"")</f>
        <v/>
      </c>
      <c r="AE91" s="328" t="str">
        <f>IFERROR(VLOOKUP(AE89,'P1'!$B:$AP,31,FALSE),"")</f>
        <v/>
      </c>
      <c r="AF91" s="328" t="str">
        <f>IFERROR(VLOOKUP(AF89,'P1'!$B:$AP,31,FALSE),"")</f>
        <v/>
      </c>
      <c r="AG91" s="328" t="str">
        <f>IFERROR(VLOOKUP(AG89,'P1'!$B:$AP,31,FALSE),"")</f>
        <v/>
      </c>
      <c r="AH91" s="328" t="str">
        <f>IFERROR(VLOOKUP(AH89,'P1'!$B:$AP,31,FALSE),"")</f>
        <v/>
      </c>
      <c r="AI91" s="328" t="str">
        <f>IFERROR(VLOOKUP(AI89,'P1'!$B:$AP,31,FALSE),"")</f>
        <v/>
      </c>
      <c r="AJ91" s="328" t="str">
        <f>IFERROR(VLOOKUP(AJ89,'P1'!$B:$AP,31,FALSE),"")</f>
        <v/>
      </c>
      <c r="AK91" s="328" t="str">
        <f>IFERROR(VLOOKUP(AK89,'P1'!$B:$AP,31,FALSE),"")</f>
        <v/>
      </c>
      <c r="AL91" s="328" t="str">
        <f>IFERROR(VLOOKUP(AL89,'P1'!$B:$AP,31,FALSE),"")</f>
        <v/>
      </c>
      <c r="AM91" s="328" t="str">
        <f>IFERROR(VLOOKUP(AM89,'P1'!$B:$AP,31,FALSE),"")</f>
        <v/>
      </c>
      <c r="AN91" s="550"/>
      <c r="AO91" s="528"/>
      <c r="AP91" s="555"/>
      <c r="AQ91" s="556"/>
      <c r="AR91" s="528"/>
      <c r="AS91" s="528"/>
      <c r="AT91" s="529"/>
      <c r="AU91" s="329"/>
      <c r="AV91" s="329"/>
      <c r="AX91" s="329"/>
      <c r="AY91" s="329"/>
    </row>
    <row r="92" spans="1:51" s="302" customFormat="1" ht="12" customHeight="1">
      <c r="A92" s="530">
        <v>24</v>
      </c>
      <c r="B92" s="533"/>
      <c r="C92" s="536"/>
      <c r="D92" s="539" t="s">
        <v>400</v>
      </c>
      <c r="E92" s="319"/>
      <c r="F92" s="542"/>
      <c r="G92" s="543"/>
      <c r="H92" s="320" t="s">
        <v>401</v>
      </c>
      <c r="I92" s="321"/>
      <c r="J92" s="321"/>
      <c r="K92" s="321"/>
      <c r="L92" s="321"/>
      <c r="M92" s="321"/>
      <c r="N92" s="321"/>
      <c r="O92" s="321"/>
      <c r="P92" s="321"/>
      <c r="Q92" s="321"/>
      <c r="R92" s="321"/>
      <c r="S92" s="321"/>
      <c r="T92" s="321"/>
      <c r="U92" s="321"/>
      <c r="V92" s="321"/>
      <c r="W92" s="321"/>
      <c r="X92" s="321"/>
      <c r="Y92" s="321"/>
      <c r="Z92" s="321"/>
      <c r="AA92" s="321"/>
      <c r="AB92" s="321"/>
      <c r="AC92" s="321"/>
      <c r="AD92" s="321"/>
      <c r="AE92" s="321"/>
      <c r="AF92" s="321"/>
      <c r="AG92" s="321"/>
      <c r="AH92" s="321"/>
      <c r="AI92" s="321"/>
      <c r="AJ92" s="321"/>
      <c r="AK92" s="321"/>
      <c r="AL92" s="321"/>
      <c r="AM92" s="321"/>
      <c r="AN92" s="548">
        <f t="shared" ref="AN92" si="86">IF(LEFT($AN$1,6)="共同生活援助",SUM(I93:AM93),SUM(I93:AM94))</f>
        <v>0</v>
      </c>
      <c r="AO92" s="526">
        <f>IF($AN$3="４週",AN92/4,AN92/(DAY(EOMONTH($I$21,0))/7))</f>
        <v>0</v>
      </c>
      <c r="AP92" s="551"/>
      <c r="AQ92" s="552"/>
      <c r="AR92" s="526" t="str">
        <f t="shared" ref="AR92" si="87">IF($AN$3="４週",AU93,AV93)</f>
        <v/>
      </c>
      <c r="AS92" s="526"/>
      <c r="AT92" s="529"/>
      <c r="AU92" s="322" t="s">
        <v>402</v>
      </c>
      <c r="AV92" s="322" t="s">
        <v>403</v>
      </c>
      <c r="AX92" s="322" t="s">
        <v>404</v>
      </c>
      <c r="AY92" s="322" t="s">
        <v>405</v>
      </c>
    </row>
    <row r="93" spans="1:51" s="302" customFormat="1" ht="12" customHeight="1">
      <c r="A93" s="531"/>
      <c r="B93" s="534"/>
      <c r="C93" s="537"/>
      <c r="D93" s="540"/>
      <c r="E93" s="323"/>
      <c r="F93" s="544"/>
      <c r="G93" s="545"/>
      <c r="H93" s="324" t="s">
        <v>406</v>
      </c>
      <c r="I93" s="328" t="str">
        <f>IFERROR(VLOOKUP(I92,'P1'!$B:$AP,41,FALSE),"")</f>
        <v/>
      </c>
      <c r="J93" s="330" t="str">
        <f>IFERROR(VLOOKUP(J92,'P1'!$B:$AP,41,FALSE),"")</f>
        <v/>
      </c>
      <c r="K93" s="328" t="str">
        <f>IFERROR(VLOOKUP(K92,'P1'!$B:$AP,41,FALSE),"")</f>
        <v/>
      </c>
      <c r="L93" s="328" t="str">
        <f>IFERROR(VLOOKUP(L92,'P1'!$B:$AP,41,FALSE),"")</f>
        <v/>
      </c>
      <c r="M93" s="328" t="str">
        <f>IFERROR(VLOOKUP(M92,'P1'!$B:$AP,41,FALSE),"")</f>
        <v/>
      </c>
      <c r="N93" s="328" t="str">
        <f>IFERROR(VLOOKUP(N92,'P1'!$B:$AP,41,FALSE),"")</f>
        <v/>
      </c>
      <c r="O93" s="328" t="str">
        <f>IFERROR(VLOOKUP(O92,'P1'!$B:$AP,41,FALSE),"")</f>
        <v/>
      </c>
      <c r="P93" s="328" t="str">
        <f>IFERROR(VLOOKUP(P92,'P1'!$B:$AP,41,FALSE),"")</f>
        <v/>
      </c>
      <c r="Q93" s="328" t="str">
        <f>IFERROR(VLOOKUP(Q92,'P1'!$B:$AP,41,FALSE),"")</f>
        <v/>
      </c>
      <c r="R93" s="328" t="str">
        <f>IFERROR(VLOOKUP(R92,'P1'!$B:$AP,41,FALSE),"")</f>
        <v/>
      </c>
      <c r="S93" s="328" t="str">
        <f>IFERROR(VLOOKUP(S92,'P1'!$B:$AP,41,FALSE),"")</f>
        <v/>
      </c>
      <c r="T93" s="328" t="str">
        <f>IFERROR(VLOOKUP(T92,'P1'!$B:$AP,41,FALSE),"")</f>
        <v/>
      </c>
      <c r="U93" s="328" t="str">
        <f>IFERROR(VLOOKUP(U92,'P1'!$B:$AP,41,FALSE),"")</f>
        <v/>
      </c>
      <c r="V93" s="328" t="str">
        <f>IFERROR(VLOOKUP(V92,'P1'!$B:$AP,41,FALSE),"")</f>
        <v/>
      </c>
      <c r="W93" s="328" t="str">
        <f>IFERROR(VLOOKUP(W92,'P1'!$B:$AP,41,FALSE),"")</f>
        <v/>
      </c>
      <c r="X93" s="328" t="str">
        <f>IFERROR(VLOOKUP(X92,'P1'!$B:$AP,41,FALSE),"")</f>
        <v/>
      </c>
      <c r="Y93" s="328" t="str">
        <f>IFERROR(VLOOKUP(Y92,'P1'!$B:$AP,41,FALSE),"")</f>
        <v/>
      </c>
      <c r="Z93" s="328" t="str">
        <f>IFERROR(VLOOKUP(Z92,'P1'!$B:$AP,41,FALSE),"")</f>
        <v/>
      </c>
      <c r="AA93" s="328" t="str">
        <f>IFERROR(VLOOKUP(AA92,'P1'!$B:$AP,41,FALSE),"")</f>
        <v/>
      </c>
      <c r="AB93" s="328" t="str">
        <f>IFERROR(VLOOKUP(AB92,'P1'!$B:$AP,41,FALSE),"")</f>
        <v/>
      </c>
      <c r="AC93" s="328" t="str">
        <f>IFERROR(VLOOKUP(AC92,'P1'!$B:$AP,41,FALSE),"")</f>
        <v/>
      </c>
      <c r="AD93" s="328" t="str">
        <f>IFERROR(VLOOKUP(AD92,'P1'!$B:$AP,41,FALSE),"")</f>
        <v/>
      </c>
      <c r="AE93" s="328" t="str">
        <f>IFERROR(VLOOKUP(AE92,'P1'!$B:$AP,41,FALSE),"")</f>
        <v/>
      </c>
      <c r="AF93" s="328" t="str">
        <f>IFERROR(VLOOKUP(AF92,'P1'!$B:$AP,41,FALSE),"")</f>
        <v/>
      </c>
      <c r="AG93" s="328" t="str">
        <f>IFERROR(VLOOKUP(AG92,'P1'!$B:$AP,41,FALSE),"")</f>
        <v/>
      </c>
      <c r="AH93" s="328" t="str">
        <f>IFERROR(VLOOKUP(AH92,'P1'!$B:$AP,41,FALSE),"")</f>
        <v/>
      </c>
      <c r="AI93" s="328" t="str">
        <f>IFERROR(VLOOKUP(AI92,'P1'!$B:$AP,41,FALSE),"")</f>
        <v/>
      </c>
      <c r="AJ93" s="328" t="str">
        <f>IFERROR(VLOOKUP(AJ92,'P1'!$B:$AP,41,FALSE),"")</f>
        <v/>
      </c>
      <c r="AK93" s="328" t="str">
        <f>IFERROR(VLOOKUP(AK92,'P1'!$B:$AP,41,FALSE),"")</f>
        <v/>
      </c>
      <c r="AL93" s="328" t="str">
        <f>IFERROR(VLOOKUP(AL92,'P1'!$B:$AP,41,FALSE),"")</f>
        <v/>
      </c>
      <c r="AM93" s="328" t="str">
        <f>IFERROR(VLOOKUP(AM92,'P1'!$B:$AP,41,FALSE),"")</f>
        <v/>
      </c>
      <c r="AN93" s="549"/>
      <c r="AO93" s="527"/>
      <c r="AP93" s="553"/>
      <c r="AQ93" s="554"/>
      <c r="AR93" s="527"/>
      <c r="AS93" s="527"/>
      <c r="AT93" s="529"/>
      <c r="AU93" s="326" t="str">
        <f t="shared" ref="AU93" si="88">IFERROR(IF($D92="□",($AO92/$AK$6),($AO92/$AK$8)),"")</f>
        <v/>
      </c>
      <c r="AV93" s="326" t="str">
        <f t="shared" ref="AV93" si="89">IFERROR(IF($D92="□",($AN92/$AO$6),($AN92/$AO$8)),"")</f>
        <v/>
      </c>
      <c r="AX93" s="326" t="s">
        <v>565</v>
      </c>
      <c r="AY93" s="326" t="s">
        <v>565</v>
      </c>
    </row>
    <row r="94" spans="1:51" s="302" customFormat="1" ht="12" customHeight="1">
      <c r="A94" s="532"/>
      <c r="B94" s="535"/>
      <c r="C94" s="538"/>
      <c r="D94" s="541"/>
      <c r="E94" s="323"/>
      <c r="F94" s="546"/>
      <c r="G94" s="547"/>
      <c r="H94" s="327" t="s">
        <v>407</v>
      </c>
      <c r="I94" s="328" t="str">
        <f>IFERROR(VLOOKUP(I92,'P1'!$B:$AP,31,FALSE),"")</f>
        <v/>
      </c>
      <c r="J94" s="328" t="str">
        <f>IFERROR(VLOOKUP(J92,'P1'!$B:$AP,31,FALSE),"")</f>
        <v/>
      </c>
      <c r="K94" s="328" t="str">
        <f>IFERROR(VLOOKUP(K92,'P1'!$B:$AP,31,FALSE),"")</f>
        <v/>
      </c>
      <c r="L94" s="328" t="str">
        <f>IFERROR(VLOOKUP(L92,'P1'!$B:$AP,31,FALSE),"")</f>
        <v/>
      </c>
      <c r="M94" s="328" t="str">
        <f>IFERROR(VLOOKUP(M92,'P1'!$B:$AP,31,FALSE),"")</f>
        <v/>
      </c>
      <c r="N94" s="328" t="str">
        <f>IFERROR(VLOOKUP(N92,'P1'!$B:$AP,31,FALSE),"")</f>
        <v/>
      </c>
      <c r="O94" s="328" t="str">
        <f>IFERROR(VLOOKUP(O92,'P1'!$B:$AP,31,FALSE),"")</f>
        <v/>
      </c>
      <c r="P94" s="328" t="str">
        <f>IFERROR(VLOOKUP(P92,'P1'!$B:$AP,31,FALSE),"")</f>
        <v/>
      </c>
      <c r="Q94" s="328" t="str">
        <f>IFERROR(VLOOKUP(Q92,'P1'!$B:$AP,31,FALSE),"")</f>
        <v/>
      </c>
      <c r="R94" s="328" t="str">
        <f>IFERROR(VLOOKUP(R92,'P1'!$B:$AP,31,FALSE),"")</f>
        <v/>
      </c>
      <c r="S94" s="328" t="str">
        <f>IFERROR(VLOOKUP(S92,'P1'!$B:$AP,31,FALSE),"")</f>
        <v/>
      </c>
      <c r="T94" s="328" t="str">
        <f>IFERROR(VLOOKUP(T92,'P1'!$B:$AP,31,FALSE),"")</f>
        <v/>
      </c>
      <c r="U94" s="328" t="str">
        <f>IFERROR(VLOOKUP(U92,'P1'!$B:$AP,31,FALSE),"")</f>
        <v/>
      </c>
      <c r="V94" s="328" t="str">
        <f>IFERROR(VLOOKUP(V92,'P1'!$B:$AP,31,FALSE),"")</f>
        <v/>
      </c>
      <c r="W94" s="328" t="str">
        <f>IFERROR(VLOOKUP(W92,'P1'!$B:$AP,31,FALSE),"")</f>
        <v/>
      </c>
      <c r="X94" s="328" t="str">
        <f>IFERROR(VLOOKUP(X92,'P1'!$B:$AP,31,FALSE),"")</f>
        <v/>
      </c>
      <c r="Y94" s="328" t="str">
        <f>IFERROR(VLOOKUP(Y92,'P1'!$B:$AP,31,FALSE),"")</f>
        <v/>
      </c>
      <c r="Z94" s="328" t="str">
        <f>IFERROR(VLOOKUP(Z92,'P1'!$B:$AP,31,FALSE),"")</f>
        <v/>
      </c>
      <c r="AA94" s="328" t="str">
        <f>IFERROR(VLOOKUP(AA92,'P1'!$B:$AP,31,FALSE),"")</f>
        <v/>
      </c>
      <c r="AB94" s="328" t="str">
        <f>IFERROR(VLOOKUP(AB92,'P1'!$B:$AP,31,FALSE),"")</f>
        <v/>
      </c>
      <c r="AC94" s="328" t="str">
        <f>IFERROR(VLOOKUP(AC92,'P1'!$B:$AP,31,FALSE),"")</f>
        <v/>
      </c>
      <c r="AD94" s="328" t="str">
        <f>IFERROR(VLOOKUP(AD92,'P1'!$B:$AP,31,FALSE),"")</f>
        <v/>
      </c>
      <c r="AE94" s="328" t="str">
        <f>IFERROR(VLOOKUP(AE92,'P1'!$B:$AP,31,FALSE),"")</f>
        <v/>
      </c>
      <c r="AF94" s="328" t="str">
        <f>IFERROR(VLOOKUP(AF92,'P1'!$B:$AP,31,FALSE),"")</f>
        <v/>
      </c>
      <c r="AG94" s="328" t="str">
        <f>IFERROR(VLOOKUP(AG92,'P1'!$B:$AP,31,FALSE),"")</f>
        <v/>
      </c>
      <c r="AH94" s="328" t="str">
        <f>IFERROR(VLOOKUP(AH92,'P1'!$B:$AP,31,FALSE),"")</f>
        <v/>
      </c>
      <c r="AI94" s="328" t="str">
        <f>IFERROR(VLOOKUP(AI92,'P1'!$B:$AP,31,FALSE),"")</f>
        <v/>
      </c>
      <c r="AJ94" s="328" t="str">
        <f>IFERROR(VLOOKUP(AJ92,'P1'!$B:$AP,31,FALSE),"")</f>
        <v/>
      </c>
      <c r="AK94" s="328" t="str">
        <f>IFERROR(VLOOKUP(AK92,'P1'!$B:$AP,31,FALSE),"")</f>
        <v/>
      </c>
      <c r="AL94" s="328" t="str">
        <f>IFERROR(VLOOKUP(AL92,'P1'!$B:$AP,31,FALSE),"")</f>
        <v/>
      </c>
      <c r="AM94" s="328" t="str">
        <f>IFERROR(VLOOKUP(AM92,'P1'!$B:$AP,31,FALSE),"")</f>
        <v/>
      </c>
      <c r="AN94" s="550"/>
      <c r="AO94" s="528"/>
      <c r="AP94" s="555"/>
      <c r="AQ94" s="556"/>
      <c r="AR94" s="528"/>
      <c r="AS94" s="528"/>
      <c r="AT94" s="529"/>
      <c r="AU94" s="329"/>
      <c r="AV94" s="329"/>
      <c r="AX94" s="329"/>
      <c r="AY94" s="329"/>
    </row>
    <row r="95" spans="1:51" s="302" customFormat="1" ht="12" customHeight="1">
      <c r="A95" s="530">
        <v>25</v>
      </c>
      <c r="B95" s="533"/>
      <c r="C95" s="536"/>
      <c r="D95" s="539" t="s">
        <v>400</v>
      </c>
      <c r="E95" s="319"/>
      <c r="F95" s="542"/>
      <c r="G95" s="543"/>
      <c r="H95" s="320" t="s">
        <v>401</v>
      </c>
      <c r="I95" s="321"/>
      <c r="J95" s="321"/>
      <c r="K95" s="321"/>
      <c r="L95" s="321"/>
      <c r="M95" s="321"/>
      <c r="N95" s="321"/>
      <c r="O95" s="321"/>
      <c r="P95" s="321"/>
      <c r="Q95" s="321"/>
      <c r="R95" s="321"/>
      <c r="S95" s="321"/>
      <c r="T95" s="321"/>
      <c r="U95" s="321"/>
      <c r="V95" s="321"/>
      <c r="W95" s="321"/>
      <c r="X95" s="321"/>
      <c r="Y95" s="321"/>
      <c r="Z95" s="321"/>
      <c r="AA95" s="321"/>
      <c r="AB95" s="321"/>
      <c r="AC95" s="321"/>
      <c r="AD95" s="321"/>
      <c r="AE95" s="321"/>
      <c r="AF95" s="321"/>
      <c r="AG95" s="321"/>
      <c r="AH95" s="321"/>
      <c r="AI95" s="321"/>
      <c r="AJ95" s="321"/>
      <c r="AK95" s="321"/>
      <c r="AL95" s="321"/>
      <c r="AM95" s="321"/>
      <c r="AN95" s="548">
        <f t="shared" ref="AN95" si="90">IF(LEFT($AN$1,6)="共同生活援助",SUM(I96:AM96),SUM(I96:AM97))</f>
        <v>0</v>
      </c>
      <c r="AO95" s="526">
        <f>IF($AN$3="４週",AN95/4,AN95/(DAY(EOMONTH($I$21,0))/7))</f>
        <v>0</v>
      </c>
      <c r="AP95" s="551"/>
      <c r="AQ95" s="552"/>
      <c r="AR95" s="526" t="str">
        <f t="shared" ref="AR95" si="91">IF($AN$3="４週",AU96,AV96)</f>
        <v/>
      </c>
      <c r="AS95" s="526"/>
      <c r="AT95" s="529"/>
      <c r="AU95" s="322" t="s">
        <v>402</v>
      </c>
      <c r="AV95" s="322" t="s">
        <v>403</v>
      </c>
      <c r="AX95" s="322" t="s">
        <v>404</v>
      </c>
      <c r="AY95" s="322" t="s">
        <v>405</v>
      </c>
    </row>
    <row r="96" spans="1:51" s="302" customFormat="1" ht="12" customHeight="1">
      <c r="A96" s="531"/>
      <c r="B96" s="534"/>
      <c r="C96" s="537"/>
      <c r="D96" s="540"/>
      <c r="E96" s="323"/>
      <c r="F96" s="544"/>
      <c r="G96" s="545"/>
      <c r="H96" s="324" t="s">
        <v>406</v>
      </c>
      <c r="I96" s="328" t="str">
        <f>IFERROR(VLOOKUP(I95,'P1'!$B:$AP,41,FALSE),"")</f>
        <v/>
      </c>
      <c r="J96" s="328" t="str">
        <f>IFERROR(VLOOKUP(J95,'P1'!$B:$AP,41,FALSE),"")</f>
        <v/>
      </c>
      <c r="K96" s="328" t="str">
        <f>IFERROR(VLOOKUP(K95,'P1'!$B:$AP,41,FALSE),"")</f>
        <v/>
      </c>
      <c r="L96" s="328" t="str">
        <f>IFERROR(VLOOKUP(L95,'P1'!$B:$AP,41,FALSE),"")</f>
        <v/>
      </c>
      <c r="M96" s="328" t="str">
        <f>IFERROR(VLOOKUP(M95,'P1'!$B:$AP,41,FALSE),"")</f>
        <v/>
      </c>
      <c r="N96" s="328" t="str">
        <f>IFERROR(VLOOKUP(N95,'P1'!$B:$AP,41,FALSE),"")</f>
        <v/>
      </c>
      <c r="O96" s="328" t="str">
        <f>IFERROR(VLOOKUP(O95,'P1'!$B:$AP,41,FALSE),"")</f>
        <v/>
      </c>
      <c r="P96" s="328" t="str">
        <f>IFERROR(VLOOKUP(P95,'P1'!$B:$AP,41,FALSE),"")</f>
        <v/>
      </c>
      <c r="Q96" s="328" t="str">
        <f>IFERROR(VLOOKUP(Q95,'P1'!$B:$AP,41,FALSE),"")</f>
        <v/>
      </c>
      <c r="R96" s="328" t="str">
        <f>IFERROR(VLOOKUP(R95,'P1'!$B:$AP,41,FALSE),"")</f>
        <v/>
      </c>
      <c r="S96" s="328" t="str">
        <f>IFERROR(VLOOKUP(S95,'P1'!$B:$AP,41,FALSE),"")</f>
        <v/>
      </c>
      <c r="T96" s="328" t="str">
        <f>IFERROR(VLOOKUP(T95,'P1'!$B:$AP,41,FALSE),"")</f>
        <v/>
      </c>
      <c r="U96" s="328" t="str">
        <f>IFERROR(VLOOKUP(U95,'P1'!$B:$AP,41,FALSE),"")</f>
        <v/>
      </c>
      <c r="V96" s="328" t="str">
        <f>IFERROR(VLOOKUP(V95,'P1'!$B:$AP,41,FALSE),"")</f>
        <v/>
      </c>
      <c r="W96" s="328" t="str">
        <f>IFERROR(VLOOKUP(W95,'P1'!$B:$AP,41,FALSE),"")</f>
        <v/>
      </c>
      <c r="X96" s="328" t="str">
        <f>IFERROR(VLOOKUP(X95,'P1'!$B:$AP,41,FALSE),"")</f>
        <v/>
      </c>
      <c r="Y96" s="328" t="str">
        <f>IFERROR(VLOOKUP(Y95,'P1'!$B:$AP,41,FALSE),"")</f>
        <v/>
      </c>
      <c r="Z96" s="328" t="str">
        <f>IFERROR(VLOOKUP(Z95,'P1'!$B:$AP,41,FALSE),"")</f>
        <v/>
      </c>
      <c r="AA96" s="328" t="str">
        <f>IFERROR(VLOOKUP(AA95,'P1'!$B:$AP,41,FALSE),"")</f>
        <v/>
      </c>
      <c r="AB96" s="328" t="str">
        <f>IFERROR(VLOOKUP(AB95,'P1'!$B:$AP,41,FALSE),"")</f>
        <v/>
      </c>
      <c r="AC96" s="328" t="str">
        <f>IFERROR(VLOOKUP(AC95,'P1'!$B:$AP,41,FALSE),"")</f>
        <v/>
      </c>
      <c r="AD96" s="328" t="str">
        <f>IFERROR(VLOOKUP(AD95,'P1'!$B:$AP,41,FALSE),"")</f>
        <v/>
      </c>
      <c r="AE96" s="328" t="str">
        <f>IFERROR(VLOOKUP(AE95,'P1'!$B:$AP,41,FALSE),"")</f>
        <v/>
      </c>
      <c r="AF96" s="328" t="str">
        <f>IFERROR(VLOOKUP(AF95,'P1'!$B:$AP,41,FALSE),"")</f>
        <v/>
      </c>
      <c r="AG96" s="328" t="str">
        <f>IFERROR(VLOOKUP(AG95,'P1'!$B:$AP,41,FALSE),"")</f>
        <v/>
      </c>
      <c r="AH96" s="328" t="str">
        <f>IFERROR(VLOOKUP(AH95,'P1'!$B:$AP,41,FALSE),"")</f>
        <v/>
      </c>
      <c r="AI96" s="328" t="str">
        <f>IFERROR(VLOOKUP(AI95,'P1'!$B:$AP,41,FALSE),"")</f>
        <v/>
      </c>
      <c r="AJ96" s="328" t="str">
        <f>IFERROR(VLOOKUP(AJ95,'P1'!$B:$AP,41,FALSE),"")</f>
        <v/>
      </c>
      <c r="AK96" s="328" t="str">
        <f>IFERROR(VLOOKUP(AK95,'P1'!$B:$AP,41,FALSE),"")</f>
        <v/>
      </c>
      <c r="AL96" s="328" t="str">
        <f>IFERROR(VLOOKUP(AL95,'P1'!$B:$AP,41,FALSE),"")</f>
        <v/>
      </c>
      <c r="AM96" s="328" t="str">
        <f>IFERROR(VLOOKUP(AM95,'P1'!$B:$AP,41,FALSE),"")</f>
        <v/>
      </c>
      <c r="AN96" s="549"/>
      <c r="AO96" s="527"/>
      <c r="AP96" s="553"/>
      <c r="AQ96" s="554"/>
      <c r="AR96" s="527"/>
      <c r="AS96" s="527"/>
      <c r="AT96" s="529"/>
      <c r="AU96" s="326" t="str">
        <f t="shared" ref="AU96" si="92">IFERROR(IF($D95="□",($AO95/$AK$6),($AO95/$AK$8)),"")</f>
        <v/>
      </c>
      <c r="AV96" s="326" t="str">
        <f t="shared" ref="AV96" si="93">IFERROR(IF($D95="□",($AN95/$AO$6),($AN95/$AO$8)),"")</f>
        <v/>
      </c>
      <c r="AX96" s="326" t="s">
        <v>565</v>
      </c>
      <c r="AY96" s="326" t="s">
        <v>565</v>
      </c>
    </row>
    <row r="97" spans="1:51" s="302" customFormat="1" ht="12" customHeight="1">
      <c r="A97" s="532"/>
      <c r="B97" s="535"/>
      <c r="C97" s="538"/>
      <c r="D97" s="541"/>
      <c r="E97" s="323"/>
      <c r="F97" s="546"/>
      <c r="G97" s="547"/>
      <c r="H97" s="327" t="s">
        <v>407</v>
      </c>
      <c r="I97" s="328" t="str">
        <f>IFERROR(VLOOKUP(I95,'P1'!$B:$AP,31,FALSE),"")</f>
        <v/>
      </c>
      <c r="J97" s="328" t="str">
        <f>IFERROR(VLOOKUP(J95,'P1'!$B:$AP,31,FALSE),"")</f>
        <v/>
      </c>
      <c r="K97" s="328" t="str">
        <f>IFERROR(VLOOKUP(K95,'P1'!$B:$AP,31,FALSE),"")</f>
        <v/>
      </c>
      <c r="L97" s="328" t="str">
        <f>IFERROR(VLOOKUP(L95,'P1'!$B:$AP,31,FALSE),"")</f>
        <v/>
      </c>
      <c r="M97" s="328" t="str">
        <f>IFERROR(VLOOKUP(M95,'P1'!$B:$AP,31,FALSE),"")</f>
        <v/>
      </c>
      <c r="N97" s="328" t="str">
        <f>IFERROR(VLOOKUP(N95,'P1'!$B:$AP,31,FALSE),"")</f>
        <v/>
      </c>
      <c r="O97" s="328" t="str">
        <f>IFERROR(VLOOKUP(O95,'P1'!$B:$AP,31,FALSE),"")</f>
        <v/>
      </c>
      <c r="P97" s="328" t="str">
        <f>IFERROR(VLOOKUP(P95,'P1'!$B:$AP,31,FALSE),"")</f>
        <v/>
      </c>
      <c r="Q97" s="328" t="str">
        <f>IFERROR(VLOOKUP(Q95,'P1'!$B:$AP,31,FALSE),"")</f>
        <v/>
      </c>
      <c r="R97" s="328" t="str">
        <f>IFERROR(VLOOKUP(R95,'P1'!$B:$AP,31,FALSE),"")</f>
        <v/>
      </c>
      <c r="S97" s="328" t="str">
        <f>IFERROR(VLOOKUP(S95,'P1'!$B:$AP,31,FALSE),"")</f>
        <v/>
      </c>
      <c r="T97" s="328" t="str">
        <f>IFERROR(VLOOKUP(T95,'P1'!$B:$AP,31,FALSE),"")</f>
        <v/>
      </c>
      <c r="U97" s="328" t="str">
        <f>IFERROR(VLOOKUP(U95,'P1'!$B:$AP,31,FALSE),"")</f>
        <v/>
      </c>
      <c r="V97" s="328" t="str">
        <f>IFERROR(VLOOKUP(V95,'P1'!$B:$AP,31,FALSE),"")</f>
        <v/>
      </c>
      <c r="W97" s="328" t="str">
        <f>IFERROR(VLOOKUP(W95,'P1'!$B:$AP,31,FALSE),"")</f>
        <v/>
      </c>
      <c r="X97" s="328" t="str">
        <f>IFERROR(VLOOKUP(X95,'P1'!$B:$AP,31,FALSE),"")</f>
        <v/>
      </c>
      <c r="Y97" s="328" t="str">
        <f>IFERROR(VLOOKUP(Y95,'P1'!$B:$AP,31,FALSE),"")</f>
        <v/>
      </c>
      <c r="Z97" s="328" t="str">
        <f>IFERROR(VLOOKUP(Z95,'P1'!$B:$AP,31,FALSE),"")</f>
        <v/>
      </c>
      <c r="AA97" s="328" t="str">
        <f>IFERROR(VLOOKUP(AA95,'P1'!$B:$AP,31,FALSE),"")</f>
        <v/>
      </c>
      <c r="AB97" s="328" t="str">
        <f>IFERROR(VLOOKUP(AB95,'P1'!$B:$AP,31,FALSE),"")</f>
        <v/>
      </c>
      <c r="AC97" s="328" t="str">
        <f>IFERROR(VLOOKUP(AC95,'P1'!$B:$AP,31,FALSE),"")</f>
        <v/>
      </c>
      <c r="AD97" s="328" t="str">
        <f>IFERROR(VLOOKUP(AD95,'P1'!$B:$AP,31,FALSE),"")</f>
        <v/>
      </c>
      <c r="AE97" s="328" t="str">
        <f>IFERROR(VLOOKUP(AE95,'P1'!$B:$AP,31,FALSE),"")</f>
        <v/>
      </c>
      <c r="AF97" s="328" t="str">
        <f>IFERROR(VLOOKUP(AF95,'P1'!$B:$AP,31,FALSE),"")</f>
        <v/>
      </c>
      <c r="AG97" s="328" t="str">
        <f>IFERROR(VLOOKUP(AG95,'P1'!$B:$AP,31,FALSE),"")</f>
        <v/>
      </c>
      <c r="AH97" s="328" t="str">
        <f>IFERROR(VLOOKUP(AH95,'P1'!$B:$AP,31,FALSE),"")</f>
        <v/>
      </c>
      <c r="AI97" s="328" t="str">
        <f>IFERROR(VLOOKUP(AI95,'P1'!$B:$AP,31,FALSE),"")</f>
        <v/>
      </c>
      <c r="AJ97" s="328" t="str">
        <f>IFERROR(VLOOKUP(AJ95,'P1'!$B:$AP,31,FALSE),"")</f>
        <v/>
      </c>
      <c r="AK97" s="328" t="str">
        <f>IFERROR(VLOOKUP(AK95,'P1'!$B:$AP,31,FALSE),"")</f>
        <v/>
      </c>
      <c r="AL97" s="328" t="str">
        <f>IFERROR(VLOOKUP(AL95,'P1'!$B:$AP,31,FALSE),"")</f>
        <v/>
      </c>
      <c r="AM97" s="328" t="str">
        <f>IFERROR(VLOOKUP(AM95,'P1'!$B:$AP,31,FALSE),"")</f>
        <v/>
      </c>
      <c r="AN97" s="550"/>
      <c r="AO97" s="528"/>
      <c r="AP97" s="555"/>
      <c r="AQ97" s="556"/>
      <c r="AR97" s="528"/>
      <c r="AS97" s="528"/>
      <c r="AT97" s="529"/>
      <c r="AU97" s="329"/>
      <c r="AV97" s="329"/>
      <c r="AX97" s="329"/>
      <c r="AY97" s="329"/>
    </row>
    <row r="98" spans="1:51" s="302" customFormat="1" ht="12" customHeight="1">
      <c r="A98" s="530">
        <v>26</v>
      </c>
      <c r="B98" s="533"/>
      <c r="C98" s="536"/>
      <c r="D98" s="539" t="s">
        <v>400</v>
      </c>
      <c r="E98" s="319"/>
      <c r="F98" s="542"/>
      <c r="G98" s="543"/>
      <c r="H98" s="320" t="s">
        <v>401</v>
      </c>
      <c r="I98" s="321"/>
      <c r="J98" s="321"/>
      <c r="K98" s="321"/>
      <c r="L98" s="321"/>
      <c r="M98" s="321"/>
      <c r="N98" s="321"/>
      <c r="O98" s="321"/>
      <c r="P98" s="321"/>
      <c r="Q98" s="321"/>
      <c r="R98" s="321"/>
      <c r="S98" s="321"/>
      <c r="T98" s="321"/>
      <c r="U98" s="321"/>
      <c r="V98" s="321"/>
      <c r="W98" s="321"/>
      <c r="X98" s="321"/>
      <c r="Y98" s="321"/>
      <c r="Z98" s="321"/>
      <c r="AA98" s="321"/>
      <c r="AB98" s="321"/>
      <c r="AC98" s="321"/>
      <c r="AD98" s="321"/>
      <c r="AE98" s="321"/>
      <c r="AF98" s="321"/>
      <c r="AG98" s="321"/>
      <c r="AH98" s="321"/>
      <c r="AI98" s="321"/>
      <c r="AJ98" s="321"/>
      <c r="AK98" s="321"/>
      <c r="AL98" s="321"/>
      <c r="AM98" s="321"/>
      <c r="AN98" s="548">
        <f t="shared" ref="AN98" si="94">IF(LEFT($AN$1,6)="共同生活援助",SUM(I99:AM99),SUM(I99:AM100))</f>
        <v>0</v>
      </c>
      <c r="AO98" s="526">
        <f>IF($AN$3="４週",AN98/4,AN98/(DAY(EOMONTH($I$21,0))/7))</f>
        <v>0</v>
      </c>
      <c r="AP98" s="551"/>
      <c r="AQ98" s="552"/>
      <c r="AR98" s="526" t="str">
        <f t="shared" ref="AR98" si="95">IF($AN$3="４週",AU99,AV99)</f>
        <v/>
      </c>
      <c r="AS98" s="526"/>
      <c r="AT98" s="529"/>
      <c r="AU98" s="322" t="s">
        <v>402</v>
      </c>
      <c r="AV98" s="322" t="s">
        <v>403</v>
      </c>
      <c r="AX98" s="322" t="s">
        <v>404</v>
      </c>
      <c r="AY98" s="322" t="s">
        <v>405</v>
      </c>
    </row>
    <row r="99" spans="1:51" s="302" customFormat="1" ht="12" customHeight="1">
      <c r="A99" s="531"/>
      <c r="B99" s="534"/>
      <c r="C99" s="537"/>
      <c r="D99" s="540"/>
      <c r="E99" s="323"/>
      <c r="F99" s="544"/>
      <c r="G99" s="545"/>
      <c r="H99" s="324" t="s">
        <v>406</v>
      </c>
      <c r="I99" s="328" t="str">
        <f>IFERROR(VLOOKUP(I98,'P1'!$B:$AP,41,FALSE),"")</f>
        <v/>
      </c>
      <c r="J99" s="328" t="str">
        <f>IFERROR(VLOOKUP(J98,'P1'!$B:$AP,41,FALSE),"")</f>
        <v/>
      </c>
      <c r="K99" s="328" t="str">
        <f>IFERROR(VLOOKUP(K98,'P1'!$B:$AP,41,FALSE),"")</f>
        <v/>
      </c>
      <c r="L99" s="328" t="str">
        <f>IFERROR(VLOOKUP(L98,'P1'!$B:$AP,41,FALSE),"")</f>
        <v/>
      </c>
      <c r="M99" s="328" t="str">
        <f>IFERROR(VLOOKUP(M98,'P1'!$B:$AP,41,FALSE),"")</f>
        <v/>
      </c>
      <c r="N99" s="328" t="str">
        <f>IFERROR(VLOOKUP(N98,'P1'!$B:$AP,41,FALSE),"")</f>
        <v/>
      </c>
      <c r="O99" s="328" t="str">
        <f>IFERROR(VLOOKUP(O98,'P1'!$B:$AP,41,FALSE),"")</f>
        <v/>
      </c>
      <c r="P99" s="328" t="str">
        <f>IFERROR(VLOOKUP(P98,'P1'!$B:$AP,41,FALSE),"")</f>
        <v/>
      </c>
      <c r="Q99" s="328" t="str">
        <f>IFERROR(VLOOKUP(Q98,'P1'!$B:$AP,41,FALSE),"")</f>
        <v/>
      </c>
      <c r="R99" s="328" t="str">
        <f>IFERROR(VLOOKUP(R98,'P1'!$B:$AP,41,FALSE),"")</f>
        <v/>
      </c>
      <c r="S99" s="328" t="str">
        <f>IFERROR(VLOOKUP(S98,'P1'!$B:$AP,41,FALSE),"")</f>
        <v/>
      </c>
      <c r="T99" s="328" t="str">
        <f>IFERROR(VLOOKUP(T98,'P1'!$B:$AP,41,FALSE),"")</f>
        <v/>
      </c>
      <c r="U99" s="328" t="str">
        <f>IFERROR(VLOOKUP(U98,'P1'!$B:$AP,41,FALSE),"")</f>
        <v/>
      </c>
      <c r="V99" s="328" t="str">
        <f>IFERROR(VLOOKUP(V98,'P1'!$B:$AP,41,FALSE),"")</f>
        <v/>
      </c>
      <c r="W99" s="328" t="str">
        <f>IFERROR(VLOOKUP(W98,'P1'!$B:$AP,41,FALSE),"")</f>
        <v/>
      </c>
      <c r="X99" s="328" t="str">
        <f>IFERROR(VLOOKUP(X98,'P1'!$B:$AP,41,FALSE),"")</f>
        <v/>
      </c>
      <c r="Y99" s="328" t="str">
        <f>IFERROR(VLOOKUP(Y98,'P1'!$B:$AP,41,FALSE),"")</f>
        <v/>
      </c>
      <c r="Z99" s="328" t="str">
        <f>IFERROR(VLOOKUP(Z98,'P1'!$B:$AP,41,FALSE),"")</f>
        <v/>
      </c>
      <c r="AA99" s="328" t="str">
        <f>IFERROR(VLOOKUP(AA98,'P1'!$B:$AP,41,FALSE),"")</f>
        <v/>
      </c>
      <c r="AB99" s="328" t="str">
        <f>IFERROR(VLOOKUP(AB98,'P1'!$B:$AP,41,FALSE),"")</f>
        <v/>
      </c>
      <c r="AC99" s="328" t="str">
        <f>IFERROR(VLOOKUP(AC98,'P1'!$B:$AP,41,FALSE),"")</f>
        <v/>
      </c>
      <c r="AD99" s="328" t="str">
        <f>IFERROR(VLOOKUP(AD98,'P1'!$B:$AP,41,FALSE),"")</f>
        <v/>
      </c>
      <c r="AE99" s="328" t="str">
        <f>IFERROR(VLOOKUP(AE98,'P1'!$B:$AP,41,FALSE),"")</f>
        <v/>
      </c>
      <c r="AF99" s="328" t="str">
        <f>IFERROR(VLOOKUP(AF98,'P1'!$B:$AP,41,FALSE),"")</f>
        <v/>
      </c>
      <c r="AG99" s="328" t="str">
        <f>IFERROR(VLOOKUP(AG98,'P1'!$B:$AP,41,FALSE),"")</f>
        <v/>
      </c>
      <c r="AH99" s="328" t="str">
        <f>IFERROR(VLOOKUP(AH98,'P1'!$B:$AP,41,FALSE),"")</f>
        <v/>
      </c>
      <c r="AI99" s="328" t="str">
        <f>IFERROR(VLOOKUP(AI98,'P1'!$B:$AP,41,FALSE),"")</f>
        <v/>
      </c>
      <c r="AJ99" s="328" t="str">
        <f>IFERROR(VLOOKUP(AJ98,'P1'!$B:$AP,41,FALSE),"")</f>
        <v/>
      </c>
      <c r="AK99" s="328" t="str">
        <f>IFERROR(VLOOKUP(AK98,'P1'!$B:$AP,41,FALSE),"")</f>
        <v/>
      </c>
      <c r="AL99" s="328" t="str">
        <f>IFERROR(VLOOKUP(AL98,'P1'!$B:$AP,41,FALSE),"")</f>
        <v/>
      </c>
      <c r="AM99" s="328" t="str">
        <f>IFERROR(VLOOKUP(AM98,'P1'!$B:$AP,41,FALSE),"")</f>
        <v/>
      </c>
      <c r="AN99" s="549"/>
      <c r="AO99" s="527"/>
      <c r="AP99" s="553"/>
      <c r="AQ99" s="554"/>
      <c r="AR99" s="527"/>
      <c r="AS99" s="527"/>
      <c r="AT99" s="529"/>
      <c r="AU99" s="326" t="str">
        <f t="shared" ref="AU99" si="96">IFERROR(IF($D98="□",($AO98/$AK$6),($AO98/$AK$8)),"")</f>
        <v/>
      </c>
      <c r="AV99" s="326" t="str">
        <f t="shared" ref="AV99" si="97">IFERROR(IF($D98="□",($AN98/$AO$6),($AN98/$AO$8)),"")</f>
        <v/>
      </c>
      <c r="AX99" s="326" t="s">
        <v>565</v>
      </c>
      <c r="AY99" s="326" t="s">
        <v>565</v>
      </c>
    </row>
    <row r="100" spans="1:51" s="302" customFormat="1" ht="12" customHeight="1">
      <c r="A100" s="532"/>
      <c r="B100" s="535"/>
      <c r="C100" s="538"/>
      <c r="D100" s="541"/>
      <c r="E100" s="323"/>
      <c r="F100" s="546"/>
      <c r="G100" s="547"/>
      <c r="H100" s="327" t="s">
        <v>407</v>
      </c>
      <c r="I100" s="328" t="str">
        <f>IFERROR(VLOOKUP(I98,'P1'!$B:$AP,31,FALSE),"")</f>
        <v/>
      </c>
      <c r="J100" s="328" t="str">
        <f>IFERROR(VLOOKUP(J98,'P1'!$B:$AP,31,FALSE),"")</f>
        <v/>
      </c>
      <c r="K100" s="328" t="str">
        <f>IFERROR(VLOOKUP(K98,'P1'!$B:$AP,31,FALSE),"")</f>
        <v/>
      </c>
      <c r="L100" s="328" t="str">
        <f>IFERROR(VLOOKUP(L98,'P1'!$B:$AP,31,FALSE),"")</f>
        <v/>
      </c>
      <c r="M100" s="328" t="str">
        <f>IFERROR(VLOOKUP(M98,'P1'!$B:$AP,31,FALSE),"")</f>
        <v/>
      </c>
      <c r="N100" s="328" t="str">
        <f>IFERROR(VLOOKUP(N98,'P1'!$B:$AP,31,FALSE),"")</f>
        <v/>
      </c>
      <c r="O100" s="328" t="str">
        <f>IFERROR(VLOOKUP(O98,'P1'!$B:$AP,31,FALSE),"")</f>
        <v/>
      </c>
      <c r="P100" s="328" t="str">
        <f>IFERROR(VLOOKUP(P98,'P1'!$B:$AP,31,FALSE),"")</f>
        <v/>
      </c>
      <c r="Q100" s="328" t="str">
        <f>IFERROR(VLOOKUP(Q98,'P1'!$B:$AP,31,FALSE),"")</f>
        <v/>
      </c>
      <c r="R100" s="328" t="str">
        <f>IFERROR(VLOOKUP(R98,'P1'!$B:$AP,31,FALSE),"")</f>
        <v/>
      </c>
      <c r="S100" s="328" t="str">
        <f>IFERROR(VLOOKUP(S98,'P1'!$B:$AP,31,FALSE),"")</f>
        <v/>
      </c>
      <c r="T100" s="328" t="str">
        <f>IFERROR(VLOOKUP(T98,'P1'!$B:$AP,31,FALSE),"")</f>
        <v/>
      </c>
      <c r="U100" s="328" t="str">
        <f>IFERROR(VLOOKUP(U98,'P1'!$B:$AP,31,FALSE),"")</f>
        <v/>
      </c>
      <c r="V100" s="328" t="str">
        <f>IFERROR(VLOOKUP(V98,'P1'!$B:$AP,31,FALSE),"")</f>
        <v/>
      </c>
      <c r="W100" s="328" t="str">
        <f>IFERROR(VLOOKUP(W98,'P1'!$B:$AP,31,FALSE),"")</f>
        <v/>
      </c>
      <c r="X100" s="328" t="str">
        <f>IFERROR(VLOOKUP(X98,'P1'!$B:$AP,31,FALSE),"")</f>
        <v/>
      </c>
      <c r="Y100" s="328" t="str">
        <f>IFERROR(VLOOKUP(Y98,'P1'!$B:$AP,31,FALSE),"")</f>
        <v/>
      </c>
      <c r="Z100" s="328" t="str">
        <f>IFERROR(VLOOKUP(Z98,'P1'!$B:$AP,31,FALSE),"")</f>
        <v/>
      </c>
      <c r="AA100" s="328" t="str">
        <f>IFERROR(VLOOKUP(AA98,'P1'!$B:$AP,31,FALSE),"")</f>
        <v/>
      </c>
      <c r="AB100" s="328" t="str">
        <f>IFERROR(VLOOKUP(AB98,'P1'!$B:$AP,31,FALSE),"")</f>
        <v/>
      </c>
      <c r="AC100" s="328" t="str">
        <f>IFERROR(VLOOKUP(AC98,'P1'!$B:$AP,31,FALSE),"")</f>
        <v/>
      </c>
      <c r="AD100" s="328" t="str">
        <f>IFERROR(VLOOKUP(AD98,'P1'!$B:$AP,31,FALSE),"")</f>
        <v/>
      </c>
      <c r="AE100" s="328" t="str">
        <f>IFERROR(VLOOKUP(AE98,'P1'!$B:$AP,31,FALSE),"")</f>
        <v/>
      </c>
      <c r="AF100" s="328" t="str">
        <f>IFERROR(VLOOKUP(AF98,'P1'!$B:$AP,31,FALSE),"")</f>
        <v/>
      </c>
      <c r="AG100" s="328" t="str">
        <f>IFERROR(VLOOKUP(AG98,'P1'!$B:$AP,31,FALSE),"")</f>
        <v/>
      </c>
      <c r="AH100" s="328" t="str">
        <f>IFERROR(VLOOKUP(AH98,'P1'!$B:$AP,31,FALSE),"")</f>
        <v/>
      </c>
      <c r="AI100" s="328" t="str">
        <f>IFERROR(VLOOKUP(AI98,'P1'!$B:$AP,31,FALSE),"")</f>
        <v/>
      </c>
      <c r="AJ100" s="328" t="str">
        <f>IFERROR(VLOOKUP(AJ98,'P1'!$B:$AP,31,FALSE),"")</f>
        <v/>
      </c>
      <c r="AK100" s="328" t="str">
        <f>IFERROR(VLOOKUP(AK98,'P1'!$B:$AP,31,FALSE),"")</f>
        <v/>
      </c>
      <c r="AL100" s="328" t="str">
        <f>IFERROR(VLOOKUP(AL98,'P1'!$B:$AP,31,FALSE),"")</f>
        <v/>
      </c>
      <c r="AM100" s="328" t="str">
        <f>IFERROR(VLOOKUP(AM98,'P1'!$B:$AP,31,FALSE),"")</f>
        <v/>
      </c>
      <c r="AN100" s="550"/>
      <c r="AO100" s="528"/>
      <c r="AP100" s="555"/>
      <c r="AQ100" s="556"/>
      <c r="AR100" s="528"/>
      <c r="AS100" s="528"/>
      <c r="AT100" s="529"/>
      <c r="AU100" s="329"/>
      <c r="AV100" s="329"/>
      <c r="AX100" s="329"/>
      <c r="AY100" s="329"/>
    </row>
    <row r="101" spans="1:51" s="302" customFormat="1" ht="12" customHeight="1">
      <c r="A101" s="530">
        <v>27</v>
      </c>
      <c r="B101" s="533"/>
      <c r="C101" s="536"/>
      <c r="D101" s="539" t="s">
        <v>400</v>
      </c>
      <c r="E101" s="319"/>
      <c r="F101" s="542"/>
      <c r="G101" s="543"/>
      <c r="H101" s="320" t="s">
        <v>401</v>
      </c>
      <c r="I101" s="321"/>
      <c r="J101" s="321"/>
      <c r="K101" s="321"/>
      <c r="L101" s="321"/>
      <c r="M101" s="321"/>
      <c r="N101" s="321"/>
      <c r="O101" s="321"/>
      <c r="P101" s="321"/>
      <c r="Q101" s="321"/>
      <c r="R101" s="321"/>
      <c r="S101" s="321"/>
      <c r="T101" s="321"/>
      <c r="U101" s="321"/>
      <c r="V101" s="321"/>
      <c r="W101" s="321"/>
      <c r="X101" s="321"/>
      <c r="Y101" s="321"/>
      <c r="Z101" s="321"/>
      <c r="AA101" s="321"/>
      <c r="AB101" s="321"/>
      <c r="AC101" s="321"/>
      <c r="AD101" s="321"/>
      <c r="AE101" s="321"/>
      <c r="AF101" s="321"/>
      <c r="AG101" s="321"/>
      <c r="AH101" s="321"/>
      <c r="AI101" s="321"/>
      <c r="AJ101" s="321"/>
      <c r="AK101" s="321"/>
      <c r="AL101" s="321"/>
      <c r="AM101" s="321"/>
      <c r="AN101" s="548">
        <f t="shared" ref="AN101" si="98">IF(LEFT($AN$1,6)="共同生活援助",SUM(I102:AM102),SUM(I102:AM103))</f>
        <v>0</v>
      </c>
      <c r="AO101" s="526">
        <f>IF($AN$3="４週",AN101/4,AN101/(DAY(EOMONTH($I$21,0))/7))</f>
        <v>0</v>
      </c>
      <c r="AP101" s="551"/>
      <c r="AQ101" s="552"/>
      <c r="AR101" s="526" t="str">
        <f t="shared" ref="AR101" si="99">IF($AN$3="４週",AU102,AV102)</f>
        <v/>
      </c>
      <c r="AS101" s="526"/>
      <c r="AT101" s="529"/>
      <c r="AU101" s="322" t="s">
        <v>402</v>
      </c>
      <c r="AV101" s="322" t="s">
        <v>403</v>
      </c>
      <c r="AX101" s="322" t="s">
        <v>404</v>
      </c>
      <c r="AY101" s="322" t="s">
        <v>405</v>
      </c>
    </row>
    <row r="102" spans="1:51" s="302" customFormat="1" ht="12" customHeight="1">
      <c r="A102" s="531"/>
      <c r="B102" s="534"/>
      <c r="C102" s="537"/>
      <c r="D102" s="540"/>
      <c r="E102" s="323"/>
      <c r="F102" s="544"/>
      <c r="G102" s="545"/>
      <c r="H102" s="324" t="s">
        <v>406</v>
      </c>
      <c r="I102" s="328" t="str">
        <f>IFERROR(VLOOKUP(I101,'P1'!$B:$AP,41,FALSE),"")</f>
        <v/>
      </c>
      <c r="J102" s="328" t="str">
        <f>IFERROR(VLOOKUP(J101,'P1'!$B:$AP,41,FALSE),"")</f>
        <v/>
      </c>
      <c r="K102" s="328" t="str">
        <f>IFERROR(VLOOKUP(K101,'P1'!$B:$AP,41,FALSE),"")</f>
        <v/>
      </c>
      <c r="L102" s="328" t="str">
        <f>IFERROR(VLOOKUP(L101,'P1'!$B:$AP,41,FALSE),"")</f>
        <v/>
      </c>
      <c r="M102" s="328" t="str">
        <f>IFERROR(VLOOKUP(M101,'P1'!$B:$AP,41,FALSE),"")</f>
        <v/>
      </c>
      <c r="N102" s="328" t="str">
        <f>IFERROR(VLOOKUP(N101,'P1'!$B:$AP,41,FALSE),"")</f>
        <v/>
      </c>
      <c r="O102" s="328" t="str">
        <f>IFERROR(VLOOKUP(O101,'P1'!$B:$AP,41,FALSE),"")</f>
        <v/>
      </c>
      <c r="P102" s="328" t="str">
        <f>IFERROR(VLOOKUP(P101,'P1'!$B:$AP,41,FALSE),"")</f>
        <v/>
      </c>
      <c r="Q102" s="328" t="str">
        <f>IFERROR(VLOOKUP(Q101,'P1'!$B:$AP,41,FALSE),"")</f>
        <v/>
      </c>
      <c r="R102" s="328" t="str">
        <f>IFERROR(VLOOKUP(R101,'P1'!$B:$AP,41,FALSE),"")</f>
        <v/>
      </c>
      <c r="S102" s="328" t="str">
        <f>IFERROR(VLOOKUP(S101,'P1'!$B:$AP,41,FALSE),"")</f>
        <v/>
      </c>
      <c r="T102" s="328" t="str">
        <f>IFERROR(VLOOKUP(T101,'P1'!$B:$AP,41,FALSE),"")</f>
        <v/>
      </c>
      <c r="U102" s="328" t="str">
        <f>IFERROR(VLOOKUP(U101,'P1'!$B:$AP,41,FALSE),"")</f>
        <v/>
      </c>
      <c r="V102" s="328" t="str">
        <f>IFERROR(VLOOKUP(V101,'P1'!$B:$AP,41,FALSE),"")</f>
        <v/>
      </c>
      <c r="W102" s="328" t="str">
        <f>IFERROR(VLOOKUP(W101,'P1'!$B:$AP,41,FALSE),"")</f>
        <v/>
      </c>
      <c r="X102" s="328" t="str">
        <f>IFERROR(VLOOKUP(X101,'P1'!$B:$AP,41,FALSE),"")</f>
        <v/>
      </c>
      <c r="Y102" s="328" t="str">
        <f>IFERROR(VLOOKUP(Y101,'P1'!$B:$AP,41,FALSE),"")</f>
        <v/>
      </c>
      <c r="Z102" s="328" t="str">
        <f>IFERROR(VLOOKUP(Z101,'P1'!$B:$AP,41,FALSE),"")</f>
        <v/>
      </c>
      <c r="AA102" s="328" t="str">
        <f>IFERROR(VLOOKUP(AA101,'P1'!$B:$AP,41,FALSE),"")</f>
        <v/>
      </c>
      <c r="AB102" s="328" t="str">
        <f>IFERROR(VLOOKUP(AB101,'P1'!$B:$AP,41,FALSE),"")</f>
        <v/>
      </c>
      <c r="AC102" s="328" t="str">
        <f>IFERROR(VLOOKUP(AC101,'P1'!$B:$AP,41,FALSE),"")</f>
        <v/>
      </c>
      <c r="AD102" s="328" t="str">
        <f>IFERROR(VLOOKUP(AD101,'P1'!$B:$AP,41,FALSE),"")</f>
        <v/>
      </c>
      <c r="AE102" s="328" t="str">
        <f>IFERROR(VLOOKUP(AE101,'P1'!$B:$AP,41,FALSE),"")</f>
        <v/>
      </c>
      <c r="AF102" s="328" t="str">
        <f>IFERROR(VLOOKUP(AF101,'P1'!$B:$AP,41,FALSE),"")</f>
        <v/>
      </c>
      <c r="AG102" s="328" t="str">
        <f>IFERROR(VLOOKUP(AG101,'P1'!$B:$AP,41,FALSE),"")</f>
        <v/>
      </c>
      <c r="AH102" s="328" t="str">
        <f>IFERROR(VLOOKUP(AH101,'P1'!$B:$AP,41,FALSE),"")</f>
        <v/>
      </c>
      <c r="AI102" s="328" t="str">
        <f>IFERROR(VLOOKUP(AI101,'P1'!$B:$AP,41,FALSE),"")</f>
        <v/>
      </c>
      <c r="AJ102" s="328" t="str">
        <f>IFERROR(VLOOKUP(AJ101,'P1'!$B:$AP,41,FALSE),"")</f>
        <v/>
      </c>
      <c r="AK102" s="328" t="str">
        <f>IFERROR(VLOOKUP(AK101,'P1'!$B:$AP,41,FALSE),"")</f>
        <v/>
      </c>
      <c r="AL102" s="328" t="str">
        <f>IFERROR(VLOOKUP(AL101,'P1'!$B:$AP,41,FALSE),"")</f>
        <v/>
      </c>
      <c r="AM102" s="328" t="str">
        <f>IFERROR(VLOOKUP(AM101,'P1'!$B:$AP,41,FALSE),"")</f>
        <v/>
      </c>
      <c r="AN102" s="549"/>
      <c r="AO102" s="527"/>
      <c r="AP102" s="553"/>
      <c r="AQ102" s="554"/>
      <c r="AR102" s="527"/>
      <c r="AS102" s="527"/>
      <c r="AT102" s="529"/>
      <c r="AU102" s="326" t="str">
        <f t="shared" ref="AU102" si="100">IFERROR(IF($D101="□",($AO101/$AK$6),($AO101/$AK$8)),"")</f>
        <v/>
      </c>
      <c r="AV102" s="326" t="str">
        <f t="shared" ref="AV102" si="101">IFERROR(IF($D101="□",($AN101/$AO$6),($AN101/$AO$8)),"")</f>
        <v/>
      </c>
      <c r="AX102" s="326" t="s">
        <v>565</v>
      </c>
      <c r="AY102" s="326" t="s">
        <v>565</v>
      </c>
    </row>
    <row r="103" spans="1:51" s="302" customFormat="1" ht="12" customHeight="1">
      <c r="A103" s="532"/>
      <c r="B103" s="535"/>
      <c r="C103" s="538"/>
      <c r="D103" s="541"/>
      <c r="E103" s="323"/>
      <c r="F103" s="546"/>
      <c r="G103" s="547"/>
      <c r="H103" s="327" t="s">
        <v>407</v>
      </c>
      <c r="I103" s="328" t="str">
        <f>IFERROR(VLOOKUP(I101,'P1'!$B:$AP,31,FALSE),"")</f>
        <v/>
      </c>
      <c r="J103" s="328" t="str">
        <f>IFERROR(VLOOKUP(J101,'P1'!$B:$AP,31,FALSE),"")</f>
        <v/>
      </c>
      <c r="K103" s="328" t="str">
        <f>IFERROR(VLOOKUP(K101,'P1'!$B:$AP,31,FALSE),"")</f>
        <v/>
      </c>
      <c r="L103" s="328" t="str">
        <f>IFERROR(VLOOKUP(L101,'P1'!$B:$AP,31,FALSE),"")</f>
        <v/>
      </c>
      <c r="M103" s="328" t="str">
        <f>IFERROR(VLOOKUP(M101,'P1'!$B:$AP,31,FALSE),"")</f>
        <v/>
      </c>
      <c r="N103" s="328" t="str">
        <f>IFERROR(VLOOKUP(N101,'P1'!$B:$AP,31,FALSE),"")</f>
        <v/>
      </c>
      <c r="O103" s="328" t="str">
        <f>IFERROR(VLOOKUP(O101,'P1'!$B:$AP,31,FALSE),"")</f>
        <v/>
      </c>
      <c r="P103" s="328" t="str">
        <f>IFERROR(VLOOKUP(P101,'P1'!$B:$AP,31,FALSE),"")</f>
        <v/>
      </c>
      <c r="Q103" s="328" t="str">
        <f>IFERROR(VLOOKUP(Q101,'P1'!$B:$AP,31,FALSE),"")</f>
        <v/>
      </c>
      <c r="R103" s="328" t="str">
        <f>IFERROR(VLOOKUP(R101,'P1'!$B:$AP,31,FALSE),"")</f>
        <v/>
      </c>
      <c r="S103" s="328" t="str">
        <f>IFERROR(VLOOKUP(S101,'P1'!$B:$AP,31,FALSE),"")</f>
        <v/>
      </c>
      <c r="T103" s="328" t="str">
        <f>IFERROR(VLOOKUP(T101,'P1'!$B:$AP,31,FALSE),"")</f>
        <v/>
      </c>
      <c r="U103" s="328" t="str">
        <f>IFERROR(VLOOKUP(U101,'P1'!$B:$AP,31,FALSE),"")</f>
        <v/>
      </c>
      <c r="V103" s="328" t="str">
        <f>IFERROR(VLOOKUP(V101,'P1'!$B:$AP,31,FALSE),"")</f>
        <v/>
      </c>
      <c r="W103" s="328" t="str">
        <f>IFERROR(VLOOKUP(W101,'P1'!$B:$AP,31,FALSE),"")</f>
        <v/>
      </c>
      <c r="X103" s="328" t="str">
        <f>IFERROR(VLOOKUP(X101,'P1'!$B:$AP,31,FALSE),"")</f>
        <v/>
      </c>
      <c r="Y103" s="328" t="str">
        <f>IFERROR(VLOOKUP(Y101,'P1'!$B:$AP,31,FALSE),"")</f>
        <v/>
      </c>
      <c r="Z103" s="328" t="str">
        <f>IFERROR(VLOOKUP(Z101,'P1'!$B:$AP,31,FALSE),"")</f>
        <v/>
      </c>
      <c r="AA103" s="328" t="str">
        <f>IFERROR(VLOOKUP(AA101,'P1'!$B:$AP,31,FALSE),"")</f>
        <v/>
      </c>
      <c r="AB103" s="328" t="str">
        <f>IFERROR(VLOOKUP(AB101,'P1'!$B:$AP,31,FALSE),"")</f>
        <v/>
      </c>
      <c r="AC103" s="328" t="str">
        <f>IFERROR(VLOOKUP(AC101,'P1'!$B:$AP,31,FALSE),"")</f>
        <v/>
      </c>
      <c r="AD103" s="328" t="str">
        <f>IFERROR(VLOOKUP(AD101,'P1'!$B:$AP,31,FALSE),"")</f>
        <v/>
      </c>
      <c r="AE103" s="328" t="str">
        <f>IFERROR(VLOOKUP(AE101,'P1'!$B:$AP,31,FALSE),"")</f>
        <v/>
      </c>
      <c r="AF103" s="328" t="str">
        <f>IFERROR(VLOOKUP(AF101,'P1'!$B:$AP,31,FALSE),"")</f>
        <v/>
      </c>
      <c r="AG103" s="328" t="str">
        <f>IFERROR(VLOOKUP(AG101,'P1'!$B:$AP,31,FALSE),"")</f>
        <v/>
      </c>
      <c r="AH103" s="328" t="str">
        <f>IFERROR(VLOOKUP(AH101,'P1'!$B:$AP,31,FALSE),"")</f>
        <v/>
      </c>
      <c r="AI103" s="328" t="str">
        <f>IFERROR(VLOOKUP(AI101,'P1'!$B:$AP,31,FALSE),"")</f>
        <v/>
      </c>
      <c r="AJ103" s="328" t="str">
        <f>IFERROR(VLOOKUP(AJ101,'P1'!$B:$AP,31,FALSE),"")</f>
        <v/>
      </c>
      <c r="AK103" s="328" t="str">
        <f>IFERROR(VLOOKUP(AK101,'P1'!$B:$AP,31,FALSE),"")</f>
        <v/>
      </c>
      <c r="AL103" s="328" t="str">
        <f>IFERROR(VLOOKUP(AL101,'P1'!$B:$AP,31,FALSE),"")</f>
        <v/>
      </c>
      <c r="AM103" s="328" t="str">
        <f>IFERROR(VLOOKUP(AM101,'P1'!$B:$AP,31,FALSE),"")</f>
        <v/>
      </c>
      <c r="AN103" s="550"/>
      <c r="AO103" s="528"/>
      <c r="AP103" s="555"/>
      <c r="AQ103" s="556"/>
      <c r="AR103" s="528"/>
      <c r="AS103" s="528"/>
      <c r="AT103" s="529"/>
      <c r="AU103" s="329"/>
      <c r="AV103" s="329"/>
      <c r="AX103" s="329"/>
      <c r="AY103" s="329"/>
    </row>
    <row r="104" spans="1:51" s="302" customFormat="1" ht="12" customHeight="1">
      <c r="A104" s="530">
        <v>28</v>
      </c>
      <c r="B104" s="533"/>
      <c r="C104" s="536"/>
      <c r="D104" s="539" t="s">
        <v>400</v>
      </c>
      <c r="E104" s="319"/>
      <c r="F104" s="542"/>
      <c r="G104" s="543"/>
      <c r="H104" s="320" t="s">
        <v>401</v>
      </c>
      <c r="I104" s="32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321"/>
      <c r="AM104" s="321"/>
      <c r="AN104" s="548">
        <f t="shared" ref="AN104" si="102">IF(LEFT($AN$1,6)="共同生活援助",SUM(I105:AM105),SUM(I105:AM106))</f>
        <v>0</v>
      </c>
      <c r="AO104" s="526">
        <f>IF($AN$3="４週",AN104/4,AN104/(DAY(EOMONTH($I$21,0))/7))</f>
        <v>0</v>
      </c>
      <c r="AP104" s="551"/>
      <c r="AQ104" s="552"/>
      <c r="AR104" s="526" t="str">
        <f t="shared" ref="AR104" si="103">IF($AN$3="４週",AU105,AV105)</f>
        <v/>
      </c>
      <c r="AS104" s="526"/>
      <c r="AT104" s="529"/>
      <c r="AU104" s="322" t="s">
        <v>402</v>
      </c>
      <c r="AV104" s="322" t="s">
        <v>403</v>
      </c>
      <c r="AX104" s="322" t="s">
        <v>404</v>
      </c>
      <c r="AY104" s="322" t="s">
        <v>405</v>
      </c>
    </row>
    <row r="105" spans="1:51" s="302" customFormat="1" ht="12" customHeight="1">
      <c r="A105" s="531"/>
      <c r="B105" s="534"/>
      <c r="C105" s="537"/>
      <c r="D105" s="540"/>
      <c r="E105" s="323"/>
      <c r="F105" s="544"/>
      <c r="G105" s="545"/>
      <c r="H105" s="324" t="s">
        <v>406</v>
      </c>
      <c r="I105" s="328" t="str">
        <f>IFERROR(VLOOKUP(I104,'P1'!$B:$AP,41,FALSE),"")</f>
        <v/>
      </c>
      <c r="J105" s="328" t="str">
        <f>IFERROR(VLOOKUP(J104,'P1'!$B:$AP,41,FALSE),"")</f>
        <v/>
      </c>
      <c r="K105" s="328" t="str">
        <f>IFERROR(VLOOKUP(K104,'P1'!$B:$AP,41,FALSE),"")</f>
        <v/>
      </c>
      <c r="L105" s="328" t="str">
        <f>IFERROR(VLOOKUP(L104,'P1'!$B:$AP,41,FALSE),"")</f>
        <v/>
      </c>
      <c r="M105" s="328" t="str">
        <f>IFERROR(VLOOKUP(M104,'P1'!$B:$AP,41,FALSE),"")</f>
        <v/>
      </c>
      <c r="N105" s="328" t="str">
        <f>IFERROR(VLOOKUP(N104,'P1'!$B:$AP,41,FALSE),"")</f>
        <v/>
      </c>
      <c r="O105" s="328" t="str">
        <f>IFERROR(VLOOKUP(O104,'P1'!$B:$AP,41,FALSE),"")</f>
        <v/>
      </c>
      <c r="P105" s="328" t="str">
        <f>IFERROR(VLOOKUP(P104,'P1'!$B:$AP,41,FALSE),"")</f>
        <v/>
      </c>
      <c r="Q105" s="328" t="str">
        <f>IFERROR(VLOOKUP(Q104,'P1'!$B:$AP,41,FALSE),"")</f>
        <v/>
      </c>
      <c r="R105" s="328" t="str">
        <f>IFERROR(VLOOKUP(R104,'P1'!$B:$AP,41,FALSE),"")</f>
        <v/>
      </c>
      <c r="S105" s="328" t="str">
        <f>IFERROR(VLOOKUP(S104,'P1'!$B:$AP,41,FALSE),"")</f>
        <v/>
      </c>
      <c r="T105" s="328" t="str">
        <f>IFERROR(VLOOKUP(T104,'P1'!$B:$AP,41,FALSE),"")</f>
        <v/>
      </c>
      <c r="U105" s="328" t="str">
        <f>IFERROR(VLOOKUP(U104,'P1'!$B:$AP,41,FALSE),"")</f>
        <v/>
      </c>
      <c r="V105" s="328" t="str">
        <f>IFERROR(VLOOKUP(V104,'P1'!$B:$AP,41,FALSE),"")</f>
        <v/>
      </c>
      <c r="W105" s="328" t="str">
        <f>IFERROR(VLOOKUP(W104,'P1'!$B:$AP,41,FALSE),"")</f>
        <v/>
      </c>
      <c r="X105" s="328" t="str">
        <f>IFERROR(VLOOKUP(X104,'P1'!$B:$AP,41,FALSE),"")</f>
        <v/>
      </c>
      <c r="Y105" s="328" t="str">
        <f>IFERROR(VLOOKUP(Y104,'P1'!$B:$AP,41,FALSE),"")</f>
        <v/>
      </c>
      <c r="Z105" s="328" t="str">
        <f>IFERROR(VLOOKUP(Z104,'P1'!$B:$AP,41,FALSE),"")</f>
        <v/>
      </c>
      <c r="AA105" s="328" t="str">
        <f>IFERROR(VLOOKUP(AA104,'P1'!$B:$AP,41,FALSE),"")</f>
        <v/>
      </c>
      <c r="AB105" s="328" t="str">
        <f>IFERROR(VLOOKUP(AB104,'P1'!$B:$AP,41,FALSE),"")</f>
        <v/>
      </c>
      <c r="AC105" s="328" t="str">
        <f>IFERROR(VLOOKUP(AC104,'P1'!$B:$AP,41,FALSE),"")</f>
        <v/>
      </c>
      <c r="AD105" s="328" t="str">
        <f>IFERROR(VLOOKUP(AD104,'P1'!$B:$AP,41,FALSE),"")</f>
        <v/>
      </c>
      <c r="AE105" s="328" t="str">
        <f>IFERROR(VLOOKUP(AE104,'P1'!$B:$AP,41,FALSE),"")</f>
        <v/>
      </c>
      <c r="AF105" s="328" t="str">
        <f>IFERROR(VLOOKUP(AF104,'P1'!$B:$AP,41,FALSE),"")</f>
        <v/>
      </c>
      <c r="AG105" s="328" t="str">
        <f>IFERROR(VLOOKUP(AG104,'P1'!$B:$AP,41,FALSE),"")</f>
        <v/>
      </c>
      <c r="AH105" s="328" t="str">
        <f>IFERROR(VLOOKUP(AH104,'P1'!$B:$AP,41,FALSE),"")</f>
        <v/>
      </c>
      <c r="AI105" s="328" t="str">
        <f>IFERROR(VLOOKUP(AI104,'P1'!$B:$AP,41,FALSE),"")</f>
        <v/>
      </c>
      <c r="AJ105" s="328" t="str">
        <f>IFERROR(VLOOKUP(AJ104,'P1'!$B:$AP,41,FALSE),"")</f>
        <v/>
      </c>
      <c r="AK105" s="328" t="str">
        <f>IFERROR(VLOOKUP(AK104,'P1'!$B:$AP,41,FALSE),"")</f>
        <v/>
      </c>
      <c r="AL105" s="328" t="str">
        <f>IFERROR(VLOOKUP(AL104,'P1'!$B:$AP,41,FALSE),"")</f>
        <v/>
      </c>
      <c r="AM105" s="328" t="str">
        <f>IFERROR(VLOOKUP(AM104,'P1'!$B:$AP,41,FALSE),"")</f>
        <v/>
      </c>
      <c r="AN105" s="549"/>
      <c r="AO105" s="527"/>
      <c r="AP105" s="553"/>
      <c r="AQ105" s="554"/>
      <c r="AR105" s="527"/>
      <c r="AS105" s="527"/>
      <c r="AT105" s="529"/>
      <c r="AU105" s="326" t="str">
        <f t="shared" ref="AU105" si="104">IFERROR(IF($D104="□",($AO104/$AK$6),($AO104/$AK$8)),"")</f>
        <v/>
      </c>
      <c r="AV105" s="326" t="str">
        <f t="shared" ref="AV105" si="105">IFERROR(IF($D104="□",($AN104/$AO$6),($AN104/$AO$8)),"")</f>
        <v/>
      </c>
      <c r="AX105" s="326" t="s">
        <v>565</v>
      </c>
      <c r="AY105" s="326" t="s">
        <v>565</v>
      </c>
    </row>
    <row r="106" spans="1:51" s="302" customFormat="1" ht="12" customHeight="1">
      <c r="A106" s="532"/>
      <c r="B106" s="535"/>
      <c r="C106" s="538"/>
      <c r="D106" s="541"/>
      <c r="E106" s="323"/>
      <c r="F106" s="546"/>
      <c r="G106" s="547"/>
      <c r="H106" s="327" t="s">
        <v>407</v>
      </c>
      <c r="I106" s="328" t="str">
        <f>IFERROR(VLOOKUP(I104,'P1'!$B:$AP,31,FALSE),"")</f>
        <v/>
      </c>
      <c r="J106" s="328" t="str">
        <f>IFERROR(VLOOKUP(J104,'P1'!$B:$AP,31,FALSE),"")</f>
        <v/>
      </c>
      <c r="K106" s="328" t="str">
        <f>IFERROR(VLOOKUP(K104,'P1'!$B:$AP,31,FALSE),"")</f>
        <v/>
      </c>
      <c r="L106" s="328" t="str">
        <f>IFERROR(VLOOKUP(L104,'P1'!$B:$AP,31,FALSE),"")</f>
        <v/>
      </c>
      <c r="M106" s="328" t="str">
        <f>IFERROR(VLOOKUP(M104,'P1'!$B:$AP,31,FALSE),"")</f>
        <v/>
      </c>
      <c r="N106" s="328" t="str">
        <f>IFERROR(VLOOKUP(N104,'P1'!$B:$AP,31,FALSE),"")</f>
        <v/>
      </c>
      <c r="O106" s="328" t="str">
        <f>IFERROR(VLOOKUP(O104,'P1'!$B:$AP,31,FALSE),"")</f>
        <v/>
      </c>
      <c r="P106" s="328" t="str">
        <f>IFERROR(VLOOKUP(P104,'P1'!$B:$AP,31,FALSE),"")</f>
        <v/>
      </c>
      <c r="Q106" s="328" t="str">
        <f>IFERROR(VLOOKUP(Q104,'P1'!$B:$AP,31,FALSE),"")</f>
        <v/>
      </c>
      <c r="R106" s="328" t="str">
        <f>IFERROR(VLOOKUP(R104,'P1'!$B:$AP,31,FALSE),"")</f>
        <v/>
      </c>
      <c r="S106" s="328" t="str">
        <f>IFERROR(VLOOKUP(S104,'P1'!$B:$AP,31,FALSE),"")</f>
        <v/>
      </c>
      <c r="T106" s="328" t="str">
        <f>IFERROR(VLOOKUP(T104,'P1'!$B:$AP,31,FALSE),"")</f>
        <v/>
      </c>
      <c r="U106" s="328" t="str">
        <f>IFERROR(VLOOKUP(U104,'P1'!$B:$AP,31,FALSE),"")</f>
        <v/>
      </c>
      <c r="V106" s="328" t="str">
        <f>IFERROR(VLOOKUP(V104,'P1'!$B:$AP,31,FALSE),"")</f>
        <v/>
      </c>
      <c r="W106" s="328" t="str">
        <f>IFERROR(VLOOKUP(W104,'P1'!$B:$AP,31,FALSE),"")</f>
        <v/>
      </c>
      <c r="X106" s="328" t="str">
        <f>IFERROR(VLOOKUP(X104,'P1'!$B:$AP,31,FALSE),"")</f>
        <v/>
      </c>
      <c r="Y106" s="328" t="str">
        <f>IFERROR(VLOOKUP(Y104,'P1'!$B:$AP,31,FALSE),"")</f>
        <v/>
      </c>
      <c r="Z106" s="328" t="str">
        <f>IFERROR(VLOOKUP(Z104,'P1'!$B:$AP,31,FALSE),"")</f>
        <v/>
      </c>
      <c r="AA106" s="328" t="str">
        <f>IFERROR(VLOOKUP(AA104,'P1'!$B:$AP,31,FALSE),"")</f>
        <v/>
      </c>
      <c r="AB106" s="328" t="str">
        <f>IFERROR(VLOOKUP(AB104,'P1'!$B:$AP,31,FALSE),"")</f>
        <v/>
      </c>
      <c r="AC106" s="328" t="str">
        <f>IFERROR(VLOOKUP(AC104,'P1'!$B:$AP,31,FALSE),"")</f>
        <v/>
      </c>
      <c r="AD106" s="328" t="str">
        <f>IFERROR(VLOOKUP(AD104,'P1'!$B:$AP,31,FALSE),"")</f>
        <v/>
      </c>
      <c r="AE106" s="328" t="str">
        <f>IFERROR(VLOOKUP(AE104,'P1'!$B:$AP,31,FALSE),"")</f>
        <v/>
      </c>
      <c r="AF106" s="328" t="str">
        <f>IFERROR(VLOOKUP(AF104,'P1'!$B:$AP,31,FALSE),"")</f>
        <v/>
      </c>
      <c r="AG106" s="328" t="str">
        <f>IFERROR(VLOOKUP(AG104,'P1'!$B:$AP,31,FALSE),"")</f>
        <v/>
      </c>
      <c r="AH106" s="328" t="str">
        <f>IFERROR(VLOOKUP(AH104,'P1'!$B:$AP,31,FALSE),"")</f>
        <v/>
      </c>
      <c r="AI106" s="328" t="str">
        <f>IFERROR(VLOOKUP(AI104,'P1'!$B:$AP,31,FALSE),"")</f>
        <v/>
      </c>
      <c r="AJ106" s="328" t="str">
        <f>IFERROR(VLOOKUP(AJ104,'P1'!$B:$AP,31,FALSE),"")</f>
        <v/>
      </c>
      <c r="AK106" s="328" t="str">
        <f>IFERROR(VLOOKUP(AK104,'P1'!$B:$AP,31,FALSE),"")</f>
        <v/>
      </c>
      <c r="AL106" s="328" t="str">
        <f>IFERROR(VLOOKUP(AL104,'P1'!$B:$AP,31,FALSE),"")</f>
        <v/>
      </c>
      <c r="AM106" s="328" t="str">
        <f>IFERROR(VLOOKUP(AM104,'P1'!$B:$AP,31,FALSE),"")</f>
        <v/>
      </c>
      <c r="AN106" s="550"/>
      <c r="AO106" s="528"/>
      <c r="AP106" s="555"/>
      <c r="AQ106" s="556"/>
      <c r="AR106" s="528"/>
      <c r="AS106" s="528"/>
      <c r="AT106" s="529"/>
      <c r="AU106" s="329"/>
      <c r="AV106" s="329"/>
      <c r="AX106" s="329"/>
      <c r="AY106" s="329"/>
    </row>
    <row r="107" spans="1:51" s="302" customFormat="1" ht="12" customHeight="1">
      <c r="A107" s="530">
        <v>29</v>
      </c>
      <c r="B107" s="533"/>
      <c r="C107" s="536"/>
      <c r="D107" s="539" t="s">
        <v>400</v>
      </c>
      <c r="E107" s="319"/>
      <c r="F107" s="542"/>
      <c r="G107" s="543"/>
      <c r="H107" s="320" t="s">
        <v>401</v>
      </c>
      <c r="I107" s="321"/>
      <c r="J107" s="321"/>
      <c r="K107" s="321"/>
      <c r="L107" s="321"/>
      <c r="M107" s="321"/>
      <c r="N107" s="321"/>
      <c r="O107" s="321"/>
      <c r="P107" s="321"/>
      <c r="Q107" s="321"/>
      <c r="R107" s="321"/>
      <c r="S107" s="321"/>
      <c r="T107" s="321"/>
      <c r="U107" s="321"/>
      <c r="V107" s="321"/>
      <c r="W107" s="321"/>
      <c r="X107" s="321"/>
      <c r="Y107" s="321"/>
      <c r="Z107" s="321"/>
      <c r="AA107" s="321"/>
      <c r="AB107" s="321"/>
      <c r="AC107" s="321"/>
      <c r="AD107" s="321"/>
      <c r="AE107" s="321"/>
      <c r="AF107" s="321"/>
      <c r="AG107" s="321"/>
      <c r="AH107" s="321"/>
      <c r="AI107" s="321"/>
      <c r="AJ107" s="321"/>
      <c r="AK107" s="321"/>
      <c r="AL107" s="321"/>
      <c r="AM107" s="321"/>
      <c r="AN107" s="548">
        <f t="shared" ref="AN107" si="106">IF(LEFT($AN$1,6)="共同生活援助",SUM(I108:AM108),SUM(I108:AM109))</f>
        <v>0</v>
      </c>
      <c r="AO107" s="526">
        <f>IF($AN$3="４週",AN107/4,AN107/(DAY(EOMONTH($I$21,0))/7))</f>
        <v>0</v>
      </c>
      <c r="AP107" s="551"/>
      <c r="AQ107" s="552"/>
      <c r="AR107" s="526" t="str">
        <f t="shared" ref="AR107" si="107">IF($AN$3="４週",AU108,AV108)</f>
        <v/>
      </c>
      <c r="AS107" s="526"/>
      <c r="AT107" s="529"/>
      <c r="AU107" s="322" t="s">
        <v>402</v>
      </c>
      <c r="AV107" s="322" t="s">
        <v>403</v>
      </c>
      <c r="AX107" s="322" t="s">
        <v>404</v>
      </c>
      <c r="AY107" s="322" t="s">
        <v>405</v>
      </c>
    </row>
    <row r="108" spans="1:51" s="302" customFormat="1" ht="12" customHeight="1">
      <c r="A108" s="531"/>
      <c r="B108" s="534"/>
      <c r="C108" s="537"/>
      <c r="D108" s="540"/>
      <c r="E108" s="323"/>
      <c r="F108" s="544"/>
      <c r="G108" s="545"/>
      <c r="H108" s="324" t="s">
        <v>406</v>
      </c>
      <c r="I108" s="328" t="str">
        <f>IFERROR(VLOOKUP(I107,'P1'!$B:$AP,41,FALSE),"")</f>
        <v/>
      </c>
      <c r="J108" s="328" t="str">
        <f>IFERROR(VLOOKUP(J107,'P1'!$B:$AP,41,FALSE),"")</f>
        <v/>
      </c>
      <c r="K108" s="328" t="str">
        <f>IFERROR(VLOOKUP(K107,'P1'!$B:$AP,41,FALSE),"")</f>
        <v/>
      </c>
      <c r="L108" s="328" t="str">
        <f>IFERROR(VLOOKUP(L107,'P1'!$B:$AP,41,FALSE),"")</f>
        <v/>
      </c>
      <c r="M108" s="328" t="str">
        <f>IFERROR(VLOOKUP(M107,'P1'!$B:$AP,41,FALSE),"")</f>
        <v/>
      </c>
      <c r="N108" s="328" t="str">
        <f>IFERROR(VLOOKUP(N107,'P1'!$B:$AP,41,FALSE),"")</f>
        <v/>
      </c>
      <c r="O108" s="328" t="str">
        <f>IFERROR(VLOOKUP(O107,'P1'!$B:$AP,41,FALSE),"")</f>
        <v/>
      </c>
      <c r="P108" s="328" t="str">
        <f>IFERROR(VLOOKUP(P107,'P1'!$B:$AP,41,FALSE),"")</f>
        <v/>
      </c>
      <c r="Q108" s="328" t="str">
        <f>IFERROR(VLOOKUP(Q107,'P1'!$B:$AP,41,FALSE),"")</f>
        <v/>
      </c>
      <c r="R108" s="328" t="str">
        <f>IFERROR(VLOOKUP(R107,'P1'!$B:$AP,41,FALSE),"")</f>
        <v/>
      </c>
      <c r="S108" s="328" t="str">
        <f>IFERROR(VLOOKUP(S107,'P1'!$B:$AP,41,FALSE),"")</f>
        <v/>
      </c>
      <c r="T108" s="328" t="str">
        <f>IFERROR(VLOOKUP(T107,'P1'!$B:$AP,41,FALSE),"")</f>
        <v/>
      </c>
      <c r="U108" s="328" t="str">
        <f>IFERROR(VLOOKUP(U107,'P1'!$B:$AP,41,FALSE),"")</f>
        <v/>
      </c>
      <c r="V108" s="328" t="str">
        <f>IFERROR(VLOOKUP(V107,'P1'!$B:$AP,41,FALSE),"")</f>
        <v/>
      </c>
      <c r="W108" s="328" t="str">
        <f>IFERROR(VLOOKUP(W107,'P1'!$B:$AP,41,FALSE),"")</f>
        <v/>
      </c>
      <c r="X108" s="328" t="str">
        <f>IFERROR(VLOOKUP(X107,'P1'!$B:$AP,41,FALSE),"")</f>
        <v/>
      </c>
      <c r="Y108" s="328" t="str">
        <f>IFERROR(VLOOKUP(Y107,'P1'!$B:$AP,41,FALSE),"")</f>
        <v/>
      </c>
      <c r="Z108" s="328" t="str">
        <f>IFERROR(VLOOKUP(Z107,'P1'!$B:$AP,41,FALSE),"")</f>
        <v/>
      </c>
      <c r="AA108" s="328" t="str">
        <f>IFERROR(VLOOKUP(AA107,'P1'!$B:$AP,41,FALSE),"")</f>
        <v/>
      </c>
      <c r="AB108" s="328" t="str">
        <f>IFERROR(VLOOKUP(AB107,'P1'!$B:$AP,41,FALSE),"")</f>
        <v/>
      </c>
      <c r="AC108" s="328" t="str">
        <f>IFERROR(VLOOKUP(AC107,'P1'!$B:$AP,41,FALSE),"")</f>
        <v/>
      </c>
      <c r="AD108" s="328" t="str">
        <f>IFERROR(VLOOKUP(AD107,'P1'!$B:$AP,41,FALSE),"")</f>
        <v/>
      </c>
      <c r="AE108" s="328" t="str">
        <f>IFERROR(VLOOKUP(AE107,'P1'!$B:$AP,41,FALSE),"")</f>
        <v/>
      </c>
      <c r="AF108" s="328" t="str">
        <f>IFERROR(VLOOKUP(AF107,'P1'!$B:$AP,41,FALSE),"")</f>
        <v/>
      </c>
      <c r="AG108" s="328" t="str">
        <f>IFERROR(VLOOKUP(AG107,'P1'!$B:$AP,41,FALSE),"")</f>
        <v/>
      </c>
      <c r="AH108" s="328" t="str">
        <f>IFERROR(VLOOKUP(AH107,'P1'!$B:$AP,41,FALSE),"")</f>
        <v/>
      </c>
      <c r="AI108" s="328" t="str">
        <f>IFERROR(VLOOKUP(AI107,'P1'!$B:$AP,41,FALSE),"")</f>
        <v/>
      </c>
      <c r="AJ108" s="328" t="str">
        <f>IFERROR(VLOOKUP(AJ107,'P1'!$B:$AP,41,FALSE),"")</f>
        <v/>
      </c>
      <c r="AK108" s="328" t="str">
        <f>IFERROR(VLOOKUP(AK107,'P1'!$B:$AP,41,FALSE),"")</f>
        <v/>
      </c>
      <c r="AL108" s="328" t="str">
        <f>IFERROR(VLOOKUP(AL107,'P1'!$B:$AP,41,FALSE),"")</f>
        <v/>
      </c>
      <c r="AM108" s="328" t="str">
        <f>IFERROR(VLOOKUP(AM107,'P1'!$B:$AP,41,FALSE),"")</f>
        <v/>
      </c>
      <c r="AN108" s="549"/>
      <c r="AO108" s="527"/>
      <c r="AP108" s="553"/>
      <c r="AQ108" s="554"/>
      <c r="AR108" s="527"/>
      <c r="AS108" s="527"/>
      <c r="AT108" s="529"/>
      <c r="AU108" s="326" t="str">
        <f t="shared" ref="AU108" si="108">IFERROR(IF($D107="□",($AO107/$AK$6),($AO107/$AK$8)),"")</f>
        <v/>
      </c>
      <c r="AV108" s="326" t="str">
        <f t="shared" ref="AV108" si="109">IFERROR(IF($D107="□",($AN107/$AO$6),($AN107/$AO$8)),"")</f>
        <v/>
      </c>
      <c r="AX108" s="326" t="s">
        <v>565</v>
      </c>
      <c r="AY108" s="326" t="s">
        <v>565</v>
      </c>
    </row>
    <row r="109" spans="1:51" s="302" customFormat="1" ht="12" customHeight="1">
      <c r="A109" s="532"/>
      <c r="B109" s="535"/>
      <c r="C109" s="538"/>
      <c r="D109" s="541"/>
      <c r="E109" s="323"/>
      <c r="F109" s="546"/>
      <c r="G109" s="547"/>
      <c r="H109" s="327" t="s">
        <v>407</v>
      </c>
      <c r="I109" s="328" t="str">
        <f>IFERROR(VLOOKUP(I107,'P1'!$B:$AP,31,FALSE),"")</f>
        <v/>
      </c>
      <c r="J109" s="328" t="str">
        <f>IFERROR(VLOOKUP(J107,'P1'!$B:$AP,31,FALSE),"")</f>
        <v/>
      </c>
      <c r="K109" s="328" t="str">
        <f>IFERROR(VLOOKUP(K107,'P1'!$B:$AP,31,FALSE),"")</f>
        <v/>
      </c>
      <c r="L109" s="328" t="str">
        <f>IFERROR(VLOOKUP(L107,'P1'!$B:$AP,31,FALSE),"")</f>
        <v/>
      </c>
      <c r="M109" s="328" t="str">
        <f>IFERROR(VLOOKUP(M107,'P1'!$B:$AP,31,FALSE),"")</f>
        <v/>
      </c>
      <c r="N109" s="328" t="str">
        <f>IFERROR(VLOOKUP(N107,'P1'!$B:$AP,31,FALSE),"")</f>
        <v/>
      </c>
      <c r="O109" s="328" t="str">
        <f>IFERROR(VLOOKUP(O107,'P1'!$B:$AP,31,FALSE),"")</f>
        <v/>
      </c>
      <c r="P109" s="328" t="str">
        <f>IFERROR(VLOOKUP(P107,'P1'!$B:$AP,31,FALSE),"")</f>
        <v/>
      </c>
      <c r="Q109" s="328" t="str">
        <f>IFERROR(VLOOKUP(Q107,'P1'!$B:$AP,31,FALSE),"")</f>
        <v/>
      </c>
      <c r="R109" s="328" t="str">
        <f>IFERROR(VLOOKUP(R107,'P1'!$B:$AP,31,FALSE),"")</f>
        <v/>
      </c>
      <c r="S109" s="328" t="str">
        <f>IFERROR(VLOOKUP(S107,'P1'!$B:$AP,31,FALSE),"")</f>
        <v/>
      </c>
      <c r="T109" s="328" t="str">
        <f>IFERROR(VLOOKUP(T107,'P1'!$B:$AP,31,FALSE),"")</f>
        <v/>
      </c>
      <c r="U109" s="328" t="str">
        <f>IFERROR(VLOOKUP(U107,'P1'!$B:$AP,31,FALSE),"")</f>
        <v/>
      </c>
      <c r="V109" s="328" t="str">
        <f>IFERROR(VLOOKUP(V107,'P1'!$B:$AP,31,FALSE),"")</f>
        <v/>
      </c>
      <c r="W109" s="328" t="str">
        <f>IFERROR(VLOOKUP(W107,'P1'!$B:$AP,31,FALSE),"")</f>
        <v/>
      </c>
      <c r="X109" s="328" t="str">
        <f>IFERROR(VLOOKUP(X107,'P1'!$B:$AP,31,FALSE),"")</f>
        <v/>
      </c>
      <c r="Y109" s="328" t="str">
        <f>IFERROR(VLOOKUP(Y107,'P1'!$B:$AP,31,FALSE),"")</f>
        <v/>
      </c>
      <c r="Z109" s="328" t="str">
        <f>IFERROR(VLOOKUP(Z107,'P1'!$B:$AP,31,FALSE),"")</f>
        <v/>
      </c>
      <c r="AA109" s="328" t="str">
        <f>IFERROR(VLOOKUP(AA107,'P1'!$B:$AP,31,FALSE),"")</f>
        <v/>
      </c>
      <c r="AB109" s="328" t="str">
        <f>IFERROR(VLOOKUP(AB107,'P1'!$B:$AP,31,FALSE),"")</f>
        <v/>
      </c>
      <c r="AC109" s="328" t="str">
        <f>IFERROR(VLOOKUP(AC107,'P1'!$B:$AP,31,FALSE),"")</f>
        <v/>
      </c>
      <c r="AD109" s="328" t="str">
        <f>IFERROR(VLOOKUP(AD107,'P1'!$B:$AP,31,FALSE),"")</f>
        <v/>
      </c>
      <c r="AE109" s="328" t="str">
        <f>IFERROR(VLOOKUP(AE107,'P1'!$B:$AP,31,FALSE),"")</f>
        <v/>
      </c>
      <c r="AF109" s="328" t="str">
        <f>IFERROR(VLOOKUP(AF107,'P1'!$B:$AP,31,FALSE),"")</f>
        <v/>
      </c>
      <c r="AG109" s="328" t="str">
        <f>IFERROR(VLOOKUP(AG107,'P1'!$B:$AP,31,FALSE),"")</f>
        <v/>
      </c>
      <c r="AH109" s="328" t="str">
        <f>IFERROR(VLOOKUP(AH107,'P1'!$B:$AP,31,FALSE),"")</f>
        <v/>
      </c>
      <c r="AI109" s="328" t="str">
        <f>IFERROR(VLOOKUP(AI107,'P1'!$B:$AP,31,FALSE),"")</f>
        <v/>
      </c>
      <c r="AJ109" s="328" t="str">
        <f>IFERROR(VLOOKUP(AJ107,'P1'!$B:$AP,31,FALSE),"")</f>
        <v/>
      </c>
      <c r="AK109" s="328" t="str">
        <f>IFERROR(VLOOKUP(AK107,'P1'!$B:$AP,31,FALSE),"")</f>
        <v/>
      </c>
      <c r="AL109" s="328" t="str">
        <f>IFERROR(VLOOKUP(AL107,'P1'!$B:$AP,31,FALSE),"")</f>
        <v/>
      </c>
      <c r="AM109" s="328" t="str">
        <f>IFERROR(VLOOKUP(AM107,'P1'!$B:$AP,31,FALSE),"")</f>
        <v/>
      </c>
      <c r="AN109" s="550"/>
      <c r="AO109" s="528"/>
      <c r="AP109" s="555"/>
      <c r="AQ109" s="556"/>
      <c r="AR109" s="528"/>
      <c r="AS109" s="528"/>
      <c r="AT109" s="529"/>
      <c r="AU109" s="329"/>
      <c r="AV109" s="329"/>
      <c r="AX109" s="329"/>
      <c r="AY109" s="329"/>
    </row>
    <row r="110" spans="1:51" s="302" customFormat="1" ht="12" customHeight="1">
      <c r="A110" s="530">
        <v>30</v>
      </c>
      <c r="B110" s="533"/>
      <c r="C110" s="536"/>
      <c r="D110" s="539" t="s">
        <v>400</v>
      </c>
      <c r="E110" s="319"/>
      <c r="F110" s="542"/>
      <c r="G110" s="543"/>
      <c r="H110" s="320" t="s">
        <v>401</v>
      </c>
      <c r="I110" s="321"/>
      <c r="J110" s="321"/>
      <c r="K110" s="321"/>
      <c r="L110" s="321"/>
      <c r="M110" s="321"/>
      <c r="N110" s="321"/>
      <c r="O110" s="321"/>
      <c r="P110" s="321"/>
      <c r="Q110" s="321"/>
      <c r="R110" s="321"/>
      <c r="S110" s="321"/>
      <c r="T110" s="321"/>
      <c r="U110" s="321"/>
      <c r="V110" s="321"/>
      <c r="W110" s="321"/>
      <c r="X110" s="321"/>
      <c r="Y110" s="321"/>
      <c r="Z110" s="321"/>
      <c r="AA110" s="321"/>
      <c r="AB110" s="321"/>
      <c r="AC110" s="321"/>
      <c r="AD110" s="321"/>
      <c r="AE110" s="321"/>
      <c r="AF110" s="321"/>
      <c r="AG110" s="321"/>
      <c r="AH110" s="321"/>
      <c r="AI110" s="321"/>
      <c r="AJ110" s="321"/>
      <c r="AK110" s="321"/>
      <c r="AL110" s="321"/>
      <c r="AM110" s="321"/>
      <c r="AN110" s="548">
        <f t="shared" ref="AN110" si="110">IF(LEFT($AN$1,6)="共同生活援助",SUM(I111:AM111),SUM(I111:AM112))</f>
        <v>0</v>
      </c>
      <c r="AO110" s="526">
        <f>IF($AN$3="４週",AN110/4,AN110/(DAY(EOMONTH($I$21,0))/7))</f>
        <v>0</v>
      </c>
      <c r="AP110" s="551"/>
      <c r="AQ110" s="552"/>
      <c r="AR110" s="526" t="str">
        <f t="shared" ref="AR110" si="111">IF($AN$3="４週",AU111,AV111)</f>
        <v/>
      </c>
      <c r="AS110" s="526"/>
      <c r="AT110" s="529"/>
      <c r="AU110" s="322" t="s">
        <v>402</v>
      </c>
      <c r="AV110" s="322" t="s">
        <v>403</v>
      </c>
      <c r="AX110" s="322" t="s">
        <v>404</v>
      </c>
      <c r="AY110" s="322" t="s">
        <v>405</v>
      </c>
    </row>
    <row r="111" spans="1:51" s="302" customFormat="1" ht="12" customHeight="1">
      <c r="A111" s="531"/>
      <c r="B111" s="534"/>
      <c r="C111" s="537"/>
      <c r="D111" s="540"/>
      <c r="E111" s="323"/>
      <c r="F111" s="544"/>
      <c r="G111" s="545"/>
      <c r="H111" s="324" t="s">
        <v>406</v>
      </c>
      <c r="I111" s="328" t="str">
        <f>IFERROR(VLOOKUP(I110,'P1'!$B:$AP,41,FALSE),"")</f>
        <v/>
      </c>
      <c r="J111" s="328" t="str">
        <f>IFERROR(VLOOKUP(J110,'P1'!$B:$AP,41,FALSE),"")</f>
        <v/>
      </c>
      <c r="K111" s="328" t="str">
        <f>IFERROR(VLOOKUP(K110,'P1'!$B:$AP,41,FALSE),"")</f>
        <v/>
      </c>
      <c r="L111" s="328" t="str">
        <f>IFERROR(VLOOKUP(L110,'P1'!$B:$AP,41,FALSE),"")</f>
        <v/>
      </c>
      <c r="M111" s="328" t="str">
        <f>IFERROR(VLOOKUP(M110,'P1'!$B:$AP,41,FALSE),"")</f>
        <v/>
      </c>
      <c r="N111" s="328" t="str">
        <f>IFERROR(VLOOKUP(N110,'P1'!$B:$AP,41,FALSE),"")</f>
        <v/>
      </c>
      <c r="O111" s="328" t="str">
        <f>IFERROR(VLOOKUP(O110,'P1'!$B:$AP,41,FALSE),"")</f>
        <v/>
      </c>
      <c r="P111" s="328" t="str">
        <f>IFERROR(VLOOKUP(P110,'P1'!$B:$AP,41,FALSE),"")</f>
        <v/>
      </c>
      <c r="Q111" s="328" t="str">
        <f>IFERROR(VLOOKUP(Q110,'P1'!$B:$AP,41,FALSE),"")</f>
        <v/>
      </c>
      <c r="R111" s="328" t="str">
        <f>IFERROR(VLOOKUP(R110,'P1'!$B:$AP,41,FALSE),"")</f>
        <v/>
      </c>
      <c r="S111" s="328" t="str">
        <f>IFERROR(VLOOKUP(S110,'P1'!$B:$AP,41,FALSE),"")</f>
        <v/>
      </c>
      <c r="T111" s="328" t="str">
        <f>IFERROR(VLOOKUP(T110,'P1'!$B:$AP,41,FALSE),"")</f>
        <v/>
      </c>
      <c r="U111" s="328" t="str">
        <f>IFERROR(VLOOKUP(U110,'P1'!$B:$AP,41,FALSE),"")</f>
        <v/>
      </c>
      <c r="V111" s="328" t="str">
        <f>IFERROR(VLOOKUP(V110,'P1'!$B:$AP,41,FALSE),"")</f>
        <v/>
      </c>
      <c r="W111" s="328" t="str">
        <f>IFERROR(VLOOKUP(W110,'P1'!$B:$AP,41,FALSE),"")</f>
        <v/>
      </c>
      <c r="X111" s="328" t="str">
        <f>IFERROR(VLOOKUP(X110,'P1'!$B:$AP,41,FALSE),"")</f>
        <v/>
      </c>
      <c r="Y111" s="328" t="str">
        <f>IFERROR(VLOOKUP(Y110,'P1'!$B:$AP,41,FALSE),"")</f>
        <v/>
      </c>
      <c r="Z111" s="328" t="str">
        <f>IFERROR(VLOOKUP(Z110,'P1'!$B:$AP,41,FALSE),"")</f>
        <v/>
      </c>
      <c r="AA111" s="328" t="str">
        <f>IFERROR(VLOOKUP(AA110,'P1'!$B:$AP,41,FALSE),"")</f>
        <v/>
      </c>
      <c r="AB111" s="328" t="str">
        <f>IFERROR(VLOOKUP(AB110,'P1'!$B:$AP,41,FALSE),"")</f>
        <v/>
      </c>
      <c r="AC111" s="328" t="str">
        <f>IFERROR(VLOOKUP(AC110,'P1'!$B:$AP,41,FALSE),"")</f>
        <v/>
      </c>
      <c r="AD111" s="328" t="str">
        <f>IFERROR(VLOOKUP(AD110,'P1'!$B:$AP,41,FALSE),"")</f>
        <v/>
      </c>
      <c r="AE111" s="328" t="str">
        <f>IFERROR(VLOOKUP(AE110,'P1'!$B:$AP,41,FALSE),"")</f>
        <v/>
      </c>
      <c r="AF111" s="328" t="str">
        <f>IFERROR(VLOOKUP(AF110,'P1'!$B:$AP,41,FALSE),"")</f>
        <v/>
      </c>
      <c r="AG111" s="328" t="str">
        <f>IFERROR(VLOOKUP(AG110,'P1'!$B:$AP,41,FALSE),"")</f>
        <v/>
      </c>
      <c r="AH111" s="328" t="str">
        <f>IFERROR(VLOOKUP(AH110,'P1'!$B:$AP,41,FALSE),"")</f>
        <v/>
      </c>
      <c r="AI111" s="328" t="str">
        <f>IFERROR(VLOOKUP(AI110,'P1'!$B:$AP,41,FALSE),"")</f>
        <v/>
      </c>
      <c r="AJ111" s="328" t="str">
        <f>IFERROR(VLOOKUP(AJ110,'P1'!$B:$AP,41,FALSE),"")</f>
        <v/>
      </c>
      <c r="AK111" s="328" t="str">
        <f>IFERROR(VLOOKUP(AK110,'P1'!$B:$AP,41,FALSE),"")</f>
        <v/>
      </c>
      <c r="AL111" s="328" t="str">
        <f>IFERROR(VLOOKUP(AL110,'P1'!$B:$AP,41,FALSE),"")</f>
        <v/>
      </c>
      <c r="AM111" s="328" t="str">
        <f>IFERROR(VLOOKUP(AM110,'P1'!$B:$AP,41,FALSE),"")</f>
        <v/>
      </c>
      <c r="AN111" s="549"/>
      <c r="AO111" s="527"/>
      <c r="AP111" s="553"/>
      <c r="AQ111" s="554"/>
      <c r="AR111" s="527"/>
      <c r="AS111" s="527"/>
      <c r="AT111" s="529"/>
      <c r="AU111" s="326" t="str">
        <f t="shared" ref="AU111" si="112">IFERROR(IF($D110="□",($AO110/$AK$6),($AO110/$AK$8)),"")</f>
        <v/>
      </c>
      <c r="AV111" s="326" t="str">
        <f t="shared" ref="AV111" si="113">IFERROR(IF($D110="□",($AN110/$AO$6),($AN110/$AO$8)),"")</f>
        <v/>
      </c>
      <c r="AX111" s="326" t="s">
        <v>565</v>
      </c>
      <c r="AY111" s="326" t="s">
        <v>565</v>
      </c>
    </row>
    <row r="112" spans="1:51" s="302" customFormat="1" ht="12" customHeight="1">
      <c r="A112" s="532"/>
      <c r="B112" s="535"/>
      <c r="C112" s="538"/>
      <c r="D112" s="541"/>
      <c r="E112" s="323"/>
      <c r="F112" s="546"/>
      <c r="G112" s="547"/>
      <c r="H112" s="327" t="s">
        <v>407</v>
      </c>
      <c r="I112" s="328" t="str">
        <f>IFERROR(VLOOKUP(I110,'P1'!$B:$AP,31,FALSE),"")</f>
        <v/>
      </c>
      <c r="J112" s="328" t="str">
        <f>IFERROR(VLOOKUP(J110,'P1'!$B:$AP,31,FALSE),"")</f>
        <v/>
      </c>
      <c r="K112" s="328" t="str">
        <f>IFERROR(VLOOKUP(K110,'P1'!$B:$AP,31,FALSE),"")</f>
        <v/>
      </c>
      <c r="L112" s="328" t="str">
        <f>IFERROR(VLOOKUP(L110,'P1'!$B:$AP,31,FALSE),"")</f>
        <v/>
      </c>
      <c r="M112" s="328" t="str">
        <f>IFERROR(VLOOKUP(M110,'P1'!$B:$AP,31,FALSE),"")</f>
        <v/>
      </c>
      <c r="N112" s="328" t="str">
        <f>IFERROR(VLOOKUP(N110,'P1'!$B:$AP,31,FALSE),"")</f>
        <v/>
      </c>
      <c r="O112" s="328" t="str">
        <f>IFERROR(VLOOKUP(O110,'P1'!$B:$AP,31,FALSE),"")</f>
        <v/>
      </c>
      <c r="P112" s="328" t="str">
        <f>IFERROR(VLOOKUP(P110,'P1'!$B:$AP,31,FALSE),"")</f>
        <v/>
      </c>
      <c r="Q112" s="328" t="str">
        <f>IFERROR(VLOOKUP(Q110,'P1'!$B:$AP,31,FALSE),"")</f>
        <v/>
      </c>
      <c r="R112" s="328" t="str">
        <f>IFERROR(VLOOKUP(R110,'P1'!$B:$AP,31,FALSE),"")</f>
        <v/>
      </c>
      <c r="S112" s="328" t="str">
        <f>IFERROR(VLOOKUP(S110,'P1'!$B:$AP,31,FALSE),"")</f>
        <v/>
      </c>
      <c r="T112" s="328" t="str">
        <f>IFERROR(VLOOKUP(T110,'P1'!$B:$AP,31,FALSE),"")</f>
        <v/>
      </c>
      <c r="U112" s="328" t="str">
        <f>IFERROR(VLOOKUP(U110,'P1'!$B:$AP,31,FALSE),"")</f>
        <v/>
      </c>
      <c r="V112" s="328" t="str">
        <f>IFERROR(VLOOKUP(V110,'P1'!$B:$AP,31,FALSE),"")</f>
        <v/>
      </c>
      <c r="W112" s="328" t="str">
        <f>IFERROR(VLOOKUP(W110,'P1'!$B:$AP,31,FALSE),"")</f>
        <v/>
      </c>
      <c r="X112" s="328" t="str">
        <f>IFERROR(VLOOKUP(X110,'P1'!$B:$AP,31,FALSE),"")</f>
        <v/>
      </c>
      <c r="Y112" s="328" t="str">
        <f>IFERROR(VLOOKUP(Y110,'P1'!$B:$AP,31,FALSE),"")</f>
        <v/>
      </c>
      <c r="Z112" s="328" t="str">
        <f>IFERROR(VLOOKUP(Z110,'P1'!$B:$AP,31,FALSE),"")</f>
        <v/>
      </c>
      <c r="AA112" s="328" t="str">
        <f>IFERROR(VLOOKUP(AA110,'P1'!$B:$AP,31,FALSE),"")</f>
        <v/>
      </c>
      <c r="AB112" s="328" t="str">
        <f>IFERROR(VLOOKUP(AB110,'P1'!$B:$AP,31,FALSE),"")</f>
        <v/>
      </c>
      <c r="AC112" s="328" t="str">
        <f>IFERROR(VLOOKUP(AC110,'P1'!$B:$AP,31,FALSE),"")</f>
        <v/>
      </c>
      <c r="AD112" s="328" t="str">
        <f>IFERROR(VLOOKUP(AD110,'P1'!$B:$AP,31,FALSE),"")</f>
        <v/>
      </c>
      <c r="AE112" s="328" t="str">
        <f>IFERROR(VLOOKUP(AE110,'P1'!$B:$AP,31,FALSE),"")</f>
        <v/>
      </c>
      <c r="AF112" s="328" t="str">
        <f>IFERROR(VLOOKUP(AF110,'P1'!$B:$AP,31,FALSE),"")</f>
        <v/>
      </c>
      <c r="AG112" s="328" t="str">
        <f>IFERROR(VLOOKUP(AG110,'P1'!$B:$AP,31,FALSE),"")</f>
        <v/>
      </c>
      <c r="AH112" s="328" t="str">
        <f>IFERROR(VLOOKUP(AH110,'P1'!$B:$AP,31,FALSE),"")</f>
        <v/>
      </c>
      <c r="AI112" s="328" t="str">
        <f>IFERROR(VLOOKUP(AI110,'P1'!$B:$AP,31,FALSE),"")</f>
        <v/>
      </c>
      <c r="AJ112" s="328" t="str">
        <f>IFERROR(VLOOKUP(AJ110,'P1'!$B:$AP,31,FALSE),"")</f>
        <v/>
      </c>
      <c r="AK112" s="328" t="str">
        <f>IFERROR(VLOOKUP(AK110,'P1'!$B:$AP,31,FALSE),"")</f>
        <v/>
      </c>
      <c r="AL112" s="328" t="str">
        <f>IFERROR(VLOOKUP(AL110,'P1'!$B:$AP,31,FALSE),"")</f>
        <v/>
      </c>
      <c r="AM112" s="328" t="str">
        <f>IFERROR(VLOOKUP(AM110,'P1'!$B:$AP,31,FALSE),"")</f>
        <v/>
      </c>
      <c r="AN112" s="550"/>
      <c r="AO112" s="528"/>
      <c r="AP112" s="555"/>
      <c r="AQ112" s="556"/>
      <c r="AR112" s="528"/>
      <c r="AS112" s="528"/>
      <c r="AT112" s="529"/>
      <c r="AU112" s="329"/>
      <c r="AV112" s="329"/>
      <c r="AX112" s="329"/>
      <c r="AY112" s="329"/>
    </row>
    <row r="113" spans="1:51" s="302" customFormat="1" ht="12" customHeight="1">
      <c r="A113" s="530">
        <v>31</v>
      </c>
      <c r="B113" s="533"/>
      <c r="C113" s="536"/>
      <c r="D113" s="539" t="s">
        <v>400</v>
      </c>
      <c r="E113" s="319"/>
      <c r="F113" s="542"/>
      <c r="G113" s="543"/>
      <c r="H113" s="320" t="s">
        <v>401</v>
      </c>
      <c r="I113" s="321"/>
      <c r="J113" s="321"/>
      <c r="K113" s="321"/>
      <c r="L113" s="321"/>
      <c r="M113" s="321"/>
      <c r="N113" s="321"/>
      <c r="O113" s="321"/>
      <c r="P113" s="321"/>
      <c r="Q113" s="321"/>
      <c r="R113" s="321"/>
      <c r="S113" s="321"/>
      <c r="T113" s="321"/>
      <c r="U113" s="321"/>
      <c r="V113" s="321"/>
      <c r="W113" s="321"/>
      <c r="X113" s="321"/>
      <c r="Y113" s="321"/>
      <c r="Z113" s="321"/>
      <c r="AA113" s="321"/>
      <c r="AB113" s="321"/>
      <c r="AC113" s="321"/>
      <c r="AD113" s="321"/>
      <c r="AE113" s="321"/>
      <c r="AF113" s="321"/>
      <c r="AG113" s="321"/>
      <c r="AH113" s="321"/>
      <c r="AI113" s="321"/>
      <c r="AJ113" s="321"/>
      <c r="AK113" s="321"/>
      <c r="AL113" s="321"/>
      <c r="AM113" s="321"/>
      <c r="AN113" s="548">
        <f t="shared" ref="AN113" si="114">IF(LEFT($AN$1,6)="共同生活援助",SUM(I114:AM114),SUM(I114:AM115))</f>
        <v>0</v>
      </c>
      <c r="AO113" s="526">
        <f>IF($AN$3="４週",AN113/4,AN113/(DAY(EOMONTH($I$21,0))/7))</f>
        <v>0</v>
      </c>
      <c r="AP113" s="551"/>
      <c r="AQ113" s="552"/>
      <c r="AR113" s="526" t="str">
        <f t="shared" ref="AR113" si="115">IF($AN$3="４週",AU114,AV114)</f>
        <v/>
      </c>
      <c r="AS113" s="526"/>
      <c r="AT113" s="529"/>
      <c r="AU113" s="322" t="s">
        <v>402</v>
      </c>
      <c r="AV113" s="322" t="s">
        <v>403</v>
      </c>
      <c r="AX113" s="322" t="s">
        <v>404</v>
      </c>
      <c r="AY113" s="322" t="s">
        <v>405</v>
      </c>
    </row>
    <row r="114" spans="1:51" s="302" customFormat="1" ht="12" customHeight="1">
      <c r="A114" s="531"/>
      <c r="B114" s="534"/>
      <c r="C114" s="537"/>
      <c r="D114" s="540"/>
      <c r="E114" s="323"/>
      <c r="F114" s="544"/>
      <c r="G114" s="545"/>
      <c r="H114" s="324" t="s">
        <v>406</v>
      </c>
      <c r="I114" s="328" t="str">
        <f>IFERROR(VLOOKUP(I113,'P1'!$B:$AP,41,FALSE),"")</f>
        <v/>
      </c>
      <c r="J114" s="328" t="str">
        <f>IFERROR(VLOOKUP(J113,'P1'!$B:$AP,41,FALSE),"")</f>
        <v/>
      </c>
      <c r="K114" s="328" t="str">
        <f>IFERROR(VLOOKUP(K113,'P1'!$B:$AP,41,FALSE),"")</f>
        <v/>
      </c>
      <c r="L114" s="328" t="str">
        <f>IFERROR(VLOOKUP(L113,'P1'!$B:$AP,41,FALSE),"")</f>
        <v/>
      </c>
      <c r="M114" s="328" t="str">
        <f>IFERROR(VLOOKUP(M113,'P1'!$B:$AP,41,FALSE),"")</f>
        <v/>
      </c>
      <c r="N114" s="328" t="str">
        <f>IFERROR(VLOOKUP(N113,'P1'!$B:$AP,41,FALSE),"")</f>
        <v/>
      </c>
      <c r="O114" s="328" t="str">
        <f>IFERROR(VLOOKUP(O113,'P1'!$B:$AP,41,FALSE),"")</f>
        <v/>
      </c>
      <c r="P114" s="328" t="str">
        <f>IFERROR(VLOOKUP(P113,'P1'!$B:$AP,41,FALSE),"")</f>
        <v/>
      </c>
      <c r="Q114" s="328" t="str">
        <f>IFERROR(VLOOKUP(Q113,'P1'!$B:$AP,41,FALSE),"")</f>
        <v/>
      </c>
      <c r="R114" s="328" t="str">
        <f>IFERROR(VLOOKUP(R113,'P1'!$B:$AP,41,FALSE),"")</f>
        <v/>
      </c>
      <c r="S114" s="328" t="str">
        <f>IFERROR(VLOOKUP(S113,'P1'!$B:$AP,41,FALSE),"")</f>
        <v/>
      </c>
      <c r="T114" s="328" t="str">
        <f>IFERROR(VLOOKUP(T113,'P1'!$B:$AP,41,FALSE),"")</f>
        <v/>
      </c>
      <c r="U114" s="328" t="str">
        <f>IFERROR(VLOOKUP(U113,'P1'!$B:$AP,41,FALSE),"")</f>
        <v/>
      </c>
      <c r="V114" s="328" t="str">
        <f>IFERROR(VLOOKUP(V113,'P1'!$B:$AP,41,FALSE),"")</f>
        <v/>
      </c>
      <c r="W114" s="328" t="str">
        <f>IFERROR(VLOOKUP(W113,'P1'!$B:$AP,41,FALSE),"")</f>
        <v/>
      </c>
      <c r="X114" s="328" t="str">
        <f>IFERROR(VLOOKUP(X113,'P1'!$B:$AP,41,FALSE),"")</f>
        <v/>
      </c>
      <c r="Y114" s="328" t="str">
        <f>IFERROR(VLOOKUP(Y113,'P1'!$B:$AP,41,FALSE),"")</f>
        <v/>
      </c>
      <c r="Z114" s="328" t="str">
        <f>IFERROR(VLOOKUP(Z113,'P1'!$B:$AP,41,FALSE),"")</f>
        <v/>
      </c>
      <c r="AA114" s="328" t="str">
        <f>IFERROR(VLOOKUP(AA113,'P1'!$B:$AP,41,FALSE),"")</f>
        <v/>
      </c>
      <c r="AB114" s="328" t="str">
        <f>IFERROR(VLOOKUP(AB113,'P1'!$B:$AP,41,FALSE),"")</f>
        <v/>
      </c>
      <c r="AC114" s="328" t="str">
        <f>IFERROR(VLOOKUP(AC113,'P1'!$B:$AP,41,FALSE),"")</f>
        <v/>
      </c>
      <c r="AD114" s="328" t="str">
        <f>IFERROR(VLOOKUP(AD113,'P1'!$B:$AP,41,FALSE),"")</f>
        <v/>
      </c>
      <c r="AE114" s="328" t="str">
        <f>IFERROR(VLOOKUP(AE113,'P1'!$B:$AP,41,FALSE),"")</f>
        <v/>
      </c>
      <c r="AF114" s="328" t="str">
        <f>IFERROR(VLOOKUP(AF113,'P1'!$B:$AP,41,FALSE),"")</f>
        <v/>
      </c>
      <c r="AG114" s="328" t="str">
        <f>IFERROR(VLOOKUP(AG113,'P1'!$B:$AP,41,FALSE),"")</f>
        <v/>
      </c>
      <c r="AH114" s="328" t="str">
        <f>IFERROR(VLOOKUP(AH113,'P1'!$B:$AP,41,FALSE),"")</f>
        <v/>
      </c>
      <c r="AI114" s="328" t="str">
        <f>IFERROR(VLOOKUP(AI113,'P1'!$B:$AP,41,FALSE),"")</f>
        <v/>
      </c>
      <c r="AJ114" s="328" t="str">
        <f>IFERROR(VLOOKUP(AJ113,'P1'!$B:$AP,41,FALSE),"")</f>
        <v/>
      </c>
      <c r="AK114" s="328" t="str">
        <f>IFERROR(VLOOKUP(AK113,'P1'!$B:$AP,41,FALSE),"")</f>
        <v/>
      </c>
      <c r="AL114" s="328" t="str">
        <f>IFERROR(VLOOKUP(AL113,'P1'!$B:$AP,41,FALSE),"")</f>
        <v/>
      </c>
      <c r="AM114" s="328" t="str">
        <f>IFERROR(VLOOKUP(AM113,'P1'!$B:$AP,41,FALSE),"")</f>
        <v/>
      </c>
      <c r="AN114" s="549"/>
      <c r="AO114" s="527"/>
      <c r="AP114" s="553"/>
      <c r="AQ114" s="554"/>
      <c r="AR114" s="527"/>
      <c r="AS114" s="527"/>
      <c r="AT114" s="529"/>
      <c r="AU114" s="326" t="str">
        <f t="shared" ref="AU114" si="116">IFERROR(IF($D113="□",($AO113/$AK$6),($AO113/$AK$8)),"")</f>
        <v/>
      </c>
      <c r="AV114" s="326" t="str">
        <f t="shared" ref="AV114" si="117">IFERROR(IF($D113="□",($AN113/$AO$6),($AN113/$AO$8)),"")</f>
        <v/>
      </c>
      <c r="AX114" s="326" t="s">
        <v>565</v>
      </c>
      <c r="AY114" s="326" t="s">
        <v>565</v>
      </c>
    </row>
    <row r="115" spans="1:51" s="302" customFormat="1" ht="12" customHeight="1">
      <c r="A115" s="532"/>
      <c r="B115" s="535"/>
      <c r="C115" s="538"/>
      <c r="D115" s="541"/>
      <c r="E115" s="323"/>
      <c r="F115" s="546"/>
      <c r="G115" s="547"/>
      <c r="H115" s="327" t="s">
        <v>407</v>
      </c>
      <c r="I115" s="328" t="str">
        <f>IFERROR(VLOOKUP(I113,'P1'!$B:$AP,31,FALSE),"")</f>
        <v/>
      </c>
      <c r="J115" s="328" t="str">
        <f>IFERROR(VLOOKUP(J113,'P1'!$B:$AP,31,FALSE),"")</f>
        <v/>
      </c>
      <c r="K115" s="328" t="str">
        <f>IFERROR(VLOOKUP(K113,'P1'!$B:$AP,31,FALSE),"")</f>
        <v/>
      </c>
      <c r="L115" s="328" t="str">
        <f>IFERROR(VLOOKUP(L113,'P1'!$B:$AP,31,FALSE),"")</f>
        <v/>
      </c>
      <c r="M115" s="328" t="str">
        <f>IFERROR(VLOOKUP(M113,'P1'!$B:$AP,31,FALSE),"")</f>
        <v/>
      </c>
      <c r="N115" s="328" t="str">
        <f>IFERROR(VLOOKUP(N113,'P1'!$B:$AP,31,FALSE),"")</f>
        <v/>
      </c>
      <c r="O115" s="328" t="str">
        <f>IFERROR(VLOOKUP(O113,'P1'!$B:$AP,31,FALSE),"")</f>
        <v/>
      </c>
      <c r="P115" s="328" t="str">
        <f>IFERROR(VLOOKUP(P113,'P1'!$B:$AP,31,FALSE),"")</f>
        <v/>
      </c>
      <c r="Q115" s="328" t="str">
        <f>IFERROR(VLOOKUP(Q113,'P1'!$B:$AP,31,FALSE),"")</f>
        <v/>
      </c>
      <c r="R115" s="328" t="str">
        <f>IFERROR(VLOOKUP(R113,'P1'!$B:$AP,31,FALSE),"")</f>
        <v/>
      </c>
      <c r="S115" s="328" t="str">
        <f>IFERROR(VLOOKUP(S113,'P1'!$B:$AP,31,FALSE),"")</f>
        <v/>
      </c>
      <c r="T115" s="328" t="str">
        <f>IFERROR(VLOOKUP(T113,'P1'!$B:$AP,31,FALSE),"")</f>
        <v/>
      </c>
      <c r="U115" s="328" t="str">
        <f>IFERROR(VLOOKUP(U113,'P1'!$B:$AP,31,FALSE),"")</f>
        <v/>
      </c>
      <c r="V115" s="328" t="str">
        <f>IFERROR(VLOOKUP(V113,'P1'!$B:$AP,31,FALSE),"")</f>
        <v/>
      </c>
      <c r="W115" s="328" t="str">
        <f>IFERROR(VLOOKUP(W113,'P1'!$B:$AP,31,FALSE),"")</f>
        <v/>
      </c>
      <c r="X115" s="328" t="str">
        <f>IFERROR(VLOOKUP(X113,'P1'!$B:$AP,31,FALSE),"")</f>
        <v/>
      </c>
      <c r="Y115" s="328" t="str">
        <f>IFERROR(VLOOKUP(Y113,'P1'!$B:$AP,31,FALSE),"")</f>
        <v/>
      </c>
      <c r="Z115" s="328" t="str">
        <f>IFERROR(VLOOKUP(Z113,'P1'!$B:$AP,31,FALSE),"")</f>
        <v/>
      </c>
      <c r="AA115" s="328" t="str">
        <f>IFERROR(VLOOKUP(AA113,'P1'!$B:$AP,31,FALSE),"")</f>
        <v/>
      </c>
      <c r="AB115" s="328" t="str">
        <f>IFERROR(VLOOKUP(AB113,'P1'!$B:$AP,31,FALSE),"")</f>
        <v/>
      </c>
      <c r="AC115" s="328" t="str">
        <f>IFERROR(VLOOKUP(AC113,'P1'!$B:$AP,31,FALSE),"")</f>
        <v/>
      </c>
      <c r="AD115" s="328" t="str">
        <f>IFERROR(VLOOKUP(AD113,'P1'!$B:$AP,31,FALSE),"")</f>
        <v/>
      </c>
      <c r="AE115" s="328" t="str">
        <f>IFERROR(VLOOKUP(AE113,'P1'!$B:$AP,31,FALSE),"")</f>
        <v/>
      </c>
      <c r="AF115" s="328" t="str">
        <f>IFERROR(VLOOKUP(AF113,'P1'!$B:$AP,31,FALSE),"")</f>
        <v/>
      </c>
      <c r="AG115" s="328" t="str">
        <f>IFERROR(VLOOKUP(AG113,'P1'!$B:$AP,31,FALSE),"")</f>
        <v/>
      </c>
      <c r="AH115" s="328" t="str">
        <f>IFERROR(VLOOKUP(AH113,'P1'!$B:$AP,31,FALSE),"")</f>
        <v/>
      </c>
      <c r="AI115" s="328" t="str">
        <f>IFERROR(VLOOKUP(AI113,'P1'!$B:$AP,31,FALSE),"")</f>
        <v/>
      </c>
      <c r="AJ115" s="328" t="str">
        <f>IFERROR(VLOOKUP(AJ113,'P1'!$B:$AP,31,FALSE),"")</f>
        <v/>
      </c>
      <c r="AK115" s="328" t="str">
        <f>IFERROR(VLOOKUP(AK113,'P1'!$B:$AP,31,FALSE),"")</f>
        <v/>
      </c>
      <c r="AL115" s="328" t="str">
        <f>IFERROR(VLOOKUP(AL113,'P1'!$B:$AP,31,FALSE),"")</f>
        <v/>
      </c>
      <c r="AM115" s="328" t="str">
        <f>IFERROR(VLOOKUP(AM113,'P1'!$B:$AP,31,FALSE),"")</f>
        <v/>
      </c>
      <c r="AN115" s="550"/>
      <c r="AO115" s="528"/>
      <c r="AP115" s="555"/>
      <c r="AQ115" s="556"/>
      <c r="AR115" s="528"/>
      <c r="AS115" s="528"/>
      <c r="AT115" s="529"/>
      <c r="AU115" s="329"/>
      <c r="AV115" s="329"/>
      <c r="AX115" s="329"/>
      <c r="AY115" s="329"/>
    </row>
    <row r="116" spans="1:51" s="302" customFormat="1" ht="12" customHeight="1">
      <c r="A116" s="530">
        <v>32</v>
      </c>
      <c r="B116" s="533"/>
      <c r="C116" s="536"/>
      <c r="D116" s="539" t="s">
        <v>400</v>
      </c>
      <c r="E116" s="319"/>
      <c r="F116" s="542"/>
      <c r="G116" s="543"/>
      <c r="H116" s="320" t="s">
        <v>401</v>
      </c>
      <c r="I116" s="321"/>
      <c r="J116" s="321"/>
      <c r="K116" s="321"/>
      <c r="L116" s="321"/>
      <c r="M116" s="321"/>
      <c r="N116" s="321"/>
      <c r="O116" s="321"/>
      <c r="P116" s="321"/>
      <c r="Q116" s="321"/>
      <c r="R116" s="321"/>
      <c r="S116" s="321"/>
      <c r="T116" s="321"/>
      <c r="U116" s="321"/>
      <c r="V116" s="321"/>
      <c r="W116" s="321"/>
      <c r="X116" s="321"/>
      <c r="Y116" s="321"/>
      <c r="Z116" s="321"/>
      <c r="AA116" s="321"/>
      <c r="AB116" s="321"/>
      <c r="AC116" s="321"/>
      <c r="AD116" s="321"/>
      <c r="AE116" s="321"/>
      <c r="AF116" s="321"/>
      <c r="AG116" s="321"/>
      <c r="AH116" s="321"/>
      <c r="AI116" s="321"/>
      <c r="AJ116" s="321"/>
      <c r="AK116" s="321"/>
      <c r="AL116" s="321"/>
      <c r="AM116" s="321"/>
      <c r="AN116" s="548">
        <f t="shared" ref="AN116" si="118">IF(LEFT($AN$1,6)="共同生活援助",SUM(I117:AM117),SUM(I117:AM118))</f>
        <v>0</v>
      </c>
      <c r="AO116" s="526">
        <f>IF($AN$3="４週",AN116/4,AN116/(DAY(EOMONTH($I$21,0))/7))</f>
        <v>0</v>
      </c>
      <c r="AP116" s="551"/>
      <c r="AQ116" s="552"/>
      <c r="AR116" s="526" t="str">
        <f t="shared" ref="AR116" si="119">IF($AN$3="４週",AU117,AV117)</f>
        <v/>
      </c>
      <c r="AS116" s="526"/>
      <c r="AT116" s="529"/>
      <c r="AU116" s="322" t="s">
        <v>402</v>
      </c>
      <c r="AV116" s="322" t="s">
        <v>403</v>
      </c>
      <c r="AX116" s="322" t="s">
        <v>404</v>
      </c>
      <c r="AY116" s="322" t="s">
        <v>405</v>
      </c>
    </row>
    <row r="117" spans="1:51" s="302" customFormat="1" ht="12" customHeight="1">
      <c r="A117" s="531"/>
      <c r="B117" s="534"/>
      <c r="C117" s="537"/>
      <c r="D117" s="540"/>
      <c r="E117" s="323"/>
      <c r="F117" s="544"/>
      <c r="G117" s="545"/>
      <c r="H117" s="324" t="s">
        <v>406</v>
      </c>
      <c r="I117" s="328" t="str">
        <f>IFERROR(VLOOKUP(I116,'P1'!$B:$AP,41,FALSE),"")</f>
        <v/>
      </c>
      <c r="J117" s="328" t="str">
        <f>IFERROR(VLOOKUP(J116,'P1'!$B:$AP,41,FALSE),"")</f>
        <v/>
      </c>
      <c r="K117" s="328" t="str">
        <f>IFERROR(VLOOKUP(K116,'P1'!$B:$AP,41,FALSE),"")</f>
        <v/>
      </c>
      <c r="L117" s="328" t="str">
        <f>IFERROR(VLOOKUP(L116,'P1'!$B:$AP,41,FALSE),"")</f>
        <v/>
      </c>
      <c r="M117" s="328" t="str">
        <f>IFERROR(VLOOKUP(M116,'P1'!$B:$AP,41,FALSE),"")</f>
        <v/>
      </c>
      <c r="N117" s="328" t="str">
        <f>IFERROR(VLOOKUP(N116,'P1'!$B:$AP,41,FALSE),"")</f>
        <v/>
      </c>
      <c r="O117" s="328" t="str">
        <f>IFERROR(VLOOKUP(O116,'P1'!$B:$AP,41,FALSE),"")</f>
        <v/>
      </c>
      <c r="P117" s="328" t="str">
        <f>IFERROR(VLOOKUP(P116,'P1'!$B:$AP,41,FALSE),"")</f>
        <v/>
      </c>
      <c r="Q117" s="328" t="str">
        <f>IFERROR(VLOOKUP(Q116,'P1'!$B:$AP,41,FALSE),"")</f>
        <v/>
      </c>
      <c r="R117" s="328" t="str">
        <f>IFERROR(VLOOKUP(R116,'P1'!$B:$AP,41,FALSE),"")</f>
        <v/>
      </c>
      <c r="S117" s="328" t="str">
        <f>IFERROR(VLOOKUP(S116,'P1'!$B:$AP,41,FALSE),"")</f>
        <v/>
      </c>
      <c r="T117" s="328" t="str">
        <f>IFERROR(VLOOKUP(T116,'P1'!$B:$AP,41,FALSE),"")</f>
        <v/>
      </c>
      <c r="U117" s="328" t="str">
        <f>IFERROR(VLOOKUP(U116,'P1'!$B:$AP,41,FALSE),"")</f>
        <v/>
      </c>
      <c r="V117" s="328" t="str">
        <f>IFERROR(VLOOKUP(V116,'P1'!$B:$AP,41,FALSE),"")</f>
        <v/>
      </c>
      <c r="W117" s="328" t="str">
        <f>IFERROR(VLOOKUP(W116,'P1'!$B:$AP,41,FALSE),"")</f>
        <v/>
      </c>
      <c r="X117" s="328" t="str">
        <f>IFERROR(VLOOKUP(X116,'P1'!$B:$AP,41,FALSE),"")</f>
        <v/>
      </c>
      <c r="Y117" s="328" t="str">
        <f>IFERROR(VLOOKUP(Y116,'P1'!$B:$AP,41,FALSE),"")</f>
        <v/>
      </c>
      <c r="Z117" s="328" t="str">
        <f>IFERROR(VLOOKUP(Z116,'P1'!$B:$AP,41,FALSE),"")</f>
        <v/>
      </c>
      <c r="AA117" s="328" t="str">
        <f>IFERROR(VLOOKUP(AA116,'P1'!$B:$AP,41,FALSE),"")</f>
        <v/>
      </c>
      <c r="AB117" s="328" t="str">
        <f>IFERROR(VLOOKUP(AB116,'P1'!$B:$AP,41,FALSE),"")</f>
        <v/>
      </c>
      <c r="AC117" s="328" t="str">
        <f>IFERROR(VLOOKUP(AC116,'P1'!$B:$AP,41,FALSE),"")</f>
        <v/>
      </c>
      <c r="AD117" s="328" t="str">
        <f>IFERROR(VLOOKUP(AD116,'P1'!$B:$AP,41,FALSE),"")</f>
        <v/>
      </c>
      <c r="AE117" s="328" t="str">
        <f>IFERROR(VLOOKUP(AE116,'P1'!$B:$AP,41,FALSE),"")</f>
        <v/>
      </c>
      <c r="AF117" s="328" t="str">
        <f>IFERROR(VLOOKUP(AF116,'P1'!$B:$AP,41,FALSE),"")</f>
        <v/>
      </c>
      <c r="AG117" s="328" t="str">
        <f>IFERROR(VLOOKUP(AG116,'P1'!$B:$AP,41,FALSE),"")</f>
        <v/>
      </c>
      <c r="AH117" s="328" t="str">
        <f>IFERROR(VLOOKUP(AH116,'P1'!$B:$AP,41,FALSE),"")</f>
        <v/>
      </c>
      <c r="AI117" s="328" t="str">
        <f>IFERROR(VLOOKUP(AI116,'P1'!$B:$AP,41,FALSE),"")</f>
        <v/>
      </c>
      <c r="AJ117" s="328" t="str">
        <f>IFERROR(VLOOKUP(AJ116,'P1'!$B:$AP,41,FALSE),"")</f>
        <v/>
      </c>
      <c r="AK117" s="328" t="str">
        <f>IFERROR(VLOOKUP(AK116,'P1'!$B:$AP,41,FALSE),"")</f>
        <v/>
      </c>
      <c r="AL117" s="328" t="str">
        <f>IFERROR(VLOOKUP(AL116,'P1'!$B:$AP,41,FALSE),"")</f>
        <v/>
      </c>
      <c r="AM117" s="328" t="str">
        <f>IFERROR(VLOOKUP(AM116,'P1'!$B:$AP,41,FALSE),"")</f>
        <v/>
      </c>
      <c r="AN117" s="549"/>
      <c r="AO117" s="527"/>
      <c r="AP117" s="553"/>
      <c r="AQ117" s="554"/>
      <c r="AR117" s="527"/>
      <c r="AS117" s="527"/>
      <c r="AT117" s="529"/>
      <c r="AU117" s="326" t="str">
        <f t="shared" ref="AU117" si="120">IFERROR(IF($D116="□",($AO116/$AK$6),($AO116/$AK$8)),"")</f>
        <v/>
      </c>
      <c r="AV117" s="326" t="str">
        <f t="shared" ref="AV117" si="121">IFERROR(IF($D116="□",($AN116/$AO$6),($AN116/$AO$8)),"")</f>
        <v/>
      </c>
      <c r="AX117" s="326" t="s">
        <v>565</v>
      </c>
      <c r="AY117" s="326" t="s">
        <v>565</v>
      </c>
    </row>
    <row r="118" spans="1:51" s="302" customFormat="1" ht="12" customHeight="1">
      <c r="A118" s="532"/>
      <c r="B118" s="535"/>
      <c r="C118" s="538"/>
      <c r="D118" s="541"/>
      <c r="E118" s="323"/>
      <c r="F118" s="546"/>
      <c r="G118" s="547"/>
      <c r="H118" s="327" t="s">
        <v>407</v>
      </c>
      <c r="I118" s="328" t="str">
        <f>IFERROR(VLOOKUP(I116,'P1'!$B:$AP,31,FALSE),"")</f>
        <v/>
      </c>
      <c r="J118" s="328" t="str">
        <f>IFERROR(VLOOKUP(J116,'P1'!$B:$AP,31,FALSE),"")</f>
        <v/>
      </c>
      <c r="K118" s="328" t="str">
        <f>IFERROR(VLOOKUP(K116,'P1'!$B:$AP,31,FALSE),"")</f>
        <v/>
      </c>
      <c r="L118" s="328" t="str">
        <f>IFERROR(VLOOKUP(L116,'P1'!$B:$AP,31,FALSE),"")</f>
        <v/>
      </c>
      <c r="M118" s="328" t="str">
        <f>IFERROR(VLOOKUP(M116,'P1'!$B:$AP,31,FALSE),"")</f>
        <v/>
      </c>
      <c r="N118" s="328" t="str">
        <f>IFERROR(VLOOKUP(N116,'P1'!$B:$AP,31,FALSE),"")</f>
        <v/>
      </c>
      <c r="O118" s="328" t="str">
        <f>IFERROR(VLOOKUP(O116,'P1'!$B:$AP,31,FALSE),"")</f>
        <v/>
      </c>
      <c r="P118" s="328" t="str">
        <f>IFERROR(VLOOKUP(P116,'P1'!$B:$AP,31,FALSE),"")</f>
        <v/>
      </c>
      <c r="Q118" s="328" t="str">
        <f>IFERROR(VLOOKUP(Q116,'P1'!$B:$AP,31,FALSE),"")</f>
        <v/>
      </c>
      <c r="R118" s="328" t="str">
        <f>IFERROR(VLOOKUP(R116,'P1'!$B:$AP,31,FALSE),"")</f>
        <v/>
      </c>
      <c r="S118" s="328" t="str">
        <f>IFERROR(VLOOKUP(S116,'P1'!$B:$AP,31,FALSE),"")</f>
        <v/>
      </c>
      <c r="T118" s="328" t="str">
        <f>IFERROR(VLOOKUP(T116,'P1'!$B:$AP,31,FALSE),"")</f>
        <v/>
      </c>
      <c r="U118" s="328" t="str">
        <f>IFERROR(VLOOKUP(U116,'P1'!$B:$AP,31,FALSE),"")</f>
        <v/>
      </c>
      <c r="V118" s="328" t="str">
        <f>IFERROR(VLOOKUP(V116,'P1'!$B:$AP,31,FALSE),"")</f>
        <v/>
      </c>
      <c r="W118" s="328" t="str">
        <f>IFERROR(VLOOKUP(W116,'P1'!$B:$AP,31,FALSE),"")</f>
        <v/>
      </c>
      <c r="X118" s="328" t="str">
        <f>IFERROR(VLOOKUP(X116,'P1'!$B:$AP,31,FALSE),"")</f>
        <v/>
      </c>
      <c r="Y118" s="328" t="str">
        <f>IFERROR(VLOOKUP(Y116,'P1'!$B:$AP,31,FALSE),"")</f>
        <v/>
      </c>
      <c r="Z118" s="328" t="str">
        <f>IFERROR(VLOOKUP(Z116,'P1'!$B:$AP,31,FALSE),"")</f>
        <v/>
      </c>
      <c r="AA118" s="328" t="str">
        <f>IFERROR(VLOOKUP(AA116,'P1'!$B:$AP,31,FALSE),"")</f>
        <v/>
      </c>
      <c r="AB118" s="328" t="str">
        <f>IFERROR(VLOOKUP(AB116,'P1'!$B:$AP,31,FALSE),"")</f>
        <v/>
      </c>
      <c r="AC118" s="328" t="str">
        <f>IFERROR(VLOOKUP(AC116,'P1'!$B:$AP,31,FALSE),"")</f>
        <v/>
      </c>
      <c r="AD118" s="328" t="str">
        <f>IFERROR(VLOOKUP(AD116,'P1'!$B:$AP,31,FALSE),"")</f>
        <v/>
      </c>
      <c r="AE118" s="328" t="str">
        <f>IFERROR(VLOOKUP(AE116,'P1'!$B:$AP,31,FALSE),"")</f>
        <v/>
      </c>
      <c r="AF118" s="328" t="str">
        <f>IFERROR(VLOOKUP(AF116,'P1'!$B:$AP,31,FALSE),"")</f>
        <v/>
      </c>
      <c r="AG118" s="328" t="str">
        <f>IFERROR(VLOOKUP(AG116,'P1'!$B:$AP,31,FALSE),"")</f>
        <v/>
      </c>
      <c r="AH118" s="328" t="str">
        <f>IFERROR(VLOOKUP(AH116,'P1'!$B:$AP,31,FALSE),"")</f>
        <v/>
      </c>
      <c r="AI118" s="328" t="str">
        <f>IFERROR(VLOOKUP(AI116,'P1'!$B:$AP,31,FALSE),"")</f>
        <v/>
      </c>
      <c r="AJ118" s="328" t="str">
        <f>IFERROR(VLOOKUP(AJ116,'P1'!$B:$AP,31,FALSE),"")</f>
        <v/>
      </c>
      <c r="AK118" s="328" t="str">
        <f>IFERROR(VLOOKUP(AK116,'P1'!$B:$AP,31,FALSE),"")</f>
        <v/>
      </c>
      <c r="AL118" s="328" t="str">
        <f>IFERROR(VLOOKUP(AL116,'P1'!$B:$AP,31,FALSE),"")</f>
        <v/>
      </c>
      <c r="AM118" s="328" t="str">
        <f>IFERROR(VLOOKUP(AM116,'P1'!$B:$AP,31,FALSE),"")</f>
        <v/>
      </c>
      <c r="AN118" s="550"/>
      <c r="AO118" s="528"/>
      <c r="AP118" s="555"/>
      <c r="AQ118" s="556"/>
      <c r="AR118" s="528"/>
      <c r="AS118" s="528"/>
      <c r="AT118" s="529"/>
      <c r="AU118" s="329"/>
      <c r="AV118" s="329"/>
      <c r="AX118" s="329"/>
      <c r="AY118" s="329"/>
    </row>
    <row r="119" spans="1:51" s="302" customFormat="1" ht="12" customHeight="1">
      <c r="A119" s="530">
        <v>33</v>
      </c>
      <c r="B119" s="533"/>
      <c r="C119" s="536"/>
      <c r="D119" s="539" t="s">
        <v>400</v>
      </c>
      <c r="E119" s="319"/>
      <c r="F119" s="542"/>
      <c r="G119" s="543"/>
      <c r="H119" s="320" t="s">
        <v>401</v>
      </c>
      <c r="I119" s="321"/>
      <c r="J119" s="321"/>
      <c r="K119" s="321"/>
      <c r="L119" s="321"/>
      <c r="M119" s="321"/>
      <c r="N119" s="321"/>
      <c r="O119" s="321"/>
      <c r="P119" s="321"/>
      <c r="Q119" s="321"/>
      <c r="R119" s="321"/>
      <c r="S119" s="321"/>
      <c r="T119" s="321"/>
      <c r="U119" s="321"/>
      <c r="V119" s="321"/>
      <c r="W119" s="321"/>
      <c r="X119" s="321"/>
      <c r="Y119" s="321"/>
      <c r="Z119" s="321"/>
      <c r="AA119" s="321"/>
      <c r="AB119" s="321"/>
      <c r="AC119" s="321"/>
      <c r="AD119" s="321"/>
      <c r="AE119" s="321"/>
      <c r="AF119" s="321"/>
      <c r="AG119" s="321"/>
      <c r="AH119" s="321"/>
      <c r="AI119" s="321"/>
      <c r="AJ119" s="321"/>
      <c r="AK119" s="321"/>
      <c r="AL119" s="321"/>
      <c r="AM119" s="321"/>
      <c r="AN119" s="548">
        <f t="shared" ref="AN119" si="122">IF(LEFT($AN$1,6)="共同生活援助",SUM(I120:AM120),SUM(I120:AM121))</f>
        <v>0</v>
      </c>
      <c r="AO119" s="526">
        <f>IF($AN$3="４週",AN119/4,AN119/(DAY(EOMONTH($I$21,0))/7))</f>
        <v>0</v>
      </c>
      <c r="AP119" s="551"/>
      <c r="AQ119" s="552"/>
      <c r="AR119" s="526" t="str">
        <f t="shared" ref="AR119" si="123">IF($AN$3="４週",AU120,AV120)</f>
        <v/>
      </c>
      <c r="AS119" s="526"/>
      <c r="AT119" s="529"/>
      <c r="AU119" s="322" t="s">
        <v>402</v>
      </c>
      <c r="AV119" s="322" t="s">
        <v>403</v>
      </c>
      <c r="AX119" s="322" t="s">
        <v>404</v>
      </c>
      <c r="AY119" s="322" t="s">
        <v>405</v>
      </c>
    </row>
    <row r="120" spans="1:51" s="302" customFormat="1" ht="12" customHeight="1">
      <c r="A120" s="531"/>
      <c r="B120" s="534"/>
      <c r="C120" s="537"/>
      <c r="D120" s="540"/>
      <c r="E120" s="323"/>
      <c r="F120" s="544"/>
      <c r="G120" s="545"/>
      <c r="H120" s="324" t="s">
        <v>406</v>
      </c>
      <c r="I120" s="328" t="str">
        <f>IFERROR(VLOOKUP(I119,'P1'!$B:$AP,41,FALSE),"")</f>
        <v/>
      </c>
      <c r="J120" s="328" t="str">
        <f>IFERROR(VLOOKUP(J119,'P1'!$B:$AP,41,FALSE),"")</f>
        <v/>
      </c>
      <c r="K120" s="328" t="str">
        <f>IFERROR(VLOOKUP(K119,'P1'!$B:$AP,41,FALSE),"")</f>
        <v/>
      </c>
      <c r="L120" s="328" t="str">
        <f>IFERROR(VLOOKUP(L119,'P1'!$B:$AP,41,FALSE),"")</f>
        <v/>
      </c>
      <c r="M120" s="328" t="str">
        <f>IFERROR(VLOOKUP(M119,'P1'!$B:$AP,41,FALSE),"")</f>
        <v/>
      </c>
      <c r="N120" s="328" t="str">
        <f>IFERROR(VLOOKUP(N119,'P1'!$B:$AP,41,FALSE),"")</f>
        <v/>
      </c>
      <c r="O120" s="328" t="str">
        <f>IFERROR(VLOOKUP(O119,'P1'!$B:$AP,41,FALSE),"")</f>
        <v/>
      </c>
      <c r="P120" s="328" t="str">
        <f>IFERROR(VLOOKUP(P119,'P1'!$B:$AP,41,FALSE),"")</f>
        <v/>
      </c>
      <c r="Q120" s="328" t="str">
        <f>IFERROR(VLOOKUP(Q119,'P1'!$B:$AP,41,FALSE),"")</f>
        <v/>
      </c>
      <c r="R120" s="328" t="str">
        <f>IFERROR(VLOOKUP(R119,'P1'!$B:$AP,41,FALSE),"")</f>
        <v/>
      </c>
      <c r="S120" s="328" t="str">
        <f>IFERROR(VLOOKUP(S119,'P1'!$B:$AP,41,FALSE),"")</f>
        <v/>
      </c>
      <c r="T120" s="328" t="str">
        <f>IFERROR(VLOOKUP(T119,'P1'!$B:$AP,41,FALSE),"")</f>
        <v/>
      </c>
      <c r="U120" s="328" t="str">
        <f>IFERROR(VLOOKUP(U119,'P1'!$B:$AP,41,FALSE),"")</f>
        <v/>
      </c>
      <c r="V120" s="328" t="str">
        <f>IFERROR(VLOOKUP(V119,'P1'!$B:$AP,41,FALSE),"")</f>
        <v/>
      </c>
      <c r="W120" s="328" t="str">
        <f>IFERROR(VLOOKUP(W119,'P1'!$B:$AP,41,FALSE),"")</f>
        <v/>
      </c>
      <c r="X120" s="328" t="str">
        <f>IFERROR(VLOOKUP(X119,'P1'!$B:$AP,41,FALSE),"")</f>
        <v/>
      </c>
      <c r="Y120" s="328" t="str">
        <f>IFERROR(VLOOKUP(Y119,'P1'!$B:$AP,41,FALSE),"")</f>
        <v/>
      </c>
      <c r="Z120" s="328" t="str">
        <f>IFERROR(VLOOKUP(Z119,'P1'!$B:$AP,41,FALSE),"")</f>
        <v/>
      </c>
      <c r="AA120" s="328" t="str">
        <f>IFERROR(VLOOKUP(AA119,'P1'!$B:$AP,41,FALSE),"")</f>
        <v/>
      </c>
      <c r="AB120" s="328" t="str">
        <f>IFERROR(VLOOKUP(AB119,'P1'!$B:$AP,41,FALSE),"")</f>
        <v/>
      </c>
      <c r="AC120" s="328" t="str">
        <f>IFERROR(VLOOKUP(AC119,'P1'!$B:$AP,41,FALSE),"")</f>
        <v/>
      </c>
      <c r="AD120" s="328" t="str">
        <f>IFERROR(VLOOKUP(AD119,'P1'!$B:$AP,41,FALSE),"")</f>
        <v/>
      </c>
      <c r="AE120" s="328" t="str">
        <f>IFERROR(VLOOKUP(AE119,'P1'!$B:$AP,41,FALSE),"")</f>
        <v/>
      </c>
      <c r="AF120" s="328" t="str">
        <f>IFERROR(VLOOKUP(AF119,'P1'!$B:$AP,41,FALSE),"")</f>
        <v/>
      </c>
      <c r="AG120" s="328" t="str">
        <f>IFERROR(VLOOKUP(AG119,'P1'!$B:$AP,41,FALSE),"")</f>
        <v/>
      </c>
      <c r="AH120" s="328" t="str">
        <f>IFERROR(VLOOKUP(AH119,'P1'!$B:$AP,41,FALSE),"")</f>
        <v/>
      </c>
      <c r="AI120" s="328" t="str">
        <f>IFERROR(VLOOKUP(AI119,'P1'!$B:$AP,41,FALSE),"")</f>
        <v/>
      </c>
      <c r="AJ120" s="328" t="str">
        <f>IFERROR(VLOOKUP(AJ119,'P1'!$B:$AP,41,FALSE),"")</f>
        <v/>
      </c>
      <c r="AK120" s="328" t="str">
        <f>IFERROR(VLOOKUP(AK119,'P1'!$B:$AP,41,FALSE),"")</f>
        <v/>
      </c>
      <c r="AL120" s="328" t="str">
        <f>IFERROR(VLOOKUP(AL119,'P1'!$B:$AP,41,FALSE),"")</f>
        <v/>
      </c>
      <c r="AM120" s="328" t="str">
        <f>IFERROR(VLOOKUP(AM119,'P1'!$B:$AP,41,FALSE),"")</f>
        <v/>
      </c>
      <c r="AN120" s="549"/>
      <c r="AO120" s="527"/>
      <c r="AP120" s="553"/>
      <c r="AQ120" s="554"/>
      <c r="AR120" s="527"/>
      <c r="AS120" s="527"/>
      <c r="AT120" s="529"/>
      <c r="AU120" s="326" t="str">
        <f t="shared" ref="AU120" si="124">IFERROR(IF($D119="□",($AO119/$AK$6),($AO119/$AK$8)),"")</f>
        <v/>
      </c>
      <c r="AV120" s="326" t="str">
        <f t="shared" ref="AV120" si="125">IFERROR(IF($D119="□",($AN119/$AO$6),($AN119/$AO$8)),"")</f>
        <v/>
      </c>
      <c r="AX120" s="326" t="s">
        <v>565</v>
      </c>
      <c r="AY120" s="326" t="s">
        <v>565</v>
      </c>
    </row>
    <row r="121" spans="1:51" s="302" customFormat="1" ht="12" customHeight="1">
      <c r="A121" s="532"/>
      <c r="B121" s="535"/>
      <c r="C121" s="538"/>
      <c r="D121" s="541"/>
      <c r="E121" s="323"/>
      <c r="F121" s="546"/>
      <c r="G121" s="547"/>
      <c r="H121" s="327" t="s">
        <v>407</v>
      </c>
      <c r="I121" s="328" t="str">
        <f>IFERROR(VLOOKUP(I119,'P1'!$B:$AP,31,FALSE),"")</f>
        <v/>
      </c>
      <c r="J121" s="328" t="str">
        <f>IFERROR(VLOOKUP(J119,'P1'!$B:$AP,31,FALSE),"")</f>
        <v/>
      </c>
      <c r="K121" s="328" t="str">
        <f>IFERROR(VLOOKUP(K119,'P1'!$B:$AP,31,FALSE),"")</f>
        <v/>
      </c>
      <c r="L121" s="328" t="str">
        <f>IFERROR(VLOOKUP(L119,'P1'!$B:$AP,31,FALSE),"")</f>
        <v/>
      </c>
      <c r="M121" s="328" t="str">
        <f>IFERROR(VLOOKUP(M119,'P1'!$B:$AP,31,FALSE),"")</f>
        <v/>
      </c>
      <c r="N121" s="328" t="str">
        <f>IFERROR(VLOOKUP(N119,'P1'!$B:$AP,31,FALSE),"")</f>
        <v/>
      </c>
      <c r="O121" s="328" t="str">
        <f>IFERROR(VLOOKUP(O119,'P1'!$B:$AP,31,FALSE),"")</f>
        <v/>
      </c>
      <c r="P121" s="328" t="str">
        <f>IFERROR(VLOOKUP(P119,'P1'!$B:$AP,31,FALSE),"")</f>
        <v/>
      </c>
      <c r="Q121" s="328" t="str">
        <f>IFERROR(VLOOKUP(Q119,'P1'!$B:$AP,31,FALSE),"")</f>
        <v/>
      </c>
      <c r="R121" s="328" t="str">
        <f>IFERROR(VLOOKUP(R119,'P1'!$B:$AP,31,FALSE),"")</f>
        <v/>
      </c>
      <c r="S121" s="328" t="str">
        <f>IFERROR(VLOOKUP(S119,'P1'!$B:$AP,31,FALSE),"")</f>
        <v/>
      </c>
      <c r="T121" s="328" t="str">
        <f>IFERROR(VLOOKUP(T119,'P1'!$B:$AP,31,FALSE),"")</f>
        <v/>
      </c>
      <c r="U121" s="328" t="str">
        <f>IFERROR(VLOOKUP(U119,'P1'!$B:$AP,31,FALSE),"")</f>
        <v/>
      </c>
      <c r="V121" s="328" t="str">
        <f>IFERROR(VLOOKUP(V119,'P1'!$B:$AP,31,FALSE),"")</f>
        <v/>
      </c>
      <c r="W121" s="328" t="str">
        <f>IFERROR(VLOOKUP(W119,'P1'!$B:$AP,31,FALSE),"")</f>
        <v/>
      </c>
      <c r="X121" s="328" t="str">
        <f>IFERROR(VLOOKUP(X119,'P1'!$B:$AP,31,FALSE),"")</f>
        <v/>
      </c>
      <c r="Y121" s="328" t="str">
        <f>IFERROR(VLOOKUP(Y119,'P1'!$B:$AP,31,FALSE),"")</f>
        <v/>
      </c>
      <c r="Z121" s="328" t="str">
        <f>IFERROR(VLOOKUP(Z119,'P1'!$B:$AP,31,FALSE),"")</f>
        <v/>
      </c>
      <c r="AA121" s="328" t="str">
        <f>IFERROR(VLOOKUP(AA119,'P1'!$B:$AP,31,FALSE),"")</f>
        <v/>
      </c>
      <c r="AB121" s="328" t="str">
        <f>IFERROR(VLOOKUP(AB119,'P1'!$B:$AP,31,FALSE),"")</f>
        <v/>
      </c>
      <c r="AC121" s="328" t="str">
        <f>IFERROR(VLOOKUP(AC119,'P1'!$B:$AP,31,FALSE),"")</f>
        <v/>
      </c>
      <c r="AD121" s="328" t="str">
        <f>IFERROR(VLOOKUP(AD119,'P1'!$B:$AP,31,FALSE),"")</f>
        <v/>
      </c>
      <c r="AE121" s="328" t="str">
        <f>IFERROR(VLOOKUP(AE119,'P1'!$B:$AP,31,FALSE),"")</f>
        <v/>
      </c>
      <c r="AF121" s="328" t="str">
        <f>IFERROR(VLOOKUP(AF119,'P1'!$B:$AP,31,FALSE),"")</f>
        <v/>
      </c>
      <c r="AG121" s="328" t="str">
        <f>IFERROR(VLOOKUP(AG119,'P1'!$B:$AP,31,FALSE),"")</f>
        <v/>
      </c>
      <c r="AH121" s="328" t="str">
        <f>IFERROR(VLOOKUP(AH119,'P1'!$B:$AP,31,FALSE),"")</f>
        <v/>
      </c>
      <c r="AI121" s="328" t="str">
        <f>IFERROR(VLOOKUP(AI119,'P1'!$B:$AP,31,FALSE),"")</f>
        <v/>
      </c>
      <c r="AJ121" s="328" t="str">
        <f>IFERROR(VLOOKUP(AJ119,'P1'!$B:$AP,31,FALSE),"")</f>
        <v/>
      </c>
      <c r="AK121" s="328" t="str">
        <f>IFERROR(VLOOKUP(AK119,'P1'!$B:$AP,31,FALSE),"")</f>
        <v/>
      </c>
      <c r="AL121" s="328" t="str">
        <f>IFERROR(VLOOKUP(AL119,'P1'!$B:$AP,31,FALSE),"")</f>
        <v/>
      </c>
      <c r="AM121" s="328" t="str">
        <f>IFERROR(VLOOKUP(AM119,'P1'!$B:$AP,31,FALSE),"")</f>
        <v/>
      </c>
      <c r="AN121" s="550"/>
      <c r="AO121" s="528"/>
      <c r="AP121" s="555"/>
      <c r="AQ121" s="556"/>
      <c r="AR121" s="528"/>
      <c r="AS121" s="528"/>
      <c r="AT121" s="529"/>
      <c r="AU121" s="329"/>
      <c r="AV121" s="329"/>
      <c r="AX121" s="329"/>
      <c r="AY121" s="329"/>
    </row>
    <row r="122" spans="1:51" s="302" customFormat="1" ht="12" customHeight="1">
      <c r="A122" s="530">
        <v>34</v>
      </c>
      <c r="B122" s="533"/>
      <c r="C122" s="536"/>
      <c r="D122" s="539" t="s">
        <v>400</v>
      </c>
      <c r="E122" s="319"/>
      <c r="F122" s="542"/>
      <c r="G122" s="543"/>
      <c r="H122" s="320" t="s">
        <v>401</v>
      </c>
      <c r="I122" s="321"/>
      <c r="J122" s="321"/>
      <c r="K122" s="321"/>
      <c r="L122" s="321"/>
      <c r="M122" s="321"/>
      <c r="N122" s="321"/>
      <c r="O122" s="321"/>
      <c r="P122" s="321"/>
      <c r="Q122" s="321"/>
      <c r="R122" s="321"/>
      <c r="S122" s="321"/>
      <c r="T122" s="321"/>
      <c r="U122" s="321"/>
      <c r="V122" s="321"/>
      <c r="W122" s="321"/>
      <c r="X122" s="321"/>
      <c r="Y122" s="321"/>
      <c r="Z122" s="321"/>
      <c r="AA122" s="321"/>
      <c r="AB122" s="321"/>
      <c r="AC122" s="321"/>
      <c r="AD122" s="321"/>
      <c r="AE122" s="321"/>
      <c r="AF122" s="321"/>
      <c r="AG122" s="321"/>
      <c r="AH122" s="321"/>
      <c r="AI122" s="321"/>
      <c r="AJ122" s="321"/>
      <c r="AK122" s="321"/>
      <c r="AL122" s="321"/>
      <c r="AM122" s="321"/>
      <c r="AN122" s="548">
        <f t="shared" ref="AN122" si="126">IF(LEFT($AN$1,6)="共同生活援助",SUM(I123:AM123),SUM(I123:AM124))</f>
        <v>0</v>
      </c>
      <c r="AO122" s="526">
        <f>IF($AN$3="４週",AN122/4,AN122/(DAY(EOMONTH($I$21,0))/7))</f>
        <v>0</v>
      </c>
      <c r="AP122" s="551"/>
      <c r="AQ122" s="552"/>
      <c r="AR122" s="526" t="str">
        <f t="shared" ref="AR122" si="127">IF($AN$3="４週",AU123,AV123)</f>
        <v/>
      </c>
      <c r="AS122" s="526"/>
      <c r="AT122" s="529"/>
      <c r="AU122" s="322" t="s">
        <v>402</v>
      </c>
      <c r="AV122" s="322" t="s">
        <v>403</v>
      </c>
      <c r="AX122" s="322" t="s">
        <v>404</v>
      </c>
      <c r="AY122" s="322" t="s">
        <v>405</v>
      </c>
    </row>
    <row r="123" spans="1:51" s="302" customFormat="1" ht="12" customHeight="1">
      <c r="A123" s="531"/>
      <c r="B123" s="534"/>
      <c r="C123" s="537"/>
      <c r="D123" s="540"/>
      <c r="E123" s="323"/>
      <c r="F123" s="544"/>
      <c r="G123" s="545"/>
      <c r="H123" s="324" t="s">
        <v>406</v>
      </c>
      <c r="I123" s="328" t="str">
        <f>IFERROR(VLOOKUP(I122,'P1'!$B:$AP,41,FALSE),"")</f>
        <v/>
      </c>
      <c r="J123" s="328" t="str">
        <f>IFERROR(VLOOKUP(J122,'P1'!$B:$AP,41,FALSE),"")</f>
        <v/>
      </c>
      <c r="K123" s="328" t="str">
        <f>IFERROR(VLOOKUP(K122,'P1'!$B:$AP,41,FALSE),"")</f>
        <v/>
      </c>
      <c r="L123" s="328" t="str">
        <f>IFERROR(VLOOKUP(L122,'P1'!$B:$AP,41,FALSE),"")</f>
        <v/>
      </c>
      <c r="M123" s="328" t="str">
        <f>IFERROR(VLOOKUP(M122,'P1'!$B:$AP,41,FALSE),"")</f>
        <v/>
      </c>
      <c r="N123" s="328" t="str">
        <f>IFERROR(VLOOKUP(N122,'P1'!$B:$AP,41,FALSE),"")</f>
        <v/>
      </c>
      <c r="O123" s="328" t="str">
        <f>IFERROR(VLOOKUP(O122,'P1'!$B:$AP,41,FALSE),"")</f>
        <v/>
      </c>
      <c r="P123" s="328" t="str">
        <f>IFERROR(VLOOKUP(P122,'P1'!$B:$AP,41,FALSE),"")</f>
        <v/>
      </c>
      <c r="Q123" s="328" t="str">
        <f>IFERROR(VLOOKUP(Q122,'P1'!$B:$AP,41,FALSE),"")</f>
        <v/>
      </c>
      <c r="R123" s="328" t="str">
        <f>IFERROR(VLOOKUP(R122,'P1'!$B:$AP,41,FALSE),"")</f>
        <v/>
      </c>
      <c r="S123" s="328" t="str">
        <f>IFERROR(VLOOKUP(S122,'P1'!$B:$AP,41,FALSE),"")</f>
        <v/>
      </c>
      <c r="T123" s="328" t="str">
        <f>IFERROR(VLOOKUP(T122,'P1'!$B:$AP,41,FALSE),"")</f>
        <v/>
      </c>
      <c r="U123" s="328" t="str">
        <f>IFERROR(VLOOKUP(U122,'P1'!$B:$AP,41,FALSE),"")</f>
        <v/>
      </c>
      <c r="V123" s="328" t="str">
        <f>IFERROR(VLOOKUP(V122,'P1'!$B:$AP,41,FALSE),"")</f>
        <v/>
      </c>
      <c r="W123" s="328" t="str">
        <f>IFERROR(VLOOKUP(W122,'P1'!$B:$AP,41,FALSE),"")</f>
        <v/>
      </c>
      <c r="X123" s="328" t="str">
        <f>IFERROR(VLOOKUP(X122,'P1'!$B:$AP,41,FALSE),"")</f>
        <v/>
      </c>
      <c r="Y123" s="328" t="str">
        <f>IFERROR(VLOOKUP(Y122,'P1'!$B:$AP,41,FALSE),"")</f>
        <v/>
      </c>
      <c r="Z123" s="328" t="str">
        <f>IFERROR(VLOOKUP(Z122,'P1'!$B:$AP,41,FALSE),"")</f>
        <v/>
      </c>
      <c r="AA123" s="328" t="str">
        <f>IFERROR(VLOOKUP(AA122,'P1'!$B:$AP,41,FALSE),"")</f>
        <v/>
      </c>
      <c r="AB123" s="328" t="str">
        <f>IFERROR(VLOOKUP(AB122,'P1'!$B:$AP,41,FALSE),"")</f>
        <v/>
      </c>
      <c r="AC123" s="328" t="str">
        <f>IFERROR(VLOOKUP(AC122,'P1'!$B:$AP,41,FALSE),"")</f>
        <v/>
      </c>
      <c r="AD123" s="328" t="str">
        <f>IFERROR(VLOOKUP(AD122,'P1'!$B:$AP,41,FALSE),"")</f>
        <v/>
      </c>
      <c r="AE123" s="328" t="str">
        <f>IFERROR(VLOOKUP(AE122,'P1'!$B:$AP,41,FALSE),"")</f>
        <v/>
      </c>
      <c r="AF123" s="328" t="str">
        <f>IFERROR(VLOOKUP(AF122,'P1'!$B:$AP,41,FALSE),"")</f>
        <v/>
      </c>
      <c r="AG123" s="328" t="str">
        <f>IFERROR(VLOOKUP(AG122,'P1'!$B:$AP,41,FALSE),"")</f>
        <v/>
      </c>
      <c r="AH123" s="328" t="str">
        <f>IFERROR(VLOOKUP(AH122,'P1'!$B:$AP,41,FALSE),"")</f>
        <v/>
      </c>
      <c r="AI123" s="328" t="str">
        <f>IFERROR(VLOOKUP(AI122,'P1'!$B:$AP,41,FALSE),"")</f>
        <v/>
      </c>
      <c r="AJ123" s="328" t="str">
        <f>IFERROR(VLOOKUP(AJ122,'P1'!$B:$AP,41,FALSE),"")</f>
        <v/>
      </c>
      <c r="AK123" s="328" t="str">
        <f>IFERROR(VLOOKUP(AK122,'P1'!$B:$AP,41,FALSE),"")</f>
        <v/>
      </c>
      <c r="AL123" s="328" t="str">
        <f>IFERROR(VLOOKUP(AL122,'P1'!$B:$AP,41,FALSE),"")</f>
        <v/>
      </c>
      <c r="AM123" s="328" t="str">
        <f>IFERROR(VLOOKUP(AM122,'P1'!$B:$AP,41,FALSE),"")</f>
        <v/>
      </c>
      <c r="AN123" s="549"/>
      <c r="AO123" s="527"/>
      <c r="AP123" s="553"/>
      <c r="AQ123" s="554"/>
      <c r="AR123" s="527"/>
      <c r="AS123" s="527"/>
      <c r="AT123" s="529"/>
      <c r="AU123" s="326" t="str">
        <f t="shared" ref="AU123" si="128">IFERROR(IF($D122="□",($AO122/$AK$6),($AO122/$AK$8)),"")</f>
        <v/>
      </c>
      <c r="AV123" s="326" t="str">
        <f t="shared" ref="AV123" si="129">IFERROR(IF($D122="□",($AN122/$AO$6),($AN122/$AO$8)),"")</f>
        <v/>
      </c>
      <c r="AX123" s="326" t="s">
        <v>565</v>
      </c>
      <c r="AY123" s="326" t="s">
        <v>565</v>
      </c>
    </row>
    <row r="124" spans="1:51" s="302" customFormat="1" ht="12" customHeight="1">
      <c r="A124" s="532"/>
      <c r="B124" s="535"/>
      <c r="C124" s="538"/>
      <c r="D124" s="541"/>
      <c r="E124" s="323"/>
      <c r="F124" s="546"/>
      <c r="G124" s="547"/>
      <c r="H124" s="327" t="s">
        <v>407</v>
      </c>
      <c r="I124" s="330" t="str">
        <f>IFERROR(VLOOKUP(I122,'P1'!$B:$AP,31,FALSE),"")</f>
        <v/>
      </c>
      <c r="J124" s="328" t="str">
        <f>IFERROR(VLOOKUP(J122,'P1'!$B:$AP,31,FALSE),"")</f>
        <v/>
      </c>
      <c r="K124" s="328" t="str">
        <f>IFERROR(VLOOKUP(K122,'P1'!$B:$AP,31,FALSE),"")</f>
        <v/>
      </c>
      <c r="L124" s="328" t="str">
        <f>IFERROR(VLOOKUP(L122,'P1'!$B:$AP,31,FALSE),"")</f>
        <v/>
      </c>
      <c r="M124" s="328" t="str">
        <f>IFERROR(VLOOKUP(M122,'P1'!$B:$AP,31,FALSE),"")</f>
        <v/>
      </c>
      <c r="N124" s="328" t="str">
        <f>IFERROR(VLOOKUP(N122,'P1'!$B:$AP,31,FALSE),"")</f>
        <v/>
      </c>
      <c r="O124" s="328" t="str">
        <f>IFERROR(VLOOKUP(O122,'P1'!$B:$AP,31,FALSE),"")</f>
        <v/>
      </c>
      <c r="P124" s="328" t="str">
        <f>IFERROR(VLOOKUP(P122,'P1'!$B:$AP,31,FALSE),"")</f>
        <v/>
      </c>
      <c r="Q124" s="328" t="str">
        <f>IFERROR(VLOOKUP(Q122,'P1'!$B:$AP,31,FALSE),"")</f>
        <v/>
      </c>
      <c r="R124" s="328" t="str">
        <f>IFERROR(VLOOKUP(R122,'P1'!$B:$AP,31,FALSE),"")</f>
        <v/>
      </c>
      <c r="S124" s="328" t="str">
        <f>IFERROR(VLOOKUP(S122,'P1'!$B:$AP,31,FALSE),"")</f>
        <v/>
      </c>
      <c r="T124" s="328" t="str">
        <f>IFERROR(VLOOKUP(T122,'P1'!$B:$AP,31,FALSE),"")</f>
        <v/>
      </c>
      <c r="U124" s="328" t="str">
        <f>IFERROR(VLOOKUP(U122,'P1'!$B:$AP,31,FALSE),"")</f>
        <v/>
      </c>
      <c r="V124" s="328" t="str">
        <f>IFERROR(VLOOKUP(V122,'P1'!$B:$AP,31,FALSE),"")</f>
        <v/>
      </c>
      <c r="W124" s="328" t="str">
        <f>IFERROR(VLOOKUP(W122,'P1'!$B:$AP,31,FALSE),"")</f>
        <v/>
      </c>
      <c r="X124" s="328" t="str">
        <f>IFERROR(VLOOKUP(X122,'P1'!$B:$AP,31,FALSE),"")</f>
        <v/>
      </c>
      <c r="Y124" s="328" t="str">
        <f>IFERROR(VLOOKUP(Y122,'P1'!$B:$AP,31,FALSE),"")</f>
        <v/>
      </c>
      <c r="Z124" s="328" t="str">
        <f>IFERROR(VLOOKUP(Z122,'P1'!$B:$AP,31,FALSE),"")</f>
        <v/>
      </c>
      <c r="AA124" s="328" t="str">
        <f>IFERROR(VLOOKUP(AA122,'P1'!$B:$AP,31,FALSE),"")</f>
        <v/>
      </c>
      <c r="AB124" s="328" t="str">
        <f>IFERROR(VLOOKUP(AB122,'P1'!$B:$AP,31,FALSE),"")</f>
        <v/>
      </c>
      <c r="AC124" s="328" t="str">
        <f>IFERROR(VLOOKUP(AC122,'P1'!$B:$AP,31,FALSE),"")</f>
        <v/>
      </c>
      <c r="AD124" s="328" t="str">
        <f>IFERROR(VLOOKUP(AD122,'P1'!$B:$AP,31,FALSE),"")</f>
        <v/>
      </c>
      <c r="AE124" s="328" t="str">
        <f>IFERROR(VLOOKUP(AE122,'P1'!$B:$AP,31,FALSE),"")</f>
        <v/>
      </c>
      <c r="AF124" s="328" t="str">
        <f>IFERROR(VLOOKUP(AF122,'P1'!$B:$AP,31,FALSE),"")</f>
        <v/>
      </c>
      <c r="AG124" s="328" t="str">
        <f>IFERROR(VLOOKUP(AG122,'P1'!$B:$AP,31,FALSE),"")</f>
        <v/>
      </c>
      <c r="AH124" s="328" t="str">
        <f>IFERROR(VLOOKUP(AH122,'P1'!$B:$AP,31,FALSE),"")</f>
        <v/>
      </c>
      <c r="AI124" s="328" t="str">
        <f>IFERROR(VLOOKUP(AI122,'P1'!$B:$AP,31,FALSE),"")</f>
        <v/>
      </c>
      <c r="AJ124" s="328" t="str">
        <f>IFERROR(VLOOKUP(AJ122,'P1'!$B:$AP,31,FALSE),"")</f>
        <v/>
      </c>
      <c r="AK124" s="328" t="str">
        <f>IFERROR(VLOOKUP(AK122,'P1'!$B:$AP,31,FALSE),"")</f>
        <v/>
      </c>
      <c r="AL124" s="328" t="str">
        <f>IFERROR(VLOOKUP(AL122,'P1'!$B:$AP,31,FALSE),"")</f>
        <v/>
      </c>
      <c r="AM124" s="328" t="str">
        <f>IFERROR(VLOOKUP(AM122,'P1'!$B:$AP,31,FALSE),"")</f>
        <v/>
      </c>
      <c r="AN124" s="550"/>
      <c r="AO124" s="528"/>
      <c r="AP124" s="555"/>
      <c r="AQ124" s="556"/>
      <c r="AR124" s="528"/>
      <c r="AS124" s="528"/>
      <c r="AT124" s="529"/>
      <c r="AU124" s="329"/>
      <c r="AV124" s="329"/>
      <c r="AX124" s="329"/>
      <c r="AY124" s="329"/>
    </row>
    <row r="125" spans="1:51" s="302" customFormat="1" ht="12" customHeight="1">
      <c r="A125" s="530">
        <v>35</v>
      </c>
      <c r="B125" s="533"/>
      <c r="C125" s="536"/>
      <c r="D125" s="539" t="s">
        <v>400</v>
      </c>
      <c r="E125" s="319"/>
      <c r="F125" s="542"/>
      <c r="G125" s="543"/>
      <c r="H125" s="320" t="s">
        <v>401</v>
      </c>
      <c r="I125" s="321"/>
      <c r="J125" s="321"/>
      <c r="K125" s="321"/>
      <c r="L125" s="321"/>
      <c r="M125" s="321"/>
      <c r="N125" s="321"/>
      <c r="O125" s="321"/>
      <c r="P125" s="321"/>
      <c r="Q125" s="321"/>
      <c r="R125" s="321"/>
      <c r="S125" s="321"/>
      <c r="T125" s="321"/>
      <c r="U125" s="321"/>
      <c r="V125" s="321"/>
      <c r="W125" s="321"/>
      <c r="X125" s="321"/>
      <c r="Y125" s="321"/>
      <c r="Z125" s="321"/>
      <c r="AA125" s="321"/>
      <c r="AB125" s="321"/>
      <c r="AC125" s="321"/>
      <c r="AD125" s="321"/>
      <c r="AE125" s="321"/>
      <c r="AF125" s="321"/>
      <c r="AG125" s="321"/>
      <c r="AH125" s="321"/>
      <c r="AI125" s="321"/>
      <c r="AJ125" s="321"/>
      <c r="AK125" s="321"/>
      <c r="AL125" s="321"/>
      <c r="AM125" s="321"/>
      <c r="AN125" s="548">
        <f t="shared" ref="AN125" si="130">IF(LEFT($AN$1,6)="共同生活援助",SUM(I126:AM126),SUM(I126:AM127))</f>
        <v>0</v>
      </c>
      <c r="AO125" s="526">
        <f>IF($AN$3="４週",AN125/4,AN125/(DAY(EOMONTH($I$21,0))/7))</f>
        <v>0</v>
      </c>
      <c r="AP125" s="551"/>
      <c r="AQ125" s="552"/>
      <c r="AR125" s="526" t="str">
        <f t="shared" ref="AR125" si="131">IF($AN$3="４週",AU126,AV126)</f>
        <v/>
      </c>
      <c r="AS125" s="526"/>
      <c r="AT125" s="529"/>
      <c r="AU125" s="322" t="s">
        <v>402</v>
      </c>
      <c r="AV125" s="322" t="s">
        <v>403</v>
      </c>
      <c r="AX125" s="322" t="s">
        <v>404</v>
      </c>
      <c r="AY125" s="322" t="s">
        <v>405</v>
      </c>
    </row>
    <row r="126" spans="1:51" s="302" customFormat="1" ht="12" customHeight="1">
      <c r="A126" s="531"/>
      <c r="B126" s="534"/>
      <c r="C126" s="537"/>
      <c r="D126" s="540"/>
      <c r="E126" s="323"/>
      <c r="F126" s="544"/>
      <c r="G126" s="545"/>
      <c r="H126" s="324" t="s">
        <v>406</v>
      </c>
      <c r="I126" s="328" t="str">
        <f>IFERROR(VLOOKUP(I125,'P1'!$B:$AP,41,FALSE),"")</f>
        <v/>
      </c>
      <c r="J126" s="328" t="str">
        <f>IFERROR(VLOOKUP(J125,'P1'!$B:$AP,41,FALSE),"")</f>
        <v/>
      </c>
      <c r="K126" s="328" t="str">
        <f>IFERROR(VLOOKUP(K125,'P1'!$B:$AP,41,FALSE),"")</f>
        <v/>
      </c>
      <c r="L126" s="328" t="str">
        <f>IFERROR(VLOOKUP(L125,'P1'!$B:$AP,41,FALSE),"")</f>
        <v/>
      </c>
      <c r="M126" s="328" t="str">
        <f>IFERROR(VLOOKUP(M125,'P1'!$B:$AP,41,FALSE),"")</f>
        <v/>
      </c>
      <c r="N126" s="328" t="str">
        <f>IFERROR(VLOOKUP(N125,'P1'!$B:$AP,41,FALSE),"")</f>
        <v/>
      </c>
      <c r="O126" s="328" t="str">
        <f>IFERROR(VLOOKUP(O125,'P1'!$B:$AP,41,FALSE),"")</f>
        <v/>
      </c>
      <c r="P126" s="328" t="str">
        <f>IFERROR(VLOOKUP(P125,'P1'!$B:$AP,41,FALSE),"")</f>
        <v/>
      </c>
      <c r="Q126" s="328" t="str">
        <f>IFERROR(VLOOKUP(Q125,'P1'!$B:$AP,41,FALSE),"")</f>
        <v/>
      </c>
      <c r="R126" s="328" t="str">
        <f>IFERROR(VLOOKUP(R125,'P1'!$B:$AP,41,FALSE),"")</f>
        <v/>
      </c>
      <c r="S126" s="328" t="str">
        <f>IFERROR(VLOOKUP(S125,'P1'!$B:$AP,41,FALSE),"")</f>
        <v/>
      </c>
      <c r="T126" s="328" t="str">
        <f>IFERROR(VLOOKUP(T125,'P1'!$B:$AP,41,FALSE),"")</f>
        <v/>
      </c>
      <c r="U126" s="328" t="str">
        <f>IFERROR(VLOOKUP(U125,'P1'!$B:$AP,41,FALSE),"")</f>
        <v/>
      </c>
      <c r="V126" s="328" t="str">
        <f>IFERROR(VLOOKUP(V125,'P1'!$B:$AP,41,FALSE),"")</f>
        <v/>
      </c>
      <c r="W126" s="328" t="str">
        <f>IFERROR(VLOOKUP(W125,'P1'!$B:$AP,41,FALSE),"")</f>
        <v/>
      </c>
      <c r="X126" s="328" t="str">
        <f>IFERROR(VLOOKUP(X125,'P1'!$B:$AP,41,FALSE),"")</f>
        <v/>
      </c>
      <c r="Y126" s="328" t="str">
        <f>IFERROR(VLOOKUP(Y125,'P1'!$B:$AP,41,FALSE),"")</f>
        <v/>
      </c>
      <c r="Z126" s="328" t="str">
        <f>IFERROR(VLOOKUP(Z125,'P1'!$B:$AP,41,FALSE),"")</f>
        <v/>
      </c>
      <c r="AA126" s="328" t="str">
        <f>IFERROR(VLOOKUP(AA125,'P1'!$B:$AP,41,FALSE),"")</f>
        <v/>
      </c>
      <c r="AB126" s="328" t="str">
        <f>IFERROR(VLOOKUP(AB125,'P1'!$B:$AP,41,FALSE),"")</f>
        <v/>
      </c>
      <c r="AC126" s="328" t="str">
        <f>IFERROR(VLOOKUP(AC125,'P1'!$B:$AP,41,FALSE),"")</f>
        <v/>
      </c>
      <c r="AD126" s="328" t="str">
        <f>IFERROR(VLOOKUP(AD125,'P1'!$B:$AP,41,FALSE),"")</f>
        <v/>
      </c>
      <c r="AE126" s="328" t="str">
        <f>IFERROR(VLOOKUP(AE125,'P1'!$B:$AP,41,FALSE),"")</f>
        <v/>
      </c>
      <c r="AF126" s="328" t="str">
        <f>IFERROR(VLOOKUP(AF125,'P1'!$B:$AP,41,FALSE),"")</f>
        <v/>
      </c>
      <c r="AG126" s="328" t="str">
        <f>IFERROR(VLOOKUP(AG125,'P1'!$B:$AP,41,FALSE),"")</f>
        <v/>
      </c>
      <c r="AH126" s="328" t="str">
        <f>IFERROR(VLOOKUP(AH125,'P1'!$B:$AP,41,FALSE),"")</f>
        <v/>
      </c>
      <c r="AI126" s="328" t="str">
        <f>IFERROR(VLOOKUP(AI125,'P1'!$B:$AP,41,FALSE),"")</f>
        <v/>
      </c>
      <c r="AJ126" s="328" t="str">
        <f>IFERROR(VLOOKUP(AJ125,'P1'!$B:$AP,41,FALSE),"")</f>
        <v/>
      </c>
      <c r="AK126" s="328" t="str">
        <f>IFERROR(VLOOKUP(AK125,'P1'!$B:$AP,41,FALSE),"")</f>
        <v/>
      </c>
      <c r="AL126" s="328" t="str">
        <f>IFERROR(VLOOKUP(AL125,'P1'!$B:$AP,41,FALSE),"")</f>
        <v/>
      </c>
      <c r="AM126" s="328" t="str">
        <f>IFERROR(VLOOKUP(AM125,'P1'!$B:$AP,41,FALSE),"")</f>
        <v/>
      </c>
      <c r="AN126" s="549"/>
      <c r="AO126" s="527"/>
      <c r="AP126" s="553"/>
      <c r="AQ126" s="554"/>
      <c r="AR126" s="527"/>
      <c r="AS126" s="527"/>
      <c r="AT126" s="529"/>
      <c r="AU126" s="326" t="str">
        <f t="shared" ref="AU126" si="132">IFERROR(IF($D125="□",($AO125/$AK$6),($AO125/$AK$8)),"")</f>
        <v/>
      </c>
      <c r="AV126" s="326" t="str">
        <f t="shared" ref="AV126" si="133">IFERROR(IF($D125="□",($AN125/$AO$6),($AN125/$AO$8)),"")</f>
        <v/>
      </c>
      <c r="AX126" s="326" t="s">
        <v>565</v>
      </c>
      <c r="AY126" s="326" t="s">
        <v>565</v>
      </c>
    </row>
    <row r="127" spans="1:51" s="302" customFormat="1" ht="12" customHeight="1">
      <c r="A127" s="532"/>
      <c r="B127" s="535"/>
      <c r="C127" s="538"/>
      <c r="D127" s="541"/>
      <c r="E127" s="323"/>
      <c r="F127" s="546"/>
      <c r="G127" s="547"/>
      <c r="H127" s="327" t="s">
        <v>407</v>
      </c>
      <c r="I127" s="328" t="str">
        <f>IFERROR(VLOOKUP(I125,'P1'!$B:$AP,31,FALSE),"")</f>
        <v/>
      </c>
      <c r="J127" s="328" t="str">
        <f>IFERROR(VLOOKUP(J125,'P1'!$B:$AP,31,FALSE),"")</f>
        <v/>
      </c>
      <c r="K127" s="328" t="str">
        <f>IFERROR(VLOOKUP(K125,'P1'!$B:$AP,31,FALSE),"")</f>
        <v/>
      </c>
      <c r="L127" s="328" t="str">
        <f>IFERROR(VLOOKUP(L125,'P1'!$B:$AP,31,FALSE),"")</f>
        <v/>
      </c>
      <c r="M127" s="328" t="str">
        <f>IFERROR(VLOOKUP(M125,'P1'!$B:$AP,31,FALSE),"")</f>
        <v/>
      </c>
      <c r="N127" s="328" t="str">
        <f>IFERROR(VLOOKUP(N125,'P1'!$B:$AP,31,FALSE),"")</f>
        <v/>
      </c>
      <c r="O127" s="328" t="str">
        <f>IFERROR(VLOOKUP(O125,'P1'!$B:$AP,31,FALSE),"")</f>
        <v/>
      </c>
      <c r="P127" s="328" t="str">
        <f>IFERROR(VLOOKUP(P125,'P1'!$B:$AP,31,FALSE),"")</f>
        <v/>
      </c>
      <c r="Q127" s="328" t="str">
        <f>IFERROR(VLOOKUP(Q125,'P1'!$B:$AP,31,FALSE),"")</f>
        <v/>
      </c>
      <c r="R127" s="328" t="str">
        <f>IFERROR(VLOOKUP(R125,'P1'!$B:$AP,31,FALSE),"")</f>
        <v/>
      </c>
      <c r="S127" s="328" t="str">
        <f>IFERROR(VLOOKUP(S125,'P1'!$B:$AP,31,FALSE),"")</f>
        <v/>
      </c>
      <c r="T127" s="328" t="str">
        <f>IFERROR(VLOOKUP(T125,'P1'!$B:$AP,31,FALSE),"")</f>
        <v/>
      </c>
      <c r="U127" s="328" t="str">
        <f>IFERROR(VLOOKUP(U125,'P1'!$B:$AP,31,FALSE),"")</f>
        <v/>
      </c>
      <c r="V127" s="328" t="str">
        <f>IFERROR(VLOOKUP(V125,'P1'!$B:$AP,31,FALSE),"")</f>
        <v/>
      </c>
      <c r="W127" s="328" t="str">
        <f>IFERROR(VLOOKUP(W125,'P1'!$B:$AP,31,FALSE),"")</f>
        <v/>
      </c>
      <c r="X127" s="328" t="str">
        <f>IFERROR(VLOOKUP(X125,'P1'!$B:$AP,31,FALSE),"")</f>
        <v/>
      </c>
      <c r="Y127" s="328" t="str">
        <f>IFERROR(VLOOKUP(Y125,'P1'!$B:$AP,31,FALSE),"")</f>
        <v/>
      </c>
      <c r="Z127" s="328" t="str">
        <f>IFERROR(VLOOKUP(Z125,'P1'!$B:$AP,31,FALSE),"")</f>
        <v/>
      </c>
      <c r="AA127" s="328" t="str">
        <f>IFERROR(VLOOKUP(AA125,'P1'!$B:$AP,31,FALSE),"")</f>
        <v/>
      </c>
      <c r="AB127" s="328" t="str">
        <f>IFERROR(VLOOKUP(AB125,'P1'!$B:$AP,31,FALSE),"")</f>
        <v/>
      </c>
      <c r="AC127" s="328" t="str">
        <f>IFERROR(VLOOKUP(AC125,'P1'!$B:$AP,31,FALSE),"")</f>
        <v/>
      </c>
      <c r="AD127" s="328" t="str">
        <f>IFERROR(VLOOKUP(AD125,'P1'!$B:$AP,31,FALSE),"")</f>
        <v/>
      </c>
      <c r="AE127" s="328" t="str">
        <f>IFERROR(VLOOKUP(AE125,'P1'!$B:$AP,31,FALSE),"")</f>
        <v/>
      </c>
      <c r="AF127" s="328" t="str">
        <f>IFERROR(VLOOKUP(AF125,'P1'!$B:$AP,31,FALSE),"")</f>
        <v/>
      </c>
      <c r="AG127" s="328" t="str">
        <f>IFERROR(VLOOKUP(AG125,'P1'!$B:$AP,31,FALSE),"")</f>
        <v/>
      </c>
      <c r="AH127" s="328" t="str">
        <f>IFERROR(VLOOKUP(AH125,'P1'!$B:$AP,31,FALSE),"")</f>
        <v/>
      </c>
      <c r="AI127" s="328" t="str">
        <f>IFERROR(VLOOKUP(AI125,'P1'!$B:$AP,31,FALSE),"")</f>
        <v/>
      </c>
      <c r="AJ127" s="328" t="str">
        <f>IFERROR(VLOOKUP(AJ125,'P1'!$B:$AP,31,FALSE),"")</f>
        <v/>
      </c>
      <c r="AK127" s="328" t="str">
        <f>IFERROR(VLOOKUP(AK125,'P1'!$B:$AP,31,FALSE),"")</f>
        <v/>
      </c>
      <c r="AL127" s="328" t="str">
        <f>IFERROR(VLOOKUP(AL125,'P1'!$B:$AP,31,FALSE),"")</f>
        <v/>
      </c>
      <c r="AM127" s="328" t="str">
        <f>IFERROR(VLOOKUP(AM125,'P1'!$B:$AP,31,FALSE),"")</f>
        <v/>
      </c>
      <c r="AN127" s="550"/>
      <c r="AO127" s="528"/>
      <c r="AP127" s="555"/>
      <c r="AQ127" s="556"/>
      <c r="AR127" s="528"/>
      <c r="AS127" s="528"/>
      <c r="AT127" s="529"/>
      <c r="AU127" s="329"/>
      <c r="AV127" s="329"/>
      <c r="AX127" s="329"/>
      <c r="AY127" s="329"/>
    </row>
    <row r="128" spans="1:51" s="302" customFormat="1" ht="12" customHeight="1">
      <c r="A128" s="530">
        <v>36</v>
      </c>
      <c r="B128" s="533"/>
      <c r="C128" s="536"/>
      <c r="D128" s="539" t="s">
        <v>400</v>
      </c>
      <c r="E128" s="319"/>
      <c r="F128" s="542"/>
      <c r="G128" s="543"/>
      <c r="H128" s="320" t="s">
        <v>401</v>
      </c>
      <c r="I128" s="321"/>
      <c r="J128" s="321"/>
      <c r="K128" s="321"/>
      <c r="L128" s="321"/>
      <c r="M128" s="321"/>
      <c r="N128" s="321"/>
      <c r="O128" s="321"/>
      <c r="P128" s="321"/>
      <c r="Q128" s="321"/>
      <c r="R128" s="321"/>
      <c r="S128" s="321"/>
      <c r="T128" s="321"/>
      <c r="U128" s="321"/>
      <c r="V128" s="321"/>
      <c r="W128" s="321"/>
      <c r="X128" s="321"/>
      <c r="Y128" s="321"/>
      <c r="Z128" s="321"/>
      <c r="AA128" s="321"/>
      <c r="AB128" s="321"/>
      <c r="AC128" s="321"/>
      <c r="AD128" s="321"/>
      <c r="AE128" s="321"/>
      <c r="AF128" s="321"/>
      <c r="AG128" s="321"/>
      <c r="AH128" s="321"/>
      <c r="AI128" s="321"/>
      <c r="AJ128" s="321"/>
      <c r="AK128" s="321"/>
      <c r="AL128" s="321"/>
      <c r="AM128" s="321"/>
      <c r="AN128" s="548">
        <f t="shared" ref="AN128" si="134">IF(LEFT($AN$1,6)="共同生活援助",SUM(I129:AM129),SUM(I129:AM130))</f>
        <v>0</v>
      </c>
      <c r="AO128" s="526">
        <f>IF($AN$3="４週",AN128/4,AN128/(DAY(EOMONTH($I$21,0))/7))</f>
        <v>0</v>
      </c>
      <c r="AP128" s="551"/>
      <c r="AQ128" s="552"/>
      <c r="AR128" s="526" t="str">
        <f t="shared" ref="AR128" si="135">IF($AN$3="４週",AU129,AV129)</f>
        <v/>
      </c>
      <c r="AS128" s="526"/>
      <c r="AT128" s="529"/>
      <c r="AU128" s="322" t="s">
        <v>402</v>
      </c>
      <c r="AV128" s="322" t="s">
        <v>403</v>
      </c>
      <c r="AX128" s="322" t="s">
        <v>404</v>
      </c>
      <c r="AY128" s="322" t="s">
        <v>405</v>
      </c>
    </row>
    <row r="129" spans="1:51" s="302" customFormat="1" ht="12" customHeight="1">
      <c r="A129" s="531"/>
      <c r="B129" s="534"/>
      <c r="C129" s="537"/>
      <c r="D129" s="540"/>
      <c r="E129" s="323"/>
      <c r="F129" s="544"/>
      <c r="G129" s="545"/>
      <c r="H129" s="324" t="s">
        <v>406</v>
      </c>
      <c r="I129" s="328" t="str">
        <f>IFERROR(VLOOKUP(I128,'P1'!$B:$AP,41,FALSE),"")</f>
        <v/>
      </c>
      <c r="J129" s="328" t="str">
        <f>IFERROR(VLOOKUP(J128,'P1'!$B:$AP,41,FALSE),"")</f>
        <v/>
      </c>
      <c r="K129" s="328" t="str">
        <f>IFERROR(VLOOKUP(K128,'P1'!$B:$AP,41,FALSE),"")</f>
        <v/>
      </c>
      <c r="L129" s="328" t="str">
        <f>IFERROR(VLOOKUP(L128,'P1'!$B:$AP,41,FALSE),"")</f>
        <v/>
      </c>
      <c r="M129" s="328" t="str">
        <f>IFERROR(VLOOKUP(M128,'P1'!$B:$AP,41,FALSE),"")</f>
        <v/>
      </c>
      <c r="N129" s="328" t="str">
        <f>IFERROR(VLOOKUP(N128,'P1'!$B:$AP,41,FALSE),"")</f>
        <v/>
      </c>
      <c r="O129" s="328" t="str">
        <f>IFERROR(VLOOKUP(O128,'P1'!$B:$AP,41,FALSE),"")</f>
        <v/>
      </c>
      <c r="P129" s="328" t="str">
        <f>IFERROR(VLOOKUP(P128,'P1'!$B:$AP,41,FALSE),"")</f>
        <v/>
      </c>
      <c r="Q129" s="328" t="str">
        <f>IFERROR(VLOOKUP(Q128,'P1'!$B:$AP,41,FALSE),"")</f>
        <v/>
      </c>
      <c r="R129" s="328" t="str">
        <f>IFERROR(VLOOKUP(R128,'P1'!$B:$AP,41,FALSE),"")</f>
        <v/>
      </c>
      <c r="S129" s="328" t="str">
        <f>IFERROR(VLOOKUP(S128,'P1'!$B:$AP,41,FALSE),"")</f>
        <v/>
      </c>
      <c r="T129" s="328" t="str">
        <f>IFERROR(VLOOKUP(T128,'P1'!$B:$AP,41,FALSE),"")</f>
        <v/>
      </c>
      <c r="U129" s="328" t="str">
        <f>IFERROR(VLOOKUP(U128,'P1'!$B:$AP,41,FALSE),"")</f>
        <v/>
      </c>
      <c r="V129" s="328" t="str">
        <f>IFERROR(VLOOKUP(V128,'P1'!$B:$AP,41,FALSE),"")</f>
        <v/>
      </c>
      <c r="W129" s="328" t="str">
        <f>IFERROR(VLOOKUP(W128,'P1'!$B:$AP,41,FALSE),"")</f>
        <v/>
      </c>
      <c r="X129" s="328" t="str">
        <f>IFERROR(VLOOKUP(X128,'P1'!$B:$AP,41,FALSE),"")</f>
        <v/>
      </c>
      <c r="Y129" s="328" t="str">
        <f>IFERROR(VLOOKUP(Y128,'P1'!$B:$AP,41,FALSE),"")</f>
        <v/>
      </c>
      <c r="Z129" s="328" t="str">
        <f>IFERROR(VLOOKUP(Z128,'P1'!$B:$AP,41,FALSE),"")</f>
        <v/>
      </c>
      <c r="AA129" s="328" t="str">
        <f>IFERROR(VLOOKUP(AA128,'P1'!$B:$AP,41,FALSE),"")</f>
        <v/>
      </c>
      <c r="AB129" s="328" t="str">
        <f>IFERROR(VLOOKUP(AB128,'P1'!$B:$AP,41,FALSE),"")</f>
        <v/>
      </c>
      <c r="AC129" s="328" t="str">
        <f>IFERROR(VLOOKUP(AC128,'P1'!$B:$AP,41,FALSE),"")</f>
        <v/>
      </c>
      <c r="AD129" s="328" t="str">
        <f>IFERROR(VLOOKUP(AD128,'P1'!$B:$AP,41,FALSE),"")</f>
        <v/>
      </c>
      <c r="AE129" s="328" t="str">
        <f>IFERROR(VLOOKUP(AE128,'P1'!$B:$AP,41,FALSE),"")</f>
        <v/>
      </c>
      <c r="AF129" s="328" t="str">
        <f>IFERROR(VLOOKUP(AF128,'P1'!$B:$AP,41,FALSE),"")</f>
        <v/>
      </c>
      <c r="AG129" s="328" t="str">
        <f>IFERROR(VLOOKUP(AG128,'P1'!$B:$AP,41,FALSE),"")</f>
        <v/>
      </c>
      <c r="AH129" s="328" t="str">
        <f>IFERROR(VLOOKUP(AH128,'P1'!$B:$AP,41,FALSE),"")</f>
        <v/>
      </c>
      <c r="AI129" s="328" t="str">
        <f>IFERROR(VLOOKUP(AI128,'P1'!$B:$AP,41,FALSE),"")</f>
        <v/>
      </c>
      <c r="AJ129" s="328" t="str">
        <f>IFERROR(VLOOKUP(AJ128,'P1'!$B:$AP,41,FALSE),"")</f>
        <v/>
      </c>
      <c r="AK129" s="328" t="str">
        <f>IFERROR(VLOOKUP(AK128,'P1'!$B:$AP,41,FALSE),"")</f>
        <v/>
      </c>
      <c r="AL129" s="328" t="str">
        <f>IFERROR(VLOOKUP(AL128,'P1'!$B:$AP,41,FALSE),"")</f>
        <v/>
      </c>
      <c r="AM129" s="328" t="str">
        <f>IFERROR(VLOOKUP(AM128,'P1'!$B:$AP,41,FALSE),"")</f>
        <v/>
      </c>
      <c r="AN129" s="549"/>
      <c r="AO129" s="527"/>
      <c r="AP129" s="553"/>
      <c r="AQ129" s="554"/>
      <c r="AR129" s="527"/>
      <c r="AS129" s="527"/>
      <c r="AT129" s="529"/>
      <c r="AU129" s="326" t="str">
        <f t="shared" ref="AU129" si="136">IFERROR(IF($D128="□",($AO128/$AK$6),($AO128/$AK$8)),"")</f>
        <v/>
      </c>
      <c r="AV129" s="326" t="str">
        <f t="shared" ref="AV129" si="137">IFERROR(IF($D128="□",($AN128/$AO$6),($AN128/$AO$8)),"")</f>
        <v/>
      </c>
      <c r="AX129" s="326" t="s">
        <v>565</v>
      </c>
      <c r="AY129" s="326" t="s">
        <v>565</v>
      </c>
    </row>
    <row r="130" spans="1:51" s="302" customFormat="1" ht="12" customHeight="1">
      <c r="A130" s="532"/>
      <c r="B130" s="535"/>
      <c r="C130" s="538"/>
      <c r="D130" s="541"/>
      <c r="E130" s="323"/>
      <c r="F130" s="546"/>
      <c r="G130" s="547"/>
      <c r="H130" s="327" t="s">
        <v>407</v>
      </c>
      <c r="I130" s="328" t="str">
        <f>IFERROR(VLOOKUP(I128,'P1'!$B:$AP,31,FALSE),"")</f>
        <v/>
      </c>
      <c r="J130" s="328" t="str">
        <f>IFERROR(VLOOKUP(J128,'P1'!$B:$AP,31,FALSE),"")</f>
        <v/>
      </c>
      <c r="K130" s="328" t="str">
        <f>IFERROR(VLOOKUP(K128,'P1'!$B:$AP,31,FALSE),"")</f>
        <v/>
      </c>
      <c r="L130" s="328" t="str">
        <f>IFERROR(VLOOKUP(L128,'P1'!$B:$AP,31,FALSE),"")</f>
        <v/>
      </c>
      <c r="M130" s="328" t="str">
        <f>IFERROR(VLOOKUP(M128,'P1'!$B:$AP,31,FALSE),"")</f>
        <v/>
      </c>
      <c r="N130" s="328" t="str">
        <f>IFERROR(VLOOKUP(N128,'P1'!$B:$AP,31,FALSE),"")</f>
        <v/>
      </c>
      <c r="O130" s="328" t="str">
        <f>IFERROR(VLOOKUP(O128,'P1'!$B:$AP,31,FALSE),"")</f>
        <v/>
      </c>
      <c r="P130" s="328" t="str">
        <f>IFERROR(VLOOKUP(P128,'P1'!$B:$AP,31,FALSE),"")</f>
        <v/>
      </c>
      <c r="Q130" s="328" t="str">
        <f>IFERROR(VLOOKUP(Q128,'P1'!$B:$AP,31,FALSE),"")</f>
        <v/>
      </c>
      <c r="R130" s="328" t="str">
        <f>IFERROR(VLOOKUP(R128,'P1'!$B:$AP,31,FALSE),"")</f>
        <v/>
      </c>
      <c r="S130" s="328" t="str">
        <f>IFERROR(VLOOKUP(S128,'P1'!$B:$AP,31,FALSE),"")</f>
        <v/>
      </c>
      <c r="T130" s="328" t="str">
        <f>IFERROR(VLOOKUP(T128,'P1'!$B:$AP,31,FALSE),"")</f>
        <v/>
      </c>
      <c r="U130" s="328" t="str">
        <f>IFERROR(VLOOKUP(U128,'P1'!$B:$AP,31,FALSE),"")</f>
        <v/>
      </c>
      <c r="V130" s="328" t="str">
        <f>IFERROR(VLOOKUP(V128,'P1'!$B:$AP,31,FALSE),"")</f>
        <v/>
      </c>
      <c r="W130" s="328" t="str">
        <f>IFERROR(VLOOKUP(W128,'P1'!$B:$AP,31,FALSE),"")</f>
        <v/>
      </c>
      <c r="X130" s="328" t="str">
        <f>IFERROR(VLOOKUP(X128,'P1'!$B:$AP,31,FALSE),"")</f>
        <v/>
      </c>
      <c r="Y130" s="328" t="str">
        <f>IFERROR(VLOOKUP(Y128,'P1'!$B:$AP,31,FALSE),"")</f>
        <v/>
      </c>
      <c r="Z130" s="328" t="str">
        <f>IFERROR(VLOOKUP(Z128,'P1'!$B:$AP,31,FALSE),"")</f>
        <v/>
      </c>
      <c r="AA130" s="328" t="str">
        <f>IFERROR(VLOOKUP(AA128,'P1'!$B:$AP,31,FALSE),"")</f>
        <v/>
      </c>
      <c r="AB130" s="328" t="str">
        <f>IFERROR(VLOOKUP(AB128,'P1'!$B:$AP,31,FALSE),"")</f>
        <v/>
      </c>
      <c r="AC130" s="328" t="str">
        <f>IFERROR(VLOOKUP(AC128,'P1'!$B:$AP,31,FALSE),"")</f>
        <v/>
      </c>
      <c r="AD130" s="328" t="str">
        <f>IFERROR(VLOOKUP(AD128,'P1'!$B:$AP,31,FALSE),"")</f>
        <v/>
      </c>
      <c r="AE130" s="328" t="str">
        <f>IFERROR(VLOOKUP(AE128,'P1'!$B:$AP,31,FALSE),"")</f>
        <v/>
      </c>
      <c r="AF130" s="328" t="str">
        <f>IFERROR(VLOOKUP(AF128,'P1'!$B:$AP,31,FALSE),"")</f>
        <v/>
      </c>
      <c r="AG130" s="328" t="str">
        <f>IFERROR(VLOOKUP(AG128,'P1'!$B:$AP,31,FALSE),"")</f>
        <v/>
      </c>
      <c r="AH130" s="328" t="str">
        <f>IFERROR(VLOOKUP(AH128,'P1'!$B:$AP,31,FALSE),"")</f>
        <v/>
      </c>
      <c r="AI130" s="328" t="str">
        <f>IFERROR(VLOOKUP(AI128,'P1'!$B:$AP,31,FALSE),"")</f>
        <v/>
      </c>
      <c r="AJ130" s="328" t="str">
        <f>IFERROR(VLOOKUP(AJ128,'P1'!$B:$AP,31,FALSE),"")</f>
        <v/>
      </c>
      <c r="AK130" s="328" t="str">
        <f>IFERROR(VLOOKUP(AK128,'P1'!$B:$AP,31,FALSE),"")</f>
        <v/>
      </c>
      <c r="AL130" s="328" t="str">
        <f>IFERROR(VLOOKUP(AL128,'P1'!$B:$AP,31,FALSE),"")</f>
        <v/>
      </c>
      <c r="AM130" s="328" t="str">
        <f>IFERROR(VLOOKUP(AM128,'P1'!$B:$AP,31,FALSE),"")</f>
        <v/>
      </c>
      <c r="AN130" s="550"/>
      <c r="AO130" s="528"/>
      <c r="AP130" s="555"/>
      <c r="AQ130" s="556"/>
      <c r="AR130" s="528"/>
      <c r="AS130" s="528"/>
      <c r="AT130" s="529"/>
      <c r="AU130" s="329"/>
      <c r="AV130" s="329"/>
      <c r="AX130" s="329"/>
      <c r="AY130" s="329"/>
    </row>
    <row r="131" spans="1:51" s="302" customFormat="1" ht="12" customHeight="1">
      <c r="A131" s="530">
        <v>37</v>
      </c>
      <c r="B131" s="533"/>
      <c r="C131" s="567"/>
      <c r="D131" s="539" t="s">
        <v>400</v>
      </c>
      <c r="E131" s="319"/>
      <c r="F131" s="542"/>
      <c r="G131" s="543"/>
      <c r="H131" s="320" t="s">
        <v>401</v>
      </c>
      <c r="I131" s="321"/>
      <c r="J131" s="321"/>
      <c r="K131" s="321"/>
      <c r="L131" s="321"/>
      <c r="M131" s="321"/>
      <c r="N131" s="321"/>
      <c r="O131" s="321"/>
      <c r="P131" s="321"/>
      <c r="Q131" s="321"/>
      <c r="R131" s="321"/>
      <c r="S131" s="321"/>
      <c r="T131" s="321"/>
      <c r="U131" s="321"/>
      <c r="V131" s="321"/>
      <c r="W131" s="321"/>
      <c r="X131" s="321"/>
      <c r="Y131" s="321"/>
      <c r="Z131" s="321"/>
      <c r="AA131" s="321"/>
      <c r="AB131" s="321"/>
      <c r="AC131" s="321"/>
      <c r="AD131" s="321"/>
      <c r="AE131" s="321"/>
      <c r="AF131" s="321"/>
      <c r="AG131" s="321"/>
      <c r="AH131" s="321"/>
      <c r="AI131" s="321"/>
      <c r="AJ131" s="321"/>
      <c r="AK131" s="321"/>
      <c r="AL131" s="321"/>
      <c r="AM131" s="321"/>
      <c r="AN131" s="548">
        <f t="shared" ref="AN131" si="138">IF(LEFT($AN$1,6)="共同生活援助",SUM(I132:AM132),SUM(I132:AM133))</f>
        <v>0</v>
      </c>
      <c r="AO131" s="526">
        <f>IF($AN$3="４週",AN131/4,AN131/(DAY(EOMONTH($I$21,0))/7))</f>
        <v>0</v>
      </c>
      <c r="AP131" s="551"/>
      <c r="AQ131" s="552"/>
      <c r="AR131" s="526" t="str">
        <f t="shared" ref="AR131" si="139">IF($AN$3="４週",AU132,AV132)</f>
        <v/>
      </c>
      <c r="AS131" s="526"/>
      <c r="AT131" s="529"/>
      <c r="AU131" s="322" t="s">
        <v>402</v>
      </c>
      <c r="AV131" s="322" t="s">
        <v>403</v>
      </c>
      <c r="AX131" s="322" t="s">
        <v>404</v>
      </c>
      <c r="AY131" s="322" t="s">
        <v>405</v>
      </c>
    </row>
    <row r="132" spans="1:51" s="302" customFormat="1" ht="12" customHeight="1">
      <c r="A132" s="531"/>
      <c r="B132" s="534"/>
      <c r="C132" s="568"/>
      <c r="D132" s="540"/>
      <c r="E132" s="323"/>
      <c r="F132" s="544"/>
      <c r="G132" s="545"/>
      <c r="H132" s="324" t="s">
        <v>406</v>
      </c>
      <c r="I132" s="328" t="str">
        <f>IFERROR(VLOOKUP(I131,'P1'!$B:$AP,41,FALSE),"")</f>
        <v/>
      </c>
      <c r="J132" s="328" t="str">
        <f>IFERROR(VLOOKUP(J131,'P1'!$B:$AP,41,FALSE),"")</f>
        <v/>
      </c>
      <c r="K132" s="328" t="str">
        <f>IFERROR(VLOOKUP(K131,'P1'!$B:$AP,41,FALSE),"")</f>
        <v/>
      </c>
      <c r="L132" s="328" t="str">
        <f>IFERROR(VLOOKUP(L131,'P1'!$B:$AP,41,FALSE),"")</f>
        <v/>
      </c>
      <c r="M132" s="328" t="str">
        <f>IFERROR(VLOOKUP(M131,'P1'!$B:$AP,41,FALSE),"")</f>
        <v/>
      </c>
      <c r="N132" s="328" t="str">
        <f>IFERROR(VLOOKUP(N131,'P1'!$B:$AP,41,FALSE),"")</f>
        <v/>
      </c>
      <c r="O132" s="328" t="str">
        <f>IFERROR(VLOOKUP(O131,'P1'!$B:$AP,41,FALSE),"")</f>
        <v/>
      </c>
      <c r="P132" s="328" t="str">
        <f>IFERROR(VLOOKUP(P131,'P1'!$B:$AP,41,FALSE),"")</f>
        <v/>
      </c>
      <c r="Q132" s="328" t="str">
        <f>IFERROR(VLOOKUP(Q131,'P1'!$B:$AP,41,FALSE),"")</f>
        <v/>
      </c>
      <c r="R132" s="328" t="str">
        <f>IFERROR(VLOOKUP(R131,'P1'!$B:$AP,41,FALSE),"")</f>
        <v/>
      </c>
      <c r="S132" s="328" t="str">
        <f>IFERROR(VLOOKUP(S131,'P1'!$B:$AP,41,FALSE),"")</f>
        <v/>
      </c>
      <c r="T132" s="328" t="str">
        <f>IFERROR(VLOOKUP(T131,'P1'!$B:$AP,41,FALSE),"")</f>
        <v/>
      </c>
      <c r="U132" s="328" t="str">
        <f>IFERROR(VLOOKUP(U131,'P1'!$B:$AP,41,FALSE),"")</f>
        <v/>
      </c>
      <c r="V132" s="328" t="str">
        <f>IFERROR(VLOOKUP(V131,'P1'!$B:$AP,41,FALSE),"")</f>
        <v/>
      </c>
      <c r="W132" s="328" t="str">
        <f>IFERROR(VLOOKUP(W131,'P1'!$B:$AP,41,FALSE),"")</f>
        <v/>
      </c>
      <c r="X132" s="328" t="str">
        <f>IFERROR(VLOOKUP(X131,'P1'!$B:$AP,41,FALSE),"")</f>
        <v/>
      </c>
      <c r="Y132" s="328" t="str">
        <f>IFERROR(VLOOKUP(Y131,'P1'!$B:$AP,41,FALSE),"")</f>
        <v/>
      </c>
      <c r="Z132" s="328" t="str">
        <f>IFERROR(VLOOKUP(Z131,'P1'!$B:$AP,41,FALSE),"")</f>
        <v/>
      </c>
      <c r="AA132" s="328" t="str">
        <f>IFERROR(VLOOKUP(AA131,'P1'!$B:$AP,41,FALSE),"")</f>
        <v/>
      </c>
      <c r="AB132" s="328" t="str">
        <f>IFERROR(VLOOKUP(AB131,'P1'!$B:$AP,41,FALSE),"")</f>
        <v/>
      </c>
      <c r="AC132" s="328" t="str">
        <f>IFERROR(VLOOKUP(AC131,'P1'!$B:$AP,41,FALSE),"")</f>
        <v/>
      </c>
      <c r="AD132" s="328" t="str">
        <f>IFERROR(VLOOKUP(AD131,'P1'!$B:$AP,41,FALSE),"")</f>
        <v/>
      </c>
      <c r="AE132" s="328" t="str">
        <f>IFERROR(VLOOKUP(AE131,'P1'!$B:$AP,41,FALSE),"")</f>
        <v/>
      </c>
      <c r="AF132" s="328" t="str">
        <f>IFERROR(VLOOKUP(AF131,'P1'!$B:$AP,41,FALSE),"")</f>
        <v/>
      </c>
      <c r="AG132" s="328" t="str">
        <f>IFERROR(VLOOKUP(AG131,'P1'!$B:$AP,41,FALSE),"")</f>
        <v/>
      </c>
      <c r="AH132" s="328" t="str">
        <f>IFERROR(VLOOKUP(AH131,'P1'!$B:$AP,41,FALSE),"")</f>
        <v/>
      </c>
      <c r="AI132" s="328" t="str">
        <f>IFERROR(VLOOKUP(AI131,'P1'!$B:$AP,41,FALSE),"")</f>
        <v/>
      </c>
      <c r="AJ132" s="328" t="str">
        <f>IFERROR(VLOOKUP(AJ131,'P1'!$B:$AP,41,FALSE),"")</f>
        <v/>
      </c>
      <c r="AK132" s="328" t="str">
        <f>IFERROR(VLOOKUP(AK131,'P1'!$B:$AP,41,FALSE),"")</f>
        <v/>
      </c>
      <c r="AL132" s="328" t="str">
        <f>IFERROR(VLOOKUP(AL131,'P1'!$B:$AP,41,FALSE),"")</f>
        <v/>
      </c>
      <c r="AM132" s="328" t="str">
        <f>IFERROR(VLOOKUP(AM131,'P1'!$B:$AP,41,FALSE),"")</f>
        <v/>
      </c>
      <c r="AN132" s="549"/>
      <c r="AO132" s="527"/>
      <c r="AP132" s="553"/>
      <c r="AQ132" s="554"/>
      <c r="AR132" s="527"/>
      <c r="AS132" s="527"/>
      <c r="AT132" s="529"/>
      <c r="AU132" s="326" t="str">
        <f t="shared" ref="AU132" si="140">IFERROR(IF($D131="□",($AO131/$AK$6),($AO131/$AK$8)),"")</f>
        <v/>
      </c>
      <c r="AV132" s="326" t="str">
        <f t="shared" ref="AV132" si="141">IFERROR(IF($D131="□",($AN131/$AO$6),($AN131/$AO$8)),"")</f>
        <v/>
      </c>
      <c r="AX132" s="326" t="s">
        <v>565</v>
      </c>
      <c r="AY132" s="326" t="s">
        <v>565</v>
      </c>
    </row>
    <row r="133" spans="1:51" s="302" customFormat="1" ht="12" customHeight="1">
      <c r="A133" s="532"/>
      <c r="B133" s="535"/>
      <c r="C133" s="569"/>
      <c r="D133" s="541"/>
      <c r="E133" s="323"/>
      <c r="F133" s="546"/>
      <c r="G133" s="547"/>
      <c r="H133" s="327" t="s">
        <v>407</v>
      </c>
      <c r="I133" s="328" t="str">
        <f>IFERROR(VLOOKUP(I131,'P1'!$B:$AP,31,FALSE),"")</f>
        <v/>
      </c>
      <c r="J133" s="328" t="str">
        <f>IFERROR(VLOOKUP(J131,'P1'!$B:$AP,31,FALSE),"")</f>
        <v/>
      </c>
      <c r="K133" s="328" t="str">
        <f>IFERROR(VLOOKUP(K131,'P1'!$B:$AP,31,FALSE),"")</f>
        <v/>
      </c>
      <c r="L133" s="328" t="str">
        <f>IFERROR(VLOOKUP(L131,'P1'!$B:$AP,31,FALSE),"")</f>
        <v/>
      </c>
      <c r="M133" s="328" t="str">
        <f>IFERROR(VLOOKUP(M131,'P1'!$B:$AP,31,FALSE),"")</f>
        <v/>
      </c>
      <c r="N133" s="328" t="str">
        <f>IFERROR(VLOOKUP(N131,'P1'!$B:$AP,31,FALSE),"")</f>
        <v/>
      </c>
      <c r="O133" s="328" t="str">
        <f>IFERROR(VLOOKUP(O131,'P1'!$B:$AP,31,FALSE),"")</f>
        <v/>
      </c>
      <c r="P133" s="328" t="str">
        <f>IFERROR(VLOOKUP(P131,'P1'!$B:$AP,31,FALSE),"")</f>
        <v/>
      </c>
      <c r="Q133" s="328" t="str">
        <f>IFERROR(VLOOKUP(Q131,'P1'!$B:$AP,31,FALSE),"")</f>
        <v/>
      </c>
      <c r="R133" s="328" t="str">
        <f>IFERROR(VLOOKUP(R131,'P1'!$B:$AP,31,FALSE),"")</f>
        <v/>
      </c>
      <c r="S133" s="328" t="str">
        <f>IFERROR(VLOOKUP(S131,'P1'!$B:$AP,31,FALSE),"")</f>
        <v/>
      </c>
      <c r="T133" s="328" t="str">
        <f>IFERROR(VLOOKUP(T131,'P1'!$B:$AP,31,FALSE),"")</f>
        <v/>
      </c>
      <c r="U133" s="328" t="str">
        <f>IFERROR(VLOOKUP(U131,'P1'!$B:$AP,31,FALSE),"")</f>
        <v/>
      </c>
      <c r="V133" s="328" t="str">
        <f>IFERROR(VLOOKUP(V131,'P1'!$B:$AP,31,FALSE),"")</f>
        <v/>
      </c>
      <c r="W133" s="328" t="str">
        <f>IFERROR(VLOOKUP(W131,'P1'!$B:$AP,31,FALSE),"")</f>
        <v/>
      </c>
      <c r="X133" s="328" t="str">
        <f>IFERROR(VLOOKUP(X131,'P1'!$B:$AP,31,FALSE),"")</f>
        <v/>
      </c>
      <c r="Y133" s="328" t="str">
        <f>IFERROR(VLOOKUP(Y131,'P1'!$B:$AP,31,FALSE),"")</f>
        <v/>
      </c>
      <c r="Z133" s="328" t="str">
        <f>IFERROR(VLOOKUP(Z131,'P1'!$B:$AP,31,FALSE),"")</f>
        <v/>
      </c>
      <c r="AA133" s="328" t="str">
        <f>IFERROR(VLOOKUP(AA131,'P1'!$B:$AP,31,FALSE),"")</f>
        <v/>
      </c>
      <c r="AB133" s="328" t="str">
        <f>IFERROR(VLOOKUP(AB131,'P1'!$B:$AP,31,FALSE),"")</f>
        <v/>
      </c>
      <c r="AC133" s="328" t="str">
        <f>IFERROR(VLOOKUP(AC131,'P1'!$B:$AP,31,FALSE),"")</f>
        <v/>
      </c>
      <c r="AD133" s="328" t="str">
        <f>IFERROR(VLOOKUP(AD131,'P1'!$B:$AP,31,FALSE),"")</f>
        <v/>
      </c>
      <c r="AE133" s="328" t="str">
        <f>IFERROR(VLOOKUP(AE131,'P1'!$B:$AP,31,FALSE),"")</f>
        <v/>
      </c>
      <c r="AF133" s="328" t="str">
        <f>IFERROR(VLOOKUP(AF131,'P1'!$B:$AP,31,FALSE),"")</f>
        <v/>
      </c>
      <c r="AG133" s="328" t="str">
        <f>IFERROR(VLOOKUP(AG131,'P1'!$B:$AP,31,FALSE),"")</f>
        <v/>
      </c>
      <c r="AH133" s="328" t="str">
        <f>IFERROR(VLOOKUP(AH131,'P1'!$B:$AP,31,FALSE),"")</f>
        <v/>
      </c>
      <c r="AI133" s="328" t="str">
        <f>IFERROR(VLOOKUP(AI131,'P1'!$B:$AP,31,FALSE),"")</f>
        <v/>
      </c>
      <c r="AJ133" s="328" t="str">
        <f>IFERROR(VLOOKUP(AJ131,'P1'!$B:$AP,31,FALSE),"")</f>
        <v/>
      </c>
      <c r="AK133" s="328" t="str">
        <f>IFERROR(VLOOKUP(AK131,'P1'!$B:$AP,31,FALSE),"")</f>
        <v/>
      </c>
      <c r="AL133" s="328" t="str">
        <f>IFERROR(VLOOKUP(AL131,'P1'!$B:$AP,31,FALSE),"")</f>
        <v/>
      </c>
      <c r="AM133" s="328" t="str">
        <f>IFERROR(VLOOKUP(AM131,'P1'!$B:$AP,31,FALSE),"")</f>
        <v/>
      </c>
      <c r="AN133" s="550"/>
      <c r="AO133" s="528"/>
      <c r="AP133" s="555"/>
      <c r="AQ133" s="556"/>
      <c r="AR133" s="528"/>
      <c r="AS133" s="528"/>
      <c r="AT133" s="529"/>
      <c r="AU133" s="329"/>
      <c r="AV133" s="329"/>
      <c r="AX133" s="329"/>
      <c r="AY133" s="329"/>
    </row>
    <row r="134" spans="1:51" s="302" customFormat="1" ht="12" customHeight="1">
      <c r="A134" s="530">
        <v>38</v>
      </c>
      <c r="B134" s="533"/>
      <c r="C134" s="536"/>
      <c r="D134" s="539" t="s">
        <v>400</v>
      </c>
      <c r="E134" s="319"/>
      <c r="F134" s="542"/>
      <c r="G134" s="543"/>
      <c r="H134" s="320" t="s">
        <v>401</v>
      </c>
      <c r="I134" s="321"/>
      <c r="J134" s="321"/>
      <c r="K134" s="321"/>
      <c r="L134" s="321"/>
      <c r="M134" s="321"/>
      <c r="N134" s="321"/>
      <c r="O134" s="321"/>
      <c r="P134" s="321"/>
      <c r="Q134" s="321"/>
      <c r="R134" s="321"/>
      <c r="S134" s="321"/>
      <c r="T134" s="321"/>
      <c r="U134" s="321"/>
      <c r="V134" s="321"/>
      <c r="W134" s="321"/>
      <c r="X134" s="321"/>
      <c r="Y134" s="321"/>
      <c r="Z134" s="321"/>
      <c r="AA134" s="321"/>
      <c r="AB134" s="321"/>
      <c r="AC134" s="321"/>
      <c r="AD134" s="321"/>
      <c r="AE134" s="321"/>
      <c r="AF134" s="321"/>
      <c r="AG134" s="321"/>
      <c r="AH134" s="321"/>
      <c r="AI134" s="321"/>
      <c r="AJ134" s="321"/>
      <c r="AK134" s="321"/>
      <c r="AL134" s="321"/>
      <c r="AM134" s="321"/>
      <c r="AN134" s="548">
        <f t="shared" ref="AN134" si="142">IF(LEFT($AN$1,6)="共同生活援助",SUM(I135:AM135),SUM(I135:AM136))</f>
        <v>0</v>
      </c>
      <c r="AO134" s="526">
        <f>IF($AN$3="４週",AN134/4,AN134/(DAY(EOMONTH($I$21,0))/7))</f>
        <v>0</v>
      </c>
      <c r="AP134" s="551"/>
      <c r="AQ134" s="552"/>
      <c r="AR134" s="526" t="str">
        <f t="shared" ref="AR134" si="143">IF($AN$3="４週",AU135,AV135)</f>
        <v/>
      </c>
      <c r="AS134" s="526"/>
      <c r="AT134" s="529"/>
      <c r="AU134" s="322" t="s">
        <v>402</v>
      </c>
      <c r="AV134" s="322" t="s">
        <v>403</v>
      </c>
      <c r="AX134" s="322" t="s">
        <v>404</v>
      </c>
      <c r="AY134" s="322" t="s">
        <v>405</v>
      </c>
    </row>
    <row r="135" spans="1:51" s="302" customFormat="1" ht="12" customHeight="1">
      <c r="A135" s="531"/>
      <c r="B135" s="534"/>
      <c r="C135" s="537"/>
      <c r="D135" s="540"/>
      <c r="E135" s="323"/>
      <c r="F135" s="544"/>
      <c r="G135" s="545"/>
      <c r="H135" s="324" t="s">
        <v>406</v>
      </c>
      <c r="I135" s="328" t="str">
        <f>IFERROR(VLOOKUP(I134,'P1'!$B:$AP,41,FALSE),"")</f>
        <v/>
      </c>
      <c r="J135" s="328" t="str">
        <f>IFERROR(VLOOKUP(J134,'P1'!$B:$AP,41,FALSE),"")</f>
        <v/>
      </c>
      <c r="K135" s="328" t="str">
        <f>IFERROR(VLOOKUP(K134,'P1'!$B:$AP,41,FALSE),"")</f>
        <v/>
      </c>
      <c r="L135" s="328" t="str">
        <f>IFERROR(VLOOKUP(L134,'P1'!$B:$AP,41,FALSE),"")</f>
        <v/>
      </c>
      <c r="M135" s="328" t="str">
        <f>IFERROR(VLOOKUP(M134,'P1'!$B:$AP,41,FALSE),"")</f>
        <v/>
      </c>
      <c r="N135" s="328" t="str">
        <f>IFERROR(VLOOKUP(N134,'P1'!$B:$AP,41,FALSE),"")</f>
        <v/>
      </c>
      <c r="O135" s="328" t="str">
        <f>IFERROR(VLOOKUP(O134,'P1'!$B:$AP,41,FALSE),"")</f>
        <v/>
      </c>
      <c r="P135" s="328" t="str">
        <f>IFERROR(VLOOKUP(P134,'P1'!$B:$AP,41,FALSE),"")</f>
        <v/>
      </c>
      <c r="Q135" s="328" t="str">
        <f>IFERROR(VLOOKUP(Q134,'P1'!$B:$AP,41,FALSE),"")</f>
        <v/>
      </c>
      <c r="R135" s="328" t="str">
        <f>IFERROR(VLOOKUP(R134,'P1'!$B:$AP,41,FALSE),"")</f>
        <v/>
      </c>
      <c r="S135" s="328" t="str">
        <f>IFERROR(VLOOKUP(S134,'P1'!$B:$AP,41,FALSE),"")</f>
        <v/>
      </c>
      <c r="T135" s="328" t="str">
        <f>IFERROR(VLOOKUP(T134,'P1'!$B:$AP,41,FALSE),"")</f>
        <v/>
      </c>
      <c r="U135" s="328" t="str">
        <f>IFERROR(VLOOKUP(U134,'P1'!$B:$AP,41,FALSE),"")</f>
        <v/>
      </c>
      <c r="V135" s="328" t="str">
        <f>IFERROR(VLOOKUP(V134,'P1'!$B:$AP,41,FALSE),"")</f>
        <v/>
      </c>
      <c r="W135" s="328" t="str">
        <f>IFERROR(VLOOKUP(W134,'P1'!$B:$AP,41,FALSE),"")</f>
        <v/>
      </c>
      <c r="X135" s="328" t="str">
        <f>IFERROR(VLOOKUP(X134,'P1'!$B:$AP,41,FALSE),"")</f>
        <v/>
      </c>
      <c r="Y135" s="328" t="str">
        <f>IFERROR(VLOOKUP(Y134,'P1'!$B:$AP,41,FALSE),"")</f>
        <v/>
      </c>
      <c r="Z135" s="328" t="str">
        <f>IFERROR(VLOOKUP(Z134,'P1'!$B:$AP,41,FALSE),"")</f>
        <v/>
      </c>
      <c r="AA135" s="328" t="str">
        <f>IFERROR(VLOOKUP(AA134,'P1'!$B:$AP,41,FALSE),"")</f>
        <v/>
      </c>
      <c r="AB135" s="328" t="str">
        <f>IFERROR(VLOOKUP(AB134,'P1'!$B:$AP,41,FALSE),"")</f>
        <v/>
      </c>
      <c r="AC135" s="328" t="str">
        <f>IFERROR(VLOOKUP(AC134,'P1'!$B:$AP,41,FALSE),"")</f>
        <v/>
      </c>
      <c r="AD135" s="328" t="str">
        <f>IFERROR(VLOOKUP(AD134,'P1'!$B:$AP,41,FALSE),"")</f>
        <v/>
      </c>
      <c r="AE135" s="328" t="str">
        <f>IFERROR(VLOOKUP(AE134,'P1'!$B:$AP,41,FALSE),"")</f>
        <v/>
      </c>
      <c r="AF135" s="328" t="str">
        <f>IFERROR(VLOOKUP(AF134,'P1'!$B:$AP,41,FALSE),"")</f>
        <v/>
      </c>
      <c r="AG135" s="328" t="str">
        <f>IFERROR(VLOOKUP(AG134,'P1'!$B:$AP,41,FALSE),"")</f>
        <v/>
      </c>
      <c r="AH135" s="328" t="str">
        <f>IFERROR(VLOOKUP(AH134,'P1'!$B:$AP,41,FALSE),"")</f>
        <v/>
      </c>
      <c r="AI135" s="328" t="str">
        <f>IFERROR(VLOOKUP(AI134,'P1'!$B:$AP,41,FALSE),"")</f>
        <v/>
      </c>
      <c r="AJ135" s="328" t="str">
        <f>IFERROR(VLOOKUP(AJ134,'P1'!$B:$AP,41,FALSE),"")</f>
        <v/>
      </c>
      <c r="AK135" s="328" t="str">
        <f>IFERROR(VLOOKUP(AK134,'P1'!$B:$AP,41,FALSE),"")</f>
        <v/>
      </c>
      <c r="AL135" s="328" t="str">
        <f>IFERROR(VLOOKUP(AL134,'P1'!$B:$AP,41,FALSE),"")</f>
        <v/>
      </c>
      <c r="AM135" s="328" t="str">
        <f>IFERROR(VLOOKUP(AM134,'P1'!$B:$AP,41,FALSE),"")</f>
        <v/>
      </c>
      <c r="AN135" s="549"/>
      <c r="AO135" s="527"/>
      <c r="AP135" s="553"/>
      <c r="AQ135" s="554"/>
      <c r="AR135" s="527"/>
      <c r="AS135" s="527"/>
      <c r="AT135" s="529"/>
      <c r="AU135" s="326" t="str">
        <f t="shared" ref="AU135" si="144">IFERROR(IF($D134="□",($AO134/$AK$6),($AO134/$AK$8)),"")</f>
        <v/>
      </c>
      <c r="AV135" s="326" t="str">
        <f t="shared" ref="AV135" si="145">IFERROR(IF($D134="□",($AN134/$AO$6),($AN134/$AO$8)),"")</f>
        <v/>
      </c>
      <c r="AX135" s="326" t="s">
        <v>565</v>
      </c>
      <c r="AY135" s="326" t="s">
        <v>565</v>
      </c>
    </row>
    <row r="136" spans="1:51" s="302" customFormat="1" ht="12" customHeight="1">
      <c r="A136" s="532"/>
      <c r="B136" s="535"/>
      <c r="C136" s="538"/>
      <c r="D136" s="541"/>
      <c r="E136" s="323"/>
      <c r="F136" s="546"/>
      <c r="G136" s="547"/>
      <c r="H136" s="327" t="s">
        <v>407</v>
      </c>
      <c r="I136" s="328" t="str">
        <f>IFERROR(VLOOKUP(I134,'P1'!$B:$AP,31,FALSE),"")</f>
        <v/>
      </c>
      <c r="J136" s="328" t="str">
        <f>IFERROR(VLOOKUP(J134,'P1'!$B:$AP,31,FALSE),"")</f>
        <v/>
      </c>
      <c r="K136" s="328" t="str">
        <f>IFERROR(VLOOKUP(K134,'P1'!$B:$AP,31,FALSE),"")</f>
        <v/>
      </c>
      <c r="L136" s="328" t="str">
        <f>IFERROR(VLOOKUP(L134,'P1'!$B:$AP,31,FALSE),"")</f>
        <v/>
      </c>
      <c r="M136" s="328" t="str">
        <f>IFERROR(VLOOKUP(M134,'P1'!$B:$AP,31,FALSE),"")</f>
        <v/>
      </c>
      <c r="N136" s="328" t="str">
        <f>IFERROR(VLOOKUP(N134,'P1'!$B:$AP,31,FALSE),"")</f>
        <v/>
      </c>
      <c r="O136" s="328" t="str">
        <f>IFERROR(VLOOKUP(O134,'P1'!$B:$AP,31,FALSE),"")</f>
        <v/>
      </c>
      <c r="P136" s="328" t="str">
        <f>IFERROR(VLOOKUP(P134,'P1'!$B:$AP,31,FALSE),"")</f>
        <v/>
      </c>
      <c r="Q136" s="328" t="str">
        <f>IFERROR(VLOOKUP(Q134,'P1'!$B:$AP,31,FALSE),"")</f>
        <v/>
      </c>
      <c r="R136" s="328" t="str">
        <f>IFERROR(VLOOKUP(R134,'P1'!$B:$AP,31,FALSE),"")</f>
        <v/>
      </c>
      <c r="S136" s="328" t="str">
        <f>IFERROR(VLOOKUP(S134,'P1'!$B:$AP,31,FALSE),"")</f>
        <v/>
      </c>
      <c r="T136" s="328" t="str">
        <f>IFERROR(VLOOKUP(T134,'P1'!$B:$AP,31,FALSE),"")</f>
        <v/>
      </c>
      <c r="U136" s="328" t="str">
        <f>IFERROR(VLOOKUP(U134,'P1'!$B:$AP,31,FALSE),"")</f>
        <v/>
      </c>
      <c r="V136" s="328" t="str">
        <f>IFERROR(VLOOKUP(V134,'P1'!$B:$AP,31,FALSE),"")</f>
        <v/>
      </c>
      <c r="W136" s="328" t="str">
        <f>IFERROR(VLOOKUP(W134,'P1'!$B:$AP,31,FALSE),"")</f>
        <v/>
      </c>
      <c r="X136" s="328" t="str">
        <f>IFERROR(VLOOKUP(X134,'P1'!$B:$AP,31,FALSE),"")</f>
        <v/>
      </c>
      <c r="Y136" s="328" t="str">
        <f>IFERROR(VLOOKUP(Y134,'P1'!$B:$AP,31,FALSE),"")</f>
        <v/>
      </c>
      <c r="Z136" s="328" t="str">
        <f>IFERROR(VLOOKUP(Z134,'P1'!$B:$AP,31,FALSE),"")</f>
        <v/>
      </c>
      <c r="AA136" s="328" t="str">
        <f>IFERROR(VLOOKUP(AA134,'P1'!$B:$AP,31,FALSE),"")</f>
        <v/>
      </c>
      <c r="AB136" s="328" t="str">
        <f>IFERROR(VLOOKUP(AB134,'P1'!$B:$AP,31,FALSE),"")</f>
        <v/>
      </c>
      <c r="AC136" s="328" t="str">
        <f>IFERROR(VLOOKUP(AC134,'P1'!$B:$AP,31,FALSE),"")</f>
        <v/>
      </c>
      <c r="AD136" s="328" t="str">
        <f>IFERROR(VLOOKUP(AD134,'P1'!$B:$AP,31,FALSE),"")</f>
        <v/>
      </c>
      <c r="AE136" s="328" t="str">
        <f>IFERROR(VLOOKUP(AE134,'P1'!$B:$AP,31,FALSE),"")</f>
        <v/>
      </c>
      <c r="AF136" s="328" t="str">
        <f>IFERROR(VLOOKUP(AF134,'P1'!$B:$AP,31,FALSE),"")</f>
        <v/>
      </c>
      <c r="AG136" s="328" t="str">
        <f>IFERROR(VLOOKUP(AG134,'P1'!$B:$AP,31,FALSE),"")</f>
        <v/>
      </c>
      <c r="AH136" s="328" t="str">
        <f>IFERROR(VLOOKUP(AH134,'P1'!$B:$AP,31,FALSE),"")</f>
        <v/>
      </c>
      <c r="AI136" s="328" t="str">
        <f>IFERROR(VLOOKUP(AI134,'P1'!$B:$AP,31,FALSE),"")</f>
        <v/>
      </c>
      <c r="AJ136" s="328" t="str">
        <f>IFERROR(VLOOKUP(AJ134,'P1'!$B:$AP,31,FALSE),"")</f>
        <v/>
      </c>
      <c r="AK136" s="328" t="str">
        <f>IFERROR(VLOOKUP(AK134,'P1'!$B:$AP,31,FALSE),"")</f>
        <v/>
      </c>
      <c r="AL136" s="328" t="str">
        <f>IFERROR(VLOOKUP(AL134,'P1'!$B:$AP,31,FALSE),"")</f>
        <v/>
      </c>
      <c r="AM136" s="328" t="str">
        <f>IFERROR(VLOOKUP(AM134,'P1'!$B:$AP,31,FALSE),"")</f>
        <v/>
      </c>
      <c r="AN136" s="550"/>
      <c r="AO136" s="528"/>
      <c r="AP136" s="555"/>
      <c r="AQ136" s="556"/>
      <c r="AR136" s="528"/>
      <c r="AS136" s="528"/>
      <c r="AT136" s="529"/>
      <c r="AU136" s="329"/>
      <c r="AV136" s="329"/>
      <c r="AX136" s="329"/>
      <c r="AY136" s="329"/>
    </row>
    <row r="137" spans="1:51" s="302" customFormat="1" ht="12" customHeight="1">
      <c r="A137" s="530">
        <v>39</v>
      </c>
      <c r="B137" s="533"/>
      <c r="C137" s="536"/>
      <c r="D137" s="539" t="s">
        <v>400</v>
      </c>
      <c r="E137" s="319"/>
      <c r="F137" s="542"/>
      <c r="G137" s="543"/>
      <c r="H137" s="320" t="s">
        <v>401</v>
      </c>
      <c r="I137" s="321"/>
      <c r="J137" s="321"/>
      <c r="K137" s="321"/>
      <c r="L137" s="321"/>
      <c r="M137" s="321"/>
      <c r="N137" s="321"/>
      <c r="O137" s="321"/>
      <c r="P137" s="321"/>
      <c r="Q137" s="321"/>
      <c r="R137" s="321"/>
      <c r="S137" s="321"/>
      <c r="T137" s="321"/>
      <c r="U137" s="321"/>
      <c r="V137" s="321"/>
      <c r="W137" s="321"/>
      <c r="X137" s="321"/>
      <c r="Y137" s="321"/>
      <c r="Z137" s="321"/>
      <c r="AA137" s="321"/>
      <c r="AB137" s="321"/>
      <c r="AC137" s="321"/>
      <c r="AD137" s="321"/>
      <c r="AE137" s="321"/>
      <c r="AF137" s="321"/>
      <c r="AG137" s="321"/>
      <c r="AH137" s="321"/>
      <c r="AI137" s="321"/>
      <c r="AJ137" s="321"/>
      <c r="AK137" s="321"/>
      <c r="AL137" s="321"/>
      <c r="AM137" s="321"/>
      <c r="AN137" s="548">
        <f t="shared" ref="AN137" si="146">IF(LEFT($AN$1,6)="共同生活援助",SUM(I138:AM138),SUM(I138:AM139))</f>
        <v>0</v>
      </c>
      <c r="AO137" s="526">
        <f>IF($AN$3="４週",AN137/4,AN137/(DAY(EOMONTH($I$21,0))/7))</f>
        <v>0</v>
      </c>
      <c r="AP137" s="551"/>
      <c r="AQ137" s="552"/>
      <c r="AR137" s="526" t="str">
        <f t="shared" ref="AR137" si="147">IF($AN$3="４週",AU138,AV138)</f>
        <v/>
      </c>
      <c r="AS137" s="526"/>
      <c r="AT137" s="529"/>
      <c r="AU137" s="322" t="s">
        <v>402</v>
      </c>
      <c r="AV137" s="322" t="s">
        <v>403</v>
      </c>
      <c r="AX137" s="322" t="s">
        <v>404</v>
      </c>
      <c r="AY137" s="322" t="s">
        <v>405</v>
      </c>
    </row>
    <row r="138" spans="1:51" s="302" customFormat="1" ht="12" customHeight="1">
      <c r="A138" s="531"/>
      <c r="B138" s="534"/>
      <c r="C138" s="537"/>
      <c r="D138" s="540"/>
      <c r="E138" s="323"/>
      <c r="F138" s="544"/>
      <c r="G138" s="545"/>
      <c r="H138" s="324" t="s">
        <v>406</v>
      </c>
      <c r="I138" s="328" t="str">
        <f>IFERROR(VLOOKUP(I137,'P1'!$B:$AP,41,FALSE),"")</f>
        <v/>
      </c>
      <c r="J138" s="328" t="str">
        <f>IFERROR(VLOOKUP(J137,'P1'!$B:$AP,41,FALSE),"")</f>
        <v/>
      </c>
      <c r="K138" s="328" t="str">
        <f>IFERROR(VLOOKUP(K137,'P1'!$B:$AP,41,FALSE),"")</f>
        <v/>
      </c>
      <c r="L138" s="328" t="str">
        <f>IFERROR(VLOOKUP(L137,'P1'!$B:$AP,41,FALSE),"")</f>
        <v/>
      </c>
      <c r="M138" s="328" t="str">
        <f>IFERROR(VLOOKUP(M137,'P1'!$B:$AP,41,FALSE),"")</f>
        <v/>
      </c>
      <c r="N138" s="328" t="str">
        <f>IFERROR(VLOOKUP(N137,'P1'!$B:$AP,41,FALSE),"")</f>
        <v/>
      </c>
      <c r="O138" s="328" t="str">
        <f>IFERROR(VLOOKUP(O137,'P1'!$B:$AP,41,FALSE),"")</f>
        <v/>
      </c>
      <c r="P138" s="328" t="str">
        <f>IFERROR(VLOOKUP(P137,'P1'!$B:$AP,41,FALSE),"")</f>
        <v/>
      </c>
      <c r="Q138" s="328" t="str">
        <f>IFERROR(VLOOKUP(Q137,'P1'!$B:$AP,41,FALSE),"")</f>
        <v/>
      </c>
      <c r="R138" s="328" t="str">
        <f>IFERROR(VLOOKUP(R137,'P1'!$B:$AP,41,FALSE),"")</f>
        <v/>
      </c>
      <c r="S138" s="328" t="str">
        <f>IFERROR(VLOOKUP(S137,'P1'!$B:$AP,41,FALSE),"")</f>
        <v/>
      </c>
      <c r="T138" s="328" t="str">
        <f>IFERROR(VLOOKUP(T137,'P1'!$B:$AP,41,FALSE),"")</f>
        <v/>
      </c>
      <c r="U138" s="328" t="str">
        <f>IFERROR(VLOOKUP(U137,'P1'!$B:$AP,41,FALSE),"")</f>
        <v/>
      </c>
      <c r="V138" s="328" t="str">
        <f>IFERROR(VLOOKUP(V137,'P1'!$B:$AP,41,FALSE),"")</f>
        <v/>
      </c>
      <c r="W138" s="328" t="str">
        <f>IFERROR(VLOOKUP(W137,'P1'!$B:$AP,41,FALSE),"")</f>
        <v/>
      </c>
      <c r="X138" s="328" t="str">
        <f>IFERROR(VLOOKUP(X137,'P1'!$B:$AP,41,FALSE),"")</f>
        <v/>
      </c>
      <c r="Y138" s="328" t="str">
        <f>IFERROR(VLOOKUP(Y137,'P1'!$B:$AP,41,FALSE),"")</f>
        <v/>
      </c>
      <c r="Z138" s="328" t="str">
        <f>IFERROR(VLOOKUP(Z137,'P1'!$B:$AP,41,FALSE),"")</f>
        <v/>
      </c>
      <c r="AA138" s="328" t="str">
        <f>IFERROR(VLOOKUP(AA137,'P1'!$B:$AP,41,FALSE),"")</f>
        <v/>
      </c>
      <c r="AB138" s="328" t="str">
        <f>IFERROR(VLOOKUP(AB137,'P1'!$B:$AP,41,FALSE),"")</f>
        <v/>
      </c>
      <c r="AC138" s="328" t="str">
        <f>IFERROR(VLOOKUP(AC137,'P1'!$B:$AP,41,FALSE),"")</f>
        <v/>
      </c>
      <c r="AD138" s="328" t="str">
        <f>IFERROR(VLOOKUP(AD137,'P1'!$B:$AP,41,FALSE),"")</f>
        <v/>
      </c>
      <c r="AE138" s="328" t="str">
        <f>IFERROR(VLOOKUP(AE137,'P1'!$B:$AP,41,FALSE),"")</f>
        <v/>
      </c>
      <c r="AF138" s="328" t="str">
        <f>IFERROR(VLOOKUP(AF137,'P1'!$B:$AP,41,FALSE),"")</f>
        <v/>
      </c>
      <c r="AG138" s="328" t="str">
        <f>IFERROR(VLOOKUP(AG137,'P1'!$B:$AP,41,FALSE),"")</f>
        <v/>
      </c>
      <c r="AH138" s="328" t="str">
        <f>IFERROR(VLOOKUP(AH137,'P1'!$B:$AP,41,FALSE),"")</f>
        <v/>
      </c>
      <c r="AI138" s="328" t="str">
        <f>IFERROR(VLOOKUP(AI137,'P1'!$B:$AP,41,FALSE),"")</f>
        <v/>
      </c>
      <c r="AJ138" s="328" t="str">
        <f>IFERROR(VLOOKUP(AJ137,'P1'!$B:$AP,41,FALSE),"")</f>
        <v/>
      </c>
      <c r="AK138" s="328" t="str">
        <f>IFERROR(VLOOKUP(AK137,'P1'!$B:$AP,41,FALSE),"")</f>
        <v/>
      </c>
      <c r="AL138" s="328" t="str">
        <f>IFERROR(VLOOKUP(AL137,'P1'!$B:$AP,41,FALSE),"")</f>
        <v/>
      </c>
      <c r="AM138" s="328" t="str">
        <f>IFERROR(VLOOKUP(AM137,'P1'!$B:$AP,41,FALSE),"")</f>
        <v/>
      </c>
      <c r="AN138" s="549"/>
      <c r="AO138" s="527"/>
      <c r="AP138" s="553"/>
      <c r="AQ138" s="554"/>
      <c r="AR138" s="527"/>
      <c r="AS138" s="527"/>
      <c r="AT138" s="529"/>
      <c r="AU138" s="326" t="str">
        <f t="shared" ref="AU138" si="148">IFERROR(IF($D137="□",($AO137/$AK$6),($AO137/$AK$8)),"")</f>
        <v/>
      </c>
      <c r="AV138" s="326" t="str">
        <f t="shared" ref="AV138" si="149">IFERROR(IF($D137="□",($AN137/$AO$6),($AN137/$AO$8)),"")</f>
        <v/>
      </c>
      <c r="AX138" s="326" t="s">
        <v>565</v>
      </c>
      <c r="AY138" s="326" t="s">
        <v>565</v>
      </c>
    </row>
    <row r="139" spans="1:51" s="302" customFormat="1" ht="12" customHeight="1">
      <c r="A139" s="532"/>
      <c r="B139" s="535"/>
      <c r="C139" s="538"/>
      <c r="D139" s="541"/>
      <c r="E139" s="323"/>
      <c r="F139" s="546"/>
      <c r="G139" s="547"/>
      <c r="H139" s="327" t="s">
        <v>407</v>
      </c>
      <c r="I139" s="328" t="str">
        <f>IFERROR(VLOOKUP(I137,'P1'!$B:$AP,31,FALSE),"")</f>
        <v/>
      </c>
      <c r="J139" s="328" t="str">
        <f>IFERROR(VLOOKUP(J137,'P1'!$B:$AP,31,FALSE),"")</f>
        <v/>
      </c>
      <c r="K139" s="328" t="str">
        <f>IFERROR(VLOOKUP(K137,'P1'!$B:$AP,31,FALSE),"")</f>
        <v/>
      </c>
      <c r="L139" s="328" t="str">
        <f>IFERROR(VLOOKUP(L137,'P1'!$B:$AP,31,FALSE),"")</f>
        <v/>
      </c>
      <c r="M139" s="328" t="str">
        <f>IFERROR(VLOOKUP(M137,'P1'!$B:$AP,31,FALSE),"")</f>
        <v/>
      </c>
      <c r="N139" s="328" t="str">
        <f>IFERROR(VLOOKUP(N137,'P1'!$B:$AP,31,FALSE),"")</f>
        <v/>
      </c>
      <c r="O139" s="328" t="str">
        <f>IFERROR(VLOOKUP(O137,'P1'!$B:$AP,31,FALSE),"")</f>
        <v/>
      </c>
      <c r="P139" s="328" t="str">
        <f>IFERROR(VLOOKUP(P137,'P1'!$B:$AP,31,FALSE),"")</f>
        <v/>
      </c>
      <c r="Q139" s="328" t="str">
        <f>IFERROR(VLOOKUP(Q137,'P1'!$B:$AP,31,FALSE),"")</f>
        <v/>
      </c>
      <c r="R139" s="328" t="str">
        <f>IFERROR(VLOOKUP(R137,'P1'!$B:$AP,31,FALSE),"")</f>
        <v/>
      </c>
      <c r="S139" s="328" t="str">
        <f>IFERROR(VLOOKUP(S137,'P1'!$B:$AP,31,FALSE),"")</f>
        <v/>
      </c>
      <c r="T139" s="328" t="str">
        <f>IFERROR(VLOOKUP(T137,'P1'!$B:$AP,31,FALSE),"")</f>
        <v/>
      </c>
      <c r="U139" s="328" t="str">
        <f>IFERROR(VLOOKUP(U137,'P1'!$B:$AP,31,FALSE),"")</f>
        <v/>
      </c>
      <c r="V139" s="328" t="str">
        <f>IFERROR(VLOOKUP(V137,'P1'!$B:$AP,31,FALSE),"")</f>
        <v/>
      </c>
      <c r="W139" s="328" t="str">
        <f>IFERROR(VLOOKUP(W137,'P1'!$B:$AP,31,FALSE),"")</f>
        <v/>
      </c>
      <c r="X139" s="328" t="str">
        <f>IFERROR(VLOOKUP(X137,'P1'!$B:$AP,31,FALSE),"")</f>
        <v/>
      </c>
      <c r="Y139" s="328" t="str">
        <f>IFERROR(VLOOKUP(Y137,'P1'!$B:$AP,31,FALSE),"")</f>
        <v/>
      </c>
      <c r="Z139" s="328" t="str">
        <f>IFERROR(VLOOKUP(Z137,'P1'!$B:$AP,31,FALSE),"")</f>
        <v/>
      </c>
      <c r="AA139" s="328" t="str">
        <f>IFERROR(VLOOKUP(AA137,'P1'!$B:$AP,31,FALSE),"")</f>
        <v/>
      </c>
      <c r="AB139" s="328" t="str">
        <f>IFERROR(VLOOKUP(AB137,'P1'!$B:$AP,31,FALSE),"")</f>
        <v/>
      </c>
      <c r="AC139" s="328" t="str">
        <f>IFERROR(VLOOKUP(AC137,'P1'!$B:$AP,31,FALSE),"")</f>
        <v/>
      </c>
      <c r="AD139" s="328" t="str">
        <f>IFERROR(VLOOKUP(AD137,'P1'!$B:$AP,31,FALSE),"")</f>
        <v/>
      </c>
      <c r="AE139" s="328" t="str">
        <f>IFERROR(VLOOKUP(AE137,'P1'!$B:$AP,31,FALSE),"")</f>
        <v/>
      </c>
      <c r="AF139" s="328" t="str">
        <f>IFERROR(VLOOKUP(AF137,'P1'!$B:$AP,31,FALSE),"")</f>
        <v/>
      </c>
      <c r="AG139" s="328" t="str">
        <f>IFERROR(VLOOKUP(AG137,'P1'!$B:$AP,31,FALSE),"")</f>
        <v/>
      </c>
      <c r="AH139" s="328" t="str">
        <f>IFERROR(VLOOKUP(AH137,'P1'!$B:$AP,31,FALSE),"")</f>
        <v/>
      </c>
      <c r="AI139" s="328" t="str">
        <f>IFERROR(VLOOKUP(AI137,'P1'!$B:$AP,31,FALSE),"")</f>
        <v/>
      </c>
      <c r="AJ139" s="328" t="str">
        <f>IFERROR(VLOOKUP(AJ137,'P1'!$B:$AP,31,FALSE),"")</f>
        <v/>
      </c>
      <c r="AK139" s="328" t="str">
        <f>IFERROR(VLOOKUP(AK137,'P1'!$B:$AP,31,FALSE),"")</f>
        <v/>
      </c>
      <c r="AL139" s="328" t="str">
        <f>IFERROR(VLOOKUP(AL137,'P1'!$B:$AP,31,FALSE),"")</f>
        <v/>
      </c>
      <c r="AM139" s="328" t="str">
        <f>IFERROR(VLOOKUP(AM137,'P1'!$B:$AP,31,FALSE),"")</f>
        <v/>
      </c>
      <c r="AN139" s="550"/>
      <c r="AO139" s="528"/>
      <c r="AP139" s="555"/>
      <c r="AQ139" s="556"/>
      <c r="AR139" s="528"/>
      <c r="AS139" s="528"/>
      <c r="AT139" s="529"/>
      <c r="AU139" s="329"/>
      <c r="AV139" s="329"/>
      <c r="AX139" s="329"/>
      <c r="AY139" s="329"/>
    </row>
    <row r="140" spans="1:51" s="302" customFormat="1" ht="12" customHeight="1">
      <c r="A140" s="530">
        <v>40</v>
      </c>
      <c r="B140" s="533"/>
      <c r="C140" s="536"/>
      <c r="D140" s="539" t="s">
        <v>400</v>
      </c>
      <c r="E140" s="319"/>
      <c r="F140" s="542"/>
      <c r="G140" s="543"/>
      <c r="H140" s="320" t="s">
        <v>401</v>
      </c>
      <c r="I140" s="321"/>
      <c r="J140" s="321"/>
      <c r="K140" s="321"/>
      <c r="L140" s="321"/>
      <c r="M140" s="321"/>
      <c r="N140" s="321"/>
      <c r="O140" s="321"/>
      <c r="P140" s="321"/>
      <c r="Q140" s="321"/>
      <c r="R140" s="321"/>
      <c r="S140" s="321"/>
      <c r="T140" s="321"/>
      <c r="U140" s="321"/>
      <c r="V140" s="321"/>
      <c r="W140" s="321"/>
      <c r="X140" s="321"/>
      <c r="Y140" s="321"/>
      <c r="Z140" s="321"/>
      <c r="AA140" s="321"/>
      <c r="AB140" s="321"/>
      <c r="AC140" s="321"/>
      <c r="AD140" s="321"/>
      <c r="AE140" s="321"/>
      <c r="AF140" s="321"/>
      <c r="AG140" s="321"/>
      <c r="AH140" s="321"/>
      <c r="AI140" s="321"/>
      <c r="AJ140" s="321"/>
      <c r="AK140" s="321"/>
      <c r="AL140" s="321"/>
      <c r="AM140" s="321"/>
      <c r="AN140" s="548">
        <f t="shared" ref="AN140" si="150">IF(LEFT($AN$1,6)="共同生活援助",SUM(I141:AM141),SUM(I141:AM142))</f>
        <v>0</v>
      </c>
      <c r="AO140" s="526">
        <f>IF($AN$3="４週",AN140/4,AN140/(DAY(EOMONTH($I$21,0))/7))</f>
        <v>0</v>
      </c>
      <c r="AP140" s="551"/>
      <c r="AQ140" s="552"/>
      <c r="AR140" s="526" t="str">
        <f t="shared" ref="AR140" si="151">IF($AN$3="４週",AU141,AV141)</f>
        <v/>
      </c>
      <c r="AS140" s="526"/>
      <c r="AT140" s="529"/>
      <c r="AU140" s="322" t="s">
        <v>402</v>
      </c>
      <c r="AV140" s="322" t="s">
        <v>403</v>
      </c>
      <c r="AX140" s="322" t="s">
        <v>404</v>
      </c>
      <c r="AY140" s="322" t="s">
        <v>405</v>
      </c>
    </row>
    <row r="141" spans="1:51" s="302" customFormat="1" ht="12" customHeight="1">
      <c r="A141" s="531"/>
      <c r="B141" s="534"/>
      <c r="C141" s="537"/>
      <c r="D141" s="540"/>
      <c r="E141" s="323"/>
      <c r="F141" s="544"/>
      <c r="G141" s="545"/>
      <c r="H141" s="324" t="s">
        <v>406</v>
      </c>
      <c r="I141" s="328" t="str">
        <f>IFERROR(VLOOKUP(I140,'P1'!$B:$AP,41,FALSE),"")</f>
        <v/>
      </c>
      <c r="J141" s="328" t="str">
        <f>IFERROR(VLOOKUP(J140,'P1'!$B:$AP,41,FALSE),"")</f>
        <v/>
      </c>
      <c r="K141" s="328" t="str">
        <f>IFERROR(VLOOKUP(K140,'P1'!$B:$AP,41,FALSE),"")</f>
        <v/>
      </c>
      <c r="L141" s="328" t="str">
        <f>IFERROR(VLOOKUP(L140,'P1'!$B:$AP,41,FALSE),"")</f>
        <v/>
      </c>
      <c r="M141" s="328" t="str">
        <f>IFERROR(VLOOKUP(M140,'P1'!$B:$AP,41,FALSE),"")</f>
        <v/>
      </c>
      <c r="N141" s="328" t="str">
        <f>IFERROR(VLOOKUP(N140,'P1'!$B:$AP,41,FALSE),"")</f>
        <v/>
      </c>
      <c r="O141" s="328" t="str">
        <f>IFERROR(VLOOKUP(O140,'P1'!$B:$AP,41,FALSE),"")</f>
        <v/>
      </c>
      <c r="P141" s="328" t="str">
        <f>IFERROR(VLOOKUP(P140,'P1'!$B:$AP,41,FALSE),"")</f>
        <v/>
      </c>
      <c r="Q141" s="328" t="str">
        <f>IFERROR(VLOOKUP(Q140,'P1'!$B:$AP,41,FALSE),"")</f>
        <v/>
      </c>
      <c r="R141" s="328" t="str">
        <f>IFERROR(VLOOKUP(R140,'P1'!$B:$AP,41,FALSE),"")</f>
        <v/>
      </c>
      <c r="S141" s="328" t="str">
        <f>IFERROR(VLOOKUP(S140,'P1'!$B:$AP,41,FALSE),"")</f>
        <v/>
      </c>
      <c r="T141" s="328" t="str">
        <f>IFERROR(VLOOKUP(T140,'P1'!$B:$AP,41,FALSE),"")</f>
        <v/>
      </c>
      <c r="U141" s="328" t="str">
        <f>IFERROR(VLOOKUP(U140,'P1'!$B:$AP,41,FALSE),"")</f>
        <v/>
      </c>
      <c r="V141" s="328" t="str">
        <f>IFERROR(VLOOKUP(V140,'P1'!$B:$AP,41,FALSE),"")</f>
        <v/>
      </c>
      <c r="W141" s="328" t="str">
        <f>IFERROR(VLOOKUP(W140,'P1'!$B:$AP,41,FALSE),"")</f>
        <v/>
      </c>
      <c r="X141" s="328" t="str">
        <f>IFERROR(VLOOKUP(X140,'P1'!$B:$AP,41,FALSE),"")</f>
        <v/>
      </c>
      <c r="Y141" s="328" t="str">
        <f>IFERROR(VLOOKUP(Y140,'P1'!$B:$AP,41,FALSE),"")</f>
        <v/>
      </c>
      <c r="Z141" s="328" t="str">
        <f>IFERROR(VLOOKUP(Z140,'P1'!$B:$AP,41,FALSE),"")</f>
        <v/>
      </c>
      <c r="AA141" s="328" t="str">
        <f>IFERROR(VLOOKUP(AA140,'P1'!$B:$AP,41,FALSE),"")</f>
        <v/>
      </c>
      <c r="AB141" s="328" t="str">
        <f>IFERROR(VLOOKUP(AB140,'P1'!$B:$AP,41,FALSE),"")</f>
        <v/>
      </c>
      <c r="AC141" s="328" t="str">
        <f>IFERROR(VLOOKUP(AC140,'P1'!$B:$AP,41,FALSE),"")</f>
        <v/>
      </c>
      <c r="AD141" s="328" t="str">
        <f>IFERROR(VLOOKUP(AD140,'P1'!$B:$AP,41,FALSE),"")</f>
        <v/>
      </c>
      <c r="AE141" s="328" t="str">
        <f>IFERROR(VLOOKUP(AE140,'P1'!$B:$AP,41,FALSE),"")</f>
        <v/>
      </c>
      <c r="AF141" s="328" t="str">
        <f>IFERROR(VLOOKUP(AF140,'P1'!$B:$AP,41,FALSE),"")</f>
        <v/>
      </c>
      <c r="AG141" s="328" t="str">
        <f>IFERROR(VLOOKUP(AG140,'P1'!$B:$AP,41,FALSE),"")</f>
        <v/>
      </c>
      <c r="AH141" s="328" t="str">
        <f>IFERROR(VLOOKUP(AH140,'P1'!$B:$AP,41,FALSE),"")</f>
        <v/>
      </c>
      <c r="AI141" s="328" t="str">
        <f>IFERROR(VLOOKUP(AI140,'P1'!$B:$AP,41,FALSE),"")</f>
        <v/>
      </c>
      <c r="AJ141" s="328" t="str">
        <f>IFERROR(VLOOKUP(AJ140,'P1'!$B:$AP,41,FALSE),"")</f>
        <v/>
      </c>
      <c r="AK141" s="328" t="str">
        <f>IFERROR(VLOOKUP(AK140,'P1'!$B:$AP,41,FALSE),"")</f>
        <v/>
      </c>
      <c r="AL141" s="328" t="str">
        <f>IFERROR(VLOOKUP(AL140,'P1'!$B:$AP,41,FALSE),"")</f>
        <v/>
      </c>
      <c r="AM141" s="328" t="str">
        <f>IFERROR(VLOOKUP(AM140,'P1'!$B:$AP,41,FALSE),"")</f>
        <v/>
      </c>
      <c r="AN141" s="549"/>
      <c r="AO141" s="527"/>
      <c r="AP141" s="553"/>
      <c r="AQ141" s="554"/>
      <c r="AR141" s="527"/>
      <c r="AS141" s="527"/>
      <c r="AT141" s="529"/>
      <c r="AU141" s="326" t="str">
        <f t="shared" ref="AU141" si="152">IFERROR(IF($D140="□",($AO140/$AK$6),($AO140/$AK$8)),"")</f>
        <v/>
      </c>
      <c r="AV141" s="326" t="str">
        <f t="shared" ref="AV141" si="153">IFERROR(IF($D140="□",($AN140/$AO$6),($AN140/$AO$8)),"")</f>
        <v/>
      </c>
      <c r="AX141" s="326" t="s">
        <v>565</v>
      </c>
      <c r="AY141" s="326" t="s">
        <v>565</v>
      </c>
    </row>
    <row r="142" spans="1:51" s="302" customFormat="1" ht="12" customHeight="1">
      <c r="A142" s="532"/>
      <c r="B142" s="535"/>
      <c r="C142" s="538"/>
      <c r="D142" s="541"/>
      <c r="E142" s="323"/>
      <c r="F142" s="546"/>
      <c r="G142" s="547"/>
      <c r="H142" s="327" t="s">
        <v>407</v>
      </c>
      <c r="I142" s="328" t="str">
        <f>IFERROR(VLOOKUP(I140,'P1'!$B:$AP,31,FALSE),"")</f>
        <v/>
      </c>
      <c r="J142" s="328" t="str">
        <f>IFERROR(VLOOKUP(J140,'P1'!$B:$AP,31,FALSE),"")</f>
        <v/>
      </c>
      <c r="K142" s="328" t="str">
        <f>IFERROR(VLOOKUP(K140,'P1'!$B:$AP,31,FALSE),"")</f>
        <v/>
      </c>
      <c r="L142" s="328" t="str">
        <f>IFERROR(VLOOKUP(L140,'P1'!$B:$AP,31,FALSE),"")</f>
        <v/>
      </c>
      <c r="M142" s="328" t="str">
        <f>IFERROR(VLOOKUP(M140,'P1'!$B:$AP,31,FALSE),"")</f>
        <v/>
      </c>
      <c r="N142" s="328" t="str">
        <f>IFERROR(VLOOKUP(N140,'P1'!$B:$AP,31,FALSE),"")</f>
        <v/>
      </c>
      <c r="O142" s="328" t="str">
        <f>IFERROR(VLOOKUP(O140,'P1'!$B:$AP,31,FALSE),"")</f>
        <v/>
      </c>
      <c r="P142" s="328" t="str">
        <f>IFERROR(VLOOKUP(P140,'P1'!$B:$AP,31,FALSE),"")</f>
        <v/>
      </c>
      <c r="Q142" s="328" t="str">
        <f>IFERROR(VLOOKUP(Q140,'P1'!$B:$AP,31,FALSE),"")</f>
        <v/>
      </c>
      <c r="R142" s="328" t="str">
        <f>IFERROR(VLOOKUP(R140,'P1'!$B:$AP,31,FALSE),"")</f>
        <v/>
      </c>
      <c r="S142" s="328" t="str">
        <f>IFERROR(VLOOKUP(S140,'P1'!$B:$AP,31,FALSE),"")</f>
        <v/>
      </c>
      <c r="T142" s="328" t="str">
        <f>IFERROR(VLOOKUP(T140,'P1'!$B:$AP,31,FALSE),"")</f>
        <v/>
      </c>
      <c r="U142" s="328" t="str">
        <f>IFERROR(VLOOKUP(U140,'P1'!$B:$AP,31,FALSE),"")</f>
        <v/>
      </c>
      <c r="V142" s="328" t="str">
        <f>IFERROR(VLOOKUP(V140,'P1'!$B:$AP,31,FALSE),"")</f>
        <v/>
      </c>
      <c r="W142" s="328" t="str">
        <f>IFERROR(VLOOKUP(W140,'P1'!$B:$AP,31,FALSE),"")</f>
        <v/>
      </c>
      <c r="X142" s="328" t="str">
        <f>IFERROR(VLOOKUP(X140,'P1'!$B:$AP,31,FALSE),"")</f>
        <v/>
      </c>
      <c r="Y142" s="328" t="str">
        <f>IFERROR(VLOOKUP(Y140,'P1'!$B:$AP,31,FALSE),"")</f>
        <v/>
      </c>
      <c r="Z142" s="328" t="str">
        <f>IFERROR(VLOOKUP(Z140,'P1'!$B:$AP,31,FALSE),"")</f>
        <v/>
      </c>
      <c r="AA142" s="328" t="str">
        <f>IFERROR(VLOOKUP(AA140,'P1'!$B:$AP,31,FALSE),"")</f>
        <v/>
      </c>
      <c r="AB142" s="328" t="str">
        <f>IFERROR(VLOOKUP(AB140,'P1'!$B:$AP,31,FALSE),"")</f>
        <v/>
      </c>
      <c r="AC142" s="328" t="str">
        <f>IFERROR(VLOOKUP(AC140,'P1'!$B:$AP,31,FALSE),"")</f>
        <v/>
      </c>
      <c r="AD142" s="328" t="str">
        <f>IFERROR(VLOOKUP(AD140,'P1'!$B:$AP,31,FALSE),"")</f>
        <v/>
      </c>
      <c r="AE142" s="328" t="str">
        <f>IFERROR(VLOOKUP(AE140,'P1'!$B:$AP,31,FALSE),"")</f>
        <v/>
      </c>
      <c r="AF142" s="328" t="str">
        <f>IFERROR(VLOOKUP(AF140,'P1'!$B:$AP,31,FALSE),"")</f>
        <v/>
      </c>
      <c r="AG142" s="328" t="str">
        <f>IFERROR(VLOOKUP(AG140,'P1'!$B:$AP,31,FALSE),"")</f>
        <v/>
      </c>
      <c r="AH142" s="328" t="str">
        <f>IFERROR(VLOOKUP(AH140,'P1'!$B:$AP,31,FALSE),"")</f>
        <v/>
      </c>
      <c r="AI142" s="328" t="str">
        <f>IFERROR(VLOOKUP(AI140,'P1'!$B:$AP,31,FALSE),"")</f>
        <v/>
      </c>
      <c r="AJ142" s="328" t="str">
        <f>IFERROR(VLOOKUP(AJ140,'P1'!$B:$AP,31,FALSE),"")</f>
        <v/>
      </c>
      <c r="AK142" s="328" t="str">
        <f>IFERROR(VLOOKUP(AK140,'P1'!$B:$AP,31,FALSE),"")</f>
        <v/>
      </c>
      <c r="AL142" s="328" t="str">
        <f>IFERROR(VLOOKUP(AL140,'P1'!$B:$AP,31,FALSE),"")</f>
        <v/>
      </c>
      <c r="AM142" s="328" t="str">
        <f>IFERROR(VLOOKUP(AM140,'P1'!$B:$AP,31,FALSE),"")</f>
        <v/>
      </c>
      <c r="AN142" s="550"/>
      <c r="AO142" s="528"/>
      <c r="AP142" s="555"/>
      <c r="AQ142" s="556"/>
      <c r="AR142" s="528"/>
      <c r="AS142" s="528"/>
      <c r="AT142" s="529"/>
      <c r="AU142" s="329"/>
      <c r="AV142" s="329"/>
      <c r="AX142" s="329"/>
      <c r="AY142" s="329"/>
    </row>
    <row r="143" spans="1:51" s="302" customFormat="1" ht="12" customHeight="1">
      <c r="A143" s="530">
        <v>41</v>
      </c>
      <c r="B143" s="533"/>
      <c r="C143" s="536"/>
      <c r="D143" s="539" t="s">
        <v>400</v>
      </c>
      <c r="E143" s="319"/>
      <c r="F143" s="542"/>
      <c r="G143" s="543"/>
      <c r="H143" s="320" t="s">
        <v>401</v>
      </c>
      <c r="I143" s="321"/>
      <c r="J143" s="321"/>
      <c r="K143" s="321"/>
      <c r="L143" s="321"/>
      <c r="M143" s="321"/>
      <c r="N143" s="321"/>
      <c r="O143" s="321"/>
      <c r="P143" s="321"/>
      <c r="Q143" s="321"/>
      <c r="R143" s="321"/>
      <c r="S143" s="321"/>
      <c r="T143" s="321"/>
      <c r="U143" s="321"/>
      <c r="V143" s="321"/>
      <c r="W143" s="321"/>
      <c r="X143" s="321"/>
      <c r="Y143" s="321"/>
      <c r="Z143" s="321"/>
      <c r="AA143" s="321"/>
      <c r="AB143" s="321"/>
      <c r="AC143" s="321"/>
      <c r="AD143" s="321"/>
      <c r="AE143" s="321"/>
      <c r="AF143" s="321"/>
      <c r="AG143" s="321"/>
      <c r="AH143" s="321"/>
      <c r="AI143" s="321"/>
      <c r="AJ143" s="321"/>
      <c r="AK143" s="321"/>
      <c r="AL143" s="321"/>
      <c r="AM143" s="321"/>
      <c r="AN143" s="548">
        <f t="shared" ref="AN143" si="154">IF(LEFT($AN$1,6)="共同生活援助",SUM(I144:AM144),SUM(I144:AM145))</f>
        <v>0</v>
      </c>
      <c r="AO143" s="526">
        <f>IF($AN$3="４週",AN143/4,AN143/(DAY(EOMONTH($I$21,0))/7))</f>
        <v>0</v>
      </c>
      <c r="AP143" s="551"/>
      <c r="AQ143" s="552"/>
      <c r="AR143" s="526" t="str">
        <f t="shared" ref="AR143" si="155">IF($AN$3="４週",AU144,AV144)</f>
        <v/>
      </c>
      <c r="AS143" s="526"/>
      <c r="AT143" s="529"/>
      <c r="AU143" s="322" t="s">
        <v>402</v>
      </c>
      <c r="AV143" s="322" t="s">
        <v>403</v>
      </c>
      <c r="AX143" s="322" t="s">
        <v>404</v>
      </c>
      <c r="AY143" s="322" t="s">
        <v>405</v>
      </c>
    </row>
    <row r="144" spans="1:51" s="302" customFormat="1" ht="12" customHeight="1">
      <c r="A144" s="531"/>
      <c r="B144" s="534"/>
      <c r="C144" s="537"/>
      <c r="D144" s="540"/>
      <c r="E144" s="323"/>
      <c r="F144" s="544"/>
      <c r="G144" s="545"/>
      <c r="H144" s="324" t="s">
        <v>406</v>
      </c>
      <c r="I144" s="328" t="str">
        <f>IFERROR(VLOOKUP(I143,'P1'!$B:$AP,41,FALSE),"")</f>
        <v/>
      </c>
      <c r="J144" s="328" t="str">
        <f>IFERROR(VLOOKUP(J143,'P1'!$B:$AP,41,FALSE),"")</f>
        <v/>
      </c>
      <c r="K144" s="328" t="str">
        <f>IFERROR(VLOOKUP(K143,'P1'!$B:$AP,41,FALSE),"")</f>
        <v/>
      </c>
      <c r="L144" s="328" t="str">
        <f>IFERROR(VLOOKUP(L143,'P1'!$B:$AP,41,FALSE),"")</f>
        <v/>
      </c>
      <c r="M144" s="328" t="str">
        <f>IFERROR(VLOOKUP(M143,'P1'!$B:$AP,41,FALSE),"")</f>
        <v/>
      </c>
      <c r="N144" s="328" t="str">
        <f>IFERROR(VLOOKUP(N143,'P1'!$B:$AP,41,FALSE),"")</f>
        <v/>
      </c>
      <c r="O144" s="328" t="str">
        <f>IFERROR(VLOOKUP(O143,'P1'!$B:$AP,41,FALSE),"")</f>
        <v/>
      </c>
      <c r="P144" s="328" t="str">
        <f>IFERROR(VLOOKUP(P143,'P1'!$B:$AP,41,FALSE),"")</f>
        <v/>
      </c>
      <c r="Q144" s="328" t="str">
        <f>IFERROR(VLOOKUP(Q143,'P1'!$B:$AP,41,FALSE),"")</f>
        <v/>
      </c>
      <c r="R144" s="328" t="str">
        <f>IFERROR(VLOOKUP(R143,'P1'!$B:$AP,41,FALSE),"")</f>
        <v/>
      </c>
      <c r="S144" s="328" t="str">
        <f>IFERROR(VLOOKUP(S143,'P1'!$B:$AP,41,FALSE),"")</f>
        <v/>
      </c>
      <c r="T144" s="328" t="str">
        <f>IFERROR(VLOOKUP(T143,'P1'!$B:$AP,41,FALSE),"")</f>
        <v/>
      </c>
      <c r="U144" s="328" t="str">
        <f>IFERROR(VLOOKUP(U143,'P1'!$B:$AP,41,FALSE),"")</f>
        <v/>
      </c>
      <c r="V144" s="328" t="str">
        <f>IFERROR(VLOOKUP(V143,'P1'!$B:$AP,41,FALSE),"")</f>
        <v/>
      </c>
      <c r="W144" s="328" t="str">
        <f>IFERROR(VLOOKUP(W143,'P1'!$B:$AP,41,FALSE),"")</f>
        <v/>
      </c>
      <c r="X144" s="328" t="str">
        <f>IFERROR(VLOOKUP(X143,'P1'!$B:$AP,41,FALSE),"")</f>
        <v/>
      </c>
      <c r="Y144" s="328" t="str">
        <f>IFERROR(VLOOKUP(Y143,'P1'!$B:$AP,41,FALSE),"")</f>
        <v/>
      </c>
      <c r="Z144" s="328" t="str">
        <f>IFERROR(VLOOKUP(Z143,'P1'!$B:$AP,41,FALSE),"")</f>
        <v/>
      </c>
      <c r="AA144" s="328" t="str">
        <f>IFERROR(VLOOKUP(AA143,'P1'!$B:$AP,41,FALSE),"")</f>
        <v/>
      </c>
      <c r="AB144" s="328" t="str">
        <f>IFERROR(VLOOKUP(AB143,'P1'!$B:$AP,41,FALSE),"")</f>
        <v/>
      </c>
      <c r="AC144" s="328" t="str">
        <f>IFERROR(VLOOKUP(AC143,'P1'!$B:$AP,41,FALSE),"")</f>
        <v/>
      </c>
      <c r="AD144" s="328" t="str">
        <f>IFERROR(VLOOKUP(AD143,'P1'!$B:$AP,41,FALSE),"")</f>
        <v/>
      </c>
      <c r="AE144" s="328" t="str">
        <f>IFERROR(VLOOKUP(AE143,'P1'!$B:$AP,41,FALSE),"")</f>
        <v/>
      </c>
      <c r="AF144" s="328" t="str">
        <f>IFERROR(VLOOKUP(AF143,'P1'!$B:$AP,41,FALSE),"")</f>
        <v/>
      </c>
      <c r="AG144" s="328" t="str">
        <f>IFERROR(VLOOKUP(AG143,'P1'!$B:$AP,41,FALSE),"")</f>
        <v/>
      </c>
      <c r="AH144" s="328" t="str">
        <f>IFERROR(VLOOKUP(AH143,'P1'!$B:$AP,41,FALSE),"")</f>
        <v/>
      </c>
      <c r="AI144" s="328" t="str">
        <f>IFERROR(VLOOKUP(AI143,'P1'!$B:$AP,41,FALSE),"")</f>
        <v/>
      </c>
      <c r="AJ144" s="328" t="str">
        <f>IFERROR(VLOOKUP(AJ143,'P1'!$B:$AP,41,FALSE),"")</f>
        <v/>
      </c>
      <c r="AK144" s="328" t="str">
        <f>IFERROR(VLOOKUP(AK143,'P1'!$B:$AP,41,FALSE),"")</f>
        <v/>
      </c>
      <c r="AL144" s="328" t="str">
        <f>IFERROR(VLOOKUP(AL143,'P1'!$B:$AP,41,FALSE),"")</f>
        <v/>
      </c>
      <c r="AM144" s="328" t="str">
        <f>IFERROR(VLOOKUP(AM143,'P1'!$B:$AP,41,FALSE),"")</f>
        <v/>
      </c>
      <c r="AN144" s="549"/>
      <c r="AO144" s="527"/>
      <c r="AP144" s="553"/>
      <c r="AQ144" s="554"/>
      <c r="AR144" s="527"/>
      <c r="AS144" s="527"/>
      <c r="AT144" s="529"/>
      <c r="AU144" s="326" t="str">
        <f t="shared" ref="AU144" si="156">IFERROR(IF($D143="□",($AO143/$AK$6),($AO143/$AK$8)),"")</f>
        <v/>
      </c>
      <c r="AV144" s="326" t="str">
        <f t="shared" ref="AV144" si="157">IFERROR(IF($D143="□",($AN143/$AO$6),($AN143/$AO$8)),"")</f>
        <v/>
      </c>
      <c r="AX144" s="326" t="s">
        <v>565</v>
      </c>
      <c r="AY144" s="326" t="s">
        <v>565</v>
      </c>
    </row>
    <row r="145" spans="1:51" s="302" customFormat="1" ht="12" customHeight="1">
      <c r="A145" s="532"/>
      <c r="B145" s="535"/>
      <c r="C145" s="538"/>
      <c r="D145" s="541"/>
      <c r="E145" s="323"/>
      <c r="F145" s="546"/>
      <c r="G145" s="547"/>
      <c r="H145" s="327" t="s">
        <v>407</v>
      </c>
      <c r="I145" s="328" t="str">
        <f>IFERROR(VLOOKUP(I143,'P1'!$B:$AP,31,FALSE),"")</f>
        <v/>
      </c>
      <c r="J145" s="328" t="str">
        <f>IFERROR(VLOOKUP(J143,'P1'!$B:$AP,31,FALSE),"")</f>
        <v/>
      </c>
      <c r="K145" s="328" t="str">
        <f>IFERROR(VLOOKUP(K143,'P1'!$B:$AP,31,FALSE),"")</f>
        <v/>
      </c>
      <c r="L145" s="328" t="str">
        <f>IFERROR(VLOOKUP(L143,'P1'!$B:$AP,31,FALSE),"")</f>
        <v/>
      </c>
      <c r="M145" s="328" t="str">
        <f>IFERROR(VLOOKUP(M143,'P1'!$B:$AP,31,FALSE),"")</f>
        <v/>
      </c>
      <c r="N145" s="328" t="str">
        <f>IFERROR(VLOOKUP(N143,'P1'!$B:$AP,31,FALSE),"")</f>
        <v/>
      </c>
      <c r="O145" s="328" t="str">
        <f>IFERROR(VLOOKUP(O143,'P1'!$B:$AP,31,FALSE),"")</f>
        <v/>
      </c>
      <c r="P145" s="328" t="str">
        <f>IFERROR(VLOOKUP(P143,'P1'!$B:$AP,31,FALSE),"")</f>
        <v/>
      </c>
      <c r="Q145" s="328" t="str">
        <f>IFERROR(VLOOKUP(Q143,'P1'!$B:$AP,31,FALSE),"")</f>
        <v/>
      </c>
      <c r="R145" s="328" t="str">
        <f>IFERROR(VLOOKUP(R143,'P1'!$B:$AP,31,FALSE),"")</f>
        <v/>
      </c>
      <c r="S145" s="328" t="str">
        <f>IFERROR(VLOOKUP(S143,'P1'!$B:$AP,31,FALSE),"")</f>
        <v/>
      </c>
      <c r="T145" s="328" t="str">
        <f>IFERROR(VLOOKUP(T143,'P1'!$B:$AP,31,FALSE),"")</f>
        <v/>
      </c>
      <c r="U145" s="328" t="str">
        <f>IFERROR(VLOOKUP(U143,'P1'!$B:$AP,31,FALSE),"")</f>
        <v/>
      </c>
      <c r="V145" s="328" t="str">
        <f>IFERROR(VLOOKUP(V143,'P1'!$B:$AP,31,FALSE),"")</f>
        <v/>
      </c>
      <c r="W145" s="328" t="str">
        <f>IFERROR(VLOOKUP(W143,'P1'!$B:$AP,31,FALSE),"")</f>
        <v/>
      </c>
      <c r="X145" s="328" t="str">
        <f>IFERROR(VLOOKUP(X143,'P1'!$B:$AP,31,FALSE),"")</f>
        <v/>
      </c>
      <c r="Y145" s="328" t="str">
        <f>IFERROR(VLOOKUP(Y143,'P1'!$B:$AP,31,FALSE),"")</f>
        <v/>
      </c>
      <c r="Z145" s="328" t="str">
        <f>IFERROR(VLOOKUP(Z143,'P1'!$B:$AP,31,FALSE),"")</f>
        <v/>
      </c>
      <c r="AA145" s="328" t="str">
        <f>IFERROR(VLOOKUP(AA143,'P1'!$B:$AP,31,FALSE),"")</f>
        <v/>
      </c>
      <c r="AB145" s="328" t="str">
        <f>IFERROR(VLOOKUP(AB143,'P1'!$B:$AP,31,FALSE),"")</f>
        <v/>
      </c>
      <c r="AC145" s="328" t="str">
        <f>IFERROR(VLOOKUP(AC143,'P1'!$B:$AP,31,FALSE),"")</f>
        <v/>
      </c>
      <c r="AD145" s="328" t="str">
        <f>IFERROR(VLOOKUP(AD143,'P1'!$B:$AP,31,FALSE),"")</f>
        <v/>
      </c>
      <c r="AE145" s="328" t="str">
        <f>IFERROR(VLOOKUP(AE143,'P1'!$B:$AP,31,FALSE),"")</f>
        <v/>
      </c>
      <c r="AF145" s="328" t="str">
        <f>IFERROR(VLOOKUP(AF143,'P1'!$B:$AP,31,FALSE),"")</f>
        <v/>
      </c>
      <c r="AG145" s="328" t="str">
        <f>IFERROR(VLOOKUP(AG143,'P1'!$B:$AP,31,FALSE),"")</f>
        <v/>
      </c>
      <c r="AH145" s="328" t="str">
        <f>IFERROR(VLOOKUP(AH143,'P1'!$B:$AP,31,FALSE),"")</f>
        <v/>
      </c>
      <c r="AI145" s="328" t="str">
        <f>IFERROR(VLOOKUP(AI143,'P1'!$B:$AP,31,FALSE),"")</f>
        <v/>
      </c>
      <c r="AJ145" s="328" t="str">
        <f>IFERROR(VLOOKUP(AJ143,'P1'!$B:$AP,31,FALSE),"")</f>
        <v/>
      </c>
      <c r="AK145" s="328" t="str">
        <f>IFERROR(VLOOKUP(AK143,'P1'!$B:$AP,31,FALSE),"")</f>
        <v/>
      </c>
      <c r="AL145" s="328" t="str">
        <f>IFERROR(VLOOKUP(AL143,'P1'!$B:$AP,31,FALSE),"")</f>
        <v/>
      </c>
      <c r="AM145" s="328" t="str">
        <f>IFERROR(VLOOKUP(AM143,'P1'!$B:$AP,31,FALSE),"")</f>
        <v/>
      </c>
      <c r="AN145" s="550"/>
      <c r="AO145" s="528"/>
      <c r="AP145" s="555"/>
      <c r="AQ145" s="556"/>
      <c r="AR145" s="528"/>
      <c r="AS145" s="528"/>
      <c r="AT145" s="529"/>
      <c r="AU145" s="329"/>
      <c r="AV145" s="329"/>
      <c r="AX145" s="329"/>
      <c r="AY145" s="329"/>
    </row>
    <row r="146" spans="1:51" s="302" customFormat="1" ht="12" customHeight="1">
      <c r="A146" s="530">
        <v>42</v>
      </c>
      <c r="B146" s="533"/>
      <c r="C146" s="536"/>
      <c r="D146" s="539" t="s">
        <v>400</v>
      </c>
      <c r="E146" s="319"/>
      <c r="F146" s="542"/>
      <c r="G146" s="543"/>
      <c r="H146" s="320" t="s">
        <v>401</v>
      </c>
      <c r="I146" s="321"/>
      <c r="J146" s="321"/>
      <c r="K146" s="321"/>
      <c r="L146" s="321"/>
      <c r="M146" s="321"/>
      <c r="N146" s="321"/>
      <c r="O146" s="321"/>
      <c r="P146" s="321"/>
      <c r="Q146" s="321"/>
      <c r="R146" s="321"/>
      <c r="S146" s="321"/>
      <c r="T146" s="321"/>
      <c r="U146" s="321"/>
      <c r="V146" s="321"/>
      <c r="W146" s="321"/>
      <c r="X146" s="321"/>
      <c r="Y146" s="321"/>
      <c r="Z146" s="321"/>
      <c r="AA146" s="321"/>
      <c r="AB146" s="321"/>
      <c r="AC146" s="321"/>
      <c r="AD146" s="321"/>
      <c r="AE146" s="321"/>
      <c r="AF146" s="321"/>
      <c r="AG146" s="321"/>
      <c r="AH146" s="321"/>
      <c r="AI146" s="321"/>
      <c r="AJ146" s="321"/>
      <c r="AK146" s="321"/>
      <c r="AL146" s="321"/>
      <c r="AM146" s="321"/>
      <c r="AN146" s="548">
        <f t="shared" ref="AN146" si="158">IF(LEFT($AN$1,6)="共同生活援助",SUM(I147:AM147),SUM(I147:AM148))</f>
        <v>0</v>
      </c>
      <c r="AO146" s="526">
        <f>IF($AN$3="４週",AN146/4,AN146/(DAY(EOMONTH($I$21,0))/7))</f>
        <v>0</v>
      </c>
      <c r="AP146" s="551"/>
      <c r="AQ146" s="552"/>
      <c r="AR146" s="526" t="str">
        <f t="shared" ref="AR146" si="159">IF($AN$3="４週",AU147,AV147)</f>
        <v/>
      </c>
      <c r="AS146" s="526"/>
      <c r="AT146" s="529"/>
      <c r="AU146" s="322" t="s">
        <v>402</v>
      </c>
      <c r="AV146" s="322" t="s">
        <v>403</v>
      </c>
      <c r="AX146" s="322" t="s">
        <v>404</v>
      </c>
      <c r="AY146" s="322" t="s">
        <v>405</v>
      </c>
    </row>
    <row r="147" spans="1:51" s="302" customFormat="1" ht="12" customHeight="1">
      <c r="A147" s="531"/>
      <c r="B147" s="534"/>
      <c r="C147" s="537"/>
      <c r="D147" s="540"/>
      <c r="E147" s="323"/>
      <c r="F147" s="544"/>
      <c r="G147" s="545"/>
      <c r="H147" s="324" t="s">
        <v>406</v>
      </c>
      <c r="I147" s="328" t="str">
        <f>IFERROR(VLOOKUP(I146,'P1'!$B:$AP,41,FALSE),"")</f>
        <v/>
      </c>
      <c r="J147" s="328" t="str">
        <f>IFERROR(VLOOKUP(J146,'P1'!$B:$AP,41,FALSE),"")</f>
        <v/>
      </c>
      <c r="K147" s="328" t="str">
        <f>IFERROR(VLOOKUP(K146,'P1'!$B:$AP,41,FALSE),"")</f>
        <v/>
      </c>
      <c r="L147" s="328" t="str">
        <f>IFERROR(VLOOKUP(L146,'P1'!$B:$AP,41,FALSE),"")</f>
        <v/>
      </c>
      <c r="M147" s="328" t="str">
        <f>IFERROR(VLOOKUP(M146,'P1'!$B:$AP,41,FALSE),"")</f>
        <v/>
      </c>
      <c r="N147" s="328" t="str">
        <f>IFERROR(VLOOKUP(N146,'P1'!$B:$AP,41,FALSE),"")</f>
        <v/>
      </c>
      <c r="O147" s="328" t="str">
        <f>IFERROR(VLOOKUP(O146,'P1'!$B:$AP,41,FALSE),"")</f>
        <v/>
      </c>
      <c r="P147" s="328" t="str">
        <f>IFERROR(VLOOKUP(P146,'P1'!$B:$AP,41,FALSE),"")</f>
        <v/>
      </c>
      <c r="Q147" s="328" t="str">
        <f>IFERROR(VLOOKUP(Q146,'P1'!$B:$AP,41,FALSE),"")</f>
        <v/>
      </c>
      <c r="R147" s="328" t="str">
        <f>IFERROR(VLOOKUP(R146,'P1'!$B:$AP,41,FALSE),"")</f>
        <v/>
      </c>
      <c r="S147" s="328" t="str">
        <f>IFERROR(VLOOKUP(S146,'P1'!$B:$AP,41,FALSE),"")</f>
        <v/>
      </c>
      <c r="T147" s="328" t="str">
        <f>IFERROR(VLOOKUP(T146,'P1'!$B:$AP,41,FALSE),"")</f>
        <v/>
      </c>
      <c r="U147" s="328" t="str">
        <f>IFERROR(VLOOKUP(U146,'P1'!$B:$AP,41,FALSE),"")</f>
        <v/>
      </c>
      <c r="V147" s="328" t="str">
        <f>IFERROR(VLOOKUP(V146,'P1'!$B:$AP,41,FALSE),"")</f>
        <v/>
      </c>
      <c r="W147" s="328" t="str">
        <f>IFERROR(VLOOKUP(W146,'P1'!$B:$AP,41,FALSE),"")</f>
        <v/>
      </c>
      <c r="X147" s="328" t="str">
        <f>IFERROR(VLOOKUP(X146,'P1'!$B:$AP,41,FALSE),"")</f>
        <v/>
      </c>
      <c r="Y147" s="328" t="str">
        <f>IFERROR(VLOOKUP(Y146,'P1'!$B:$AP,41,FALSE),"")</f>
        <v/>
      </c>
      <c r="Z147" s="328" t="str">
        <f>IFERROR(VLOOKUP(Z146,'P1'!$B:$AP,41,FALSE),"")</f>
        <v/>
      </c>
      <c r="AA147" s="328" t="str">
        <f>IFERROR(VLOOKUP(AA146,'P1'!$B:$AP,41,FALSE),"")</f>
        <v/>
      </c>
      <c r="AB147" s="328" t="str">
        <f>IFERROR(VLOOKUP(AB146,'P1'!$B:$AP,41,FALSE),"")</f>
        <v/>
      </c>
      <c r="AC147" s="328" t="str">
        <f>IFERROR(VLOOKUP(AC146,'P1'!$B:$AP,41,FALSE),"")</f>
        <v/>
      </c>
      <c r="AD147" s="328" t="str">
        <f>IFERROR(VLOOKUP(AD146,'P1'!$B:$AP,41,FALSE),"")</f>
        <v/>
      </c>
      <c r="AE147" s="328" t="str">
        <f>IFERROR(VLOOKUP(AE146,'P1'!$B:$AP,41,FALSE),"")</f>
        <v/>
      </c>
      <c r="AF147" s="328" t="str">
        <f>IFERROR(VLOOKUP(AF146,'P1'!$B:$AP,41,FALSE),"")</f>
        <v/>
      </c>
      <c r="AG147" s="328" t="str">
        <f>IFERROR(VLOOKUP(AG146,'P1'!$B:$AP,41,FALSE),"")</f>
        <v/>
      </c>
      <c r="AH147" s="328" t="str">
        <f>IFERROR(VLOOKUP(AH146,'P1'!$B:$AP,41,FALSE),"")</f>
        <v/>
      </c>
      <c r="AI147" s="328" t="str">
        <f>IFERROR(VLOOKUP(AI146,'P1'!$B:$AP,41,FALSE),"")</f>
        <v/>
      </c>
      <c r="AJ147" s="328" t="str">
        <f>IFERROR(VLOOKUP(AJ146,'P1'!$B:$AP,41,FALSE),"")</f>
        <v/>
      </c>
      <c r="AK147" s="328" t="str">
        <f>IFERROR(VLOOKUP(AK146,'P1'!$B:$AP,41,FALSE),"")</f>
        <v/>
      </c>
      <c r="AL147" s="328" t="str">
        <f>IFERROR(VLOOKUP(AL146,'P1'!$B:$AP,41,FALSE),"")</f>
        <v/>
      </c>
      <c r="AM147" s="328" t="str">
        <f>IFERROR(VLOOKUP(AM146,'P1'!$B:$AP,41,FALSE),"")</f>
        <v/>
      </c>
      <c r="AN147" s="549"/>
      <c r="AO147" s="527"/>
      <c r="AP147" s="553"/>
      <c r="AQ147" s="554"/>
      <c r="AR147" s="527"/>
      <c r="AS147" s="527"/>
      <c r="AT147" s="529"/>
      <c r="AU147" s="326" t="str">
        <f t="shared" ref="AU147" si="160">IFERROR(IF($D146="□",($AO146/$AK$6),($AO146/$AK$8)),"")</f>
        <v/>
      </c>
      <c r="AV147" s="326" t="str">
        <f t="shared" ref="AV147" si="161">IFERROR(IF($D146="□",($AN146/$AO$6),($AN146/$AO$8)),"")</f>
        <v/>
      </c>
      <c r="AX147" s="326" t="s">
        <v>565</v>
      </c>
      <c r="AY147" s="326" t="s">
        <v>565</v>
      </c>
    </row>
    <row r="148" spans="1:51" s="302" customFormat="1" ht="12" customHeight="1">
      <c r="A148" s="532"/>
      <c r="B148" s="535"/>
      <c r="C148" s="538"/>
      <c r="D148" s="541"/>
      <c r="E148" s="323"/>
      <c r="F148" s="546"/>
      <c r="G148" s="547"/>
      <c r="H148" s="327" t="s">
        <v>407</v>
      </c>
      <c r="I148" s="328" t="str">
        <f>IFERROR(VLOOKUP(I146,'P1'!$B:$AP,31,FALSE),"")</f>
        <v/>
      </c>
      <c r="J148" s="328" t="str">
        <f>IFERROR(VLOOKUP(J146,'P1'!$B:$AP,31,FALSE),"")</f>
        <v/>
      </c>
      <c r="K148" s="328" t="str">
        <f>IFERROR(VLOOKUP(K146,'P1'!$B:$AP,31,FALSE),"")</f>
        <v/>
      </c>
      <c r="L148" s="328" t="str">
        <f>IFERROR(VLOOKUP(L146,'P1'!$B:$AP,31,FALSE),"")</f>
        <v/>
      </c>
      <c r="M148" s="328" t="str">
        <f>IFERROR(VLOOKUP(M146,'P1'!$B:$AP,31,FALSE),"")</f>
        <v/>
      </c>
      <c r="N148" s="328" t="str">
        <f>IFERROR(VLOOKUP(N146,'P1'!$B:$AP,31,FALSE),"")</f>
        <v/>
      </c>
      <c r="O148" s="328" t="str">
        <f>IFERROR(VLOOKUP(O146,'P1'!$B:$AP,31,FALSE),"")</f>
        <v/>
      </c>
      <c r="P148" s="328" t="str">
        <f>IFERROR(VLOOKUP(P146,'P1'!$B:$AP,31,FALSE),"")</f>
        <v/>
      </c>
      <c r="Q148" s="328" t="str">
        <f>IFERROR(VLOOKUP(Q146,'P1'!$B:$AP,31,FALSE),"")</f>
        <v/>
      </c>
      <c r="R148" s="328" t="str">
        <f>IFERROR(VLOOKUP(R146,'P1'!$B:$AP,31,FALSE),"")</f>
        <v/>
      </c>
      <c r="S148" s="328" t="str">
        <f>IFERROR(VLOOKUP(S146,'P1'!$B:$AP,31,FALSE),"")</f>
        <v/>
      </c>
      <c r="T148" s="328" t="str">
        <f>IFERROR(VLOOKUP(T146,'P1'!$B:$AP,31,FALSE),"")</f>
        <v/>
      </c>
      <c r="U148" s="328" t="str">
        <f>IFERROR(VLOOKUP(U146,'P1'!$B:$AP,31,FALSE),"")</f>
        <v/>
      </c>
      <c r="V148" s="328" t="str">
        <f>IFERROR(VLOOKUP(V146,'P1'!$B:$AP,31,FALSE),"")</f>
        <v/>
      </c>
      <c r="W148" s="328" t="str">
        <f>IFERROR(VLOOKUP(W146,'P1'!$B:$AP,31,FALSE),"")</f>
        <v/>
      </c>
      <c r="X148" s="328" t="str">
        <f>IFERROR(VLOOKUP(X146,'P1'!$B:$AP,31,FALSE),"")</f>
        <v/>
      </c>
      <c r="Y148" s="328" t="str">
        <f>IFERROR(VLOOKUP(Y146,'P1'!$B:$AP,31,FALSE),"")</f>
        <v/>
      </c>
      <c r="Z148" s="328" t="str">
        <f>IFERROR(VLOOKUP(Z146,'P1'!$B:$AP,31,FALSE),"")</f>
        <v/>
      </c>
      <c r="AA148" s="328" t="str">
        <f>IFERROR(VLOOKUP(AA146,'P1'!$B:$AP,31,FALSE),"")</f>
        <v/>
      </c>
      <c r="AB148" s="328" t="str">
        <f>IFERROR(VLOOKUP(AB146,'P1'!$B:$AP,31,FALSE),"")</f>
        <v/>
      </c>
      <c r="AC148" s="328" t="str">
        <f>IFERROR(VLOOKUP(AC146,'P1'!$B:$AP,31,FALSE),"")</f>
        <v/>
      </c>
      <c r="AD148" s="328" t="str">
        <f>IFERROR(VLOOKUP(AD146,'P1'!$B:$AP,31,FALSE),"")</f>
        <v/>
      </c>
      <c r="AE148" s="328" t="str">
        <f>IFERROR(VLOOKUP(AE146,'P1'!$B:$AP,31,FALSE),"")</f>
        <v/>
      </c>
      <c r="AF148" s="328" t="str">
        <f>IFERROR(VLOOKUP(AF146,'P1'!$B:$AP,31,FALSE),"")</f>
        <v/>
      </c>
      <c r="AG148" s="328" t="str">
        <f>IFERROR(VLOOKUP(AG146,'P1'!$B:$AP,31,FALSE),"")</f>
        <v/>
      </c>
      <c r="AH148" s="328" t="str">
        <f>IFERROR(VLOOKUP(AH146,'P1'!$B:$AP,31,FALSE),"")</f>
        <v/>
      </c>
      <c r="AI148" s="328" t="str">
        <f>IFERROR(VLOOKUP(AI146,'P1'!$B:$AP,31,FALSE),"")</f>
        <v/>
      </c>
      <c r="AJ148" s="328" t="str">
        <f>IFERROR(VLOOKUP(AJ146,'P1'!$B:$AP,31,FALSE),"")</f>
        <v/>
      </c>
      <c r="AK148" s="328" t="str">
        <f>IFERROR(VLOOKUP(AK146,'P1'!$B:$AP,31,FALSE),"")</f>
        <v/>
      </c>
      <c r="AL148" s="328" t="str">
        <f>IFERROR(VLOOKUP(AL146,'P1'!$B:$AP,31,FALSE),"")</f>
        <v/>
      </c>
      <c r="AM148" s="328" t="str">
        <f>IFERROR(VLOOKUP(AM146,'P1'!$B:$AP,31,FALSE),"")</f>
        <v/>
      </c>
      <c r="AN148" s="550"/>
      <c r="AO148" s="528"/>
      <c r="AP148" s="555"/>
      <c r="AQ148" s="556"/>
      <c r="AR148" s="528"/>
      <c r="AS148" s="528"/>
      <c r="AT148" s="529"/>
      <c r="AU148" s="329"/>
      <c r="AV148" s="329"/>
      <c r="AX148" s="329"/>
      <c r="AY148" s="329"/>
    </row>
    <row r="149" spans="1:51" s="302" customFormat="1" ht="12" customHeight="1">
      <c r="A149" s="530">
        <v>43</v>
      </c>
      <c r="B149" s="533"/>
      <c r="C149" s="536"/>
      <c r="D149" s="539" t="s">
        <v>400</v>
      </c>
      <c r="E149" s="319"/>
      <c r="F149" s="542"/>
      <c r="G149" s="543"/>
      <c r="H149" s="320" t="s">
        <v>401</v>
      </c>
      <c r="I149" s="321"/>
      <c r="J149" s="321"/>
      <c r="K149" s="321"/>
      <c r="L149" s="321"/>
      <c r="M149" s="321"/>
      <c r="N149" s="321"/>
      <c r="O149" s="321"/>
      <c r="P149" s="321"/>
      <c r="Q149" s="321"/>
      <c r="R149" s="321"/>
      <c r="S149" s="321"/>
      <c r="T149" s="321"/>
      <c r="U149" s="321"/>
      <c r="V149" s="321"/>
      <c r="W149" s="321"/>
      <c r="X149" s="321"/>
      <c r="Y149" s="321"/>
      <c r="Z149" s="321"/>
      <c r="AA149" s="321"/>
      <c r="AB149" s="321"/>
      <c r="AC149" s="321"/>
      <c r="AD149" s="321"/>
      <c r="AE149" s="321"/>
      <c r="AF149" s="321"/>
      <c r="AG149" s="321"/>
      <c r="AH149" s="321"/>
      <c r="AI149" s="321"/>
      <c r="AJ149" s="321"/>
      <c r="AK149" s="321"/>
      <c r="AL149" s="321"/>
      <c r="AM149" s="321"/>
      <c r="AN149" s="548">
        <f t="shared" ref="AN149" si="162">IF(LEFT($AN$1,6)="共同生活援助",SUM(I150:AM150),SUM(I150:AM151))</f>
        <v>0</v>
      </c>
      <c r="AO149" s="526">
        <f>IF($AN$3="４週",AN149/4,AN149/(DAY(EOMONTH($I$21,0))/7))</f>
        <v>0</v>
      </c>
      <c r="AP149" s="551"/>
      <c r="AQ149" s="552"/>
      <c r="AR149" s="526" t="str">
        <f t="shared" ref="AR149" si="163">IF($AN$3="４週",AU150,AV150)</f>
        <v/>
      </c>
      <c r="AS149" s="526"/>
      <c r="AT149" s="529"/>
      <c r="AU149" s="322" t="s">
        <v>402</v>
      </c>
      <c r="AV149" s="322" t="s">
        <v>403</v>
      </c>
      <c r="AX149" s="322" t="s">
        <v>404</v>
      </c>
      <c r="AY149" s="322" t="s">
        <v>405</v>
      </c>
    </row>
    <row r="150" spans="1:51" s="302" customFormat="1" ht="12" customHeight="1">
      <c r="A150" s="531"/>
      <c r="B150" s="534"/>
      <c r="C150" s="537"/>
      <c r="D150" s="540"/>
      <c r="E150" s="323"/>
      <c r="F150" s="544"/>
      <c r="G150" s="545"/>
      <c r="H150" s="324" t="s">
        <v>406</v>
      </c>
      <c r="I150" s="328" t="str">
        <f>IFERROR(VLOOKUP(I149,'P1'!$B:$AP,41,FALSE),"")</f>
        <v/>
      </c>
      <c r="J150" s="328" t="str">
        <f>IFERROR(VLOOKUP(J149,'P1'!$B:$AP,41,FALSE),"")</f>
        <v/>
      </c>
      <c r="K150" s="328" t="str">
        <f>IFERROR(VLOOKUP(K149,'P1'!$B:$AP,41,FALSE),"")</f>
        <v/>
      </c>
      <c r="L150" s="328" t="str">
        <f>IFERROR(VLOOKUP(L149,'P1'!$B:$AP,41,FALSE),"")</f>
        <v/>
      </c>
      <c r="M150" s="328" t="str">
        <f>IFERROR(VLOOKUP(M149,'P1'!$B:$AP,41,FALSE),"")</f>
        <v/>
      </c>
      <c r="N150" s="328" t="str">
        <f>IFERROR(VLOOKUP(N149,'P1'!$B:$AP,41,FALSE),"")</f>
        <v/>
      </c>
      <c r="O150" s="328" t="str">
        <f>IFERROR(VLOOKUP(O149,'P1'!$B:$AP,41,FALSE),"")</f>
        <v/>
      </c>
      <c r="P150" s="328" t="str">
        <f>IFERROR(VLOOKUP(P149,'P1'!$B:$AP,41,FALSE),"")</f>
        <v/>
      </c>
      <c r="Q150" s="328" t="str">
        <f>IFERROR(VLOOKUP(Q149,'P1'!$B:$AP,41,FALSE),"")</f>
        <v/>
      </c>
      <c r="R150" s="328" t="str">
        <f>IFERROR(VLOOKUP(R149,'P1'!$B:$AP,41,FALSE),"")</f>
        <v/>
      </c>
      <c r="S150" s="328" t="str">
        <f>IFERROR(VLOOKUP(S149,'P1'!$B:$AP,41,FALSE),"")</f>
        <v/>
      </c>
      <c r="T150" s="328" t="str">
        <f>IFERROR(VLOOKUP(T149,'P1'!$B:$AP,41,FALSE),"")</f>
        <v/>
      </c>
      <c r="U150" s="328" t="str">
        <f>IFERROR(VLOOKUP(U149,'P1'!$B:$AP,41,FALSE),"")</f>
        <v/>
      </c>
      <c r="V150" s="328" t="str">
        <f>IFERROR(VLOOKUP(V149,'P1'!$B:$AP,41,FALSE),"")</f>
        <v/>
      </c>
      <c r="W150" s="328" t="str">
        <f>IFERROR(VLOOKUP(W149,'P1'!$B:$AP,41,FALSE),"")</f>
        <v/>
      </c>
      <c r="X150" s="328" t="str">
        <f>IFERROR(VLOOKUP(X149,'P1'!$B:$AP,41,FALSE),"")</f>
        <v/>
      </c>
      <c r="Y150" s="328" t="str">
        <f>IFERROR(VLOOKUP(Y149,'P1'!$B:$AP,41,FALSE),"")</f>
        <v/>
      </c>
      <c r="Z150" s="328" t="str">
        <f>IFERROR(VLOOKUP(Z149,'P1'!$B:$AP,41,FALSE),"")</f>
        <v/>
      </c>
      <c r="AA150" s="328" t="str">
        <f>IFERROR(VLOOKUP(AA149,'P1'!$B:$AP,41,FALSE),"")</f>
        <v/>
      </c>
      <c r="AB150" s="328" t="str">
        <f>IFERROR(VLOOKUP(AB149,'P1'!$B:$AP,41,FALSE),"")</f>
        <v/>
      </c>
      <c r="AC150" s="328" t="str">
        <f>IFERROR(VLOOKUP(AC149,'P1'!$B:$AP,41,FALSE),"")</f>
        <v/>
      </c>
      <c r="AD150" s="328" t="str">
        <f>IFERROR(VLOOKUP(AD149,'P1'!$B:$AP,41,FALSE),"")</f>
        <v/>
      </c>
      <c r="AE150" s="328" t="str">
        <f>IFERROR(VLOOKUP(AE149,'P1'!$B:$AP,41,FALSE),"")</f>
        <v/>
      </c>
      <c r="AF150" s="328" t="str">
        <f>IFERROR(VLOOKUP(AF149,'P1'!$B:$AP,41,FALSE),"")</f>
        <v/>
      </c>
      <c r="AG150" s="328" t="str">
        <f>IFERROR(VLOOKUP(AG149,'P1'!$B:$AP,41,FALSE),"")</f>
        <v/>
      </c>
      <c r="AH150" s="328" t="str">
        <f>IFERROR(VLOOKUP(AH149,'P1'!$B:$AP,41,FALSE),"")</f>
        <v/>
      </c>
      <c r="AI150" s="328" t="str">
        <f>IFERROR(VLOOKUP(AI149,'P1'!$B:$AP,41,FALSE),"")</f>
        <v/>
      </c>
      <c r="AJ150" s="328" t="str">
        <f>IFERROR(VLOOKUP(AJ149,'P1'!$B:$AP,41,FALSE),"")</f>
        <v/>
      </c>
      <c r="AK150" s="328" t="str">
        <f>IFERROR(VLOOKUP(AK149,'P1'!$B:$AP,41,FALSE),"")</f>
        <v/>
      </c>
      <c r="AL150" s="328" t="str">
        <f>IFERROR(VLOOKUP(AL149,'P1'!$B:$AP,41,FALSE),"")</f>
        <v/>
      </c>
      <c r="AM150" s="328" t="str">
        <f>IFERROR(VLOOKUP(AM149,'P1'!$B:$AP,41,FALSE),"")</f>
        <v/>
      </c>
      <c r="AN150" s="549"/>
      <c r="AO150" s="527"/>
      <c r="AP150" s="553"/>
      <c r="AQ150" s="554"/>
      <c r="AR150" s="527"/>
      <c r="AS150" s="527"/>
      <c r="AT150" s="529"/>
      <c r="AU150" s="326" t="str">
        <f t="shared" ref="AU150" si="164">IFERROR(IF($D149="□",($AO149/$AK$6),($AO149/$AK$8)),"")</f>
        <v/>
      </c>
      <c r="AV150" s="326" t="str">
        <f t="shared" ref="AV150" si="165">IFERROR(IF($D149="□",($AN149/$AO$6),($AN149/$AO$8)),"")</f>
        <v/>
      </c>
      <c r="AX150" s="326" t="s">
        <v>565</v>
      </c>
      <c r="AY150" s="326" t="s">
        <v>565</v>
      </c>
    </row>
    <row r="151" spans="1:51" s="302" customFormat="1" ht="12" customHeight="1">
      <c r="A151" s="532"/>
      <c r="B151" s="535"/>
      <c r="C151" s="538"/>
      <c r="D151" s="541"/>
      <c r="E151" s="323"/>
      <c r="F151" s="546"/>
      <c r="G151" s="547"/>
      <c r="H151" s="327" t="s">
        <v>407</v>
      </c>
      <c r="I151" s="328" t="str">
        <f>IFERROR(VLOOKUP(I149,'P1'!$B:$AP,31,FALSE),"")</f>
        <v/>
      </c>
      <c r="J151" s="328" t="str">
        <f>IFERROR(VLOOKUP(J149,'P1'!$B:$AP,31,FALSE),"")</f>
        <v/>
      </c>
      <c r="K151" s="328" t="str">
        <f>IFERROR(VLOOKUP(K149,'P1'!$B:$AP,31,FALSE),"")</f>
        <v/>
      </c>
      <c r="L151" s="328" t="str">
        <f>IFERROR(VLOOKUP(L149,'P1'!$B:$AP,31,FALSE),"")</f>
        <v/>
      </c>
      <c r="M151" s="328" t="str">
        <f>IFERROR(VLOOKUP(M149,'P1'!$B:$AP,31,FALSE),"")</f>
        <v/>
      </c>
      <c r="N151" s="328" t="str">
        <f>IFERROR(VLOOKUP(N149,'P1'!$B:$AP,31,FALSE),"")</f>
        <v/>
      </c>
      <c r="O151" s="328" t="str">
        <f>IFERROR(VLOOKUP(O149,'P1'!$B:$AP,31,FALSE),"")</f>
        <v/>
      </c>
      <c r="P151" s="328" t="str">
        <f>IFERROR(VLOOKUP(P149,'P1'!$B:$AP,31,FALSE),"")</f>
        <v/>
      </c>
      <c r="Q151" s="328" t="str">
        <f>IFERROR(VLOOKUP(Q149,'P1'!$B:$AP,31,FALSE),"")</f>
        <v/>
      </c>
      <c r="R151" s="328" t="str">
        <f>IFERROR(VLOOKUP(R149,'P1'!$B:$AP,31,FALSE),"")</f>
        <v/>
      </c>
      <c r="S151" s="328" t="str">
        <f>IFERROR(VLOOKUP(S149,'P1'!$B:$AP,31,FALSE),"")</f>
        <v/>
      </c>
      <c r="T151" s="328" t="str">
        <f>IFERROR(VLOOKUP(T149,'P1'!$B:$AP,31,FALSE),"")</f>
        <v/>
      </c>
      <c r="U151" s="328" t="str">
        <f>IFERROR(VLOOKUP(U149,'P1'!$B:$AP,31,FALSE),"")</f>
        <v/>
      </c>
      <c r="V151" s="328" t="str">
        <f>IFERROR(VLOOKUP(V149,'P1'!$B:$AP,31,FALSE),"")</f>
        <v/>
      </c>
      <c r="W151" s="328" t="str">
        <f>IFERROR(VLOOKUP(W149,'P1'!$B:$AP,31,FALSE),"")</f>
        <v/>
      </c>
      <c r="X151" s="328" t="str">
        <f>IFERROR(VLOOKUP(X149,'P1'!$B:$AP,31,FALSE),"")</f>
        <v/>
      </c>
      <c r="Y151" s="328" t="str">
        <f>IFERROR(VLOOKUP(Y149,'P1'!$B:$AP,31,FALSE),"")</f>
        <v/>
      </c>
      <c r="Z151" s="328" t="str">
        <f>IFERROR(VLOOKUP(Z149,'P1'!$B:$AP,31,FALSE),"")</f>
        <v/>
      </c>
      <c r="AA151" s="328" t="str">
        <f>IFERROR(VLOOKUP(AA149,'P1'!$B:$AP,31,FALSE),"")</f>
        <v/>
      </c>
      <c r="AB151" s="328" t="str">
        <f>IFERROR(VLOOKUP(AB149,'P1'!$B:$AP,31,FALSE),"")</f>
        <v/>
      </c>
      <c r="AC151" s="328" t="str">
        <f>IFERROR(VLOOKUP(AC149,'P1'!$B:$AP,31,FALSE),"")</f>
        <v/>
      </c>
      <c r="AD151" s="328" t="str">
        <f>IFERROR(VLOOKUP(AD149,'P1'!$B:$AP,31,FALSE),"")</f>
        <v/>
      </c>
      <c r="AE151" s="328" t="str">
        <f>IFERROR(VLOOKUP(AE149,'P1'!$B:$AP,31,FALSE),"")</f>
        <v/>
      </c>
      <c r="AF151" s="328" t="str">
        <f>IFERROR(VLOOKUP(AF149,'P1'!$B:$AP,31,FALSE),"")</f>
        <v/>
      </c>
      <c r="AG151" s="328" t="str">
        <f>IFERROR(VLOOKUP(AG149,'P1'!$B:$AP,31,FALSE),"")</f>
        <v/>
      </c>
      <c r="AH151" s="328" t="str">
        <f>IFERROR(VLOOKUP(AH149,'P1'!$B:$AP,31,FALSE),"")</f>
        <v/>
      </c>
      <c r="AI151" s="328" t="str">
        <f>IFERROR(VLOOKUP(AI149,'P1'!$B:$AP,31,FALSE),"")</f>
        <v/>
      </c>
      <c r="AJ151" s="328" t="str">
        <f>IFERROR(VLOOKUP(AJ149,'P1'!$B:$AP,31,FALSE),"")</f>
        <v/>
      </c>
      <c r="AK151" s="328" t="str">
        <f>IFERROR(VLOOKUP(AK149,'P1'!$B:$AP,31,FALSE),"")</f>
        <v/>
      </c>
      <c r="AL151" s="328" t="str">
        <f>IFERROR(VLOOKUP(AL149,'P1'!$B:$AP,31,FALSE),"")</f>
        <v/>
      </c>
      <c r="AM151" s="328" t="str">
        <f>IFERROR(VLOOKUP(AM149,'P1'!$B:$AP,31,FALSE),"")</f>
        <v/>
      </c>
      <c r="AN151" s="550"/>
      <c r="AO151" s="528"/>
      <c r="AP151" s="555"/>
      <c r="AQ151" s="556"/>
      <c r="AR151" s="528"/>
      <c r="AS151" s="528"/>
      <c r="AT151" s="529"/>
      <c r="AU151" s="329"/>
      <c r="AV151" s="329"/>
      <c r="AX151" s="329"/>
      <c r="AY151" s="329"/>
    </row>
    <row r="152" spans="1:51" s="302" customFormat="1" ht="12" customHeight="1">
      <c r="A152" s="530">
        <v>44</v>
      </c>
      <c r="B152" s="533"/>
      <c r="C152" s="536"/>
      <c r="D152" s="539" t="s">
        <v>400</v>
      </c>
      <c r="E152" s="319"/>
      <c r="F152" s="542"/>
      <c r="G152" s="543"/>
      <c r="H152" s="320" t="s">
        <v>401</v>
      </c>
      <c r="I152" s="321"/>
      <c r="J152" s="321"/>
      <c r="K152" s="321"/>
      <c r="L152" s="321"/>
      <c r="M152" s="321"/>
      <c r="N152" s="321"/>
      <c r="O152" s="321"/>
      <c r="P152" s="321"/>
      <c r="Q152" s="321"/>
      <c r="R152" s="321"/>
      <c r="S152" s="321"/>
      <c r="T152" s="321"/>
      <c r="U152" s="321"/>
      <c r="V152" s="321"/>
      <c r="W152" s="321"/>
      <c r="X152" s="321"/>
      <c r="Y152" s="321"/>
      <c r="Z152" s="321"/>
      <c r="AA152" s="321"/>
      <c r="AB152" s="321"/>
      <c r="AC152" s="321"/>
      <c r="AD152" s="321"/>
      <c r="AE152" s="321"/>
      <c r="AF152" s="321"/>
      <c r="AG152" s="321"/>
      <c r="AH152" s="321"/>
      <c r="AI152" s="321"/>
      <c r="AJ152" s="321"/>
      <c r="AK152" s="321"/>
      <c r="AL152" s="321"/>
      <c r="AM152" s="321"/>
      <c r="AN152" s="548">
        <f t="shared" ref="AN152" si="166">IF(LEFT($AN$1,6)="共同生活援助",SUM(I153:AM153),SUM(I153:AM154))</f>
        <v>0</v>
      </c>
      <c r="AO152" s="526">
        <f>IF($AN$3="４週",AN152/4,AN152/(DAY(EOMONTH($I$21,0))/7))</f>
        <v>0</v>
      </c>
      <c r="AP152" s="551"/>
      <c r="AQ152" s="552"/>
      <c r="AR152" s="526" t="str">
        <f t="shared" ref="AR152" si="167">IF($AN$3="４週",AU153,AV153)</f>
        <v/>
      </c>
      <c r="AS152" s="526"/>
      <c r="AT152" s="529"/>
      <c r="AU152" s="322" t="s">
        <v>402</v>
      </c>
      <c r="AV152" s="322" t="s">
        <v>403</v>
      </c>
      <c r="AX152" s="322" t="s">
        <v>404</v>
      </c>
      <c r="AY152" s="322" t="s">
        <v>405</v>
      </c>
    </row>
    <row r="153" spans="1:51" s="302" customFormat="1" ht="12" customHeight="1">
      <c r="A153" s="531"/>
      <c r="B153" s="534"/>
      <c r="C153" s="537"/>
      <c r="D153" s="540"/>
      <c r="E153" s="323"/>
      <c r="F153" s="544"/>
      <c r="G153" s="545"/>
      <c r="H153" s="324" t="s">
        <v>406</v>
      </c>
      <c r="I153" s="328" t="str">
        <f>IFERROR(VLOOKUP(I152,'P1'!$B:$AP,41,FALSE),"")</f>
        <v/>
      </c>
      <c r="J153" s="328" t="str">
        <f>IFERROR(VLOOKUP(J152,'P1'!$B:$AP,41,FALSE),"")</f>
        <v/>
      </c>
      <c r="K153" s="328" t="str">
        <f>IFERROR(VLOOKUP(K152,'P1'!$B:$AP,41,FALSE),"")</f>
        <v/>
      </c>
      <c r="L153" s="328" t="str">
        <f>IFERROR(VLOOKUP(L152,'P1'!$B:$AP,41,FALSE),"")</f>
        <v/>
      </c>
      <c r="M153" s="328" t="str">
        <f>IFERROR(VLOOKUP(M152,'P1'!$B:$AP,41,FALSE),"")</f>
        <v/>
      </c>
      <c r="N153" s="328" t="str">
        <f>IFERROR(VLOOKUP(N152,'P1'!$B:$AP,41,FALSE),"")</f>
        <v/>
      </c>
      <c r="O153" s="328" t="str">
        <f>IFERROR(VLOOKUP(O152,'P1'!$B:$AP,41,FALSE),"")</f>
        <v/>
      </c>
      <c r="P153" s="328" t="str">
        <f>IFERROR(VLOOKUP(P152,'P1'!$B:$AP,41,FALSE),"")</f>
        <v/>
      </c>
      <c r="Q153" s="328" t="str">
        <f>IFERROR(VLOOKUP(Q152,'P1'!$B:$AP,41,FALSE),"")</f>
        <v/>
      </c>
      <c r="R153" s="328" t="str">
        <f>IFERROR(VLOOKUP(R152,'P1'!$B:$AP,41,FALSE),"")</f>
        <v/>
      </c>
      <c r="S153" s="328" t="str">
        <f>IFERROR(VLOOKUP(S152,'P1'!$B:$AP,41,FALSE),"")</f>
        <v/>
      </c>
      <c r="T153" s="328" t="str">
        <f>IFERROR(VLOOKUP(T152,'P1'!$B:$AP,41,FALSE),"")</f>
        <v/>
      </c>
      <c r="U153" s="328" t="str">
        <f>IFERROR(VLOOKUP(U152,'P1'!$B:$AP,41,FALSE),"")</f>
        <v/>
      </c>
      <c r="V153" s="328" t="str">
        <f>IFERROR(VLOOKUP(V152,'P1'!$B:$AP,41,FALSE),"")</f>
        <v/>
      </c>
      <c r="W153" s="328" t="str">
        <f>IFERROR(VLOOKUP(W152,'P1'!$B:$AP,41,FALSE),"")</f>
        <v/>
      </c>
      <c r="X153" s="328" t="str">
        <f>IFERROR(VLOOKUP(X152,'P1'!$B:$AP,41,FALSE),"")</f>
        <v/>
      </c>
      <c r="Y153" s="328" t="str">
        <f>IFERROR(VLOOKUP(Y152,'P1'!$B:$AP,41,FALSE),"")</f>
        <v/>
      </c>
      <c r="Z153" s="328" t="str">
        <f>IFERROR(VLOOKUP(Z152,'P1'!$B:$AP,41,FALSE),"")</f>
        <v/>
      </c>
      <c r="AA153" s="328" t="str">
        <f>IFERROR(VLOOKUP(AA152,'P1'!$B:$AP,41,FALSE),"")</f>
        <v/>
      </c>
      <c r="AB153" s="328" t="str">
        <f>IFERROR(VLOOKUP(AB152,'P1'!$B:$AP,41,FALSE),"")</f>
        <v/>
      </c>
      <c r="AC153" s="328" t="str">
        <f>IFERROR(VLOOKUP(AC152,'P1'!$B:$AP,41,FALSE),"")</f>
        <v/>
      </c>
      <c r="AD153" s="328" t="str">
        <f>IFERROR(VLOOKUP(AD152,'P1'!$B:$AP,41,FALSE),"")</f>
        <v/>
      </c>
      <c r="AE153" s="328" t="str">
        <f>IFERROR(VLOOKUP(AE152,'P1'!$B:$AP,41,FALSE),"")</f>
        <v/>
      </c>
      <c r="AF153" s="328" t="str">
        <f>IFERROR(VLOOKUP(AF152,'P1'!$B:$AP,41,FALSE),"")</f>
        <v/>
      </c>
      <c r="AG153" s="328" t="str">
        <f>IFERROR(VLOOKUP(AG152,'P1'!$B:$AP,41,FALSE),"")</f>
        <v/>
      </c>
      <c r="AH153" s="328" t="str">
        <f>IFERROR(VLOOKUP(AH152,'P1'!$B:$AP,41,FALSE),"")</f>
        <v/>
      </c>
      <c r="AI153" s="328" t="str">
        <f>IFERROR(VLOOKUP(AI152,'P1'!$B:$AP,41,FALSE),"")</f>
        <v/>
      </c>
      <c r="AJ153" s="328" t="str">
        <f>IFERROR(VLOOKUP(AJ152,'P1'!$B:$AP,41,FALSE),"")</f>
        <v/>
      </c>
      <c r="AK153" s="328" t="str">
        <f>IFERROR(VLOOKUP(AK152,'P1'!$B:$AP,41,FALSE),"")</f>
        <v/>
      </c>
      <c r="AL153" s="328" t="str">
        <f>IFERROR(VLOOKUP(AL152,'P1'!$B:$AP,41,FALSE),"")</f>
        <v/>
      </c>
      <c r="AM153" s="328" t="str">
        <f>IFERROR(VLOOKUP(AM152,'P1'!$B:$AP,41,FALSE),"")</f>
        <v/>
      </c>
      <c r="AN153" s="549"/>
      <c r="AO153" s="527"/>
      <c r="AP153" s="553"/>
      <c r="AQ153" s="554"/>
      <c r="AR153" s="527"/>
      <c r="AS153" s="527"/>
      <c r="AT153" s="529"/>
      <c r="AU153" s="326" t="str">
        <f t="shared" ref="AU153" si="168">IFERROR(IF($D152="□",($AO152/$AK$6),($AO152/$AK$8)),"")</f>
        <v/>
      </c>
      <c r="AV153" s="326" t="str">
        <f t="shared" ref="AV153" si="169">IFERROR(IF($D152="□",($AN152/$AO$6),($AN152/$AO$8)),"")</f>
        <v/>
      </c>
      <c r="AX153" s="326" t="s">
        <v>565</v>
      </c>
      <c r="AY153" s="326" t="s">
        <v>565</v>
      </c>
    </row>
    <row r="154" spans="1:51" s="302" customFormat="1" ht="12" customHeight="1">
      <c r="A154" s="532"/>
      <c r="B154" s="535"/>
      <c r="C154" s="538"/>
      <c r="D154" s="541"/>
      <c r="E154" s="323"/>
      <c r="F154" s="546"/>
      <c r="G154" s="547"/>
      <c r="H154" s="327" t="s">
        <v>407</v>
      </c>
      <c r="I154" s="328" t="str">
        <f>IFERROR(VLOOKUP(I152,'P1'!$B:$AP,31,FALSE),"")</f>
        <v/>
      </c>
      <c r="J154" s="328" t="str">
        <f>IFERROR(VLOOKUP(J152,'P1'!$B:$AP,31,FALSE),"")</f>
        <v/>
      </c>
      <c r="K154" s="328" t="str">
        <f>IFERROR(VLOOKUP(K152,'P1'!$B:$AP,31,FALSE),"")</f>
        <v/>
      </c>
      <c r="L154" s="328" t="str">
        <f>IFERROR(VLOOKUP(L152,'P1'!$B:$AP,31,FALSE),"")</f>
        <v/>
      </c>
      <c r="M154" s="328" t="str">
        <f>IFERROR(VLOOKUP(M152,'P1'!$B:$AP,31,FALSE),"")</f>
        <v/>
      </c>
      <c r="N154" s="328" t="str">
        <f>IFERROR(VLOOKUP(N152,'P1'!$B:$AP,31,FALSE),"")</f>
        <v/>
      </c>
      <c r="O154" s="328" t="str">
        <f>IFERROR(VLOOKUP(O152,'P1'!$B:$AP,31,FALSE),"")</f>
        <v/>
      </c>
      <c r="P154" s="328" t="str">
        <f>IFERROR(VLOOKUP(P152,'P1'!$B:$AP,31,FALSE),"")</f>
        <v/>
      </c>
      <c r="Q154" s="328" t="str">
        <f>IFERROR(VLOOKUP(Q152,'P1'!$B:$AP,31,FALSE),"")</f>
        <v/>
      </c>
      <c r="R154" s="328" t="str">
        <f>IFERROR(VLOOKUP(R152,'P1'!$B:$AP,31,FALSE),"")</f>
        <v/>
      </c>
      <c r="S154" s="328" t="str">
        <f>IFERROR(VLOOKUP(S152,'P1'!$B:$AP,31,FALSE),"")</f>
        <v/>
      </c>
      <c r="T154" s="328" t="str">
        <f>IFERROR(VLOOKUP(T152,'P1'!$B:$AP,31,FALSE),"")</f>
        <v/>
      </c>
      <c r="U154" s="328" t="str">
        <f>IFERROR(VLOOKUP(U152,'P1'!$B:$AP,31,FALSE),"")</f>
        <v/>
      </c>
      <c r="V154" s="328" t="str">
        <f>IFERROR(VLOOKUP(V152,'P1'!$B:$AP,31,FALSE),"")</f>
        <v/>
      </c>
      <c r="W154" s="328" t="str">
        <f>IFERROR(VLOOKUP(W152,'P1'!$B:$AP,31,FALSE),"")</f>
        <v/>
      </c>
      <c r="X154" s="328" t="str">
        <f>IFERROR(VLOOKUP(X152,'P1'!$B:$AP,31,FALSE),"")</f>
        <v/>
      </c>
      <c r="Y154" s="328" t="str">
        <f>IFERROR(VLOOKUP(Y152,'P1'!$B:$AP,31,FALSE),"")</f>
        <v/>
      </c>
      <c r="Z154" s="328" t="str">
        <f>IFERROR(VLOOKUP(Z152,'P1'!$B:$AP,31,FALSE),"")</f>
        <v/>
      </c>
      <c r="AA154" s="328" t="str">
        <f>IFERROR(VLOOKUP(AA152,'P1'!$B:$AP,31,FALSE),"")</f>
        <v/>
      </c>
      <c r="AB154" s="328" t="str">
        <f>IFERROR(VLOOKUP(AB152,'P1'!$B:$AP,31,FALSE),"")</f>
        <v/>
      </c>
      <c r="AC154" s="328" t="str">
        <f>IFERROR(VLOOKUP(AC152,'P1'!$B:$AP,31,FALSE),"")</f>
        <v/>
      </c>
      <c r="AD154" s="328" t="str">
        <f>IFERROR(VLOOKUP(AD152,'P1'!$B:$AP,31,FALSE),"")</f>
        <v/>
      </c>
      <c r="AE154" s="328" t="str">
        <f>IFERROR(VLOOKUP(AE152,'P1'!$B:$AP,31,FALSE),"")</f>
        <v/>
      </c>
      <c r="AF154" s="328" t="str">
        <f>IFERROR(VLOOKUP(AF152,'P1'!$B:$AP,31,FALSE),"")</f>
        <v/>
      </c>
      <c r="AG154" s="328" t="str">
        <f>IFERROR(VLOOKUP(AG152,'P1'!$B:$AP,31,FALSE),"")</f>
        <v/>
      </c>
      <c r="AH154" s="328" t="str">
        <f>IFERROR(VLOOKUP(AH152,'P1'!$B:$AP,31,FALSE),"")</f>
        <v/>
      </c>
      <c r="AI154" s="328" t="str">
        <f>IFERROR(VLOOKUP(AI152,'P1'!$B:$AP,31,FALSE),"")</f>
        <v/>
      </c>
      <c r="AJ154" s="328" t="str">
        <f>IFERROR(VLOOKUP(AJ152,'P1'!$B:$AP,31,FALSE),"")</f>
        <v/>
      </c>
      <c r="AK154" s="328" t="str">
        <f>IFERROR(VLOOKUP(AK152,'P1'!$B:$AP,31,FALSE),"")</f>
        <v/>
      </c>
      <c r="AL154" s="328" t="str">
        <f>IFERROR(VLOOKUP(AL152,'P1'!$B:$AP,31,FALSE),"")</f>
        <v/>
      </c>
      <c r="AM154" s="328" t="str">
        <f>IFERROR(VLOOKUP(AM152,'P1'!$B:$AP,31,FALSE),"")</f>
        <v/>
      </c>
      <c r="AN154" s="550"/>
      <c r="AO154" s="528"/>
      <c r="AP154" s="555"/>
      <c r="AQ154" s="556"/>
      <c r="AR154" s="528"/>
      <c r="AS154" s="528"/>
      <c r="AT154" s="529"/>
      <c r="AU154" s="329"/>
      <c r="AV154" s="329"/>
      <c r="AX154" s="329"/>
      <c r="AY154" s="329"/>
    </row>
    <row r="155" spans="1:51" s="302" customFormat="1" ht="12" customHeight="1">
      <c r="A155" s="530">
        <v>45</v>
      </c>
      <c r="B155" s="533"/>
      <c r="C155" s="536"/>
      <c r="D155" s="539" t="s">
        <v>400</v>
      </c>
      <c r="E155" s="319"/>
      <c r="F155" s="542"/>
      <c r="G155" s="543"/>
      <c r="H155" s="320" t="s">
        <v>401</v>
      </c>
      <c r="I155" s="321"/>
      <c r="J155" s="321"/>
      <c r="K155" s="321"/>
      <c r="L155" s="321"/>
      <c r="M155" s="321"/>
      <c r="N155" s="321"/>
      <c r="O155" s="321"/>
      <c r="P155" s="321"/>
      <c r="Q155" s="321"/>
      <c r="R155" s="321"/>
      <c r="S155" s="321"/>
      <c r="T155" s="321"/>
      <c r="U155" s="321"/>
      <c r="V155" s="321"/>
      <c r="W155" s="321"/>
      <c r="X155" s="321"/>
      <c r="Y155" s="321"/>
      <c r="Z155" s="321"/>
      <c r="AA155" s="321"/>
      <c r="AB155" s="321"/>
      <c r="AC155" s="321"/>
      <c r="AD155" s="321"/>
      <c r="AE155" s="321"/>
      <c r="AF155" s="321"/>
      <c r="AG155" s="321"/>
      <c r="AH155" s="321"/>
      <c r="AI155" s="321"/>
      <c r="AJ155" s="321"/>
      <c r="AK155" s="321"/>
      <c r="AL155" s="321"/>
      <c r="AM155" s="321"/>
      <c r="AN155" s="548">
        <f t="shared" ref="AN155" si="170">IF(LEFT($AN$1,6)="共同生活援助",SUM(I156:AM156),SUM(I156:AM157))</f>
        <v>0</v>
      </c>
      <c r="AO155" s="526">
        <f>IF($AN$3="４週",AN155/4,AN155/(DAY(EOMONTH($I$21,0))/7))</f>
        <v>0</v>
      </c>
      <c r="AP155" s="551"/>
      <c r="AQ155" s="552"/>
      <c r="AR155" s="526" t="str">
        <f t="shared" ref="AR155" si="171">IF($AN$3="４週",AU156,AV156)</f>
        <v/>
      </c>
      <c r="AS155" s="526"/>
      <c r="AT155" s="529"/>
      <c r="AU155" s="322" t="s">
        <v>402</v>
      </c>
      <c r="AV155" s="322" t="s">
        <v>403</v>
      </c>
      <c r="AX155" s="322" t="s">
        <v>404</v>
      </c>
      <c r="AY155" s="322" t="s">
        <v>405</v>
      </c>
    </row>
    <row r="156" spans="1:51" s="302" customFormat="1" ht="12" customHeight="1">
      <c r="A156" s="531"/>
      <c r="B156" s="534"/>
      <c r="C156" s="537"/>
      <c r="D156" s="540"/>
      <c r="E156" s="323"/>
      <c r="F156" s="544"/>
      <c r="G156" s="545"/>
      <c r="H156" s="324" t="s">
        <v>406</v>
      </c>
      <c r="I156" s="328" t="str">
        <f>IFERROR(VLOOKUP(I155,'P1'!$B:$AP,41,FALSE),"")</f>
        <v/>
      </c>
      <c r="J156" s="328" t="str">
        <f>IFERROR(VLOOKUP(J155,'P1'!$B:$AP,41,FALSE),"")</f>
        <v/>
      </c>
      <c r="K156" s="328" t="str">
        <f>IFERROR(VLOOKUP(K155,'P1'!$B:$AP,41,FALSE),"")</f>
        <v/>
      </c>
      <c r="L156" s="328" t="str">
        <f>IFERROR(VLOOKUP(L155,'P1'!$B:$AP,41,FALSE),"")</f>
        <v/>
      </c>
      <c r="M156" s="328" t="str">
        <f>IFERROR(VLOOKUP(M155,'P1'!$B:$AP,41,FALSE),"")</f>
        <v/>
      </c>
      <c r="N156" s="328" t="str">
        <f>IFERROR(VLOOKUP(N155,'P1'!$B:$AP,41,FALSE),"")</f>
        <v/>
      </c>
      <c r="O156" s="328" t="str">
        <f>IFERROR(VLOOKUP(O155,'P1'!$B:$AP,41,FALSE),"")</f>
        <v/>
      </c>
      <c r="P156" s="328" t="str">
        <f>IFERROR(VLOOKUP(P155,'P1'!$B:$AP,41,FALSE),"")</f>
        <v/>
      </c>
      <c r="Q156" s="328" t="str">
        <f>IFERROR(VLOOKUP(Q155,'P1'!$B:$AP,41,FALSE),"")</f>
        <v/>
      </c>
      <c r="R156" s="328" t="str">
        <f>IFERROR(VLOOKUP(R155,'P1'!$B:$AP,41,FALSE),"")</f>
        <v/>
      </c>
      <c r="S156" s="328" t="str">
        <f>IFERROR(VLOOKUP(S155,'P1'!$B:$AP,41,FALSE),"")</f>
        <v/>
      </c>
      <c r="T156" s="328" t="str">
        <f>IFERROR(VLOOKUP(T155,'P1'!$B:$AP,41,FALSE),"")</f>
        <v/>
      </c>
      <c r="U156" s="328" t="str">
        <f>IFERROR(VLOOKUP(U155,'P1'!$B:$AP,41,FALSE),"")</f>
        <v/>
      </c>
      <c r="V156" s="328" t="str">
        <f>IFERROR(VLOOKUP(V155,'P1'!$B:$AP,41,FALSE),"")</f>
        <v/>
      </c>
      <c r="W156" s="328" t="str">
        <f>IFERROR(VLOOKUP(W155,'P1'!$B:$AP,41,FALSE),"")</f>
        <v/>
      </c>
      <c r="X156" s="328" t="str">
        <f>IFERROR(VLOOKUP(X155,'P1'!$B:$AP,41,FALSE),"")</f>
        <v/>
      </c>
      <c r="Y156" s="328" t="str">
        <f>IFERROR(VLOOKUP(Y155,'P1'!$B:$AP,41,FALSE),"")</f>
        <v/>
      </c>
      <c r="Z156" s="328" t="str">
        <f>IFERROR(VLOOKUP(Z155,'P1'!$B:$AP,41,FALSE),"")</f>
        <v/>
      </c>
      <c r="AA156" s="328" t="str">
        <f>IFERROR(VLOOKUP(AA155,'P1'!$B:$AP,41,FALSE),"")</f>
        <v/>
      </c>
      <c r="AB156" s="328" t="str">
        <f>IFERROR(VLOOKUP(AB155,'P1'!$B:$AP,41,FALSE),"")</f>
        <v/>
      </c>
      <c r="AC156" s="328" t="str">
        <f>IFERROR(VLOOKUP(AC155,'P1'!$B:$AP,41,FALSE),"")</f>
        <v/>
      </c>
      <c r="AD156" s="328" t="str">
        <f>IFERROR(VLOOKUP(AD155,'P1'!$B:$AP,41,FALSE),"")</f>
        <v/>
      </c>
      <c r="AE156" s="328" t="str">
        <f>IFERROR(VLOOKUP(AE155,'P1'!$B:$AP,41,FALSE),"")</f>
        <v/>
      </c>
      <c r="AF156" s="328" t="str">
        <f>IFERROR(VLOOKUP(AF155,'P1'!$B:$AP,41,FALSE),"")</f>
        <v/>
      </c>
      <c r="AG156" s="328" t="str">
        <f>IFERROR(VLOOKUP(AG155,'P1'!$B:$AP,41,FALSE),"")</f>
        <v/>
      </c>
      <c r="AH156" s="328" t="str">
        <f>IFERROR(VLOOKUP(AH155,'P1'!$B:$AP,41,FALSE),"")</f>
        <v/>
      </c>
      <c r="AI156" s="328" t="str">
        <f>IFERROR(VLOOKUP(AI155,'P1'!$B:$AP,41,FALSE),"")</f>
        <v/>
      </c>
      <c r="AJ156" s="328" t="str">
        <f>IFERROR(VLOOKUP(AJ155,'P1'!$B:$AP,41,FALSE),"")</f>
        <v/>
      </c>
      <c r="AK156" s="328" t="str">
        <f>IFERROR(VLOOKUP(AK155,'P1'!$B:$AP,41,FALSE),"")</f>
        <v/>
      </c>
      <c r="AL156" s="328" t="str">
        <f>IFERROR(VLOOKUP(AL155,'P1'!$B:$AP,41,FALSE),"")</f>
        <v/>
      </c>
      <c r="AM156" s="328" t="str">
        <f>IFERROR(VLOOKUP(AM155,'P1'!$B:$AP,41,FALSE),"")</f>
        <v/>
      </c>
      <c r="AN156" s="549"/>
      <c r="AO156" s="527"/>
      <c r="AP156" s="553"/>
      <c r="AQ156" s="554"/>
      <c r="AR156" s="527"/>
      <c r="AS156" s="527"/>
      <c r="AT156" s="529"/>
      <c r="AU156" s="326" t="str">
        <f t="shared" ref="AU156" si="172">IFERROR(IF($D155="□",($AO155/$AK$6),($AO155/$AK$8)),"")</f>
        <v/>
      </c>
      <c r="AV156" s="326" t="str">
        <f t="shared" ref="AV156" si="173">IFERROR(IF($D155="□",($AN155/$AO$6),($AN155/$AO$8)),"")</f>
        <v/>
      </c>
      <c r="AX156" s="326" t="s">
        <v>565</v>
      </c>
      <c r="AY156" s="326" t="s">
        <v>565</v>
      </c>
    </row>
    <row r="157" spans="1:51" s="302" customFormat="1" ht="12" customHeight="1">
      <c r="A157" s="532"/>
      <c r="B157" s="535"/>
      <c r="C157" s="538"/>
      <c r="D157" s="541"/>
      <c r="E157" s="323"/>
      <c r="F157" s="546"/>
      <c r="G157" s="547"/>
      <c r="H157" s="327" t="s">
        <v>407</v>
      </c>
      <c r="I157" s="330" t="str">
        <f>IFERROR(VLOOKUP(I155,'P1'!$B:$AP,31,FALSE),"")</f>
        <v/>
      </c>
      <c r="J157" s="328" t="str">
        <f>IFERROR(VLOOKUP(J155,'P1'!$B:$AP,31,FALSE),"")</f>
        <v/>
      </c>
      <c r="K157" s="328" t="str">
        <f>IFERROR(VLOOKUP(K155,'P1'!$B:$AP,31,FALSE),"")</f>
        <v/>
      </c>
      <c r="L157" s="328" t="str">
        <f>IFERROR(VLOOKUP(L155,'P1'!$B:$AP,31,FALSE),"")</f>
        <v/>
      </c>
      <c r="M157" s="328" t="str">
        <f>IFERROR(VLOOKUP(M155,'P1'!$B:$AP,31,FALSE),"")</f>
        <v/>
      </c>
      <c r="N157" s="328" t="str">
        <f>IFERROR(VLOOKUP(N155,'P1'!$B:$AP,31,FALSE),"")</f>
        <v/>
      </c>
      <c r="O157" s="328" t="str">
        <f>IFERROR(VLOOKUP(O155,'P1'!$B:$AP,31,FALSE),"")</f>
        <v/>
      </c>
      <c r="P157" s="328" t="str">
        <f>IFERROR(VLOOKUP(P155,'P1'!$B:$AP,31,FALSE),"")</f>
        <v/>
      </c>
      <c r="Q157" s="328" t="str">
        <f>IFERROR(VLOOKUP(Q155,'P1'!$B:$AP,31,FALSE),"")</f>
        <v/>
      </c>
      <c r="R157" s="328" t="str">
        <f>IFERROR(VLOOKUP(R155,'P1'!$B:$AP,31,FALSE),"")</f>
        <v/>
      </c>
      <c r="S157" s="328" t="str">
        <f>IFERROR(VLOOKUP(S155,'P1'!$B:$AP,31,FALSE),"")</f>
        <v/>
      </c>
      <c r="T157" s="328" t="str">
        <f>IFERROR(VLOOKUP(T155,'P1'!$B:$AP,31,FALSE),"")</f>
        <v/>
      </c>
      <c r="U157" s="328" t="str">
        <f>IFERROR(VLOOKUP(U155,'P1'!$B:$AP,31,FALSE),"")</f>
        <v/>
      </c>
      <c r="V157" s="328" t="str">
        <f>IFERROR(VLOOKUP(V155,'P1'!$B:$AP,31,FALSE),"")</f>
        <v/>
      </c>
      <c r="W157" s="328" t="str">
        <f>IFERROR(VLOOKUP(W155,'P1'!$B:$AP,31,FALSE),"")</f>
        <v/>
      </c>
      <c r="X157" s="328" t="str">
        <f>IFERROR(VLOOKUP(X155,'P1'!$B:$AP,31,FALSE),"")</f>
        <v/>
      </c>
      <c r="Y157" s="328" t="str">
        <f>IFERROR(VLOOKUP(Y155,'P1'!$B:$AP,31,FALSE),"")</f>
        <v/>
      </c>
      <c r="Z157" s="328" t="str">
        <f>IFERROR(VLOOKUP(Z155,'P1'!$B:$AP,31,FALSE),"")</f>
        <v/>
      </c>
      <c r="AA157" s="328" t="str">
        <f>IFERROR(VLOOKUP(AA155,'P1'!$B:$AP,31,FALSE),"")</f>
        <v/>
      </c>
      <c r="AB157" s="328" t="str">
        <f>IFERROR(VLOOKUP(AB155,'P1'!$B:$AP,31,FALSE),"")</f>
        <v/>
      </c>
      <c r="AC157" s="328" t="str">
        <f>IFERROR(VLOOKUP(AC155,'P1'!$B:$AP,31,FALSE),"")</f>
        <v/>
      </c>
      <c r="AD157" s="328" t="str">
        <f>IFERROR(VLOOKUP(AD155,'P1'!$B:$AP,31,FALSE),"")</f>
        <v/>
      </c>
      <c r="AE157" s="328" t="str">
        <f>IFERROR(VLOOKUP(AE155,'P1'!$B:$AP,31,FALSE),"")</f>
        <v/>
      </c>
      <c r="AF157" s="328" t="str">
        <f>IFERROR(VLOOKUP(AF155,'P1'!$B:$AP,31,FALSE),"")</f>
        <v/>
      </c>
      <c r="AG157" s="328" t="str">
        <f>IFERROR(VLOOKUP(AG155,'P1'!$B:$AP,31,FALSE),"")</f>
        <v/>
      </c>
      <c r="AH157" s="328" t="str">
        <f>IFERROR(VLOOKUP(AH155,'P1'!$B:$AP,31,FALSE),"")</f>
        <v/>
      </c>
      <c r="AI157" s="328" t="str">
        <f>IFERROR(VLOOKUP(AI155,'P1'!$B:$AP,31,FALSE),"")</f>
        <v/>
      </c>
      <c r="AJ157" s="328" t="str">
        <f>IFERROR(VLOOKUP(AJ155,'P1'!$B:$AP,31,FALSE),"")</f>
        <v/>
      </c>
      <c r="AK157" s="328" t="str">
        <f>IFERROR(VLOOKUP(AK155,'P1'!$B:$AP,31,FALSE),"")</f>
        <v/>
      </c>
      <c r="AL157" s="328" t="str">
        <f>IFERROR(VLOOKUP(AL155,'P1'!$B:$AP,31,FALSE),"")</f>
        <v/>
      </c>
      <c r="AM157" s="328" t="str">
        <f>IFERROR(VLOOKUP(AM155,'P1'!$B:$AP,31,FALSE),"")</f>
        <v/>
      </c>
      <c r="AN157" s="550"/>
      <c r="AO157" s="528"/>
      <c r="AP157" s="555"/>
      <c r="AQ157" s="556"/>
      <c r="AR157" s="528"/>
      <c r="AS157" s="528"/>
      <c r="AT157" s="529"/>
      <c r="AU157" s="329"/>
      <c r="AV157" s="329"/>
      <c r="AX157" s="329"/>
      <c r="AY157" s="329"/>
    </row>
    <row r="158" spans="1:51" s="302" customFormat="1" ht="12" customHeight="1">
      <c r="A158" s="530">
        <v>46</v>
      </c>
      <c r="B158" s="533"/>
      <c r="C158" s="536"/>
      <c r="D158" s="539" t="s">
        <v>400</v>
      </c>
      <c r="E158" s="319"/>
      <c r="F158" s="542"/>
      <c r="G158" s="543"/>
      <c r="H158" s="320" t="s">
        <v>401</v>
      </c>
      <c r="I158" s="321"/>
      <c r="J158" s="321"/>
      <c r="K158" s="321"/>
      <c r="L158" s="321"/>
      <c r="M158" s="321"/>
      <c r="N158" s="321"/>
      <c r="O158" s="321"/>
      <c r="P158" s="321"/>
      <c r="Q158" s="321"/>
      <c r="R158" s="321"/>
      <c r="S158" s="321"/>
      <c r="T158" s="321"/>
      <c r="U158" s="321"/>
      <c r="V158" s="321"/>
      <c r="W158" s="321"/>
      <c r="X158" s="321"/>
      <c r="Y158" s="321"/>
      <c r="Z158" s="321"/>
      <c r="AA158" s="321"/>
      <c r="AB158" s="321"/>
      <c r="AC158" s="321"/>
      <c r="AD158" s="321"/>
      <c r="AE158" s="321"/>
      <c r="AF158" s="321"/>
      <c r="AG158" s="321"/>
      <c r="AH158" s="321"/>
      <c r="AI158" s="321"/>
      <c r="AJ158" s="321"/>
      <c r="AK158" s="321"/>
      <c r="AL158" s="321"/>
      <c r="AM158" s="321"/>
      <c r="AN158" s="548">
        <f t="shared" ref="AN158" si="174">IF(LEFT($AN$1,6)="共同生活援助",SUM(I159:AM159),SUM(I159:AM160))</f>
        <v>0</v>
      </c>
      <c r="AO158" s="526">
        <f>IF($AN$3="４週",AN158/4,AN158/(DAY(EOMONTH($I$21,0))/7))</f>
        <v>0</v>
      </c>
      <c r="AP158" s="551"/>
      <c r="AQ158" s="552"/>
      <c r="AR158" s="526" t="str">
        <f t="shared" ref="AR158" si="175">IF($AN$3="４週",AU159,AV159)</f>
        <v/>
      </c>
      <c r="AS158" s="526"/>
      <c r="AT158" s="529"/>
      <c r="AU158" s="322" t="s">
        <v>402</v>
      </c>
      <c r="AV158" s="322" t="s">
        <v>403</v>
      </c>
      <c r="AX158" s="322" t="s">
        <v>404</v>
      </c>
      <c r="AY158" s="322" t="s">
        <v>405</v>
      </c>
    </row>
    <row r="159" spans="1:51" s="302" customFormat="1" ht="12" customHeight="1">
      <c r="A159" s="531"/>
      <c r="B159" s="534"/>
      <c r="C159" s="537"/>
      <c r="D159" s="540"/>
      <c r="E159" s="323"/>
      <c r="F159" s="544"/>
      <c r="G159" s="545"/>
      <c r="H159" s="324" t="s">
        <v>406</v>
      </c>
      <c r="I159" s="328" t="str">
        <f>IFERROR(VLOOKUP(I158,'P1'!$B:$AP,41,FALSE),"")</f>
        <v/>
      </c>
      <c r="J159" s="328" t="str">
        <f>IFERROR(VLOOKUP(J158,'P1'!$B:$AP,41,FALSE),"")</f>
        <v/>
      </c>
      <c r="K159" s="328" t="str">
        <f>IFERROR(VLOOKUP(K158,'P1'!$B:$AP,41,FALSE),"")</f>
        <v/>
      </c>
      <c r="L159" s="328" t="str">
        <f>IFERROR(VLOOKUP(L158,'P1'!$B:$AP,41,FALSE),"")</f>
        <v/>
      </c>
      <c r="M159" s="328" t="str">
        <f>IFERROR(VLOOKUP(M158,'P1'!$B:$AP,41,FALSE),"")</f>
        <v/>
      </c>
      <c r="N159" s="328" t="str">
        <f>IFERROR(VLOOKUP(N158,'P1'!$B:$AP,41,FALSE),"")</f>
        <v/>
      </c>
      <c r="O159" s="328" t="str">
        <f>IFERROR(VLOOKUP(O158,'P1'!$B:$AP,41,FALSE),"")</f>
        <v/>
      </c>
      <c r="P159" s="328" t="str">
        <f>IFERROR(VLOOKUP(P158,'P1'!$B:$AP,41,FALSE),"")</f>
        <v/>
      </c>
      <c r="Q159" s="328" t="str">
        <f>IFERROR(VLOOKUP(Q158,'P1'!$B:$AP,41,FALSE),"")</f>
        <v/>
      </c>
      <c r="R159" s="328" t="str">
        <f>IFERROR(VLOOKUP(R158,'P1'!$B:$AP,41,FALSE),"")</f>
        <v/>
      </c>
      <c r="S159" s="328" t="str">
        <f>IFERROR(VLOOKUP(S158,'P1'!$B:$AP,41,FALSE),"")</f>
        <v/>
      </c>
      <c r="T159" s="328" t="str">
        <f>IFERROR(VLOOKUP(T158,'P1'!$B:$AP,41,FALSE),"")</f>
        <v/>
      </c>
      <c r="U159" s="328" t="str">
        <f>IFERROR(VLOOKUP(U158,'P1'!$B:$AP,41,FALSE),"")</f>
        <v/>
      </c>
      <c r="V159" s="328" t="str">
        <f>IFERROR(VLOOKUP(V158,'P1'!$B:$AP,41,FALSE),"")</f>
        <v/>
      </c>
      <c r="W159" s="328" t="str">
        <f>IFERROR(VLOOKUP(W158,'P1'!$B:$AP,41,FALSE),"")</f>
        <v/>
      </c>
      <c r="X159" s="328" t="str">
        <f>IFERROR(VLOOKUP(X158,'P1'!$B:$AP,41,FALSE),"")</f>
        <v/>
      </c>
      <c r="Y159" s="328" t="str">
        <f>IFERROR(VLOOKUP(Y158,'P1'!$B:$AP,41,FALSE),"")</f>
        <v/>
      </c>
      <c r="Z159" s="328" t="str">
        <f>IFERROR(VLOOKUP(Z158,'P1'!$B:$AP,41,FALSE),"")</f>
        <v/>
      </c>
      <c r="AA159" s="328" t="str">
        <f>IFERROR(VLOOKUP(AA158,'P1'!$B:$AP,41,FALSE),"")</f>
        <v/>
      </c>
      <c r="AB159" s="328" t="str">
        <f>IFERROR(VLOOKUP(AB158,'P1'!$B:$AP,41,FALSE),"")</f>
        <v/>
      </c>
      <c r="AC159" s="328" t="str">
        <f>IFERROR(VLOOKUP(AC158,'P1'!$B:$AP,41,FALSE),"")</f>
        <v/>
      </c>
      <c r="AD159" s="328" t="str">
        <f>IFERROR(VLOOKUP(AD158,'P1'!$B:$AP,41,FALSE),"")</f>
        <v/>
      </c>
      <c r="AE159" s="328" t="str">
        <f>IFERROR(VLOOKUP(AE158,'P1'!$B:$AP,41,FALSE),"")</f>
        <v/>
      </c>
      <c r="AF159" s="328" t="str">
        <f>IFERROR(VLOOKUP(AF158,'P1'!$B:$AP,41,FALSE),"")</f>
        <v/>
      </c>
      <c r="AG159" s="328" t="str">
        <f>IFERROR(VLOOKUP(AG158,'P1'!$B:$AP,41,FALSE),"")</f>
        <v/>
      </c>
      <c r="AH159" s="328" t="str">
        <f>IFERROR(VLOOKUP(AH158,'P1'!$B:$AP,41,FALSE),"")</f>
        <v/>
      </c>
      <c r="AI159" s="328" t="str">
        <f>IFERROR(VLOOKUP(AI158,'P1'!$B:$AP,41,FALSE),"")</f>
        <v/>
      </c>
      <c r="AJ159" s="328" t="str">
        <f>IFERROR(VLOOKUP(AJ158,'P1'!$B:$AP,41,FALSE),"")</f>
        <v/>
      </c>
      <c r="AK159" s="328" t="str">
        <f>IFERROR(VLOOKUP(AK158,'P1'!$B:$AP,41,FALSE),"")</f>
        <v/>
      </c>
      <c r="AL159" s="328" t="str">
        <f>IFERROR(VLOOKUP(AL158,'P1'!$B:$AP,41,FALSE),"")</f>
        <v/>
      </c>
      <c r="AM159" s="328" t="str">
        <f>IFERROR(VLOOKUP(AM158,'P1'!$B:$AP,41,FALSE),"")</f>
        <v/>
      </c>
      <c r="AN159" s="549"/>
      <c r="AO159" s="527"/>
      <c r="AP159" s="553"/>
      <c r="AQ159" s="554"/>
      <c r="AR159" s="527"/>
      <c r="AS159" s="527"/>
      <c r="AT159" s="529"/>
      <c r="AU159" s="326" t="str">
        <f t="shared" ref="AU159" si="176">IFERROR(IF($D158="□",($AO158/$AK$6),($AO158/$AK$8)),"")</f>
        <v/>
      </c>
      <c r="AV159" s="326" t="str">
        <f t="shared" ref="AV159" si="177">IFERROR(IF($D158="□",($AN158/$AO$6),($AN158/$AO$8)),"")</f>
        <v/>
      </c>
      <c r="AX159" s="326" t="s">
        <v>565</v>
      </c>
      <c r="AY159" s="326" t="s">
        <v>565</v>
      </c>
    </row>
    <row r="160" spans="1:51" s="302" customFormat="1" ht="12" customHeight="1">
      <c r="A160" s="532"/>
      <c r="B160" s="535"/>
      <c r="C160" s="538"/>
      <c r="D160" s="541"/>
      <c r="E160" s="323"/>
      <c r="F160" s="546"/>
      <c r="G160" s="547"/>
      <c r="H160" s="327" t="s">
        <v>407</v>
      </c>
      <c r="I160" s="328" t="str">
        <f>IFERROR(VLOOKUP(I158,'P1'!$B:$AP,31,FALSE),"")</f>
        <v/>
      </c>
      <c r="J160" s="328" t="str">
        <f>IFERROR(VLOOKUP(J158,'P1'!$B:$AP,31,FALSE),"")</f>
        <v/>
      </c>
      <c r="K160" s="328" t="str">
        <f>IFERROR(VLOOKUP(K158,'P1'!$B:$AP,31,FALSE),"")</f>
        <v/>
      </c>
      <c r="L160" s="328" t="str">
        <f>IFERROR(VLOOKUP(L158,'P1'!$B:$AP,31,FALSE),"")</f>
        <v/>
      </c>
      <c r="M160" s="328" t="str">
        <f>IFERROR(VLOOKUP(M158,'P1'!$B:$AP,31,FALSE),"")</f>
        <v/>
      </c>
      <c r="N160" s="328" t="str">
        <f>IFERROR(VLOOKUP(N158,'P1'!$B:$AP,31,FALSE),"")</f>
        <v/>
      </c>
      <c r="O160" s="328" t="str">
        <f>IFERROR(VLOOKUP(O158,'P1'!$B:$AP,31,FALSE),"")</f>
        <v/>
      </c>
      <c r="P160" s="328" t="str">
        <f>IFERROR(VLOOKUP(P158,'P1'!$B:$AP,31,FALSE),"")</f>
        <v/>
      </c>
      <c r="Q160" s="328" t="str">
        <f>IFERROR(VLOOKUP(Q158,'P1'!$B:$AP,31,FALSE),"")</f>
        <v/>
      </c>
      <c r="R160" s="328" t="str">
        <f>IFERROR(VLOOKUP(R158,'P1'!$B:$AP,31,FALSE),"")</f>
        <v/>
      </c>
      <c r="S160" s="328" t="str">
        <f>IFERROR(VLOOKUP(S158,'P1'!$B:$AP,31,FALSE),"")</f>
        <v/>
      </c>
      <c r="T160" s="328" t="str">
        <f>IFERROR(VLOOKUP(T158,'P1'!$B:$AP,31,FALSE),"")</f>
        <v/>
      </c>
      <c r="U160" s="328" t="str">
        <f>IFERROR(VLOOKUP(U158,'P1'!$B:$AP,31,FALSE),"")</f>
        <v/>
      </c>
      <c r="V160" s="328" t="str">
        <f>IFERROR(VLOOKUP(V158,'P1'!$B:$AP,31,FALSE),"")</f>
        <v/>
      </c>
      <c r="W160" s="328" t="str">
        <f>IFERROR(VLOOKUP(W158,'P1'!$B:$AP,31,FALSE),"")</f>
        <v/>
      </c>
      <c r="X160" s="328" t="str">
        <f>IFERROR(VLOOKUP(X158,'P1'!$B:$AP,31,FALSE),"")</f>
        <v/>
      </c>
      <c r="Y160" s="328" t="str">
        <f>IFERROR(VLOOKUP(Y158,'P1'!$B:$AP,31,FALSE),"")</f>
        <v/>
      </c>
      <c r="Z160" s="328" t="str">
        <f>IFERROR(VLOOKUP(Z158,'P1'!$B:$AP,31,FALSE),"")</f>
        <v/>
      </c>
      <c r="AA160" s="328" t="str">
        <f>IFERROR(VLOOKUP(AA158,'P1'!$B:$AP,31,FALSE),"")</f>
        <v/>
      </c>
      <c r="AB160" s="328" t="str">
        <f>IFERROR(VLOOKUP(AB158,'P1'!$B:$AP,31,FALSE),"")</f>
        <v/>
      </c>
      <c r="AC160" s="328" t="str">
        <f>IFERROR(VLOOKUP(AC158,'P1'!$B:$AP,31,FALSE),"")</f>
        <v/>
      </c>
      <c r="AD160" s="328" t="str">
        <f>IFERROR(VLOOKUP(AD158,'P1'!$B:$AP,31,FALSE),"")</f>
        <v/>
      </c>
      <c r="AE160" s="328" t="str">
        <f>IFERROR(VLOOKUP(AE158,'P1'!$B:$AP,31,FALSE),"")</f>
        <v/>
      </c>
      <c r="AF160" s="328" t="str">
        <f>IFERROR(VLOOKUP(AF158,'P1'!$B:$AP,31,FALSE),"")</f>
        <v/>
      </c>
      <c r="AG160" s="328" t="str">
        <f>IFERROR(VLOOKUP(AG158,'P1'!$B:$AP,31,FALSE),"")</f>
        <v/>
      </c>
      <c r="AH160" s="328" t="str">
        <f>IFERROR(VLOOKUP(AH158,'P1'!$B:$AP,31,FALSE),"")</f>
        <v/>
      </c>
      <c r="AI160" s="328" t="str">
        <f>IFERROR(VLOOKUP(AI158,'P1'!$B:$AP,31,FALSE),"")</f>
        <v/>
      </c>
      <c r="AJ160" s="328" t="str">
        <f>IFERROR(VLOOKUP(AJ158,'P1'!$B:$AP,31,FALSE),"")</f>
        <v/>
      </c>
      <c r="AK160" s="328" t="str">
        <f>IFERROR(VLOOKUP(AK158,'P1'!$B:$AP,31,FALSE),"")</f>
        <v/>
      </c>
      <c r="AL160" s="328" t="str">
        <f>IFERROR(VLOOKUP(AL158,'P1'!$B:$AP,31,FALSE),"")</f>
        <v/>
      </c>
      <c r="AM160" s="328" t="str">
        <f>IFERROR(VLOOKUP(AM158,'P1'!$B:$AP,31,FALSE),"")</f>
        <v/>
      </c>
      <c r="AN160" s="550"/>
      <c r="AO160" s="528"/>
      <c r="AP160" s="555"/>
      <c r="AQ160" s="556"/>
      <c r="AR160" s="528"/>
      <c r="AS160" s="528"/>
      <c r="AT160" s="529"/>
      <c r="AU160" s="329"/>
      <c r="AV160" s="329"/>
      <c r="AX160" s="329"/>
      <c r="AY160" s="329"/>
    </row>
    <row r="161" spans="1:51" s="302" customFormat="1" ht="12" customHeight="1">
      <c r="A161" s="530">
        <v>47</v>
      </c>
      <c r="B161" s="533"/>
      <c r="C161" s="536"/>
      <c r="D161" s="539" t="s">
        <v>400</v>
      </c>
      <c r="E161" s="319"/>
      <c r="F161" s="542"/>
      <c r="G161" s="543"/>
      <c r="H161" s="320" t="s">
        <v>401</v>
      </c>
      <c r="I161" s="321"/>
      <c r="J161" s="321"/>
      <c r="K161" s="321"/>
      <c r="L161" s="321"/>
      <c r="M161" s="321"/>
      <c r="N161" s="321"/>
      <c r="O161" s="321"/>
      <c r="P161" s="321"/>
      <c r="Q161" s="321"/>
      <c r="R161" s="321"/>
      <c r="S161" s="321"/>
      <c r="T161" s="321"/>
      <c r="U161" s="321"/>
      <c r="V161" s="321"/>
      <c r="W161" s="321"/>
      <c r="X161" s="321"/>
      <c r="Y161" s="321"/>
      <c r="Z161" s="321"/>
      <c r="AA161" s="321"/>
      <c r="AB161" s="321"/>
      <c r="AC161" s="321"/>
      <c r="AD161" s="321"/>
      <c r="AE161" s="321"/>
      <c r="AF161" s="321"/>
      <c r="AG161" s="321"/>
      <c r="AH161" s="321"/>
      <c r="AI161" s="321"/>
      <c r="AJ161" s="321"/>
      <c r="AK161" s="321"/>
      <c r="AL161" s="321"/>
      <c r="AM161" s="321"/>
      <c r="AN161" s="548">
        <f t="shared" ref="AN161" si="178">IF(LEFT($AN$1,6)="共同生活援助",SUM(I162:AM162),SUM(I162:AM163))</f>
        <v>0</v>
      </c>
      <c r="AO161" s="526">
        <f>IF($AN$3="４週",AN161/4,AN161/(DAY(EOMONTH($I$21,0))/7))</f>
        <v>0</v>
      </c>
      <c r="AP161" s="551"/>
      <c r="AQ161" s="552"/>
      <c r="AR161" s="526" t="str">
        <f t="shared" ref="AR161" si="179">IF($AN$3="４週",AU162,AV162)</f>
        <v/>
      </c>
      <c r="AS161" s="526"/>
      <c r="AT161" s="529"/>
      <c r="AU161" s="322" t="s">
        <v>402</v>
      </c>
      <c r="AV161" s="322" t="s">
        <v>403</v>
      </c>
      <c r="AX161" s="322" t="s">
        <v>404</v>
      </c>
      <c r="AY161" s="322" t="s">
        <v>405</v>
      </c>
    </row>
    <row r="162" spans="1:51" s="302" customFormat="1" ht="12" customHeight="1">
      <c r="A162" s="531"/>
      <c r="B162" s="534"/>
      <c r="C162" s="537"/>
      <c r="D162" s="540"/>
      <c r="E162" s="323"/>
      <c r="F162" s="544"/>
      <c r="G162" s="545"/>
      <c r="H162" s="324" t="s">
        <v>406</v>
      </c>
      <c r="I162" s="328" t="str">
        <f>IFERROR(VLOOKUP(I161,'P1'!$B:$AP,41,FALSE),"")</f>
        <v/>
      </c>
      <c r="J162" s="328" t="str">
        <f>IFERROR(VLOOKUP(J161,'P1'!$B:$AP,41,FALSE),"")</f>
        <v/>
      </c>
      <c r="K162" s="328" t="str">
        <f>IFERROR(VLOOKUP(K161,'P1'!$B:$AP,41,FALSE),"")</f>
        <v/>
      </c>
      <c r="L162" s="328" t="str">
        <f>IFERROR(VLOOKUP(L161,'P1'!$B:$AP,41,FALSE),"")</f>
        <v/>
      </c>
      <c r="M162" s="328" t="str">
        <f>IFERROR(VLOOKUP(M161,'P1'!$B:$AP,41,FALSE),"")</f>
        <v/>
      </c>
      <c r="N162" s="328" t="str">
        <f>IFERROR(VLOOKUP(N161,'P1'!$B:$AP,41,FALSE),"")</f>
        <v/>
      </c>
      <c r="O162" s="328" t="str">
        <f>IFERROR(VLOOKUP(O161,'P1'!$B:$AP,41,FALSE),"")</f>
        <v/>
      </c>
      <c r="P162" s="328" t="str">
        <f>IFERROR(VLOOKUP(P161,'P1'!$B:$AP,41,FALSE),"")</f>
        <v/>
      </c>
      <c r="Q162" s="328" t="str">
        <f>IFERROR(VLOOKUP(Q161,'P1'!$B:$AP,41,FALSE),"")</f>
        <v/>
      </c>
      <c r="R162" s="328" t="str">
        <f>IFERROR(VLOOKUP(R161,'P1'!$B:$AP,41,FALSE),"")</f>
        <v/>
      </c>
      <c r="S162" s="328" t="str">
        <f>IFERROR(VLOOKUP(S161,'P1'!$B:$AP,41,FALSE),"")</f>
        <v/>
      </c>
      <c r="T162" s="328" t="str">
        <f>IFERROR(VLOOKUP(T161,'P1'!$B:$AP,41,FALSE),"")</f>
        <v/>
      </c>
      <c r="U162" s="328" t="str">
        <f>IFERROR(VLOOKUP(U161,'P1'!$B:$AP,41,FALSE),"")</f>
        <v/>
      </c>
      <c r="V162" s="328" t="str">
        <f>IFERROR(VLOOKUP(V161,'P1'!$B:$AP,41,FALSE),"")</f>
        <v/>
      </c>
      <c r="W162" s="328" t="str">
        <f>IFERROR(VLOOKUP(W161,'P1'!$B:$AP,41,FALSE),"")</f>
        <v/>
      </c>
      <c r="X162" s="328" t="str">
        <f>IFERROR(VLOOKUP(X161,'P1'!$B:$AP,41,FALSE),"")</f>
        <v/>
      </c>
      <c r="Y162" s="328" t="str">
        <f>IFERROR(VLOOKUP(Y161,'P1'!$B:$AP,41,FALSE),"")</f>
        <v/>
      </c>
      <c r="Z162" s="328" t="str">
        <f>IFERROR(VLOOKUP(Z161,'P1'!$B:$AP,41,FALSE),"")</f>
        <v/>
      </c>
      <c r="AA162" s="328" t="str">
        <f>IFERROR(VLOOKUP(AA161,'P1'!$B:$AP,41,FALSE),"")</f>
        <v/>
      </c>
      <c r="AB162" s="328" t="str">
        <f>IFERROR(VLOOKUP(AB161,'P1'!$B:$AP,41,FALSE),"")</f>
        <v/>
      </c>
      <c r="AC162" s="328" t="str">
        <f>IFERROR(VLOOKUP(AC161,'P1'!$B:$AP,41,FALSE),"")</f>
        <v/>
      </c>
      <c r="AD162" s="328" t="str">
        <f>IFERROR(VLOOKUP(AD161,'P1'!$B:$AP,41,FALSE),"")</f>
        <v/>
      </c>
      <c r="AE162" s="328" t="str">
        <f>IFERROR(VLOOKUP(AE161,'P1'!$B:$AP,41,FALSE),"")</f>
        <v/>
      </c>
      <c r="AF162" s="328" t="str">
        <f>IFERROR(VLOOKUP(AF161,'P1'!$B:$AP,41,FALSE),"")</f>
        <v/>
      </c>
      <c r="AG162" s="328" t="str">
        <f>IFERROR(VLOOKUP(AG161,'P1'!$B:$AP,41,FALSE),"")</f>
        <v/>
      </c>
      <c r="AH162" s="328" t="str">
        <f>IFERROR(VLOOKUP(AH161,'P1'!$B:$AP,41,FALSE),"")</f>
        <v/>
      </c>
      <c r="AI162" s="328" t="str">
        <f>IFERROR(VLOOKUP(AI161,'P1'!$B:$AP,41,FALSE),"")</f>
        <v/>
      </c>
      <c r="AJ162" s="328" t="str">
        <f>IFERROR(VLOOKUP(AJ161,'P1'!$B:$AP,41,FALSE),"")</f>
        <v/>
      </c>
      <c r="AK162" s="328" t="str">
        <f>IFERROR(VLOOKUP(AK161,'P1'!$B:$AP,41,FALSE),"")</f>
        <v/>
      </c>
      <c r="AL162" s="328" t="str">
        <f>IFERROR(VLOOKUP(AL161,'P1'!$B:$AP,41,FALSE),"")</f>
        <v/>
      </c>
      <c r="AM162" s="328" t="str">
        <f>IFERROR(VLOOKUP(AM161,'P1'!$B:$AP,41,FALSE),"")</f>
        <v/>
      </c>
      <c r="AN162" s="549"/>
      <c r="AO162" s="527"/>
      <c r="AP162" s="553"/>
      <c r="AQ162" s="554"/>
      <c r="AR162" s="527"/>
      <c r="AS162" s="527"/>
      <c r="AT162" s="529"/>
      <c r="AU162" s="326" t="str">
        <f t="shared" ref="AU162" si="180">IFERROR(IF($D161="□",($AO161/$AK$6),($AO161/$AK$8)),"")</f>
        <v/>
      </c>
      <c r="AV162" s="326" t="str">
        <f t="shared" ref="AV162" si="181">IFERROR(IF($D161="□",($AN161/$AO$6),($AN161/$AO$8)),"")</f>
        <v/>
      </c>
      <c r="AX162" s="326" t="s">
        <v>565</v>
      </c>
      <c r="AY162" s="326" t="s">
        <v>565</v>
      </c>
    </row>
    <row r="163" spans="1:51" s="302" customFormat="1" ht="12" customHeight="1">
      <c r="A163" s="532"/>
      <c r="B163" s="535"/>
      <c r="C163" s="538"/>
      <c r="D163" s="541"/>
      <c r="E163" s="323"/>
      <c r="F163" s="546"/>
      <c r="G163" s="547"/>
      <c r="H163" s="327" t="s">
        <v>407</v>
      </c>
      <c r="I163" s="328" t="str">
        <f>IFERROR(VLOOKUP(I161,'P1'!$B:$AP,31,FALSE),"")</f>
        <v/>
      </c>
      <c r="J163" s="328" t="str">
        <f>IFERROR(VLOOKUP(J161,'P1'!$B:$AP,31,FALSE),"")</f>
        <v/>
      </c>
      <c r="K163" s="328" t="str">
        <f>IFERROR(VLOOKUP(K161,'P1'!$B:$AP,31,FALSE),"")</f>
        <v/>
      </c>
      <c r="L163" s="328" t="str">
        <f>IFERROR(VLOOKUP(L161,'P1'!$B:$AP,31,FALSE),"")</f>
        <v/>
      </c>
      <c r="M163" s="328" t="str">
        <f>IFERROR(VLOOKUP(M161,'P1'!$B:$AP,31,FALSE),"")</f>
        <v/>
      </c>
      <c r="N163" s="328" t="str">
        <f>IFERROR(VLOOKUP(N161,'P1'!$B:$AP,31,FALSE),"")</f>
        <v/>
      </c>
      <c r="O163" s="328" t="str">
        <f>IFERROR(VLOOKUP(O161,'P1'!$B:$AP,31,FALSE),"")</f>
        <v/>
      </c>
      <c r="P163" s="328" t="str">
        <f>IFERROR(VLOOKUP(P161,'P1'!$B:$AP,31,FALSE),"")</f>
        <v/>
      </c>
      <c r="Q163" s="328" t="str">
        <f>IFERROR(VLOOKUP(Q161,'P1'!$B:$AP,31,FALSE),"")</f>
        <v/>
      </c>
      <c r="R163" s="328" t="str">
        <f>IFERROR(VLOOKUP(R161,'P1'!$B:$AP,31,FALSE),"")</f>
        <v/>
      </c>
      <c r="S163" s="328" t="str">
        <f>IFERROR(VLOOKUP(S161,'P1'!$B:$AP,31,FALSE),"")</f>
        <v/>
      </c>
      <c r="T163" s="328" t="str">
        <f>IFERROR(VLOOKUP(T161,'P1'!$B:$AP,31,FALSE),"")</f>
        <v/>
      </c>
      <c r="U163" s="328" t="str">
        <f>IFERROR(VLOOKUP(U161,'P1'!$B:$AP,31,FALSE),"")</f>
        <v/>
      </c>
      <c r="V163" s="328" t="str">
        <f>IFERROR(VLOOKUP(V161,'P1'!$B:$AP,31,FALSE),"")</f>
        <v/>
      </c>
      <c r="W163" s="328" t="str">
        <f>IFERROR(VLOOKUP(W161,'P1'!$B:$AP,31,FALSE),"")</f>
        <v/>
      </c>
      <c r="X163" s="328" t="str">
        <f>IFERROR(VLOOKUP(X161,'P1'!$B:$AP,31,FALSE),"")</f>
        <v/>
      </c>
      <c r="Y163" s="328" t="str">
        <f>IFERROR(VLOOKUP(Y161,'P1'!$B:$AP,31,FALSE),"")</f>
        <v/>
      </c>
      <c r="Z163" s="328" t="str">
        <f>IFERROR(VLOOKUP(Z161,'P1'!$B:$AP,31,FALSE),"")</f>
        <v/>
      </c>
      <c r="AA163" s="328" t="str">
        <f>IFERROR(VLOOKUP(AA161,'P1'!$B:$AP,31,FALSE),"")</f>
        <v/>
      </c>
      <c r="AB163" s="328" t="str">
        <f>IFERROR(VLOOKUP(AB161,'P1'!$B:$AP,31,FALSE),"")</f>
        <v/>
      </c>
      <c r="AC163" s="328" t="str">
        <f>IFERROR(VLOOKUP(AC161,'P1'!$B:$AP,31,FALSE),"")</f>
        <v/>
      </c>
      <c r="AD163" s="328" t="str">
        <f>IFERROR(VLOOKUP(AD161,'P1'!$B:$AP,31,FALSE),"")</f>
        <v/>
      </c>
      <c r="AE163" s="328" t="str">
        <f>IFERROR(VLOOKUP(AE161,'P1'!$B:$AP,31,FALSE),"")</f>
        <v/>
      </c>
      <c r="AF163" s="328" t="str">
        <f>IFERROR(VLOOKUP(AF161,'P1'!$B:$AP,31,FALSE),"")</f>
        <v/>
      </c>
      <c r="AG163" s="328" t="str">
        <f>IFERROR(VLOOKUP(AG161,'P1'!$B:$AP,31,FALSE),"")</f>
        <v/>
      </c>
      <c r="AH163" s="328" t="str">
        <f>IFERROR(VLOOKUP(AH161,'P1'!$B:$AP,31,FALSE),"")</f>
        <v/>
      </c>
      <c r="AI163" s="328" t="str">
        <f>IFERROR(VLOOKUP(AI161,'P1'!$B:$AP,31,FALSE),"")</f>
        <v/>
      </c>
      <c r="AJ163" s="328" t="str">
        <f>IFERROR(VLOOKUP(AJ161,'P1'!$B:$AP,31,FALSE),"")</f>
        <v/>
      </c>
      <c r="AK163" s="328" t="str">
        <f>IFERROR(VLOOKUP(AK161,'P1'!$B:$AP,31,FALSE),"")</f>
        <v/>
      </c>
      <c r="AL163" s="328" t="str">
        <f>IFERROR(VLOOKUP(AL161,'P1'!$B:$AP,31,FALSE),"")</f>
        <v/>
      </c>
      <c r="AM163" s="328" t="str">
        <f>IFERROR(VLOOKUP(AM161,'P1'!$B:$AP,31,FALSE),"")</f>
        <v/>
      </c>
      <c r="AN163" s="550"/>
      <c r="AO163" s="528"/>
      <c r="AP163" s="555"/>
      <c r="AQ163" s="556"/>
      <c r="AR163" s="528"/>
      <c r="AS163" s="528"/>
      <c r="AT163" s="529"/>
      <c r="AU163" s="329"/>
      <c r="AV163" s="329"/>
      <c r="AX163" s="329"/>
      <c r="AY163" s="329"/>
    </row>
    <row r="164" spans="1:51" s="302" customFormat="1" ht="12" customHeight="1">
      <c r="A164" s="530">
        <v>48</v>
      </c>
      <c r="B164" s="533"/>
      <c r="C164" s="567"/>
      <c r="D164" s="539" t="s">
        <v>400</v>
      </c>
      <c r="E164" s="319"/>
      <c r="F164" s="542"/>
      <c r="G164" s="543"/>
      <c r="H164" s="320" t="s">
        <v>401</v>
      </c>
      <c r="I164" s="321"/>
      <c r="J164" s="321"/>
      <c r="K164" s="321"/>
      <c r="L164" s="321"/>
      <c r="M164" s="321"/>
      <c r="N164" s="321"/>
      <c r="O164" s="321"/>
      <c r="P164" s="321"/>
      <c r="Q164" s="321"/>
      <c r="R164" s="321"/>
      <c r="S164" s="321"/>
      <c r="T164" s="321"/>
      <c r="U164" s="321"/>
      <c r="V164" s="321"/>
      <c r="W164" s="321"/>
      <c r="X164" s="321"/>
      <c r="Y164" s="321"/>
      <c r="Z164" s="321"/>
      <c r="AA164" s="321"/>
      <c r="AB164" s="321"/>
      <c r="AC164" s="321"/>
      <c r="AD164" s="321"/>
      <c r="AE164" s="321"/>
      <c r="AF164" s="321"/>
      <c r="AG164" s="321"/>
      <c r="AH164" s="321"/>
      <c r="AI164" s="321"/>
      <c r="AJ164" s="321"/>
      <c r="AK164" s="321"/>
      <c r="AL164" s="321"/>
      <c r="AM164" s="321"/>
      <c r="AN164" s="548">
        <f t="shared" ref="AN164" si="182">IF(LEFT($AN$1,6)="共同生活援助",SUM(I165:AM165),SUM(I165:AM166))</f>
        <v>0</v>
      </c>
      <c r="AO164" s="526">
        <f>IF($AN$3="４週",AN164/4,AN164/(DAY(EOMONTH($I$21,0))/7))</f>
        <v>0</v>
      </c>
      <c r="AP164" s="551"/>
      <c r="AQ164" s="552"/>
      <c r="AR164" s="526" t="str">
        <f t="shared" ref="AR164" si="183">IF($AN$3="４週",AU165,AV165)</f>
        <v/>
      </c>
      <c r="AS164" s="526"/>
      <c r="AT164" s="529"/>
      <c r="AU164" s="322" t="s">
        <v>402</v>
      </c>
      <c r="AV164" s="322" t="s">
        <v>403</v>
      </c>
      <c r="AX164" s="322" t="s">
        <v>404</v>
      </c>
      <c r="AY164" s="322" t="s">
        <v>405</v>
      </c>
    </row>
    <row r="165" spans="1:51" s="302" customFormat="1" ht="12" customHeight="1">
      <c r="A165" s="531"/>
      <c r="B165" s="534"/>
      <c r="C165" s="568"/>
      <c r="D165" s="540"/>
      <c r="E165" s="323"/>
      <c r="F165" s="544"/>
      <c r="G165" s="545"/>
      <c r="H165" s="324" t="s">
        <v>406</v>
      </c>
      <c r="I165" s="328" t="str">
        <f>IFERROR(VLOOKUP(I164,'P1'!$B:$AP,41,FALSE),"")</f>
        <v/>
      </c>
      <c r="J165" s="328" t="str">
        <f>IFERROR(VLOOKUP(J164,'P1'!$B:$AP,41,FALSE),"")</f>
        <v/>
      </c>
      <c r="K165" s="328" t="str">
        <f>IFERROR(VLOOKUP(K164,'P1'!$B:$AP,41,FALSE),"")</f>
        <v/>
      </c>
      <c r="L165" s="328" t="str">
        <f>IFERROR(VLOOKUP(L164,'P1'!$B:$AP,41,FALSE),"")</f>
        <v/>
      </c>
      <c r="M165" s="328" t="str">
        <f>IFERROR(VLOOKUP(M164,'P1'!$B:$AP,41,FALSE),"")</f>
        <v/>
      </c>
      <c r="N165" s="328" t="str">
        <f>IFERROR(VLOOKUP(N164,'P1'!$B:$AP,41,FALSE),"")</f>
        <v/>
      </c>
      <c r="O165" s="328" t="str">
        <f>IFERROR(VLOOKUP(O164,'P1'!$B:$AP,41,FALSE),"")</f>
        <v/>
      </c>
      <c r="P165" s="328" t="str">
        <f>IFERROR(VLOOKUP(P164,'P1'!$B:$AP,41,FALSE),"")</f>
        <v/>
      </c>
      <c r="Q165" s="328" t="str">
        <f>IFERROR(VLOOKUP(Q164,'P1'!$B:$AP,41,FALSE),"")</f>
        <v/>
      </c>
      <c r="R165" s="328" t="str">
        <f>IFERROR(VLOOKUP(R164,'P1'!$B:$AP,41,FALSE),"")</f>
        <v/>
      </c>
      <c r="S165" s="328" t="str">
        <f>IFERROR(VLOOKUP(S164,'P1'!$B:$AP,41,FALSE),"")</f>
        <v/>
      </c>
      <c r="T165" s="328" t="str">
        <f>IFERROR(VLOOKUP(T164,'P1'!$B:$AP,41,FALSE),"")</f>
        <v/>
      </c>
      <c r="U165" s="328" t="str">
        <f>IFERROR(VLOOKUP(U164,'P1'!$B:$AP,41,FALSE),"")</f>
        <v/>
      </c>
      <c r="V165" s="328" t="str">
        <f>IFERROR(VLOOKUP(V164,'P1'!$B:$AP,41,FALSE),"")</f>
        <v/>
      </c>
      <c r="W165" s="328" t="str">
        <f>IFERROR(VLOOKUP(W164,'P1'!$B:$AP,41,FALSE),"")</f>
        <v/>
      </c>
      <c r="X165" s="328" t="str">
        <f>IFERROR(VLOOKUP(X164,'P1'!$B:$AP,41,FALSE),"")</f>
        <v/>
      </c>
      <c r="Y165" s="328" t="str">
        <f>IFERROR(VLOOKUP(Y164,'P1'!$B:$AP,41,FALSE),"")</f>
        <v/>
      </c>
      <c r="Z165" s="328" t="str">
        <f>IFERROR(VLOOKUP(Z164,'P1'!$B:$AP,41,FALSE),"")</f>
        <v/>
      </c>
      <c r="AA165" s="328" t="str">
        <f>IFERROR(VLOOKUP(AA164,'P1'!$B:$AP,41,FALSE),"")</f>
        <v/>
      </c>
      <c r="AB165" s="328" t="str">
        <f>IFERROR(VLOOKUP(AB164,'P1'!$B:$AP,41,FALSE),"")</f>
        <v/>
      </c>
      <c r="AC165" s="328" t="str">
        <f>IFERROR(VLOOKUP(AC164,'P1'!$B:$AP,41,FALSE),"")</f>
        <v/>
      </c>
      <c r="AD165" s="328" t="str">
        <f>IFERROR(VLOOKUP(AD164,'P1'!$B:$AP,41,FALSE),"")</f>
        <v/>
      </c>
      <c r="AE165" s="328" t="str">
        <f>IFERROR(VLOOKUP(AE164,'P1'!$B:$AP,41,FALSE),"")</f>
        <v/>
      </c>
      <c r="AF165" s="328" t="str">
        <f>IFERROR(VLOOKUP(AF164,'P1'!$B:$AP,41,FALSE),"")</f>
        <v/>
      </c>
      <c r="AG165" s="328" t="str">
        <f>IFERROR(VLOOKUP(AG164,'P1'!$B:$AP,41,FALSE),"")</f>
        <v/>
      </c>
      <c r="AH165" s="328" t="str">
        <f>IFERROR(VLOOKUP(AH164,'P1'!$B:$AP,41,FALSE),"")</f>
        <v/>
      </c>
      <c r="AI165" s="328" t="str">
        <f>IFERROR(VLOOKUP(AI164,'P1'!$B:$AP,41,FALSE),"")</f>
        <v/>
      </c>
      <c r="AJ165" s="328" t="str">
        <f>IFERROR(VLOOKUP(AJ164,'P1'!$B:$AP,41,FALSE),"")</f>
        <v/>
      </c>
      <c r="AK165" s="328" t="str">
        <f>IFERROR(VLOOKUP(AK164,'P1'!$B:$AP,41,FALSE),"")</f>
        <v/>
      </c>
      <c r="AL165" s="328" t="str">
        <f>IFERROR(VLOOKUP(AL164,'P1'!$B:$AP,41,FALSE),"")</f>
        <v/>
      </c>
      <c r="AM165" s="328" t="str">
        <f>IFERROR(VLOOKUP(AM164,'P1'!$B:$AP,41,FALSE),"")</f>
        <v/>
      </c>
      <c r="AN165" s="549"/>
      <c r="AO165" s="527"/>
      <c r="AP165" s="553"/>
      <c r="AQ165" s="554"/>
      <c r="AR165" s="527"/>
      <c r="AS165" s="527"/>
      <c r="AT165" s="529"/>
      <c r="AU165" s="326" t="str">
        <f t="shared" ref="AU165" si="184">IFERROR(IF($D164="□",($AO164/$AK$6),($AO164/$AK$8)),"")</f>
        <v/>
      </c>
      <c r="AV165" s="326" t="str">
        <f t="shared" ref="AV165" si="185">IFERROR(IF($D164="□",($AN164/$AO$6),($AN164/$AO$8)),"")</f>
        <v/>
      </c>
      <c r="AX165" s="326" t="s">
        <v>565</v>
      </c>
      <c r="AY165" s="326" t="s">
        <v>565</v>
      </c>
    </row>
    <row r="166" spans="1:51" s="302" customFormat="1" ht="12" customHeight="1">
      <c r="A166" s="532"/>
      <c r="B166" s="535"/>
      <c r="C166" s="569"/>
      <c r="D166" s="541"/>
      <c r="E166" s="323"/>
      <c r="F166" s="546"/>
      <c r="G166" s="547"/>
      <c r="H166" s="327" t="s">
        <v>407</v>
      </c>
      <c r="I166" s="328" t="str">
        <f>IFERROR(VLOOKUP(I164,'P1'!$B:$AP,31,FALSE),"")</f>
        <v/>
      </c>
      <c r="J166" s="328" t="str">
        <f>IFERROR(VLOOKUP(J164,'P1'!$B:$AP,31,FALSE),"")</f>
        <v/>
      </c>
      <c r="K166" s="328" t="str">
        <f>IFERROR(VLOOKUP(K164,'P1'!$B:$AP,31,FALSE),"")</f>
        <v/>
      </c>
      <c r="L166" s="328" t="str">
        <f>IFERROR(VLOOKUP(L164,'P1'!$B:$AP,31,FALSE),"")</f>
        <v/>
      </c>
      <c r="M166" s="328" t="str">
        <f>IFERROR(VLOOKUP(M164,'P1'!$B:$AP,31,FALSE),"")</f>
        <v/>
      </c>
      <c r="N166" s="328" t="str">
        <f>IFERROR(VLOOKUP(N164,'P1'!$B:$AP,31,FALSE),"")</f>
        <v/>
      </c>
      <c r="O166" s="328" t="str">
        <f>IFERROR(VLOOKUP(O164,'P1'!$B:$AP,31,FALSE),"")</f>
        <v/>
      </c>
      <c r="P166" s="328" t="str">
        <f>IFERROR(VLOOKUP(P164,'P1'!$B:$AP,31,FALSE),"")</f>
        <v/>
      </c>
      <c r="Q166" s="328" t="str">
        <f>IFERROR(VLOOKUP(Q164,'P1'!$B:$AP,31,FALSE),"")</f>
        <v/>
      </c>
      <c r="R166" s="328" t="str">
        <f>IFERROR(VLOOKUP(R164,'P1'!$B:$AP,31,FALSE),"")</f>
        <v/>
      </c>
      <c r="S166" s="328" t="str">
        <f>IFERROR(VLOOKUP(S164,'P1'!$B:$AP,31,FALSE),"")</f>
        <v/>
      </c>
      <c r="T166" s="328" t="str">
        <f>IFERROR(VLOOKUP(T164,'P1'!$B:$AP,31,FALSE),"")</f>
        <v/>
      </c>
      <c r="U166" s="328" t="str">
        <f>IFERROR(VLOOKUP(U164,'P1'!$B:$AP,31,FALSE),"")</f>
        <v/>
      </c>
      <c r="V166" s="328" t="str">
        <f>IFERROR(VLOOKUP(V164,'P1'!$B:$AP,31,FALSE),"")</f>
        <v/>
      </c>
      <c r="W166" s="328" t="str">
        <f>IFERROR(VLOOKUP(W164,'P1'!$B:$AP,31,FALSE),"")</f>
        <v/>
      </c>
      <c r="X166" s="328" t="str">
        <f>IFERROR(VLOOKUP(X164,'P1'!$B:$AP,31,FALSE),"")</f>
        <v/>
      </c>
      <c r="Y166" s="328" t="str">
        <f>IFERROR(VLOOKUP(Y164,'P1'!$B:$AP,31,FALSE),"")</f>
        <v/>
      </c>
      <c r="Z166" s="328" t="str">
        <f>IFERROR(VLOOKUP(Z164,'P1'!$B:$AP,31,FALSE),"")</f>
        <v/>
      </c>
      <c r="AA166" s="328" t="str">
        <f>IFERROR(VLOOKUP(AA164,'P1'!$B:$AP,31,FALSE),"")</f>
        <v/>
      </c>
      <c r="AB166" s="328" t="str">
        <f>IFERROR(VLOOKUP(AB164,'P1'!$B:$AP,31,FALSE),"")</f>
        <v/>
      </c>
      <c r="AC166" s="328" t="str">
        <f>IFERROR(VLOOKUP(AC164,'P1'!$B:$AP,31,FALSE),"")</f>
        <v/>
      </c>
      <c r="AD166" s="328" t="str">
        <f>IFERROR(VLOOKUP(AD164,'P1'!$B:$AP,31,FALSE),"")</f>
        <v/>
      </c>
      <c r="AE166" s="328" t="str">
        <f>IFERROR(VLOOKUP(AE164,'P1'!$B:$AP,31,FALSE),"")</f>
        <v/>
      </c>
      <c r="AF166" s="328" t="str">
        <f>IFERROR(VLOOKUP(AF164,'P1'!$B:$AP,31,FALSE),"")</f>
        <v/>
      </c>
      <c r="AG166" s="328" t="str">
        <f>IFERROR(VLOOKUP(AG164,'P1'!$B:$AP,31,FALSE),"")</f>
        <v/>
      </c>
      <c r="AH166" s="328" t="str">
        <f>IFERROR(VLOOKUP(AH164,'P1'!$B:$AP,31,FALSE),"")</f>
        <v/>
      </c>
      <c r="AI166" s="328" t="str">
        <f>IFERROR(VLOOKUP(AI164,'P1'!$B:$AP,31,FALSE),"")</f>
        <v/>
      </c>
      <c r="AJ166" s="328" t="str">
        <f>IFERROR(VLOOKUP(AJ164,'P1'!$B:$AP,31,FALSE),"")</f>
        <v/>
      </c>
      <c r="AK166" s="328" t="str">
        <f>IFERROR(VLOOKUP(AK164,'P1'!$B:$AP,31,FALSE),"")</f>
        <v/>
      </c>
      <c r="AL166" s="328" t="str">
        <f>IFERROR(VLOOKUP(AL164,'P1'!$B:$AP,31,FALSE),"")</f>
        <v/>
      </c>
      <c r="AM166" s="328" t="str">
        <f>IFERROR(VLOOKUP(AM164,'P1'!$B:$AP,31,FALSE),"")</f>
        <v/>
      </c>
      <c r="AN166" s="550"/>
      <c r="AO166" s="528"/>
      <c r="AP166" s="555"/>
      <c r="AQ166" s="556"/>
      <c r="AR166" s="528"/>
      <c r="AS166" s="528"/>
      <c r="AT166" s="529"/>
      <c r="AU166" s="329"/>
      <c r="AV166" s="329"/>
      <c r="AX166" s="329"/>
      <c r="AY166" s="329"/>
    </row>
    <row r="167" spans="1:51" s="302" customFormat="1" ht="12" customHeight="1">
      <c r="A167" s="530">
        <v>49</v>
      </c>
      <c r="B167" s="533"/>
      <c r="C167" s="536"/>
      <c r="D167" s="539" t="s">
        <v>400</v>
      </c>
      <c r="E167" s="319"/>
      <c r="F167" s="542"/>
      <c r="G167" s="543"/>
      <c r="H167" s="320" t="s">
        <v>401</v>
      </c>
      <c r="I167" s="321"/>
      <c r="J167" s="321"/>
      <c r="K167" s="321"/>
      <c r="L167" s="321"/>
      <c r="M167" s="321"/>
      <c r="N167" s="321"/>
      <c r="O167" s="321"/>
      <c r="P167" s="321"/>
      <c r="Q167" s="321"/>
      <c r="R167" s="321"/>
      <c r="S167" s="321"/>
      <c r="T167" s="321"/>
      <c r="U167" s="321"/>
      <c r="V167" s="321"/>
      <c r="W167" s="321"/>
      <c r="X167" s="321"/>
      <c r="Y167" s="321"/>
      <c r="Z167" s="321"/>
      <c r="AA167" s="321"/>
      <c r="AB167" s="321"/>
      <c r="AC167" s="321"/>
      <c r="AD167" s="321"/>
      <c r="AE167" s="321"/>
      <c r="AF167" s="321"/>
      <c r="AG167" s="321"/>
      <c r="AH167" s="321"/>
      <c r="AI167" s="321"/>
      <c r="AJ167" s="321"/>
      <c r="AK167" s="321"/>
      <c r="AL167" s="321"/>
      <c r="AM167" s="321"/>
      <c r="AN167" s="548">
        <f t="shared" ref="AN167" si="186">IF(LEFT($AN$1,6)="共同生活援助",SUM(I168:AM168),SUM(I168:AM169))</f>
        <v>0</v>
      </c>
      <c r="AO167" s="526">
        <f>IF($AN$3="４週",AN167/4,AN167/(DAY(EOMONTH($I$21,0))/7))</f>
        <v>0</v>
      </c>
      <c r="AP167" s="551"/>
      <c r="AQ167" s="552"/>
      <c r="AR167" s="526" t="str">
        <f t="shared" ref="AR167" si="187">IF($AN$3="４週",AU168,AV168)</f>
        <v/>
      </c>
      <c r="AS167" s="526"/>
      <c r="AT167" s="529"/>
      <c r="AU167" s="322" t="s">
        <v>402</v>
      </c>
      <c r="AV167" s="322" t="s">
        <v>403</v>
      </c>
      <c r="AX167" s="322" t="s">
        <v>404</v>
      </c>
      <c r="AY167" s="322" t="s">
        <v>405</v>
      </c>
    </row>
    <row r="168" spans="1:51" s="302" customFormat="1" ht="12" customHeight="1">
      <c r="A168" s="531"/>
      <c r="B168" s="534"/>
      <c r="C168" s="537"/>
      <c r="D168" s="540"/>
      <c r="E168" s="323"/>
      <c r="F168" s="544"/>
      <c r="G168" s="545"/>
      <c r="H168" s="324" t="s">
        <v>406</v>
      </c>
      <c r="I168" s="328" t="str">
        <f>IFERROR(VLOOKUP(I167,'P1'!$B:$AP,41,FALSE),"")</f>
        <v/>
      </c>
      <c r="J168" s="328" t="str">
        <f>IFERROR(VLOOKUP(J167,'P1'!$B:$AP,41,FALSE),"")</f>
        <v/>
      </c>
      <c r="K168" s="328" t="str">
        <f>IFERROR(VLOOKUP(K167,'P1'!$B:$AP,41,FALSE),"")</f>
        <v/>
      </c>
      <c r="L168" s="328" t="str">
        <f>IFERROR(VLOOKUP(L167,'P1'!$B:$AP,41,FALSE),"")</f>
        <v/>
      </c>
      <c r="M168" s="328" t="str">
        <f>IFERROR(VLOOKUP(M167,'P1'!$B:$AP,41,FALSE),"")</f>
        <v/>
      </c>
      <c r="N168" s="328" t="str">
        <f>IFERROR(VLOOKUP(N167,'P1'!$B:$AP,41,FALSE),"")</f>
        <v/>
      </c>
      <c r="O168" s="328" t="str">
        <f>IFERROR(VLOOKUP(O167,'P1'!$B:$AP,41,FALSE),"")</f>
        <v/>
      </c>
      <c r="P168" s="328" t="str">
        <f>IFERROR(VLOOKUP(P167,'P1'!$B:$AP,41,FALSE),"")</f>
        <v/>
      </c>
      <c r="Q168" s="328" t="str">
        <f>IFERROR(VLOOKUP(Q167,'P1'!$B:$AP,41,FALSE),"")</f>
        <v/>
      </c>
      <c r="R168" s="328" t="str">
        <f>IFERROR(VLOOKUP(R167,'P1'!$B:$AP,41,FALSE),"")</f>
        <v/>
      </c>
      <c r="S168" s="328" t="str">
        <f>IFERROR(VLOOKUP(S167,'P1'!$B:$AP,41,FALSE),"")</f>
        <v/>
      </c>
      <c r="T168" s="328" t="str">
        <f>IFERROR(VLOOKUP(T167,'P1'!$B:$AP,41,FALSE),"")</f>
        <v/>
      </c>
      <c r="U168" s="328" t="str">
        <f>IFERROR(VLOOKUP(U167,'P1'!$B:$AP,41,FALSE),"")</f>
        <v/>
      </c>
      <c r="V168" s="328" t="str">
        <f>IFERROR(VLOOKUP(V167,'P1'!$B:$AP,41,FALSE),"")</f>
        <v/>
      </c>
      <c r="W168" s="328" t="str">
        <f>IFERROR(VLOOKUP(W167,'P1'!$B:$AP,41,FALSE),"")</f>
        <v/>
      </c>
      <c r="X168" s="328" t="str">
        <f>IFERROR(VLOOKUP(X167,'P1'!$B:$AP,41,FALSE),"")</f>
        <v/>
      </c>
      <c r="Y168" s="328" t="str">
        <f>IFERROR(VLOOKUP(Y167,'P1'!$B:$AP,41,FALSE),"")</f>
        <v/>
      </c>
      <c r="Z168" s="328" t="str">
        <f>IFERROR(VLOOKUP(Z167,'P1'!$B:$AP,41,FALSE),"")</f>
        <v/>
      </c>
      <c r="AA168" s="328" t="str">
        <f>IFERROR(VLOOKUP(AA167,'P1'!$B:$AP,41,FALSE),"")</f>
        <v/>
      </c>
      <c r="AB168" s="328" t="str">
        <f>IFERROR(VLOOKUP(AB167,'P1'!$B:$AP,41,FALSE),"")</f>
        <v/>
      </c>
      <c r="AC168" s="328" t="str">
        <f>IFERROR(VLOOKUP(AC167,'P1'!$B:$AP,41,FALSE),"")</f>
        <v/>
      </c>
      <c r="AD168" s="328" t="str">
        <f>IFERROR(VLOOKUP(AD167,'P1'!$B:$AP,41,FALSE),"")</f>
        <v/>
      </c>
      <c r="AE168" s="328" t="str">
        <f>IFERROR(VLOOKUP(AE167,'P1'!$B:$AP,41,FALSE),"")</f>
        <v/>
      </c>
      <c r="AF168" s="328" t="str">
        <f>IFERROR(VLOOKUP(AF167,'P1'!$B:$AP,41,FALSE),"")</f>
        <v/>
      </c>
      <c r="AG168" s="328" t="str">
        <f>IFERROR(VLOOKUP(AG167,'P1'!$B:$AP,41,FALSE),"")</f>
        <v/>
      </c>
      <c r="AH168" s="328" t="str">
        <f>IFERROR(VLOOKUP(AH167,'P1'!$B:$AP,41,FALSE),"")</f>
        <v/>
      </c>
      <c r="AI168" s="328" t="str">
        <f>IFERROR(VLOOKUP(AI167,'P1'!$B:$AP,41,FALSE),"")</f>
        <v/>
      </c>
      <c r="AJ168" s="328" t="str">
        <f>IFERROR(VLOOKUP(AJ167,'P1'!$B:$AP,41,FALSE),"")</f>
        <v/>
      </c>
      <c r="AK168" s="328" t="str">
        <f>IFERROR(VLOOKUP(AK167,'P1'!$B:$AP,41,FALSE),"")</f>
        <v/>
      </c>
      <c r="AL168" s="328" t="str">
        <f>IFERROR(VLOOKUP(AL167,'P1'!$B:$AP,41,FALSE),"")</f>
        <v/>
      </c>
      <c r="AM168" s="328" t="str">
        <f>IFERROR(VLOOKUP(AM167,'P1'!$B:$AP,41,FALSE),"")</f>
        <v/>
      </c>
      <c r="AN168" s="549"/>
      <c r="AO168" s="527"/>
      <c r="AP168" s="553"/>
      <c r="AQ168" s="554"/>
      <c r="AR168" s="527"/>
      <c r="AS168" s="527"/>
      <c r="AT168" s="529"/>
      <c r="AU168" s="326" t="str">
        <f t="shared" ref="AU168" si="188">IFERROR(IF($D167="□",($AO167/$AK$6),($AO167/$AK$8)),"")</f>
        <v/>
      </c>
      <c r="AV168" s="326" t="str">
        <f t="shared" ref="AV168" si="189">IFERROR(IF($D167="□",($AN167/$AO$6),($AN167/$AO$8)),"")</f>
        <v/>
      </c>
      <c r="AX168" s="326" t="s">
        <v>565</v>
      </c>
      <c r="AY168" s="326" t="s">
        <v>565</v>
      </c>
    </row>
    <row r="169" spans="1:51" s="302" customFormat="1" ht="12" customHeight="1">
      <c r="A169" s="532"/>
      <c r="B169" s="535"/>
      <c r="C169" s="538"/>
      <c r="D169" s="541"/>
      <c r="E169" s="323"/>
      <c r="F169" s="546"/>
      <c r="G169" s="547"/>
      <c r="H169" s="327" t="s">
        <v>407</v>
      </c>
      <c r="I169" s="328" t="str">
        <f>IFERROR(VLOOKUP(I167,'P1'!$B:$AP,31,FALSE),"")</f>
        <v/>
      </c>
      <c r="J169" s="328" t="str">
        <f>IFERROR(VLOOKUP(J167,'P1'!$B:$AP,31,FALSE),"")</f>
        <v/>
      </c>
      <c r="K169" s="328" t="str">
        <f>IFERROR(VLOOKUP(K167,'P1'!$B:$AP,31,FALSE),"")</f>
        <v/>
      </c>
      <c r="L169" s="328" t="str">
        <f>IFERROR(VLOOKUP(L167,'P1'!$B:$AP,31,FALSE),"")</f>
        <v/>
      </c>
      <c r="M169" s="328" t="str">
        <f>IFERROR(VLOOKUP(M167,'P1'!$B:$AP,31,FALSE),"")</f>
        <v/>
      </c>
      <c r="N169" s="328" t="str">
        <f>IFERROR(VLOOKUP(N167,'P1'!$B:$AP,31,FALSE),"")</f>
        <v/>
      </c>
      <c r="O169" s="328" t="str">
        <f>IFERROR(VLOOKUP(O167,'P1'!$B:$AP,31,FALSE),"")</f>
        <v/>
      </c>
      <c r="P169" s="328" t="str">
        <f>IFERROR(VLOOKUP(P167,'P1'!$B:$AP,31,FALSE),"")</f>
        <v/>
      </c>
      <c r="Q169" s="328" t="str">
        <f>IFERROR(VLOOKUP(Q167,'P1'!$B:$AP,31,FALSE),"")</f>
        <v/>
      </c>
      <c r="R169" s="328" t="str">
        <f>IFERROR(VLOOKUP(R167,'P1'!$B:$AP,31,FALSE),"")</f>
        <v/>
      </c>
      <c r="S169" s="328" t="str">
        <f>IFERROR(VLOOKUP(S167,'P1'!$B:$AP,31,FALSE),"")</f>
        <v/>
      </c>
      <c r="T169" s="328" t="str">
        <f>IFERROR(VLOOKUP(T167,'P1'!$B:$AP,31,FALSE),"")</f>
        <v/>
      </c>
      <c r="U169" s="328" t="str">
        <f>IFERROR(VLOOKUP(U167,'P1'!$B:$AP,31,FALSE),"")</f>
        <v/>
      </c>
      <c r="V169" s="328" t="str">
        <f>IFERROR(VLOOKUP(V167,'P1'!$B:$AP,31,FALSE),"")</f>
        <v/>
      </c>
      <c r="W169" s="328" t="str">
        <f>IFERROR(VLOOKUP(W167,'P1'!$B:$AP,31,FALSE),"")</f>
        <v/>
      </c>
      <c r="X169" s="328" t="str">
        <f>IFERROR(VLOOKUP(X167,'P1'!$B:$AP,31,FALSE),"")</f>
        <v/>
      </c>
      <c r="Y169" s="328" t="str">
        <f>IFERROR(VLOOKUP(Y167,'P1'!$B:$AP,31,FALSE),"")</f>
        <v/>
      </c>
      <c r="Z169" s="328" t="str">
        <f>IFERROR(VLOOKUP(Z167,'P1'!$B:$AP,31,FALSE),"")</f>
        <v/>
      </c>
      <c r="AA169" s="328" t="str">
        <f>IFERROR(VLOOKUP(AA167,'P1'!$B:$AP,31,FALSE),"")</f>
        <v/>
      </c>
      <c r="AB169" s="328" t="str">
        <f>IFERROR(VLOOKUP(AB167,'P1'!$B:$AP,31,FALSE),"")</f>
        <v/>
      </c>
      <c r="AC169" s="328" t="str">
        <f>IFERROR(VLOOKUP(AC167,'P1'!$B:$AP,31,FALSE),"")</f>
        <v/>
      </c>
      <c r="AD169" s="328" t="str">
        <f>IFERROR(VLOOKUP(AD167,'P1'!$B:$AP,31,FALSE),"")</f>
        <v/>
      </c>
      <c r="AE169" s="328" t="str">
        <f>IFERROR(VLOOKUP(AE167,'P1'!$B:$AP,31,FALSE),"")</f>
        <v/>
      </c>
      <c r="AF169" s="328" t="str">
        <f>IFERROR(VLOOKUP(AF167,'P1'!$B:$AP,31,FALSE),"")</f>
        <v/>
      </c>
      <c r="AG169" s="328" t="str">
        <f>IFERROR(VLOOKUP(AG167,'P1'!$B:$AP,31,FALSE),"")</f>
        <v/>
      </c>
      <c r="AH169" s="328" t="str">
        <f>IFERROR(VLOOKUP(AH167,'P1'!$B:$AP,31,FALSE),"")</f>
        <v/>
      </c>
      <c r="AI169" s="328" t="str">
        <f>IFERROR(VLOOKUP(AI167,'P1'!$B:$AP,31,FALSE),"")</f>
        <v/>
      </c>
      <c r="AJ169" s="328" t="str">
        <f>IFERROR(VLOOKUP(AJ167,'P1'!$B:$AP,31,FALSE),"")</f>
        <v/>
      </c>
      <c r="AK169" s="328" t="str">
        <f>IFERROR(VLOOKUP(AK167,'P1'!$B:$AP,31,FALSE),"")</f>
        <v/>
      </c>
      <c r="AL169" s="328" t="str">
        <f>IFERROR(VLOOKUP(AL167,'P1'!$B:$AP,31,FALSE),"")</f>
        <v/>
      </c>
      <c r="AM169" s="328" t="str">
        <f>IFERROR(VLOOKUP(AM167,'P1'!$B:$AP,31,FALSE),"")</f>
        <v/>
      </c>
      <c r="AN169" s="550"/>
      <c r="AO169" s="528"/>
      <c r="AP169" s="555"/>
      <c r="AQ169" s="556"/>
      <c r="AR169" s="528"/>
      <c r="AS169" s="528"/>
      <c r="AT169" s="529"/>
      <c r="AU169" s="329"/>
      <c r="AV169" s="329"/>
      <c r="AX169" s="329"/>
      <c r="AY169" s="329"/>
    </row>
    <row r="170" spans="1:51" s="302" customFormat="1" ht="12" customHeight="1">
      <c r="A170" s="530">
        <v>50</v>
      </c>
      <c r="B170" s="533"/>
      <c r="C170" s="536"/>
      <c r="D170" s="539" t="s">
        <v>400</v>
      </c>
      <c r="E170" s="319"/>
      <c r="F170" s="542"/>
      <c r="G170" s="543"/>
      <c r="H170" s="320" t="s">
        <v>401</v>
      </c>
      <c r="I170" s="321"/>
      <c r="J170" s="321"/>
      <c r="K170" s="321"/>
      <c r="L170" s="321"/>
      <c r="M170" s="321"/>
      <c r="N170" s="321"/>
      <c r="O170" s="321"/>
      <c r="P170" s="321"/>
      <c r="Q170" s="321"/>
      <c r="R170" s="321"/>
      <c r="S170" s="321"/>
      <c r="T170" s="321"/>
      <c r="U170" s="321"/>
      <c r="V170" s="321"/>
      <c r="W170" s="321"/>
      <c r="X170" s="321"/>
      <c r="Y170" s="321"/>
      <c r="Z170" s="321"/>
      <c r="AA170" s="321"/>
      <c r="AB170" s="321"/>
      <c r="AC170" s="321"/>
      <c r="AD170" s="321"/>
      <c r="AE170" s="321"/>
      <c r="AF170" s="321"/>
      <c r="AG170" s="321"/>
      <c r="AH170" s="321"/>
      <c r="AI170" s="321"/>
      <c r="AJ170" s="321"/>
      <c r="AK170" s="321"/>
      <c r="AL170" s="321"/>
      <c r="AM170" s="321"/>
      <c r="AN170" s="548">
        <f t="shared" ref="AN170" si="190">IF(LEFT($AN$1,6)="共同生活援助",SUM(I171:AM171),SUM(I171:AM172))</f>
        <v>0</v>
      </c>
      <c r="AO170" s="526">
        <f>IF($AN$3="４週",AN170/4,AN170/(DAY(EOMONTH($I$21,0))/7))</f>
        <v>0</v>
      </c>
      <c r="AP170" s="551"/>
      <c r="AQ170" s="552"/>
      <c r="AR170" s="526" t="str">
        <f t="shared" ref="AR170" si="191">IF($AN$3="４週",AU171,AV171)</f>
        <v/>
      </c>
      <c r="AS170" s="526"/>
      <c r="AT170" s="529"/>
      <c r="AU170" s="322" t="s">
        <v>402</v>
      </c>
      <c r="AV170" s="322" t="s">
        <v>403</v>
      </c>
      <c r="AX170" s="322" t="s">
        <v>404</v>
      </c>
      <c r="AY170" s="322" t="s">
        <v>405</v>
      </c>
    </row>
    <row r="171" spans="1:51" s="302" customFormat="1" ht="12" customHeight="1">
      <c r="A171" s="531"/>
      <c r="B171" s="534"/>
      <c r="C171" s="537"/>
      <c r="D171" s="540"/>
      <c r="E171" s="323"/>
      <c r="F171" s="544"/>
      <c r="G171" s="545"/>
      <c r="H171" s="324" t="s">
        <v>406</v>
      </c>
      <c r="I171" s="328" t="str">
        <f>IFERROR(VLOOKUP(I170,'P1'!$B:$AP,41,FALSE),"")</f>
        <v/>
      </c>
      <c r="J171" s="328" t="str">
        <f>IFERROR(VLOOKUP(J170,'P1'!$B:$AP,41,FALSE),"")</f>
        <v/>
      </c>
      <c r="K171" s="328" t="str">
        <f>IFERROR(VLOOKUP(K170,'P1'!$B:$AP,41,FALSE),"")</f>
        <v/>
      </c>
      <c r="L171" s="328" t="str">
        <f>IFERROR(VLOOKUP(L170,'P1'!$B:$AP,41,FALSE),"")</f>
        <v/>
      </c>
      <c r="M171" s="328" t="str">
        <f>IFERROR(VLOOKUP(M170,'P1'!$B:$AP,41,FALSE),"")</f>
        <v/>
      </c>
      <c r="N171" s="328" t="str">
        <f>IFERROR(VLOOKUP(N170,'P1'!$B:$AP,41,FALSE),"")</f>
        <v/>
      </c>
      <c r="O171" s="328" t="str">
        <f>IFERROR(VLOOKUP(O170,'P1'!$B:$AP,41,FALSE),"")</f>
        <v/>
      </c>
      <c r="P171" s="328" t="str">
        <f>IFERROR(VLOOKUP(P170,'P1'!$B:$AP,41,FALSE),"")</f>
        <v/>
      </c>
      <c r="Q171" s="328" t="str">
        <f>IFERROR(VLOOKUP(Q170,'P1'!$B:$AP,41,FALSE),"")</f>
        <v/>
      </c>
      <c r="R171" s="328" t="str">
        <f>IFERROR(VLOOKUP(R170,'P1'!$B:$AP,41,FALSE),"")</f>
        <v/>
      </c>
      <c r="S171" s="328" t="str">
        <f>IFERROR(VLOOKUP(S170,'P1'!$B:$AP,41,FALSE),"")</f>
        <v/>
      </c>
      <c r="T171" s="328" t="str">
        <f>IFERROR(VLOOKUP(T170,'P1'!$B:$AP,41,FALSE),"")</f>
        <v/>
      </c>
      <c r="U171" s="328" t="str">
        <f>IFERROR(VLOOKUP(U170,'P1'!$B:$AP,41,FALSE),"")</f>
        <v/>
      </c>
      <c r="V171" s="328" t="str">
        <f>IFERROR(VLOOKUP(V170,'P1'!$B:$AP,41,FALSE),"")</f>
        <v/>
      </c>
      <c r="W171" s="328" t="str">
        <f>IFERROR(VLOOKUP(W170,'P1'!$B:$AP,41,FALSE),"")</f>
        <v/>
      </c>
      <c r="X171" s="328" t="str">
        <f>IFERROR(VLOOKUP(X170,'P1'!$B:$AP,41,FALSE),"")</f>
        <v/>
      </c>
      <c r="Y171" s="328" t="str">
        <f>IFERROR(VLOOKUP(Y170,'P1'!$B:$AP,41,FALSE),"")</f>
        <v/>
      </c>
      <c r="Z171" s="328" t="str">
        <f>IFERROR(VLOOKUP(Z170,'P1'!$B:$AP,41,FALSE),"")</f>
        <v/>
      </c>
      <c r="AA171" s="328" t="str">
        <f>IFERROR(VLOOKUP(AA170,'P1'!$B:$AP,41,FALSE),"")</f>
        <v/>
      </c>
      <c r="AB171" s="328" t="str">
        <f>IFERROR(VLOOKUP(AB170,'P1'!$B:$AP,41,FALSE),"")</f>
        <v/>
      </c>
      <c r="AC171" s="328" t="str">
        <f>IFERROR(VLOOKUP(AC170,'P1'!$B:$AP,41,FALSE),"")</f>
        <v/>
      </c>
      <c r="AD171" s="328" t="str">
        <f>IFERROR(VLOOKUP(AD170,'P1'!$B:$AP,41,FALSE),"")</f>
        <v/>
      </c>
      <c r="AE171" s="328" t="str">
        <f>IFERROR(VLOOKUP(AE170,'P1'!$B:$AP,41,FALSE),"")</f>
        <v/>
      </c>
      <c r="AF171" s="328" t="str">
        <f>IFERROR(VLOOKUP(AF170,'P1'!$B:$AP,41,FALSE),"")</f>
        <v/>
      </c>
      <c r="AG171" s="328" t="str">
        <f>IFERROR(VLOOKUP(AG170,'P1'!$B:$AP,41,FALSE),"")</f>
        <v/>
      </c>
      <c r="AH171" s="328" t="str">
        <f>IFERROR(VLOOKUP(AH170,'P1'!$B:$AP,41,FALSE),"")</f>
        <v/>
      </c>
      <c r="AI171" s="328" t="str">
        <f>IFERROR(VLOOKUP(AI170,'P1'!$B:$AP,41,FALSE),"")</f>
        <v/>
      </c>
      <c r="AJ171" s="328" t="str">
        <f>IFERROR(VLOOKUP(AJ170,'P1'!$B:$AP,41,FALSE),"")</f>
        <v/>
      </c>
      <c r="AK171" s="328" t="str">
        <f>IFERROR(VLOOKUP(AK170,'P1'!$B:$AP,41,FALSE),"")</f>
        <v/>
      </c>
      <c r="AL171" s="328" t="str">
        <f>IFERROR(VLOOKUP(AL170,'P1'!$B:$AP,41,FALSE),"")</f>
        <v/>
      </c>
      <c r="AM171" s="328" t="str">
        <f>IFERROR(VLOOKUP(AM170,'P1'!$B:$AP,41,FALSE),"")</f>
        <v/>
      </c>
      <c r="AN171" s="549"/>
      <c r="AO171" s="527"/>
      <c r="AP171" s="553"/>
      <c r="AQ171" s="554"/>
      <c r="AR171" s="527"/>
      <c r="AS171" s="527"/>
      <c r="AT171" s="529"/>
      <c r="AU171" s="326" t="str">
        <f t="shared" ref="AU171" si="192">IFERROR(IF($D170="□",($AO170/$AK$6),($AO170/$AK$8)),"")</f>
        <v/>
      </c>
      <c r="AV171" s="326" t="str">
        <f t="shared" ref="AV171" si="193">IFERROR(IF($D170="□",($AN170/$AO$6),($AN170/$AO$8)),"")</f>
        <v/>
      </c>
      <c r="AX171" s="326" t="s">
        <v>565</v>
      </c>
      <c r="AY171" s="326" t="s">
        <v>565</v>
      </c>
    </row>
    <row r="172" spans="1:51" s="302" customFormat="1" ht="12" customHeight="1">
      <c r="A172" s="532"/>
      <c r="B172" s="535"/>
      <c r="C172" s="538"/>
      <c r="D172" s="541"/>
      <c r="E172" s="323"/>
      <c r="F172" s="546"/>
      <c r="G172" s="547"/>
      <c r="H172" s="327" t="s">
        <v>407</v>
      </c>
      <c r="I172" s="328" t="str">
        <f>IFERROR(VLOOKUP(I170,'P1'!$B:$AP,31,FALSE),"")</f>
        <v/>
      </c>
      <c r="J172" s="328" t="str">
        <f>IFERROR(VLOOKUP(J170,'P1'!$B:$AP,31,FALSE),"")</f>
        <v/>
      </c>
      <c r="K172" s="328" t="str">
        <f>IFERROR(VLOOKUP(K170,'P1'!$B:$AP,31,FALSE),"")</f>
        <v/>
      </c>
      <c r="L172" s="328" t="str">
        <f>IFERROR(VLOOKUP(L170,'P1'!$B:$AP,31,FALSE),"")</f>
        <v/>
      </c>
      <c r="M172" s="328" t="str">
        <f>IFERROR(VLOOKUP(M170,'P1'!$B:$AP,31,FALSE),"")</f>
        <v/>
      </c>
      <c r="N172" s="328" t="str">
        <f>IFERROR(VLOOKUP(N170,'P1'!$B:$AP,31,FALSE),"")</f>
        <v/>
      </c>
      <c r="O172" s="328" t="str">
        <f>IFERROR(VLOOKUP(O170,'P1'!$B:$AP,31,FALSE),"")</f>
        <v/>
      </c>
      <c r="P172" s="328" t="str">
        <f>IFERROR(VLOOKUP(P170,'P1'!$B:$AP,31,FALSE),"")</f>
        <v/>
      </c>
      <c r="Q172" s="328" t="str">
        <f>IFERROR(VLOOKUP(Q170,'P1'!$B:$AP,31,FALSE),"")</f>
        <v/>
      </c>
      <c r="R172" s="328" t="str">
        <f>IFERROR(VLOOKUP(R170,'P1'!$B:$AP,31,FALSE),"")</f>
        <v/>
      </c>
      <c r="S172" s="328" t="str">
        <f>IFERROR(VLOOKUP(S170,'P1'!$B:$AP,31,FALSE),"")</f>
        <v/>
      </c>
      <c r="T172" s="328" t="str">
        <f>IFERROR(VLOOKUP(T170,'P1'!$B:$AP,31,FALSE),"")</f>
        <v/>
      </c>
      <c r="U172" s="328" t="str">
        <f>IFERROR(VLOOKUP(U170,'P1'!$B:$AP,31,FALSE),"")</f>
        <v/>
      </c>
      <c r="V172" s="328" t="str">
        <f>IFERROR(VLOOKUP(V170,'P1'!$B:$AP,31,FALSE),"")</f>
        <v/>
      </c>
      <c r="W172" s="328" t="str">
        <f>IFERROR(VLOOKUP(W170,'P1'!$B:$AP,31,FALSE),"")</f>
        <v/>
      </c>
      <c r="X172" s="328" t="str">
        <f>IFERROR(VLOOKUP(X170,'P1'!$B:$AP,31,FALSE),"")</f>
        <v/>
      </c>
      <c r="Y172" s="328" t="str">
        <f>IFERROR(VLOOKUP(Y170,'P1'!$B:$AP,31,FALSE),"")</f>
        <v/>
      </c>
      <c r="Z172" s="328" t="str">
        <f>IFERROR(VLOOKUP(Z170,'P1'!$B:$AP,31,FALSE),"")</f>
        <v/>
      </c>
      <c r="AA172" s="328" t="str">
        <f>IFERROR(VLOOKUP(AA170,'P1'!$B:$AP,31,FALSE),"")</f>
        <v/>
      </c>
      <c r="AB172" s="328" t="str">
        <f>IFERROR(VLOOKUP(AB170,'P1'!$B:$AP,31,FALSE),"")</f>
        <v/>
      </c>
      <c r="AC172" s="328" t="str">
        <f>IFERROR(VLOOKUP(AC170,'P1'!$B:$AP,31,FALSE),"")</f>
        <v/>
      </c>
      <c r="AD172" s="328" t="str">
        <f>IFERROR(VLOOKUP(AD170,'P1'!$B:$AP,31,FALSE),"")</f>
        <v/>
      </c>
      <c r="AE172" s="328" t="str">
        <f>IFERROR(VLOOKUP(AE170,'P1'!$B:$AP,31,FALSE),"")</f>
        <v/>
      </c>
      <c r="AF172" s="328" t="str">
        <f>IFERROR(VLOOKUP(AF170,'P1'!$B:$AP,31,FALSE),"")</f>
        <v/>
      </c>
      <c r="AG172" s="328" t="str">
        <f>IFERROR(VLOOKUP(AG170,'P1'!$B:$AP,31,FALSE),"")</f>
        <v/>
      </c>
      <c r="AH172" s="328" t="str">
        <f>IFERROR(VLOOKUP(AH170,'P1'!$B:$AP,31,FALSE),"")</f>
        <v/>
      </c>
      <c r="AI172" s="328" t="str">
        <f>IFERROR(VLOOKUP(AI170,'P1'!$B:$AP,31,FALSE),"")</f>
        <v/>
      </c>
      <c r="AJ172" s="328" t="str">
        <f>IFERROR(VLOOKUP(AJ170,'P1'!$B:$AP,31,FALSE),"")</f>
        <v/>
      </c>
      <c r="AK172" s="328" t="str">
        <f>IFERROR(VLOOKUP(AK170,'P1'!$B:$AP,31,FALSE),"")</f>
        <v/>
      </c>
      <c r="AL172" s="328" t="str">
        <f>IFERROR(VLOOKUP(AL170,'P1'!$B:$AP,31,FALSE),"")</f>
        <v/>
      </c>
      <c r="AM172" s="328" t="str">
        <f>IFERROR(VLOOKUP(AM170,'P1'!$B:$AP,31,FALSE),"")</f>
        <v/>
      </c>
      <c r="AN172" s="550"/>
      <c r="AO172" s="528"/>
      <c r="AP172" s="555"/>
      <c r="AQ172" s="556"/>
      <c r="AR172" s="528"/>
      <c r="AS172" s="528"/>
      <c r="AT172" s="529"/>
      <c r="AU172" s="329"/>
      <c r="AV172" s="329"/>
      <c r="AX172" s="329"/>
      <c r="AY172" s="329"/>
    </row>
    <row r="173" spans="1:51" s="302" customFormat="1" ht="12" customHeight="1">
      <c r="A173" s="530">
        <v>51</v>
      </c>
      <c r="B173" s="533"/>
      <c r="C173" s="536"/>
      <c r="D173" s="539" t="s">
        <v>400</v>
      </c>
      <c r="E173" s="319"/>
      <c r="F173" s="542"/>
      <c r="G173" s="543"/>
      <c r="H173" s="320" t="s">
        <v>401</v>
      </c>
      <c r="I173" s="321"/>
      <c r="J173" s="321"/>
      <c r="K173" s="321"/>
      <c r="L173" s="321"/>
      <c r="M173" s="321"/>
      <c r="N173" s="321"/>
      <c r="O173" s="321"/>
      <c r="P173" s="321"/>
      <c r="Q173" s="321"/>
      <c r="R173" s="321"/>
      <c r="S173" s="321"/>
      <c r="T173" s="321"/>
      <c r="U173" s="321"/>
      <c r="V173" s="321"/>
      <c r="W173" s="321"/>
      <c r="X173" s="321"/>
      <c r="Y173" s="321"/>
      <c r="Z173" s="321"/>
      <c r="AA173" s="321"/>
      <c r="AB173" s="321"/>
      <c r="AC173" s="321"/>
      <c r="AD173" s="321"/>
      <c r="AE173" s="321"/>
      <c r="AF173" s="321"/>
      <c r="AG173" s="321"/>
      <c r="AH173" s="321"/>
      <c r="AI173" s="321"/>
      <c r="AJ173" s="321"/>
      <c r="AK173" s="321"/>
      <c r="AL173" s="321"/>
      <c r="AM173" s="321"/>
      <c r="AN173" s="548">
        <f t="shared" ref="AN173" si="194">IF(LEFT($AN$1,6)="共同生活援助",SUM(I174:AM174),SUM(I174:AM175))</f>
        <v>0</v>
      </c>
      <c r="AO173" s="526">
        <f>IF($AN$3="４週",AN173/4,AN173/(DAY(EOMONTH($I$21,0))/7))</f>
        <v>0</v>
      </c>
      <c r="AP173" s="551"/>
      <c r="AQ173" s="552"/>
      <c r="AR173" s="526" t="str">
        <f t="shared" ref="AR173" si="195">IF($AN$3="４週",AU174,AV174)</f>
        <v/>
      </c>
      <c r="AS173" s="526"/>
      <c r="AT173" s="529"/>
      <c r="AU173" s="322" t="s">
        <v>402</v>
      </c>
      <c r="AV173" s="322" t="s">
        <v>403</v>
      </c>
      <c r="AX173" s="322" t="s">
        <v>404</v>
      </c>
      <c r="AY173" s="322" t="s">
        <v>405</v>
      </c>
    </row>
    <row r="174" spans="1:51" s="302" customFormat="1" ht="12" customHeight="1">
      <c r="A174" s="531"/>
      <c r="B174" s="534"/>
      <c r="C174" s="537"/>
      <c r="D174" s="540"/>
      <c r="E174" s="323"/>
      <c r="F174" s="544"/>
      <c r="G174" s="545"/>
      <c r="H174" s="324" t="s">
        <v>406</v>
      </c>
      <c r="I174" s="328" t="str">
        <f>IFERROR(VLOOKUP(I173,'P1'!$B:$AP,41,FALSE),"")</f>
        <v/>
      </c>
      <c r="J174" s="328" t="str">
        <f>IFERROR(VLOOKUP(J173,'P1'!$B:$AP,41,FALSE),"")</f>
        <v/>
      </c>
      <c r="K174" s="328" t="str">
        <f>IFERROR(VLOOKUP(K173,'P1'!$B:$AP,41,FALSE),"")</f>
        <v/>
      </c>
      <c r="L174" s="328" t="str">
        <f>IFERROR(VLOOKUP(L173,'P1'!$B:$AP,41,FALSE),"")</f>
        <v/>
      </c>
      <c r="M174" s="328" t="str">
        <f>IFERROR(VLOOKUP(M173,'P1'!$B:$AP,41,FALSE),"")</f>
        <v/>
      </c>
      <c r="N174" s="328" t="str">
        <f>IFERROR(VLOOKUP(N173,'P1'!$B:$AP,41,FALSE),"")</f>
        <v/>
      </c>
      <c r="O174" s="328" t="str">
        <f>IFERROR(VLOOKUP(O173,'P1'!$B:$AP,41,FALSE),"")</f>
        <v/>
      </c>
      <c r="P174" s="328" t="str">
        <f>IFERROR(VLOOKUP(P173,'P1'!$B:$AP,41,FALSE),"")</f>
        <v/>
      </c>
      <c r="Q174" s="328" t="str">
        <f>IFERROR(VLOOKUP(Q173,'P1'!$B:$AP,41,FALSE),"")</f>
        <v/>
      </c>
      <c r="R174" s="328" t="str">
        <f>IFERROR(VLOOKUP(R173,'P1'!$B:$AP,41,FALSE),"")</f>
        <v/>
      </c>
      <c r="S174" s="328" t="str">
        <f>IFERROR(VLOOKUP(S173,'P1'!$B:$AP,41,FALSE),"")</f>
        <v/>
      </c>
      <c r="T174" s="328" t="str">
        <f>IFERROR(VLOOKUP(T173,'P1'!$B:$AP,41,FALSE),"")</f>
        <v/>
      </c>
      <c r="U174" s="328" t="str">
        <f>IFERROR(VLOOKUP(U173,'P1'!$B:$AP,41,FALSE),"")</f>
        <v/>
      </c>
      <c r="V174" s="328" t="str">
        <f>IFERROR(VLOOKUP(V173,'P1'!$B:$AP,41,FALSE),"")</f>
        <v/>
      </c>
      <c r="W174" s="328" t="str">
        <f>IFERROR(VLOOKUP(W173,'P1'!$B:$AP,41,FALSE),"")</f>
        <v/>
      </c>
      <c r="X174" s="328" t="str">
        <f>IFERROR(VLOOKUP(X173,'P1'!$B:$AP,41,FALSE),"")</f>
        <v/>
      </c>
      <c r="Y174" s="328" t="str">
        <f>IFERROR(VLOOKUP(Y173,'P1'!$B:$AP,41,FALSE),"")</f>
        <v/>
      </c>
      <c r="Z174" s="328" t="str">
        <f>IFERROR(VLOOKUP(Z173,'P1'!$B:$AP,41,FALSE),"")</f>
        <v/>
      </c>
      <c r="AA174" s="328" t="str">
        <f>IFERROR(VLOOKUP(AA173,'P1'!$B:$AP,41,FALSE),"")</f>
        <v/>
      </c>
      <c r="AB174" s="328" t="str">
        <f>IFERROR(VLOOKUP(AB173,'P1'!$B:$AP,41,FALSE),"")</f>
        <v/>
      </c>
      <c r="AC174" s="328" t="str">
        <f>IFERROR(VLOOKUP(AC173,'P1'!$B:$AP,41,FALSE),"")</f>
        <v/>
      </c>
      <c r="AD174" s="328" t="str">
        <f>IFERROR(VLOOKUP(AD173,'P1'!$B:$AP,41,FALSE),"")</f>
        <v/>
      </c>
      <c r="AE174" s="328" t="str">
        <f>IFERROR(VLOOKUP(AE173,'P1'!$B:$AP,41,FALSE),"")</f>
        <v/>
      </c>
      <c r="AF174" s="328" t="str">
        <f>IFERROR(VLOOKUP(AF173,'P1'!$B:$AP,41,FALSE),"")</f>
        <v/>
      </c>
      <c r="AG174" s="328" t="str">
        <f>IFERROR(VLOOKUP(AG173,'P1'!$B:$AP,41,FALSE),"")</f>
        <v/>
      </c>
      <c r="AH174" s="328" t="str">
        <f>IFERROR(VLOOKUP(AH173,'P1'!$B:$AP,41,FALSE),"")</f>
        <v/>
      </c>
      <c r="AI174" s="328" t="str">
        <f>IFERROR(VLOOKUP(AI173,'P1'!$B:$AP,41,FALSE),"")</f>
        <v/>
      </c>
      <c r="AJ174" s="328" t="str">
        <f>IFERROR(VLOOKUP(AJ173,'P1'!$B:$AP,41,FALSE),"")</f>
        <v/>
      </c>
      <c r="AK174" s="328" t="str">
        <f>IFERROR(VLOOKUP(AK173,'P1'!$B:$AP,41,FALSE),"")</f>
        <v/>
      </c>
      <c r="AL174" s="328" t="str">
        <f>IFERROR(VLOOKUP(AL173,'P1'!$B:$AP,41,FALSE),"")</f>
        <v/>
      </c>
      <c r="AM174" s="328" t="str">
        <f>IFERROR(VLOOKUP(AM173,'P1'!$B:$AP,41,FALSE),"")</f>
        <v/>
      </c>
      <c r="AN174" s="549"/>
      <c r="AO174" s="527"/>
      <c r="AP174" s="553"/>
      <c r="AQ174" s="554"/>
      <c r="AR174" s="527"/>
      <c r="AS174" s="527"/>
      <c r="AT174" s="529"/>
      <c r="AU174" s="326" t="str">
        <f t="shared" ref="AU174" si="196">IFERROR(IF($D173="□",($AO173/$AK$6),($AO173/$AK$8)),"")</f>
        <v/>
      </c>
      <c r="AV174" s="326" t="str">
        <f t="shared" ref="AV174" si="197">IFERROR(IF($D173="□",($AN173/$AO$6),($AN173/$AO$8)),"")</f>
        <v/>
      </c>
      <c r="AX174" s="326" t="s">
        <v>565</v>
      </c>
      <c r="AY174" s="326" t="s">
        <v>565</v>
      </c>
    </row>
    <row r="175" spans="1:51" s="302" customFormat="1" ht="12" customHeight="1">
      <c r="A175" s="532"/>
      <c r="B175" s="535"/>
      <c r="C175" s="538"/>
      <c r="D175" s="541"/>
      <c r="E175" s="323"/>
      <c r="F175" s="546"/>
      <c r="G175" s="547"/>
      <c r="H175" s="327" t="s">
        <v>407</v>
      </c>
      <c r="I175" s="328" t="str">
        <f>IFERROR(VLOOKUP(I173,'P1'!$B:$AP,31,FALSE),"")</f>
        <v/>
      </c>
      <c r="J175" s="328" t="str">
        <f>IFERROR(VLOOKUP(J173,'P1'!$B:$AP,31,FALSE),"")</f>
        <v/>
      </c>
      <c r="K175" s="328" t="str">
        <f>IFERROR(VLOOKUP(K173,'P1'!$B:$AP,31,FALSE),"")</f>
        <v/>
      </c>
      <c r="L175" s="328" t="str">
        <f>IFERROR(VLOOKUP(L173,'P1'!$B:$AP,31,FALSE),"")</f>
        <v/>
      </c>
      <c r="M175" s="328" t="str">
        <f>IFERROR(VLOOKUP(M173,'P1'!$B:$AP,31,FALSE),"")</f>
        <v/>
      </c>
      <c r="N175" s="328" t="str">
        <f>IFERROR(VLOOKUP(N173,'P1'!$B:$AP,31,FALSE),"")</f>
        <v/>
      </c>
      <c r="O175" s="328" t="str">
        <f>IFERROR(VLOOKUP(O173,'P1'!$B:$AP,31,FALSE),"")</f>
        <v/>
      </c>
      <c r="P175" s="328" t="str">
        <f>IFERROR(VLOOKUP(P173,'P1'!$B:$AP,31,FALSE),"")</f>
        <v/>
      </c>
      <c r="Q175" s="328" t="str">
        <f>IFERROR(VLOOKUP(Q173,'P1'!$B:$AP,31,FALSE),"")</f>
        <v/>
      </c>
      <c r="R175" s="328" t="str">
        <f>IFERROR(VLOOKUP(R173,'P1'!$B:$AP,31,FALSE),"")</f>
        <v/>
      </c>
      <c r="S175" s="328" t="str">
        <f>IFERROR(VLOOKUP(S173,'P1'!$B:$AP,31,FALSE),"")</f>
        <v/>
      </c>
      <c r="T175" s="328" t="str">
        <f>IFERROR(VLOOKUP(T173,'P1'!$B:$AP,31,FALSE),"")</f>
        <v/>
      </c>
      <c r="U175" s="328" t="str">
        <f>IFERROR(VLOOKUP(U173,'P1'!$B:$AP,31,FALSE),"")</f>
        <v/>
      </c>
      <c r="V175" s="328" t="str">
        <f>IFERROR(VLOOKUP(V173,'P1'!$B:$AP,31,FALSE),"")</f>
        <v/>
      </c>
      <c r="W175" s="328" t="str">
        <f>IFERROR(VLOOKUP(W173,'P1'!$B:$AP,31,FALSE),"")</f>
        <v/>
      </c>
      <c r="X175" s="328" t="str">
        <f>IFERROR(VLOOKUP(X173,'P1'!$B:$AP,31,FALSE),"")</f>
        <v/>
      </c>
      <c r="Y175" s="328" t="str">
        <f>IFERROR(VLOOKUP(Y173,'P1'!$B:$AP,31,FALSE),"")</f>
        <v/>
      </c>
      <c r="Z175" s="328" t="str">
        <f>IFERROR(VLOOKUP(Z173,'P1'!$B:$AP,31,FALSE),"")</f>
        <v/>
      </c>
      <c r="AA175" s="328" t="str">
        <f>IFERROR(VLOOKUP(AA173,'P1'!$B:$AP,31,FALSE),"")</f>
        <v/>
      </c>
      <c r="AB175" s="328" t="str">
        <f>IFERROR(VLOOKUP(AB173,'P1'!$B:$AP,31,FALSE),"")</f>
        <v/>
      </c>
      <c r="AC175" s="328" t="str">
        <f>IFERROR(VLOOKUP(AC173,'P1'!$B:$AP,31,FALSE),"")</f>
        <v/>
      </c>
      <c r="AD175" s="328" t="str">
        <f>IFERROR(VLOOKUP(AD173,'P1'!$B:$AP,31,FALSE),"")</f>
        <v/>
      </c>
      <c r="AE175" s="328" t="str">
        <f>IFERROR(VLOOKUP(AE173,'P1'!$B:$AP,31,FALSE),"")</f>
        <v/>
      </c>
      <c r="AF175" s="328" t="str">
        <f>IFERROR(VLOOKUP(AF173,'P1'!$B:$AP,31,FALSE),"")</f>
        <v/>
      </c>
      <c r="AG175" s="328" t="str">
        <f>IFERROR(VLOOKUP(AG173,'P1'!$B:$AP,31,FALSE),"")</f>
        <v/>
      </c>
      <c r="AH175" s="328" t="str">
        <f>IFERROR(VLOOKUP(AH173,'P1'!$B:$AP,31,FALSE),"")</f>
        <v/>
      </c>
      <c r="AI175" s="328" t="str">
        <f>IFERROR(VLOOKUP(AI173,'P1'!$B:$AP,31,FALSE),"")</f>
        <v/>
      </c>
      <c r="AJ175" s="328" t="str">
        <f>IFERROR(VLOOKUP(AJ173,'P1'!$B:$AP,31,FALSE),"")</f>
        <v/>
      </c>
      <c r="AK175" s="328" t="str">
        <f>IFERROR(VLOOKUP(AK173,'P1'!$B:$AP,31,FALSE),"")</f>
        <v/>
      </c>
      <c r="AL175" s="328" t="str">
        <f>IFERROR(VLOOKUP(AL173,'P1'!$B:$AP,31,FALSE),"")</f>
        <v/>
      </c>
      <c r="AM175" s="328" t="str">
        <f>IFERROR(VLOOKUP(AM173,'P1'!$B:$AP,31,FALSE),"")</f>
        <v/>
      </c>
      <c r="AN175" s="550"/>
      <c r="AO175" s="528"/>
      <c r="AP175" s="555"/>
      <c r="AQ175" s="556"/>
      <c r="AR175" s="528"/>
      <c r="AS175" s="528"/>
      <c r="AT175" s="529"/>
      <c r="AU175" s="329"/>
      <c r="AV175" s="329"/>
      <c r="AX175" s="329"/>
      <c r="AY175" s="329"/>
    </row>
    <row r="176" spans="1:51" s="302" customFormat="1" ht="12" customHeight="1">
      <c r="A176" s="530">
        <v>52</v>
      </c>
      <c r="B176" s="533"/>
      <c r="C176" s="536"/>
      <c r="D176" s="539" t="s">
        <v>400</v>
      </c>
      <c r="E176" s="319"/>
      <c r="F176" s="542"/>
      <c r="G176" s="543"/>
      <c r="H176" s="320" t="s">
        <v>401</v>
      </c>
      <c r="I176" s="321"/>
      <c r="J176" s="321"/>
      <c r="K176" s="321"/>
      <c r="L176" s="321"/>
      <c r="M176" s="321"/>
      <c r="N176" s="321"/>
      <c r="O176" s="321"/>
      <c r="P176" s="321"/>
      <c r="Q176" s="321"/>
      <c r="R176" s="321"/>
      <c r="S176" s="321"/>
      <c r="T176" s="321"/>
      <c r="U176" s="321"/>
      <c r="V176" s="321"/>
      <c r="W176" s="321"/>
      <c r="X176" s="321"/>
      <c r="Y176" s="321"/>
      <c r="Z176" s="321"/>
      <c r="AA176" s="321"/>
      <c r="AB176" s="321"/>
      <c r="AC176" s="321"/>
      <c r="AD176" s="321"/>
      <c r="AE176" s="321"/>
      <c r="AF176" s="321"/>
      <c r="AG176" s="321"/>
      <c r="AH176" s="321"/>
      <c r="AI176" s="321"/>
      <c r="AJ176" s="321"/>
      <c r="AK176" s="321"/>
      <c r="AL176" s="321"/>
      <c r="AM176" s="321"/>
      <c r="AN176" s="548">
        <f t="shared" ref="AN176" si="198">IF(LEFT($AN$1,6)="共同生活援助",SUM(I177:AM177),SUM(I177:AM178))</f>
        <v>0</v>
      </c>
      <c r="AO176" s="526">
        <f>IF($AN$3="４週",AN176/4,AN176/(DAY(EOMONTH($I$21,0))/7))</f>
        <v>0</v>
      </c>
      <c r="AP176" s="551"/>
      <c r="AQ176" s="552"/>
      <c r="AR176" s="526" t="str">
        <f t="shared" ref="AR176" si="199">IF($AN$3="４週",AU177,AV177)</f>
        <v/>
      </c>
      <c r="AS176" s="526"/>
      <c r="AT176" s="529"/>
      <c r="AU176" s="322" t="s">
        <v>402</v>
      </c>
      <c r="AV176" s="322" t="s">
        <v>403</v>
      </c>
      <c r="AX176" s="322" t="s">
        <v>404</v>
      </c>
      <c r="AY176" s="322" t="s">
        <v>405</v>
      </c>
    </row>
    <row r="177" spans="1:51" s="302" customFormat="1" ht="12" customHeight="1">
      <c r="A177" s="531"/>
      <c r="B177" s="534"/>
      <c r="C177" s="537"/>
      <c r="D177" s="540"/>
      <c r="E177" s="323"/>
      <c r="F177" s="544"/>
      <c r="G177" s="545"/>
      <c r="H177" s="324" t="s">
        <v>406</v>
      </c>
      <c r="I177" s="328" t="str">
        <f>IFERROR(VLOOKUP(I176,'P1'!$B:$AP,41,FALSE),"")</f>
        <v/>
      </c>
      <c r="J177" s="328" t="str">
        <f>IFERROR(VLOOKUP(J176,'P1'!$B:$AP,41,FALSE),"")</f>
        <v/>
      </c>
      <c r="K177" s="328" t="str">
        <f>IFERROR(VLOOKUP(K176,'P1'!$B:$AP,41,FALSE),"")</f>
        <v/>
      </c>
      <c r="L177" s="328" t="str">
        <f>IFERROR(VLOOKUP(L176,'P1'!$B:$AP,41,FALSE),"")</f>
        <v/>
      </c>
      <c r="M177" s="328" t="str">
        <f>IFERROR(VLOOKUP(M176,'P1'!$B:$AP,41,FALSE),"")</f>
        <v/>
      </c>
      <c r="N177" s="328" t="str">
        <f>IFERROR(VLOOKUP(N176,'P1'!$B:$AP,41,FALSE),"")</f>
        <v/>
      </c>
      <c r="O177" s="328" t="str">
        <f>IFERROR(VLOOKUP(O176,'P1'!$B:$AP,41,FALSE),"")</f>
        <v/>
      </c>
      <c r="P177" s="328" t="str">
        <f>IFERROR(VLOOKUP(P176,'P1'!$B:$AP,41,FALSE),"")</f>
        <v/>
      </c>
      <c r="Q177" s="328" t="str">
        <f>IFERROR(VLOOKUP(Q176,'P1'!$B:$AP,41,FALSE),"")</f>
        <v/>
      </c>
      <c r="R177" s="328" t="str">
        <f>IFERROR(VLOOKUP(R176,'P1'!$B:$AP,41,FALSE),"")</f>
        <v/>
      </c>
      <c r="S177" s="328" t="str">
        <f>IFERROR(VLOOKUP(S176,'P1'!$B:$AP,41,FALSE),"")</f>
        <v/>
      </c>
      <c r="T177" s="328" t="str">
        <f>IFERROR(VLOOKUP(T176,'P1'!$B:$AP,41,FALSE),"")</f>
        <v/>
      </c>
      <c r="U177" s="328" t="str">
        <f>IFERROR(VLOOKUP(U176,'P1'!$B:$AP,41,FALSE),"")</f>
        <v/>
      </c>
      <c r="V177" s="328" t="str">
        <f>IFERROR(VLOOKUP(V176,'P1'!$B:$AP,41,FALSE),"")</f>
        <v/>
      </c>
      <c r="W177" s="328" t="str">
        <f>IFERROR(VLOOKUP(W176,'P1'!$B:$AP,41,FALSE),"")</f>
        <v/>
      </c>
      <c r="X177" s="328" t="str">
        <f>IFERROR(VLOOKUP(X176,'P1'!$B:$AP,41,FALSE),"")</f>
        <v/>
      </c>
      <c r="Y177" s="328" t="str">
        <f>IFERROR(VLOOKUP(Y176,'P1'!$B:$AP,41,FALSE),"")</f>
        <v/>
      </c>
      <c r="Z177" s="328" t="str">
        <f>IFERROR(VLOOKUP(Z176,'P1'!$B:$AP,41,FALSE),"")</f>
        <v/>
      </c>
      <c r="AA177" s="328" t="str">
        <f>IFERROR(VLOOKUP(AA176,'P1'!$B:$AP,41,FALSE),"")</f>
        <v/>
      </c>
      <c r="AB177" s="328" t="str">
        <f>IFERROR(VLOOKUP(AB176,'P1'!$B:$AP,41,FALSE),"")</f>
        <v/>
      </c>
      <c r="AC177" s="328" t="str">
        <f>IFERROR(VLOOKUP(AC176,'P1'!$B:$AP,41,FALSE),"")</f>
        <v/>
      </c>
      <c r="AD177" s="328" t="str">
        <f>IFERROR(VLOOKUP(AD176,'P1'!$B:$AP,41,FALSE),"")</f>
        <v/>
      </c>
      <c r="AE177" s="328" t="str">
        <f>IFERROR(VLOOKUP(AE176,'P1'!$B:$AP,41,FALSE),"")</f>
        <v/>
      </c>
      <c r="AF177" s="328" t="str">
        <f>IFERROR(VLOOKUP(AF176,'P1'!$B:$AP,41,FALSE),"")</f>
        <v/>
      </c>
      <c r="AG177" s="328" t="str">
        <f>IFERROR(VLOOKUP(AG176,'P1'!$B:$AP,41,FALSE),"")</f>
        <v/>
      </c>
      <c r="AH177" s="328" t="str">
        <f>IFERROR(VLOOKUP(AH176,'P1'!$B:$AP,41,FALSE),"")</f>
        <v/>
      </c>
      <c r="AI177" s="328" t="str">
        <f>IFERROR(VLOOKUP(AI176,'P1'!$B:$AP,41,FALSE),"")</f>
        <v/>
      </c>
      <c r="AJ177" s="328" t="str">
        <f>IFERROR(VLOOKUP(AJ176,'P1'!$B:$AP,41,FALSE),"")</f>
        <v/>
      </c>
      <c r="AK177" s="328" t="str">
        <f>IFERROR(VLOOKUP(AK176,'P1'!$B:$AP,41,FALSE),"")</f>
        <v/>
      </c>
      <c r="AL177" s="328" t="str">
        <f>IFERROR(VLOOKUP(AL176,'P1'!$B:$AP,41,FALSE),"")</f>
        <v/>
      </c>
      <c r="AM177" s="328" t="str">
        <f>IFERROR(VLOOKUP(AM176,'P1'!$B:$AP,41,FALSE),"")</f>
        <v/>
      </c>
      <c r="AN177" s="549"/>
      <c r="AO177" s="527"/>
      <c r="AP177" s="553"/>
      <c r="AQ177" s="554"/>
      <c r="AR177" s="527"/>
      <c r="AS177" s="527"/>
      <c r="AT177" s="529"/>
      <c r="AU177" s="326" t="str">
        <f>IFERROR(IF($D176="□",($AO176/$AK$6),($AO176/$AK$8)),"")</f>
        <v/>
      </c>
      <c r="AV177" s="326" t="str">
        <f>IFERROR(IF($D176="□",($AN176/$AO$6),($AN176/$AO$8)),"")</f>
        <v/>
      </c>
      <c r="AX177" s="326" t="s">
        <v>565</v>
      </c>
      <c r="AY177" s="326" t="s">
        <v>565</v>
      </c>
    </row>
    <row r="178" spans="1:51" s="302" customFormat="1" ht="12" customHeight="1">
      <c r="A178" s="532"/>
      <c r="B178" s="535"/>
      <c r="C178" s="538"/>
      <c r="D178" s="541"/>
      <c r="E178" s="323"/>
      <c r="F178" s="546"/>
      <c r="G178" s="547"/>
      <c r="H178" s="327" t="s">
        <v>407</v>
      </c>
      <c r="I178" s="328" t="str">
        <f>IFERROR(VLOOKUP(I176,'P1'!$B:$AP,31,FALSE),"")</f>
        <v/>
      </c>
      <c r="J178" s="328" t="str">
        <f>IFERROR(VLOOKUP(J176,'P1'!$B:$AP,31,FALSE),"")</f>
        <v/>
      </c>
      <c r="K178" s="328" t="str">
        <f>IFERROR(VLOOKUP(K176,'P1'!$B:$AP,31,FALSE),"")</f>
        <v/>
      </c>
      <c r="L178" s="328" t="str">
        <f>IFERROR(VLOOKUP(L176,'P1'!$B:$AP,31,FALSE),"")</f>
        <v/>
      </c>
      <c r="M178" s="328" t="str">
        <f>IFERROR(VLOOKUP(M176,'P1'!$B:$AP,31,FALSE),"")</f>
        <v/>
      </c>
      <c r="N178" s="328" t="str">
        <f>IFERROR(VLOOKUP(N176,'P1'!$B:$AP,31,FALSE),"")</f>
        <v/>
      </c>
      <c r="O178" s="328" t="str">
        <f>IFERROR(VLOOKUP(O176,'P1'!$B:$AP,31,FALSE),"")</f>
        <v/>
      </c>
      <c r="P178" s="328" t="str">
        <f>IFERROR(VLOOKUP(P176,'P1'!$B:$AP,31,FALSE),"")</f>
        <v/>
      </c>
      <c r="Q178" s="328" t="str">
        <f>IFERROR(VLOOKUP(Q176,'P1'!$B:$AP,31,FALSE),"")</f>
        <v/>
      </c>
      <c r="R178" s="328" t="str">
        <f>IFERROR(VLOOKUP(R176,'P1'!$B:$AP,31,FALSE),"")</f>
        <v/>
      </c>
      <c r="S178" s="328" t="str">
        <f>IFERROR(VLOOKUP(S176,'P1'!$B:$AP,31,FALSE),"")</f>
        <v/>
      </c>
      <c r="T178" s="328" t="str">
        <f>IFERROR(VLOOKUP(T176,'P1'!$B:$AP,31,FALSE),"")</f>
        <v/>
      </c>
      <c r="U178" s="328" t="str">
        <f>IFERROR(VLOOKUP(U176,'P1'!$B:$AP,31,FALSE),"")</f>
        <v/>
      </c>
      <c r="V178" s="328" t="str">
        <f>IFERROR(VLOOKUP(V176,'P1'!$B:$AP,31,FALSE),"")</f>
        <v/>
      </c>
      <c r="W178" s="328" t="str">
        <f>IFERROR(VLOOKUP(W176,'P1'!$B:$AP,31,FALSE),"")</f>
        <v/>
      </c>
      <c r="X178" s="328" t="str">
        <f>IFERROR(VLOOKUP(X176,'P1'!$B:$AP,31,FALSE),"")</f>
        <v/>
      </c>
      <c r="Y178" s="328" t="str">
        <f>IFERROR(VLOOKUP(Y176,'P1'!$B:$AP,31,FALSE),"")</f>
        <v/>
      </c>
      <c r="Z178" s="328" t="str">
        <f>IFERROR(VLOOKUP(Z176,'P1'!$B:$AP,31,FALSE),"")</f>
        <v/>
      </c>
      <c r="AA178" s="328" t="str">
        <f>IFERROR(VLOOKUP(AA176,'P1'!$B:$AP,31,FALSE),"")</f>
        <v/>
      </c>
      <c r="AB178" s="328" t="str">
        <f>IFERROR(VLOOKUP(AB176,'P1'!$B:$AP,31,FALSE),"")</f>
        <v/>
      </c>
      <c r="AC178" s="328" t="str">
        <f>IFERROR(VLOOKUP(AC176,'P1'!$B:$AP,31,FALSE),"")</f>
        <v/>
      </c>
      <c r="AD178" s="328" t="str">
        <f>IFERROR(VLOOKUP(AD176,'P1'!$B:$AP,31,FALSE),"")</f>
        <v/>
      </c>
      <c r="AE178" s="328" t="str">
        <f>IFERROR(VLOOKUP(AE176,'P1'!$B:$AP,31,FALSE),"")</f>
        <v/>
      </c>
      <c r="AF178" s="328" t="str">
        <f>IFERROR(VLOOKUP(AF176,'P1'!$B:$AP,31,FALSE),"")</f>
        <v/>
      </c>
      <c r="AG178" s="328" t="str">
        <f>IFERROR(VLOOKUP(AG176,'P1'!$B:$AP,31,FALSE),"")</f>
        <v/>
      </c>
      <c r="AH178" s="328" t="str">
        <f>IFERROR(VLOOKUP(AH176,'P1'!$B:$AP,31,FALSE),"")</f>
        <v/>
      </c>
      <c r="AI178" s="328" t="str">
        <f>IFERROR(VLOOKUP(AI176,'P1'!$B:$AP,31,FALSE),"")</f>
        <v/>
      </c>
      <c r="AJ178" s="328" t="str">
        <f>IFERROR(VLOOKUP(AJ176,'P1'!$B:$AP,31,FALSE),"")</f>
        <v/>
      </c>
      <c r="AK178" s="328" t="str">
        <f>IFERROR(VLOOKUP(AK176,'P1'!$B:$AP,31,FALSE),"")</f>
        <v/>
      </c>
      <c r="AL178" s="328" t="str">
        <f>IFERROR(VLOOKUP(AL176,'P1'!$B:$AP,31,FALSE),"")</f>
        <v/>
      </c>
      <c r="AM178" s="328" t="str">
        <f>IFERROR(VLOOKUP(AM176,'P1'!$B:$AP,31,FALSE),"")</f>
        <v/>
      </c>
      <c r="AN178" s="550"/>
      <c r="AO178" s="528"/>
      <c r="AP178" s="555"/>
      <c r="AQ178" s="556"/>
      <c r="AR178" s="528"/>
      <c r="AS178" s="528"/>
      <c r="AT178" s="529"/>
      <c r="AU178" s="329"/>
      <c r="AV178" s="329"/>
      <c r="AX178" s="329"/>
      <c r="AY178" s="329"/>
    </row>
    <row r="179" spans="1:51" s="302" customFormat="1" ht="12" customHeight="1">
      <c r="A179" s="530">
        <v>53</v>
      </c>
      <c r="B179" s="533"/>
      <c r="C179" s="536"/>
      <c r="D179" s="539" t="s">
        <v>400</v>
      </c>
      <c r="E179" s="319"/>
      <c r="F179" s="542"/>
      <c r="G179" s="543"/>
      <c r="H179" s="320" t="s">
        <v>401</v>
      </c>
      <c r="I179" s="321"/>
      <c r="J179" s="321"/>
      <c r="K179" s="321"/>
      <c r="L179" s="321"/>
      <c r="M179" s="321"/>
      <c r="N179" s="321"/>
      <c r="O179" s="321"/>
      <c r="P179" s="321"/>
      <c r="Q179" s="321"/>
      <c r="R179" s="321"/>
      <c r="S179" s="321"/>
      <c r="T179" s="321"/>
      <c r="U179" s="321"/>
      <c r="V179" s="321"/>
      <c r="W179" s="321"/>
      <c r="X179" s="321"/>
      <c r="Y179" s="321"/>
      <c r="Z179" s="321"/>
      <c r="AA179" s="321"/>
      <c r="AB179" s="321"/>
      <c r="AC179" s="321"/>
      <c r="AD179" s="321"/>
      <c r="AE179" s="321"/>
      <c r="AF179" s="321"/>
      <c r="AG179" s="321"/>
      <c r="AH179" s="321"/>
      <c r="AI179" s="321"/>
      <c r="AJ179" s="321"/>
      <c r="AK179" s="321"/>
      <c r="AL179" s="321"/>
      <c r="AM179" s="321"/>
      <c r="AN179" s="548">
        <f t="shared" ref="AN179" si="200">IF(LEFT($AN$1,6)="共同生活援助",SUM(I180:AM180),SUM(I180:AM181))</f>
        <v>0</v>
      </c>
      <c r="AO179" s="526">
        <f>IF($AN$3="４週",AN179/4,AN179/(DAY(EOMONTH($I$21,0))/7))</f>
        <v>0</v>
      </c>
      <c r="AP179" s="551"/>
      <c r="AQ179" s="552"/>
      <c r="AR179" s="526" t="str">
        <f t="shared" ref="AR179" si="201">IF($AN$3="４週",AU180,AV180)</f>
        <v/>
      </c>
      <c r="AS179" s="526"/>
      <c r="AT179" s="529"/>
      <c r="AU179" s="322" t="s">
        <v>402</v>
      </c>
      <c r="AV179" s="322" t="s">
        <v>403</v>
      </c>
      <c r="AX179" s="322" t="s">
        <v>404</v>
      </c>
      <c r="AY179" s="322" t="s">
        <v>405</v>
      </c>
    </row>
    <row r="180" spans="1:51" s="302" customFormat="1" ht="12" customHeight="1">
      <c r="A180" s="531"/>
      <c r="B180" s="534"/>
      <c r="C180" s="537"/>
      <c r="D180" s="540"/>
      <c r="E180" s="323"/>
      <c r="F180" s="544"/>
      <c r="G180" s="545"/>
      <c r="H180" s="324" t="s">
        <v>406</v>
      </c>
      <c r="I180" s="328" t="str">
        <f>IFERROR(VLOOKUP(I179,'P1'!$B:$AP,41,FALSE),"")</f>
        <v/>
      </c>
      <c r="J180" s="328" t="str">
        <f>IFERROR(VLOOKUP(J179,'P1'!$B:$AP,41,FALSE),"")</f>
        <v/>
      </c>
      <c r="K180" s="328" t="str">
        <f>IFERROR(VLOOKUP(K179,'P1'!$B:$AP,41,FALSE),"")</f>
        <v/>
      </c>
      <c r="L180" s="328" t="str">
        <f>IFERROR(VLOOKUP(L179,'P1'!$B:$AP,41,FALSE),"")</f>
        <v/>
      </c>
      <c r="M180" s="328" t="str">
        <f>IFERROR(VLOOKUP(M179,'P1'!$B:$AP,41,FALSE),"")</f>
        <v/>
      </c>
      <c r="N180" s="328" t="str">
        <f>IFERROR(VLOOKUP(N179,'P1'!$B:$AP,41,FALSE),"")</f>
        <v/>
      </c>
      <c r="O180" s="328" t="str">
        <f>IFERROR(VLOOKUP(O179,'P1'!$B:$AP,41,FALSE),"")</f>
        <v/>
      </c>
      <c r="P180" s="328" t="str">
        <f>IFERROR(VLOOKUP(P179,'P1'!$B:$AP,41,FALSE),"")</f>
        <v/>
      </c>
      <c r="Q180" s="328" t="str">
        <f>IFERROR(VLOOKUP(Q179,'P1'!$B:$AP,41,FALSE),"")</f>
        <v/>
      </c>
      <c r="R180" s="328" t="str">
        <f>IFERROR(VLOOKUP(R179,'P1'!$B:$AP,41,FALSE),"")</f>
        <v/>
      </c>
      <c r="S180" s="328" t="str">
        <f>IFERROR(VLOOKUP(S179,'P1'!$B:$AP,41,FALSE),"")</f>
        <v/>
      </c>
      <c r="T180" s="328" t="str">
        <f>IFERROR(VLOOKUP(T179,'P1'!$B:$AP,41,FALSE),"")</f>
        <v/>
      </c>
      <c r="U180" s="328" t="str">
        <f>IFERROR(VLOOKUP(U179,'P1'!$B:$AP,41,FALSE),"")</f>
        <v/>
      </c>
      <c r="V180" s="328" t="str">
        <f>IFERROR(VLOOKUP(V179,'P1'!$B:$AP,41,FALSE),"")</f>
        <v/>
      </c>
      <c r="W180" s="328" t="str">
        <f>IFERROR(VLOOKUP(W179,'P1'!$B:$AP,41,FALSE),"")</f>
        <v/>
      </c>
      <c r="X180" s="328" t="str">
        <f>IFERROR(VLOOKUP(X179,'P1'!$B:$AP,41,FALSE),"")</f>
        <v/>
      </c>
      <c r="Y180" s="328" t="str">
        <f>IFERROR(VLOOKUP(Y179,'P1'!$B:$AP,41,FALSE),"")</f>
        <v/>
      </c>
      <c r="Z180" s="328" t="str">
        <f>IFERROR(VLOOKUP(Z179,'P1'!$B:$AP,41,FALSE),"")</f>
        <v/>
      </c>
      <c r="AA180" s="328" t="str">
        <f>IFERROR(VLOOKUP(AA179,'P1'!$B:$AP,41,FALSE),"")</f>
        <v/>
      </c>
      <c r="AB180" s="328" t="str">
        <f>IFERROR(VLOOKUP(AB179,'P1'!$B:$AP,41,FALSE),"")</f>
        <v/>
      </c>
      <c r="AC180" s="328" t="str">
        <f>IFERROR(VLOOKUP(AC179,'P1'!$B:$AP,41,FALSE),"")</f>
        <v/>
      </c>
      <c r="AD180" s="328" t="str">
        <f>IFERROR(VLOOKUP(AD179,'P1'!$B:$AP,41,FALSE),"")</f>
        <v/>
      </c>
      <c r="AE180" s="328" t="str">
        <f>IFERROR(VLOOKUP(AE179,'P1'!$B:$AP,41,FALSE),"")</f>
        <v/>
      </c>
      <c r="AF180" s="328" t="str">
        <f>IFERROR(VLOOKUP(AF179,'P1'!$B:$AP,41,FALSE),"")</f>
        <v/>
      </c>
      <c r="AG180" s="328" t="str">
        <f>IFERROR(VLOOKUP(AG179,'P1'!$B:$AP,41,FALSE),"")</f>
        <v/>
      </c>
      <c r="AH180" s="328" t="str">
        <f>IFERROR(VLOOKUP(AH179,'P1'!$B:$AP,41,FALSE),"")</f>
        <v/>
      </c>
      <c r="AI180" s="328" t="str">
        <f>IFERROR(VLOOKUP(AI179,'P1'!$B:$AP,41,FALSE),"")</f>
        <v/>
      </c>
      <c r="AJ180" s="328" t="str">
        <f>IFERROR(VLOOKUP(AJ179,'P1'!$B:$AP,41,FALSE),"")</f>
        <v/>
      </c>
      <c r="AK180" s="328" t="str">
        <f>IFERROR(VLOOKUP(AK179,'P1'!$B:$AP,41,FALSE),"")</f>
        <v/>
      </c>
      <c r="AL180" s="328" t="str">
        <f>IFERROR(VLOOKUP(AL179,'P1'!$B:$AP,41,FALSE),"")</f>
        <v/>
      </c>
      <c r="AM180" s="328" t="str">
        <f>IFERROR(VLOOKUP(AM179,'P1'!$B:$AP,41,FALSE),"")</f>
        <v/>
      </c>
      <c r="AN180" s="549"/>
      <c r="AO180" s="527"/>
      <c r="AP180" s="553"/>
      <c r="AQ180" s="554"/>
      <c r="AR180" s="527"/>
      <c r="AS180" s="527"/>
      <c r="AT180" s="529"/>
      <c r="AU180" s="326" t="str">
        <f t="shared" ref="AU180" si="202">IFERROR(IF($D179="□",($AO179/$AK$6),($AO179/$AK$8)),"")</f>
        <v/>
      </c>
      <c r="AV180" s="326" t="str">
        <f t="shared" ref="AV180" si="203">IFERROR(IF($D179="□",($AN179/$AO$6),($AN179/$AO$8)),"")</f>
        <v/>
      </c>
      <c r="AX180" s="326" t="s">
        <v>565</v>
      </c>
      <c r="AY180" s="326" t="s">
        <v>565</v>
      </c>
    </row>
    <row r="181" spans="1:51" s="302" customFormat="1" ht="12" customHeight="1">
      <c r="A181" s="532"/>
      <c r="B181" s="535"/>
      <c r="C181" s="538"/>
      <c r="D181" s="541"/>
      <c r="E181" s="323"/>
      <c r="F181" s="546"/>
      <c r="G181" s="547"/>
      <c r="H181" s="327" t="s">
        <v>407</v>
      </c>
      <c r="I181" s="328" t="str">
        <f>IFERROR(VLOOKUP(I179,'P1'!$B:$AP,31,FALSE),"")</f>
        <v/>
      </c>
      <c r="J181" s="328" t="str">
        <f>IFERROR(VLOOKUP(J179,'P1'!$B:$AP,31,FALSE),"")</f>
        <v/>
      </c>
      <c r="K181" s="328" t="str">
        <f>IFERROR(VLOOKUP(K179,'P1'!$B:$AP,31,FALSE),"")</f>
        <v/>
      </c>
      <c r="L181" s="328" t="str">
        <f>IFERROR(VLOOKUP(L179,'P1'!$B:$AP,31,FALSE),"")</f>
        <v/>
      </c>
      <c r="M181" s="328" t="str">
        <f>IFERROR(VLOOKUP(M179,'P1'!$B:$AP,31,FALSE),"")</f>
        <v/>
      </c>
      <c r="N181" s="328" t="str">
        <f>IFERROR(VLOOKUP(N179,'P1'!$B:$AP,31,FALSE),"")</f>
        <v/>
      </c>
      <c r="O181" s="328" t="str">
        <f>IFERROR(VLOOKUP(O179,'P1'!$B:$AP,31,FALSE),"")</f>
        <v/>
      </c>
      <c r="P181" s="328" t="str">
        <f>IFERROR(VLOOKUP(P179,'P1'!$B:$AP,31,FALSE),"")</f>
        <v/>
      </c>
      <c r="Q181" s="328" t="str">
        <f>IFERROR(VLOOKUP(Q179,'P1'!$B:$AP,31,FALSE),"")</f>
        <v/>
      </c>
      <c r="R181" s="328" t="str">
        <f>IFERROR(VLOOKUP(R179,'P1'!$B:$AP,31,FALSE),"")</f>
        <v/>
      </c>
      <c r="S181" s="328" t="str">
        <f>IFERROR(VLOOKUP(S179,'P1'!$B:$AP,31,FALSE),"")</f>
        <v/>
      </c>
      <c r="T181" s="328" t="str">
        <f>IFERROR(VLOOKUP(T179,'P1'!$B:$AP,31,FALSE),"")</f>
        <v/>
      </c>
      <c r="U181" s="328" t="str">
        <f>IFERROR(VLOOKUP(U179,'P1'!$B:$AP,31,FALSE),"")</f>
        <v/>
      </c>
      <c r="V181" s="328" t="str">
        <f>IFERROR(VLOOKUP(V179,'P1'!$B:$AP,31,FALSE),"")</f>
        <v/>
      </c>
      <c r="W181" s="328" t="str">
        <f>IFERROR(VLOOKUP(W179,'P1'!$B:$AP,31,FALSE),"")</f>
        <v/>
      </c>
      <c r="X181" s="328" t="str">
        <f>IFERROR(VLOOKUP(X179,'P1'!$B:$AP,31,FALSE),"")</f>
        <v/>
      </c>
      <c r="Y181" s="328" t="str">
        <f>IFERROR(VLOOKUP(Y179,'P1'!$B:$AP,31,FALSE),"")</f>
        <v/>
      </c>
      <c r="Z181" s="328" t="str">
        <f>IFERROR(VLOOKUP(Z179,'P1'!$B:$AP,31,FALSE),"")</f>
        <v/>
      </c>
      <c r="AA181" s="328" t="str">
        <f>IFERROR(VLOOKUP(AA179,'P1'!$B:$AP,31,FALSE),"")</f>
        <v/>
      </c>
      <c r="AB181" s="328" t="str">
        <f>IFERROR(VLOOKUP(AB179,'P1'!$B:$AP,31,FALSE),"")</f>
        <v/>
      </c>
      <c r="AC181" s="328" t="str">
        <f>IFERROR(VLOOKUP(AC179,'P1'!$B:$AP,31,FALSE),"")</f>
        <v/>
      </c>
      <c r="AD181" s="328" t="str">
        <f>IFERROR(VLOOKUP(AD179,'P1'!$B:$AP,31,FALSE),"")</f>
        <v/>
      </c>
      <c r="AE181" s="328" t="str">
        <f>IFERROR(VLOOKUP(AE179,'P1'!$B:$AP,31,FALSE),"")</f>
        <v/>
      </c>
      <c r="AF181" s="328" t="str">
        <f>IFERROR(VLOOKUP(AF179,'P1'!$B:$AP,31,FALSE),"")</f>
        <v/>
      </c>
      <c r="AG181" s="328" t="str">
        <f>IFERROR(VLOOKUP(AG179,'P1'!$B:$AP,31,FALSE),"")</f>
        <v/>
      </c>
      <c r="AH181" s="328" t="str">
        <f>IFERROR(VLOOKUP(AH179,'P1'!$B:$AP,31,FALSE),"")</f>
        <v/>
      </c>
      <c r="AI181" s="328" t="str">
        <f>IFERROR(VLOOKUP(AI179,'P1'!$B:$AP,31,FALSE),"")</f>
        <v/>
      </c>
      <c r="AJ181" s="328" t="str">
        <f>IFERROR(VLOOKUP(AJ179,'P1'!$B:$AP,31,FALSE),"")</f>
        <v/>
      </c>
      <c r="AK181" s="328" t="str">
        <f>IFERROR(VLOOKUP(AK179,'P1'!$B:$AP,31,FALSE),"")</f>
        <v/>
      </c>
      <c r="AL181" s="328" t="str">
        <f>IFERROR(VLOOKUP(AL179,'P1'!$B:$AP,31,FALSE),"")</f>
        <v/>
      </c>
      <c r="AM181" s="328" t="str">
        <f>IFERROR(VLOOKUP(AM179,'P1'!$B:$AP,31,FALSE),"")</f>
        <v/>
      </c>
      <c r="AN181" s="550"/>
      <c r="AO181" s="528"/>
      <c r="AP181" s="555"/>
      <c r="AQ181" s="556"/>
      <c r="AR181" s="528"/>
      <c r="AS181" s="528"/>
      <c r="AT181" s="529"/>
      <c r="AU181" s="329"/>
      <c r="AV181" s="329"/>
      <c r="AX181" s="329"/>
      <c r="AY181" s="329"/>
    </row>
    <row r="182" spans="1:51" s="302" customFormat="1" ht="12" customHeight="1">
      <c r="A182" s="530">
        <v>54</v>
      </c>
      <c r="B182" s="533"/>
      <c r="C182" s="536"/>
      <c r="D182" s="539" t="s">
        <v>400</v>
      </c>
      <c r="E182" s="319"/>
      <c r="F182" s="542"/>
      <c r="G182" s="543"/>
      <c r="H182" s="320" t="s">
        <v>401</v>
      </c>
      <c r="I182" s="321"/>
      <c r="J182" s="321"/>
      <c r="K182" s="321"/>
      <c r="L182" s="321"/>
      <c r="M182" s="321"/>
      <c r="N182" s="321"/>
      <c r="O182" s="321"/>
      <c r="P182" s="321"/>
      <c r="Q182" s="321"/>
      <c r="R182" s="321"/>
      <c r="S182" s="321"/>
      <c r="T182" s="321"/>
      <c r="U182" s="321"/>
      <c r="V182" s="321"/>
      <c r="W182" s="321"/>
      <c r="X182" s="321"/>
      <c r="Y182" s="321"/>
      <c r="Z182" s="321"/>
      <c r="AA182" s="321"/>
      <c r="AB182" s="321"/>
      <c r="AC182" s="321"/>
      <c r="AD182" s="321"/>
      <c r="AE182" s="321"/>
      <c r="AF182" s="321"/>
      <c r="AG182" s="321"/>
      <c r="AH182" s="321"/>
      <c r="AI182" s="321"/>
      <c r="AJ182" s="321"/>
      <c r="AK182" s="321"/>
      <c r="AL182" s="321"/>
      <c r="AM182" s="321"/>
      <c r="AN182" s="548">
        <f t="shared" ref="AN182" si="204">IF(LEFT($AN$1,6)="共同生活援助",SUM(I183:AM183),SUM(I183:AM184))</f>
        <v>0</v>
      </c>
      <c r="AO182" s="526">
        <f>IF($AN$3="４週",AN182/4,AN182/(DAY(EOMONTH($I$21,0))/7))</f>
        <v>0</v>
      </c>
      <c r="AP182" s="551"/>
      <c r="AQ182" s="552"/>
      <c r="AR182" s="526" t="str">
        <f t="shared" ref="AR182" si="205">IF($AN$3="４週",AU183,AV183)</f>
        <v/>
      </c>
      <c r="AS182" s="526"/>
      <c r="AT182" s="529"/>
      <c r="AU182" s="322" t="s">
        <v>402</v>
      </c>
      <c r="AV182" s="322" t="s">
        <v>403</v>
      </c>
      <c r="AX182" s="322" t="s">
        <v>404</v>
      </c>
      <c r="AY182" s="322" t="s">
        <v>405</v>
      </c>
    </row>
    <row r="183" spans="1:51" s="302" customFormat="1" ht="12" customHeight="1">
      <c r="A183" s="531"/>
      <c r="B183" s="534"/>
      <c r="C183" s="537"/>
      <c r="D183" s="540"/>
      <c r="E183" s="323"/>
      <c r="F183" s="544"/>
      <c r="G183" s="545"/>
      <c r="H183" s="324" t="s">
        <v>406</v>
      </c>
      <c r="I183" s="328" t="str">
        <f>IFERROR(VLOOKUP(I182,'P1'!$B:$AP,41,FALSE),"")</f>
        <v/>
      </c>
      <c r="J183" s="328" t="str">
        <f>IFERROR(VLOOKUP(J182,'P1'!$B:$AP,41,FALSE),"")</f>
        <v/>
      </c>
      <c r="K183" s="328" t="str">
        <f>IFERROR(VLOOKUP(K182,'P1'!$B:$AP,41,FALSE),"")</f>
        <v/>
      </c>
      <c r="L183" s="328" t="str">
        <f>IFERROR(VLOOKUP(L182,'P1'!$B:$AP,41,FALSE),"")</f>
        <v/>
      </c>
      <c r="M183" s="328" t="str">
        <f>IFERROR(VLOOKUP(M182,'P1'!$B:$AP,41,FALSE),"")</f>
        <v/>
      </c>
      <c r="N183" s="328" t="str">
        <f>IFERROR(VLOOKUP(N182,'P1'!$B:$AP,41,FALSE),"")</f>
        <v/>
      </c>
      <c r="O183" s="328" t="str">
        <f>IFERROR(VLOOKUP(O182,'P1'!$B:$AP,41,FALSE),"")</f>
        <v/>
      </c>
      <c r="P183" s="328" t="str">
        <f>IFERROR(VLOOKUP(P182,'P1'!$B:$AP,41,FALSE),"")</f>
        <v/>
      </c>
      <c r="Q183" s="328" t="str">
        <f>IFERROR(VLOOKUP(Q182,'P1'!$B:$AP,41,FALSE),"")</f>
        <v/>
      </c>
      <c r="R183" s="328" t="str">
        <f>IFERROR(VLOOKUP(R182,'P1'!$B:$AP,41,FALSE),"")</f>
        <v/>
      </c>
      <c r="S183" s="328" t="str">
        <f>IFERROR(VLOOKUP(S182,'P1'!$B:$AP,41,FALSE),"")</f>
        <v/>
      </c>
      <c r="T183" s="328" t="str">
        <f>IFERROR(VLOOKUP(T182,'P1'!$B:$AP,41,FALSE),"")</f>
        <v/>
      </c>
      <c r="U183" s="328" t="str">
        <f>IFERROR(VLOOKUP(U182,'P1'!$B:$AP,41,FALSE),"")</f>
        <v/>
      </c>
      <c r="V183" s="328" t="str">
        <f>IFERROR(VLOOKUP(V182,'P1'!$B:$AP,41,FALSE),"")</f>
        <v/>
      </c>
      <c r="W183" s="328" t="str">
        <f>IFERROR(VLOOKUP(W182,'P1'!$B:$AP,41,FALSE),"")</f>
        <v/>
      </c>
      <c r="X183" s="328" t="str">
        <f>IFERROR(VLOOKUP(X182,'P1'!$B:$AP,41,FALSE),"")</f>
        <v/>
      </c>
      <c r="Y183" s="328" t="str">
        <f>IFERROR(VLOOKUP(Y182,'P1'!$B:$AP,41,FALSE),"")</f>
        <v/>
      </c>
      <c r="Z183" s="328" t="str">
        <f>IFERROR(VLOOKUP(Z182,'P1'!$B:$AP,41,FALSE),"")</f>
        <v/>
      </c>
      <c r="AA183" s="328" t="str">
        <f>IFERROR(VLOOKUP(AA182,'P1'!$B:$AP,41,FALSE),"")</f>
        <v/>
      </c>
      <c r="AB183" s="328" t="str">
        <f>IFERROR(VLOOKUP(AB182,'P1'!$B:$AP,41,FALSE),"")</f>
        <v/>
      </c>
      <c r="AC183" s="328" t="str">
        <f>IFERROR(VLOOKUP(AC182,'P1'!$B:$AP,41,FALSE),"")</f>
        <v/>
      </c>
      <c r="AD183" s="328" t="str">
        <f>IFERROR(VLOOKUP(AD182,'P1'!$B:$AP,41,FALSE),"")</f>
        <v/>
      </c>
      <c r="AE183" s="328" t="str">
        <f>IFERROR(VLOOKUP(AE182,'P1'!$B:$AP,41,FALSE),"")</f>
        <v/>
      </c>
      <c r="AF183" s="328" t="str">
        <f>IFERROR(VLOOKUP(AF182,'P1'!$B:$AP,41,FALSE),"")</f>
        <v/>
      </c>
      <c r="AG183" s="328" t="str">
        <f>IFERROR(VLOOKUP(AG182,'P1'!$B:$AP,41,FALSE),"")</f>
        <v/>
      </c>
      <c r="AH183" s="328" t="str">
        <f>IFERROR(VLOOKUP(AH182,'P1'!$B:$AP,41,FALSE),"")</f>
        <v/>
      </c>
      <c r="AI183" s="328" t="str">
        <f>IFERROR(VLOOKUP(AI182,'P1'!$B:$AP,41,FALSE),"")</f>
        <v/>
      </c>
      <c r="AJ183" s="328" t="str">
        <f>IFERROR(VLOOKUP(AJ182,'P1'!$B:$AP,41,FALSE),"")</f>
        <v/>
      </c>
      <c r="AK183" s="328" t="str">
        <f>IFERROR(VLOOKUP(AK182,'P1'!$B:$AP,41,FALSE),"")</f>
        <v/>
      </c>
      <c r="AL183" s="328" t="str">
        <f>IFERROR(VLOOKUP(AL182,'P1'!$B:$AP,41,FALSE),"")</f>
        <v/>
      </c>
      <c r="AM183" s="328" t="str">
        <f>IFERROR(VLOOKUP(AM182,'P1'!$B:$AP,41,FALSE),"")</f>
        <v/>
      </c>
      <c r="AN183" s="549"/>
      <c r="AO183" s="527"/>
      <c r="AP183" s="553"/>
      <c r="AQ183" s="554"/>
      <c r="AR183" s="527"/>
      <c r="AS183" s="527"/>
      <c r="AT183" s="529"/>
      <c r="AU183" s="326" t="str">
        <f t="shared" ref="AU183" si="206">IFERROR(IF($D182="□",($AO182/$AK$6),($AO182/$AK$8)),"")</f>
        <v/>
      </c>
      <c r="AV183" s="326" t="str">
        <f t="shared" ref="AV183" si="207">IFERROR(IF($D182="□",($AN182/$AO$6),($AN182/$AO$8)),"")</f>
        <v/>
      </c>
      <c r="AX183" s="326" t="s">
        <v>565</v>
      </c>
      <c r="AY183" s="326" t="s">
        <v>565</v>
      </c>
    </row>
    <row r="184" spans="1:51" s="302" customFormat="1" ht="12" customHeight="1">
      <c r="A184" s="532"/>
      <c r="B184" s="535"/>
      <c r="C184" s="538"/>
      <c r="D184" s="541"/>
      <c r="E184" s="323"/>
      <c r="F184" s="546"/>
      <c r="G184" s="547"/>
      <c r="H184" s="327" t="s">
        <v>407</v>
      </c>
      <c r="I184" s="328" t="str">
        <f>IFERROR(VLOOKUP(I182,'P1'!$B:$AP,31,FALSE),"")</f>
        <v/>
      </c>
      <c r="J184" s="328" t="str">
        <f>IFERROR(VLOOKUP(J182,'P1'!$B:$AP,31,FALSE),"")</f>
        <v/>
      </c>
      <c r="K184" s="328" t="str">
        <f>IFERROR(VLOOKUP(K182,'P1'!$B:$AP,31,FALSE),"")</f>
        <v/>
      </c>
      <c r="L184" s="328" t="str">
        <f>IFERROR(VLOOKUP(L182,'P1'!$B:$AP,31,FALSE),"")</f>
        <v/>
      </c>
      <c r="M184" s="328" t="str">
        <f>IFERROR(VLOOKUP(M182,'P1'!$B:$AP,31,FALSE),"")</f>
        <v/>
      </c>
      <c r="N184" s="328" t="str">
        <f>IFERROR(VLOOKUP(N182,'P1'!$B:$AP,31,FALSE),"")</f>
        <v/>
      </c>
      <c r="O184" s="328" t="str">
        <f>IFERROR(VLOOKUP(O182,'P1'!$B:$AP,31,FALSE),"")</f>
        <v/>
      </c>
      <c r="P184" s="328" t="str">
        <f>IFERROR(VLOOKUP(P182,'P1'!$B:$AP,31,FALSE),"")</f>
        <v/>
      </c>
      <c r="Q184" s="328" t="str">
        <f>IFERROR(VLOOKUP(Q182,'P1'!$B:$AP,31,FALSE),"")</f>
        <v/>
      </c>
      <c r="R184" s="328" t="str">
        <f>IFERROR(VLOOKUP(R182,'P1'!$B:$AP,31,FALSE),"")</f>
        <v/>
      </c>
      <c r="S184" s="328" t="str">
        <f>IFERROR(VLOOKUP(S182,'P1'!$B:$AP,31,FALSE),"")</f>
        <v/>
      </c>
      <c r="T184" s="328" t="str">
        <f>IFERROR(VLOOKUP(T182,'P1'!$B:$AP,31,FALSE),"")</f>
        <v/>
      </c>
      <c r="U184" s="328" t="str">
        <f>IFERROR(VLOOKUP(U182,'P1'!$B:$AP,31,FALSE),"")</f>
        <v/>
      </c>
      <c r="V184" s="328" t="str">
        <f>IFERROR(VLOOKUP(V182,'P1'!$B:$AP,31,FALSE),"")</f>
        <v/>
      </c>
      <c r="W184" s="328" t="str">
        <f>IFERROR(VLOOKUP(W182,'P1'!$B:$AP,31,FALSE),"")</f>
        <v/>
      </c>
      <c r="X184" s="328" t="str">
        <f>IFERROR(VLOOKUP(X182,'P1'!$B:$AP,31,FALSE),"")</f>
        <v/>
      </c>
      <c r="Y184" s="328" t="str">
        <f>IFERROR(VLOOKUP(Y182,'P1'!$B:$AP,31,FALSE),"")</f>
        <v/>
      </c>
      <c r="Z184" s="328" t="str">
        <f>IFERROR(VLOOKUP(Z182,'P1'!$B:$AP,31,FALSE),"")</f>
        <v/>
      </c>
      <c r="AA184" s="328" t="str">
        <f>IFERROR(VLOOKUP(AA182,'P1'!$B:$AP,31,FALSE),"")</f>
        <v/>
      </c>
      <c r="AB184" s="328" t="str">
        <f>IFERROR(VLOOKUP(AB182,'P1'!$B:$AP,31,FALSE),"")</f>
        <v/>
      </c>
      <c r="AC184" s="328" t="str">
        <f>IFERROR(VLOOKUP(AC182,'P1'!$B:$AP,31,FALSE),"")</f>
        <v/>
      </c>
      <c r="AD184" s="328" t="str">
        <f>IFERROR(VLOOKUP(AD182,'P1'!$B:$AP,31,FALSE),"")</f>
        <v/>
      </c>
      <c r="AE184" s="328" t="str">
        <f>IFERROR(VLOOKUP(AE182,'P1'!$B:$AP,31,FALSE),"")</f>
        <v/>
      </c>
      <c r="AF184" s="328" t="str">
        <f>IFERROR(VLOOKUP(AF182,'P1'!$B:$AP,31,FALSE),"")</f>
        <v/>
      </c>
      <c r="AG184" s="328" t="str">
        <f>IFERROR(VLOOKUP(AG182,'P1'!$B:$AP,31,FALSE),"")</f>
        <v/>
      </c>
      <c r="AH184" s="328" t="str">
        <f>IFERROR(VLOOKUP(AH182,'P1'!$B:$AP,31,FALSE),"")</f>
        <v/>
      </c>
      <c r="AI184" s="328" t="str">
        <f>IFERROR(VLOOKUP(AI182,'P1'!$B:$AP,31,FALSE),"")</f>
        <v/>
      </c>
      <c r="AJ184" s="328" t="str">
        <f>IFERROR(VLOOKUP(AJ182,'P1'!$B:$AP,31,FALSE),"")</f>
        <v/>
      </c>
      <c r="AK184" s="328" t="str">
        <f>IFERROR(VLOOKUP(AK182,'P1'!$B:$AP,31,FALSE),"")</f>
        <v/>
      </c>
      <c r="AL184" s="328" t="str">
        <f>IFERROR(VLOOKUP(AL182,'P1'!$B:$AP,31,FALSE),"")</f>
        <v/>
      </c>
      <c r="AM184" s="328" t="str">
        <f>IFERROR(VLOOKUP(AM182,'P1'!$B:$AP,31,FALSE),"")</f>
        <v/>
      </c>
      <c r="AN184" s="550"/>
      <c r="AO184" s="528"/>
      <c r="AP184" s="555"/>
      <c r="AQ184" s="556"/>
      <c r="AR184" s="528"/>
      <c r="AS184" s="528"/>
      <c r="AT184" s="529"/>
      <c r="AU184" s="329"/>
      <c r="AV184" s="329"/>
      <c r="AX184" s="329"/>
      <c r="AY184" s="329"/>
    </row>
    <row r="185" spans="1:51" s="302" customFormat="1" ht="12" customHeight="1">
      <c r="A185" s="530">
        <v>55</v>
      </c>
      <c r="B185" s="533"/>
      <c r="C185" s="536"/>
      <c r="D185" s="539" t="s">
        <v>400</v>
      </c>
      <c r="E185" s="319"/>
      <c r="F185" s="542"/>
      <c r="G185" s="543"/>
      <c r="H185" s="320" t="s">
        <v>401</v>
      </c>
      <c r="I185" s="321"/>
      <c r="J185" s="321"/>
      <c r="K185" s="321"/>
      <c r="L185" s="321"/>
      <c r="M185" s="321"/>
      <c r="N185" s="321"/>
      <c r="O185" s="321"/>
      <c r="P185" s="321"/>
      <c r="Q185" s="321"/>
      <c r="R185" s="321"/>
      <c r="S185" s="321"/>
      <c r="T185" s="321"/>
      <c r="U185" s="321"/>
      <c r="V185" s="321"/>
      <c r="W185" s="321"/>
      <c r="X185" s="321"/>
      <c r="Y185" s="321"/>
      <c r="Z185" s="321"/>
      <c r="AA185" s="321"/>
      <c r="AB185" s="321"/>
      <c r="AC185" s="321"/>
      <c r="AD185" s="321"/>
      <c r="AE185" s="321"/>
      <c r="AF185" s="321"/>
      <c r="AG185" s="321"/>
      <c r="AH185" s="321"/>
      <c r="AI185" s="321"/>
      <c r="AJ185" s="321"/>
      <c r="AK185" s="321"/>
      <c r="AL185" s="321"/>
      <c r="AM185" s="321"/>
      <c r="AN185" s="548">
        <f t="shared" ref="AN185" si="208">IF(LEFT($AN$1,6)="共同生活援助",SUM(I186:AM186),SUM(I186:AM187))</f>
        <v>0</v>
      </c>
      <c r="AO185" s="526">
        <f>IF($AN$3="４週",AN185/4,AN185/(DAY(EOMONTH($I$21,0))/7))</f>
        <v>0</v>
      </c>
      <c r="AP185" s="551"/>
      <c r="AQ185" s="552"/>
      <c r="AR185" s="526" t="str">
        <f t="shared" ref="AR185" si="209">IF($AN$3="４週",AU186,AV186)</f>
        <v/>
      </c>
      <c r="AS185" s="526"/>
      <c r="AT185" s="529"/>
      <c r="AU185" s="322" t="s">
        <v>402</v>
      </c>
      <c r="AV185" s="322" t="s">
        <v>403</v>
      </c>
      <c r="AX185" s="322" t="s">
        <v>404</v>
      </c>
      <c r="AY185" s="322" t="s">
        <v>405</v>
      </c>
    </row>
    <row r="186" spans="1:51" s="302" customFormat="1" ht="12" customHeight="1">
      <c r="A186" s="531"/>
      <c r="B186" s="534"/>
      <c r="C186" s="537"/>
      <c r="D186" s="540"/>
      <c r="E186" s="323"/>
      <c r="F186" s="544"/>
      <c r="G186" s="545"/>
      <c r="H186" s="324" t="s">
        <v>406</v>
      </c>
      <c r="I186" s="328" t="str">
        <f>IFERROR(VLOOKUP(I185,'P1'!$B:$AP,41,FALSE),"")</f>
        <v/>
      </c>
      <c r="J186" s="330" t="str">
        <f>IFERROR(VLOOKUP(J185,'P1'!$B:$AP,41,FALSE),"")</f>
        <v/>
      </c>
      <c r="K186" s="328" t="str">
        <f>IFERROR(VLOOKUP(K185,'P1'!$B:$AP,41,FALSE),"")</f>
        <v/>
      </c>
      <c r="L186" s="328" t="str">
        <f>IFERROR(VLOOKUP(L185,'P1'!$B:$AP,41,FALSE),"")</f>
        <v/>
      </c>
      <c r="M186" s="328" t="str">
        <f>IFERROR(VLOOKUP(M185,'P1'!$B:$AP,41,FALSE),"")</f>
        <v/>
      </c>
      <c r="N186" s="328" t="str">
        <f>IFERROR(VLOOKUP(N185,'P1'!$B:$AP,41,FALSE),"")</f>
        <v/>
      </c>
      <c r="O186" s="328" t="str">
        <f>IFERROR(VLOOKUP(O185,'P1'!$B:$AP,41,FALSE),"")</f>
        <v/>
      </c>
      <c r="P186" s="328" t="str">
        <f>IFERROR(VLOOKUP(P185,'P1'!$B:$AP,41,FALSE),"")</f>
        <v/>
      </c>
      <c r="Q186" s="328" t="str">
        <f>IFERROR(VLOOKUP(Q185,'P1'!$B:$AP,41,FALSE),"")</f>
        <v/>
      </c>
      <c r="R186" s="328" t="str">
        <f>IFERROR(VLOOKUP(R185,'P1'!$B:$AP,41,FALSE),"")</f>
        <v/>
      </c>
      <c r="S186" s="328" t="str">
        <f>IFERROR(VLOOKUP(S185,'P1'!$B:$AP,41,FALSE),"")</f>
        <v/>
      </c>
      <c r="T186" s="328" t="str">
        <f>IFERROR(VLOOKUP(T185,'P1'!$B:$AP,41,FALSE),"")</f>
        <v/>
      </c>
      <c r="U186" s="328" t="str">
        <f>IFERROR(VLOOKUP(U185,'P1'!$B:$AP,41,FALSE),"")</f>
        <v/>
      </c>
      <c r="V186" s="328" t="str">
        <f>IFERROR(VLOOKUP(V185,'P1'!$B:$AP,41,FALSE),"")</f>
        <v/>
      </c>
      <c r="W186" s="328" t="str">
        <f>IFERROR(VLOOKUP(W185,'P1'!$B:$AP,41,FALSE),"")</f>
        <v/>
      </c>
      <c r="X186" s="328" t="str">
        <f>IFERROR(VLOOKUP(X185,'P1'!$B:$AP,41,FALSE),"")</f>
        <v/>
      </c>
      <c r="Y186" s="328" t="str">
        <f>IFERROR(VLOOKUP(Y185,'P1'!$B:$AP,41,FALSE),"")</f>
        <v/>
      </c>
      <c r="Z186" s="328" t="str">
        <f>IFERROR(VLOOKUP(Z185,'P1'!$B:$AP,41,FALSE),"")</f>
        <v/>
      </c>
      <c r="AA186" s="328" t="str">
        <f>IFERROR(VLOOKUP(AA185,'P1'!$B:$AP,41,FALSE),"")</f>
        <v/>
      </c>
      <c r="AB186" s="328" t="str">
        <f>IFERROR(VLOOKUP(AB185,'P1'!$B:$AP,41,FALSE),"")</f>
        <v/>
      </c>
      <c r="AC186" s="328" t="str">
        <f>IFERROR(VLOOKUP(AC185,'P1'!$B:$AP,41,FALSE),"")</f>
        <v/>
      </c>
      <c r="AD186" s="328" t="str">
        <f>IFERROR(VLOOKUP(AD185,'P1'!$B:$AP,41,FALSE),"")</f>
        <v/>
      </c>
      <c r="AE186" s="328" t="str">
        <f>IFERROR(VLOOKUP(AE185,'P1'!$B:$AP,41,FALSE),"")</f>
        <v/>
      </c>
      <c r="AF186" s="328" t="str">
        <f>IFERROR(VLOOKUP(AF185,'P1'!$B:$AP,41,FALSE),"")</f>
        <v/>
      </c>
      <c r="AG186" s="328" t="str">
        <f>IFERROR(VLOOKUP(AG185,'P1'!$B:$AP,41,FALSE),"")</f>
        <v/>
      </c>
      <c r="AH186" s="328" t="str">
        <f>IFERROR(VLOOKUP(AH185,'P1'!$B:$AP,41,FALSE),"")</f>
        <v/>
      </c>
      <c r="AI186" s="328" t="str">
        <f>IFERROR(VLOOKUP(AI185,'P1'!$B:$AP,41,FALSE),"")</f>
        <v/>
      </c>
      <c r="AJ186" s="328" t="str">
        <f>IFERROR(VLOOKUP(AJ185,'P1'!$B:$AP,41,FALSE),"")</f>
        <v/>
      </c>
      <c r="AK186" s="328" t="str">
        <f>IFERROR(VLOOKUP(AK185,'P1'!$B:$AP,41,FALSE),"")</f>
        <v/>
      </c>
      <c r="AL186" s="328" t="str">
        <f>IFERROR(VLOOKUP(AL185,'P1'!$B:$AP,41,FALSE),"")</f>
        <v/>
      </c>
      <c r="AM186" s="328" t="str">
        <f>IFERROR(VLOOKUP(AM185,'P1'!$B:$AP,41,FALSE),"")</f>
        <v/>
      </c>
      <c r="AN186" s="549"/>
      <c r="AO186" s="527"/>
      <c r="AP186" s="553"/>
      <c r="AQ186" s="554"/>
      <c r="AR186" s="527"/>
      <c r="AS186" s="527"/>
      <c r="AT186" s="529"/>
      <c r="AU186" s="326" t="str">
        <f t="shared" ref="AU186" si="210">IFERROR(IF($D185="□",($AO185/$AK$6),($AO185/$AK$8)),"")</f>
        <v/>
      </c>
      <c r="AV186" s="326" t="str">
        <f t="shared" ref="AV186" si="211">IFERROR(IF($D185="□",($AN185/$AO$6),($AN185/$AO$8)),"")</f>
        <v/>
      </c>
      <c r="AX186" s="326" t="s">
        <v>565</v>
      </c>
      <c r="AY186" s="326" t="s">
        <v>565</v>
      </c>
    </row>
    <row r="187" spans="1:51" s="302" customFormat="1" ht="12" customHeight="1">
      <c r="A187" s="532"/>
      <c r="B187" s="535"/>
      <c r="C187" s="538"/>
      <c r="D187" s="541"/>
      <c r="E187" s="323"/>
      <c r="F187" s="546"/>
      <c r="G187" s="547"/>
      <c r="H187" s="327" t="s">
        <v>407</v>
      </c>
      <c r="I187" s="328" t="str">
        <f>IFERROR(VLOOKUP(I185,'P1'!$B:$AP,31,FALSE),"")</f>
        <v/>
      </c>
      <c r="J187" s="328" t="str">
        <f>IFERROR(VLOOKUP(J185,'P1'!$B:$AP,31,FALSE),"")</f>
        <v/>
      </c>
      <c r="K187" s="328" t="str">
        <f>IFERROR(VLOOKUP(K185,'P1'!$B:$AP,31,FALSE),"")</f>
        <v/>
      </c>
      <c r="L187" s="328" t="str">
        <f>IFERROR(VLOOKUP(L185,'P1'!$B:$AP,31,FALSE),"")</f>
        <v/>
      </c>
      <c r="M187" s="328" t="str">
        <f>IFERROR(VLOOKUP(M185,'P1'!$B:$AP,31,FALSE),"")</f>
        <v/>
      </c>
      <c r="N187" s="328" t="str">
        <f>IFERROR(VLOOKUP(N185,'P1'!$B:$AP,31,FALSE),"")</f>
        <v/>
      </c>
      <c r="O187" s="328" t="str">
        <f>IFERROR(VLOOKUP(O185,'P1'!$B:$AP,31,FALSE),"")</f>
        <v/>
      </c>
      <c r="P187" s="328" t="str">
        <f>IFERROR(VLOOKUP(P185,'P1'!$B:$AP,31,FALSE),"")</f>
        <v/>
      </c>
      <c r="Q187" s="328" t="str">
        <f>IFERROR(VLOOKUP(Q185,'P1'!$B:$AP,31,FALSE),"")</f>
        <v/>
      </c>
      <c r="R187" s="328" t="str">
        <f>IFERROR(VLOOKUP(R185,'P1'!$B:$AP,31,FALSE),"")</f>
        <v/>
      </c>
      <c r="S187" s="328" t="str">
        <f>IFERROR(VLOOKUP(S185,'P1'!$B:$AP,31,FALSE),"")</f>
        <v/>
      </c>
      <c r="T187" s="328" t="str">
        <f>IFERROR(VLOOKUP(T185,'P1'!$B:$AP,31,FALSE),"")</f>
        <v/>
      </c>
      <c r="U187" s="328" t="str">
        <f>IFERROR(VLOOKUP(U185,'P1'!$B:$AP,31,FALSE),"")</f>
        <v/>
      </c>
      <c r="V187" s="328" t="str">
        <f>IFERROR(VLOOKUP(V185,'P1'!$B:$AP,31,FALSE),"")</f>
        <v/>
      </c>
      <c r="W187" s="328" t="str">
        <f>IFERROR(VLOOKUP(W185,'P1'!$B:$AP,31,FALSE),"")</f>
        <v/>
      </c>
      <c r="X187" s="328" t="str">
        <f>IFERROR(VLOOKUP(X185,'P1'!$B:$AP,31,FALSE),"")</f>
        <v/>
      </c>
      <c r="Y187" s="328" t="str">
        <f>IFERROR(VLOOKUP(Y185,'P1'!$B:$AP,31,FALSE),"")</f>
        <v/>
      </c>
      <c r="Z187" s="328" t="str">
        <f>IFERROR(VLOOKUP(Z185,'P1'!$B:$AP,31,FALSE),"")</f>
        <v/>
      </c>
      <c r="AA187" s="328" t="str">
        <f>IFERROR(VLOOKUP(AA185,'P1'!$B:$AP,31,FALSE),"")</f>
        <v/>
      </c>
      <c r="AB187" s="328" t="str">
        <f>IFERROR(VLOOKUP(AB185,'P1'!$B:$AP,31,FALSE),"")</f>
        <v/>
      </c>
      <c r="AC187" s="328" t="str">
        <f>IFERROR(VLOOKUP(AC185,'P1'!$B:$AP,31,FALSE),"")</f>
        <v/>
      </c>
      <c r="AD187" s="328" t="str">
        <f>IFERROR(VLOOKUP(AD185,'P1'!$B:$AP,31,FALSE),"")</f>
        <v/>
      </c>
      <c r="AE187" s="328" t="str">
        <f>IFERROR(VLOOKUP(AE185,'P1'!$B:$AP,31,FALSE),"")</f>
        <v/>
      </c>
      <c r="AF187" s="328" t="str">
        <f>IFERROR(VLOOKUP(AF185,'P1'!$B:$AP,31,FALSE),"")</f>
        <v/>
      </c>
      <c r="AG187" s="328" t="str">
        <f>IFERROR(VLOOKUP(AG185,'P1'!$B:$AP,31,FALSE),"")</f>
        <v/>
      </c>
      <c r="AH187" s="328" t="str">
        <f>IFERROR(VLOOKUP(AH185,'P1'!$B:$AP,31,FALSE),"")</f>
        <v/>
      </c>
      <c r="AI187" s="328" t="str">
        <f>IFERROR(VLOOKUP(AI185,'P1'!$B:$AP,31,FALSE),"")</f>
        <v/>
      </c>
      <c r="AJ187" s="328" t="str">
        <f>IFERROR(VLOOKUP(AJ185,'P1'!$B:$AP,31,FALSE),"")</f>
        <v/>
      </c>
      <c r="AK187" s="328" t="str">
        <f>IFERROR(VLOOKUP(AK185,'P1'!$B:$AP,31,FALSE),"")</f>
        <v/>
      </c>
      <c r="AL187" s="328" t="str">
        <f>IFERROR(VLOOKUP(AL185,'P1'!$B:$AP,31,FALSE),"")</f>
        <v/>
      </c>
      <c r="AM187" s="328" t="str">
        <f>IFERROR(VLOOKUP(AM185,'P1'!$B:$AP,31,FALSE),"")</f>
        <v/>
      </c>
      <c r="AN187" s="550"/>
      <c r="AO187" s="528"/>
      <c r="AP187" s="555"/>
      <c r="AQ187" s="556"/>
      <c r="AR187" s="528"/>
      <c r="AS187" s="528"/>
      <c r="AT187" s="529"/>
      <c r="AU187" s="329"/>
      <c r="AV187" s="329"/>
      <c r="AX187" s="329"/>
      <c r="AY187" s="329"/>
    </row>
    <row r="188" spans="1:51" s="302" customFormat="1" ht="12" customHeight="1">
      <c r="A188" s="530">
        <v>56</v>
      </c>
      <c r="B188" s="533"/>
      <c r="C188" s="536"/>
      <c r="D188" s="539" t="s">
        <v>400</v>
      </c>
      <c r="E188" s="319"/>
      <c r="F188" s="542"/>
      <c r="G188" s="543"/>
      <c r="H188" s="320" t="s">
        <v>401</v>
      </c>
      <c r="I188" s="321"/>
      <c r="J188" s="321"/>
      <c r="K188" s="321"/>
      <c r="L188" s="321"/>
      <c r="M188" s="321"/>
      <c r="N188" s="321"/>
      <c r="O188" s="321"/>
      <c r="P188" s="321"/>
      <c r="Q188" s="321"/>
      <c r="R188" s="321"/>
      <c r="S188" s="321"/>
      <c r="T188" s="321"/>
      <c r="U188" s="321"/>
      <c r="V188" s="321"/>
      <c r="W188" s="321"/>
      <c r="X188" s="321"/>
      <c r="Y188" s="321"/>
      <c r="Z188" s="321"/>
      <c r="AA188" s="321"/>
      <c r="AB188" s="321"/>
      <c r="AC188" s="321"/>
      <c r="AD188" s="321"/>
      <c r="AE188" s="321"/>
      <c r="AF188" s="321"/>
      <c r="AG188" s="321"/>
      <c r="AH188" s="321"/>
      <c r="AI188" s="321"/>
      <c r="AJ188" s="321"/>
      <c r="AK188" s="321"/>
      <c r="AL188" s="321"/>
      <c r="AM188" s="321"/>
      <c r="AN188" s="548">
        <f t="shared" ref="AN188" si="212">IF(LEFT($AN$1,6)="共同生活援助",SUM(I189:AM189),SUM(I189:AM190))</f>
        <v>0</v>
      </c>
      <c r="AO188" s="526">
        <f>IF($AN$3="４週",AN188/4,AN188/(DAY(EOMONTH($I$21,0))/7))</f>
        <v>0</v>
      </c>
      <c r="AP188" s="551"/>
      <c r="AQ188" s="552"/>
      <c r="AR188" s="526" t="str">
        <f t="shared" ref="AR188" si="213">IF($AN$3="４週",AU189,AV189)</f>
        <v/>
      </c>
      <c r="AS188" s="526"/>
      <c r="AT188" s="529"/>
      <c r="AU188" s="322" t="s">
        <v>402</v>
      </c>
      <c r="AV188" s="322" t="s">
        <v>403</v>
      </c>
      <c r="AX188" s="322" t="s">
        <v>404</v>
      </c>
      <c r="AY188" s="322" t="s">
        <v>405</v>
      </c>
    </row>
    <row r="189" spans="1:51" s="302" customFormat="1" ht="12" customHeight="1">
      <c r="A189" s="531"/>
      <c r="B189" s="534"/>
      <c r="C189" s="537"/>
      <c r="D189" s="540"/>
      <c r="E189" s="323"/>
      <c r="F189" s="544"/>
      <c r="G189" s="545"/>
      <c r="H189" s="324" t="s">
        <v>406</v>
      </c>
      <c r="I189" s="328" t="str">
        <f>IFERROR(VLOOKUP(I188,'P1'!$B:$AP,41,FALSE),"")</f>
        <v/>
      </c>
      <c r="J189" s="328" t="str">
        <f>IFERROR(VLOOKUP(J188,'P1'!$B:$AP,41,FALSE),"")</f>
        <v/>
      </c>
      <c r="K189" s="328" t="str">
        <f>IFERROR(VLOOKUP(K188,'P1'!$B:$AP,41,FALSE),"")</f>
        <v/>
      </c>
      <c r="L189" s="328" t="str">
        <f>IFERROR(VLOOKUP(L188,'P1'!$B:$AP,41,FALSE),"")</f>
        <v/>
      </c>
      <c r="M189" s="328" t="str">
        <f>IFERROR(VLOOKUP(M188,'P1'!$B:$AP,41,FALSE),"")</f>
        <v/>
      </c>
      <c r="N189" s="328" t="str">
        <f>IFERROR(VLOOKUP(N188,'P1'!$B:$AP,41,FALSE),"")</f>
        <v/>
      </c>
      <c r="O189" s="328" t="str">
        <f>IFERROR(VLOOKUP(O188,'P1'!$B:$AP,41,FALSE),"")</f>
        <v/>
      </c>
      <c r="P189" s="328" t="str">
        <f>IFERROR(VLOOKUP(P188,'P1'!$B:$AP,41,FALSE),"")</f>
        <v/>
      </c>
      <c r="Q189" s="328" t="str">
        <f>IFERROR(VLOOKUP(Q188,'P1'!$B:$AP,41,FALSE),"")</f>
        <v/>
      </c>
      <c r="R189" s="328" t="str">
        <f>IFERROR(VLOOKUP(R188,'P1'!$B:$AP,41,FALSE),"")</f>
        <v/>
      </c>
      <c r="S189" s="328" t="str">
        <f>IFERROR(VLOOKUP(S188,'P1'!$B:$AP,41,FALSE),"")</f>
        <v/>
      </c>
      <c r="T189" s="328" t="str">
        <f>IFERROR(VLOOKUP(T188,'P1'!$B:$AP,41,FALSE),"")</f>
        <v/>
      </c>
      <c r="U189" s="328" t="str">
        <f>IFERROR(VLOOKUP(U188,'P1'!$B:$AP,41,FALSE),"")</f>
        <v/>
      </c>
      <c r="V189" s="328" t="str">
        <f>IFERROR(VLOOKUP(V188,'P1'!$B:$AP,41,FALSE),"")</f>
        <v/>
      </c>
      <c r="W189" s="328" t="str">
        <f>IFERROR(VLOOKUP(W188,'P1'!$B:$AP,41,FALSE),"")</f>
        <v/>
      </c>
      <c r="X189" s="328" t="str">
        <f>IFERROR(VLOOKUP(X188,'P1'!$B:$AP,41,FALSE),"")</f>
        <v/>
      </c>
      <c r="Y189" s="328" t="str">
        <f>IFERROR(VLOOKUP(Y188,'P1'!$B:$AP,41,FALSE),"")</f>
        <v/>
      </c>
      <c r="Z189" s="328" t="str">
        <f>IFERROR(VLOOKUP(Z188,'P1'!$B:$AP,41,FALSE),"")</f>
        <v/>
      </c>
      <c r="AA189" s="328" t="str">
        <f>IFERROR(VLOOKUP(AA188,'P1'!$B:$AP,41,FALSE),"")</f>
        <v/>
      </c>
      <c r="AB189" s="328" t="str">
        <f>IFERROR(VLOOKUP(AB188,'P1'!$B:$AP,41,FALSE),"")</f>
        <v/>
      </c>
      <c r="AC189" s="328" t="str">
        <f>IFERROR(VLOOKUP(AC188,'P1'!$B:$AP,41,FALSE),"")</f>
        <v/>
      </c>
      <c r="AD189" s="328" t="str">
        <f>IFERROR(VLOOKUP(AD188,'P1'!$B:$AP,41,FALSE),"")</f>
        <v/>
      </c>
      <c r="AE189" s="328" t="str">
        <f>IFERROR(VLOOKUP(AE188,'P1'!$B:$AP,41,FALSE),"")</f>
        <v/>
      </c>
      <c r="AF189" s="328" t="str">
        <f>IFERROR(VLOOKUP(AF188,'P1'!$B:$AP,41,FALSE),"")</f>
        <v/>
      </c>
      <c r="AG189" s="328" t="str">
        <f>IFERROR(VLOOKUP(AG188,'P1'!$B:$AP,41,FALSE),"")</f>
        <v/>
      </c>
      <c r="AH189" s="328" t="str">
        <f>IFERROR(VLOOKUP(AH188,'P1'!$B:$AP,41,FALSE),"")</f>
        <v/>
      </c>
      <c r="AI189" s="328" t="str">
        <f>IFERROR(VLOOKUP(AI188,'P1'!$B:$AP,41,FALSE),"")</f>
        <v/>
      </c>
      <c r="AJ189" s="328" t="str">
        <f>IFERROR(VLOOKUP(AJ188,'P1'!$B:$AP,41,FALSE),"")</f>
        <v/>
      </c>
      <c r="AK189" s="328" t="str">
        <f>IFERROR(VLOOKUP(AK188,'P1'!$B:$AP,41,FALSE),"")</f>
        <v/>
      </c>
      <c r="AL189" s="328" t="str">
        <f>IFERROR(VLOOKUP(AL188,'P1'!$B:$AP,41,FALSE),"")</f>
        <v/>
      </c>
      <c r="AM189" s="328" t="str">
        <f>IFERROR(VLOOKUP(AM188,'P1'!$B:$AP,41,FALSE),"")</f>
        <v/>
      </c>
      <c r="AN189" s="549"/>
      <c r="AO189" s="527"/>
      <c r="AP189" s="553"/>
      <c r="AQ189" s="554"/>
      <c r="AR189" s="527"/>
      <c r="AS189" s="527"/>
      <c r="AT189" s="529"/>
      <c r="AU189" s="326" t="str">
        <f t="shared" ref="AU189" si="214">IFERROR(IF($D188="□",($AO188/$AK$6),($AO188/$AK$8)),"")</f>
        <v/>
      </c>
      <c r="AV189" s="326" t="str">
        <f t="shared" ref="AV189" si="215">IFERROR(IF($D188="□",($AN188/$AO$6),($AN188/$AO$8)),"")</f>
        <v/>
      </c>
      <c r="AX189" s="326" t="s">
        <v>565</v>
      </c>
      <c r="AY189" s="326" t="s">
        <v>565</v>
      </c>
    </row>
    <row r="190" spans="1:51" s="302" customFormat="1" ht="12" customHeight="1">
      <c r="A190" s="532"/>
      <c r="B190" s="535"/>
      <c r="C190" s="538"/>
      <c r="D190" s="541"/>
      <c r="E190" s="323"/>
      <c r="F190" s="546"/>
      <c r="G190" s="547"/>
      <c r="H190" s="327" t="s">
        <v>407</v>
      </c>
      <c r="I190" s="328" t="str">
        <f>IFERROR(VLOOKUP(I188,'P1'!$B:$AP,31,FALSE),"")</f>
        <v/>
      </c>
      <c r="J190" s="328" t="str">
        <f>IFERROR(VLOOKUP(J188,'P1'!$B:$AP,31,FALSE),"")</f>
        <v/>
      </c>
      <c r="K190" s="328" t="str">
        <f>IFERROR(VLOOKUP(K188,'P1'!$B:$AP,31,FALSE),"")</f>
        <v/>
      </c>
      <c r="L190" s="328" t="str">
        <f>IFERROR(VLOOKUP(L188,'P1'!$B:$AP,31,FALSE),"")</f>
        <v/>
      </c>
      <c r="M190" s="328" t="str">
        <f>IFERROR(VLOOKUP(M188,'P1'!$B:$AP,31,FALSE),"")</f>
        <v/>
      </c>
      <c r="N190" s="328" t="str">
        <f>IFERROR(VLOOKUP(N188,'P1'!$B:$AP,31,FALSE),"")</f>
        <v/>
      </c>
      <c r="O190" s="328" t="str">
        <f>IFERROR(VLOOKUP(O188,'P1'!$B:$AP,31,FALSE),"")</f>
        <v/>
      </c>
      <c r="P190" s="328" t="str">
        <f>IFERROR(VLOOKUP(P188,'P1'!$B:$AP,31,FALSE),"")</f>
        <v/>
      </c>
      <c r="Q190" s="328" t="str">
        <f>IFERROR(VLOOKUP(Q188,'P1'!$B:$AP,31,FALSE),"")</f>
        <v/>
      </c>
      <c r="R190" s="328" t="str">
        <f>IFERROR(VLOOKUP(R188,'P1'!$B:$AP,31,FALSE),"")</f>
        <v/>
      </c>
      <c r="S190" s="328" t="str">
        <f>IFERROR(VLOOKUP(S188,'P1'!$B:$AP,31,FALSE),"")</f>
        <v/>
      </c>
      <c r="T190" s="328" t="str">
        <f>IFERROR(VLOOKUP(T188,'P1'!$B:$AP,31,FALSE),"")</f>
        <v/>
      </c>
      <c r="U190" s="328" t="str">
        <f>IFERROR(VLOOKUP(U188,'P1'!$B:$AP,31,FALSE),"")</f>
        <v/>
      </c>
      <c r="V190" s="328" t="str">
        <f>IFERROR(VLOOKUP(V188,'P1'!$B:$AP,31,FALSE),"")</f>
        <v/>
      </c>
      <c r="W190" s="328" t="str">
        <f>IFERROR(VLOOKUP(W188,'P1'!$B:$AP,31,FALSE),"")</f>
        <v/>
      </c>
      <c r="X190" s="328" t="str">
        <f>IFERROR(VLOOKUP(X188,'P1'!$B:$AP,31,FALSE),"")</f>
        <v/>
      </c>
      <c r="Y190" s="328" t="str">
        <f>IFERROR(VLOOKUP(Y188,'P1'!$B:$AP,31,FALSE),"")</f>
        <v/>
      </c>
      <c r="Z190" s="328" t="str">
        <f>IFERROR(VLOOKUP(Z188,'P1'!$B:$AP,31,FALSE),"")</f>
        <v/>
      </c>
      <c r="AA190" s="328" t="str">
        <f>IFERROR(VLOOKUP(AA188,'P1'!$B:$AP,31,FALSE),"")</f>
        <v/>
      </c>
      <c r="AB190" s="328" t="str">
        <f>IFERROR(VLOOKUP(AB188,'P1'!$B:$AP,31,FALSE),"")</f>
        <v/>
      </c>
      <c r="AC190" s="328" t="str">
        <f>IFERROR(VLOOKUP(AC188,'P1'!$B:$AP,31,FALSE),"")</f>
        <v/>
      </c>
      <c r="AD190" s="328" t="str">
        <f>IFERROR(VLOOKUP(AD188,'P1'!$B:$AP,31,FALSE),"")</f>
        <v/>
      </c>
      <c r="AE190" s="328" t="str">
        <f>IFERROR(VLOOKUP(AE188,'P1'!$B:$AP,31,FALSE),"")</f>
        <v/>
      </c>
      <c r="AF190" s="328" t="str">
        <f>IFERROR(VLOOKUP(AF188,'P1'!$B:$AP,31,FALSE),"")</f>
        <v/>
      </c>
      <c r="AG190" s="328" t="str">
        <f>IFERROR(VLOOKUP(AG188,'P1'!$B:$AP,31,FALSE),"")</f>
        <v/>
      </c>
      <c r="AH190" s="328" t="str">
        <f>IFERROR(VLOOKUP(AH188,'P1'!$B:$AP,31,FALSE),"")</f>
        <v/>
      </c>
      <c r="AI190" s="328" t="str">
        <f>IFERROR(VLOOKUP(AI188,'P1'!$B:$AP,31,FALSE),"")</f>
        <v/>
      </c>
      <c r="AJ190" s="328" t="str">
        <f>IFERROR(VLOOKUP(AJ188,'P1'!$B:$AP,31,FALSE),"")</f>
        <v/>
      </c>
      <c r="AK190" s="328" t="str">
        <f>IFERROR(VLOOKUP(AK188,'P1'!$B:$AP,31,FALSE),"")</f>
        <v/>
      </c>
      <c r="AL190" s="328" t="str">
        <f>IFERROR(VLOOKUP(AL188,'P1'!$B:$AP,31,FALSE),"")</f>
        <v/>
      </c>
      <c r="AM190" s="328" t="str">
        <f>IFERROR(VLOOKUP(AM188,'P1'!$B:$AP,31,FALSE),"")</f>
        <v/>
      </c>
      <c r="AN190" s="550"/>
      <c r="AO190" s="528"/>
      <c r="AP190" s="555"/>
      <c r="AQ190" s="556"/>
      <c r="AR190" s="528"/>
      <c r="AS190" s="528"/>
      <c r="AT190" s="529"/>
      <c r="AU190" s="329"/>
      <c r="AV190" s="329"/>
      <c r="AX190" s="329"/>
      <c r="AY190" s="329"/>
    </row>
    <row r="191" spans="1:51" s="302" customFormat="1" ht="12" customHeight="1">
      <c r="A191" s="530">
        <v>57</v>
      </c>
      <c r="B191" s="533"/>
      <c r="C191" s="536"/>
      <c r="D191" s="539" t="s">
        <v>400</v>
      </c>
      <c r="E191" s="319"/>
      <c r="F191" s="542"/>
      <c r="G191" s="543"/>
      <c r="H191" s="320" t="s">
        <v>401</v>
      </c>
      <c r="I191" s="321"/>
      <c r="J191" s="321"/>
      <c r="K191" s="321"/>
      <c r="L191" s="321"/>
      <c r="M191" s="321"/>
      <c r="N191" s="321"/>
      <c r="O191" s="321"/>
      <c r="P191" s="321"/>
      <c r="Q191" s="321"/>
      <c r="R191" s="321"/>
      <c r="S191" s="321"/>
      <c r="T191" s="321"/>
      <c r="U191" s="321"/>
      <c r="V191" s="321"/>
      <c r="W191" s="321"/>
      <c r="X191" s="321"/>
      <c r="Y191" s="321"/>
      <c r="Z191" s="321"/>
      <c r="AA191" s="321"/>
      <c r="AB191" s="321"/>
      <c r="AC191" s="321"/>
      <c r="AD191" s="321"/>
      <c r="AE191" s="321"/>
      <c r="AF191" s="321"/>
      <c r="AG191" s="321"/>
      <c r="AH191" s="321"/>
      <c r="AI191" s="321"/>
      <c r="AJ191" s="321"/>
      <c r="AK191" s="321"/>
      <c r="AL191" s="321"/>
      <c r="AM191" s="321"/>
      <c r="AN191" s="548">
        <f t="shared" ref="AN191" si="216">IF(LEFT($AN$1,6)="共同生活援助",SUM(I192:AM192),SUM(I192:AM193))</f>
        <v>0</v>
      </c>
      <c r="AO191" s="526">
        <f>IF($AN$3="４週",AN191/4,AN191/(DAY(EOMONTH($I$21,0))/7))</f>
        <v>0</v>
      </c>
      <c r="AP191" s="551"/>
      <c r="AQ191" s="552"/>
      <c r="AR191" s="526" t="str">
        <f t="shared" ref="AR191" si="217">IF($AN$3="４週",AU192,AV192)</f>
        <v/>
      </c>
      <c r="AS191" s="526"/>
      <c r="AT191" s="529"/>
      <c r="AU191" s="322" t="s">
        <v>402</v>
      </c>
      <c r="AV191" s="322" t="s">
        <v>403</v>
      </c>
      <c r="AX191" s="322" t="s">
        <v>404</v>
      </c>
      <c r="AY191" s="322" t="s">
        <v>405</v>
      </c>
    </row>
    <row r="192" spans="1:51" s="302" customFormat="1" ht="12" customHeight="1">
      <c r="A192" s="531"/>
      <c r="B192" s="534"/>
      <c r="C192" s="537"/>
      <c r="D192" s="540"/>
      <c r="E192" s="323"/>
      <c r="F192" s="544"/>
      <c r="G192" s="545"/>
      <c r="H192" s="324" t="s">
        <v>406</v>
      </c>
      <c r="I192" s="328" t="str">
        <f>IFERROR(VLOOKUP(I191,'P1'!$B:$AP,41,FALSE),"")</f>
        <v/>
      </c>
      <c r="J192" s="328" t="str">
        <f>IFERROR(VLOOKUP(J191,'P1'!$B:$AP,41,FALSE),"")</f>
        <v/>
      </c>
      <c r="K192" s="328" t="str">
        <f>IFERROR(VLOOKUP(K191,'P1'!$B:$AP,41,FALSE),"")</f>
        <v/>
      </c>
      <c r="L192" s="328" t="str">
        <f>IFERROR(VLOOKUP(L191,'P1'!$B:$AP,41,FALSE),"")</f>
        <v/>
      </c>
      <c r="M192" s="328" t="str">
        <f>IFERROR(VLOOKUP(M191,'P1'!$B:$AP,41,FALSE),"")</f>
        <v/>
      </c>
      <c r="N192" s="328" t="str">
        <f>IFERROR(VLOOKUP(N191,'P1'!$B:$AP,41,FALSE),"")</f>
        <v/>
      </c>
      <c r="O192" s="328" t="str">
        <f>IFERROR(VLOOKUP(O191,'P1'!$B:$AP,41,FALSE),"")</f>
        <v/>
      </c>
      <c r="P192" s="328" t="str">
        <f>IFERROR(VLOOKUP(P191,'P1'!$B:$AP,41,FALSE),"")</f>
        <v/>
      </c>
      <c r="Q192" s="328" t="str">
        <f>IFERROR(VLOOKUP(Q191,'P1'!$B:$AP,41,FALSE),"")</f>
        <v/>
      </c>
      <c r="R192" s="328" t="str">
        <f>IFERROR(VLOOKUP(R191,'P1'!$B:$AP,41,FALSE),"")</f>
        <v/>
      </c>
      <c r="S192" s="328" t="str">
        <f>IFERROR(VLOOKUP(S191,'P1'!$B:$AP,41,FALSE),"")</f>
        <v/>
      </c>
      <c r="T192" s="328" t="str">
        <f>IFERROR(VLOOKUP(T191,'P1'!$B:$AP,41,FALSE),"")</f>
        <v/>
      </c>
      <c r="U192" s="328" t="str">
        <f>IFERROR(VLOOKUP(U191,'P1'!$B:$AP,41,FALSE),"")</f>
        <v/>
      </c>
      <c r="V192" s="328" t="str">
        <f>IFERROR(VLOOKUP(V191,'P1'!$B:$AP,41,FALSE),"")</f>
        <v/>
      </c>
      <c r="W192" s="328" t="str">
        <f>IFERROR(VLOOKUP(W191,'P1'!$B:$AP,41,FALSE),"")</f>
        <v/>
      </c>
      <c r="X192" s="328" t="str">
        <f>IFERROR(VLOOKUP(X191,'P1'!$B:$AP,41,FALSE),"")</f>
        <v/>
      </c>
      <c r="Y192" s="328" t="str">
        <f>IFERROR(VLOOKUP(Y191,'P1'!$B:$AP,41,FALSE),"")</f>
        <v/>
      </c>
      <c r="Z192" s="328" t="str">
        <f>IFERROR(VLOOKUP(Z191,'P1'!$B:$AP,41,FALSE),"")</f>
        <v/>
      </c>
      <c r="AA192" s="328" t="str">
        <f>IFERROR(VLOOKUP(AA191,'P1'!$B:$AP,41,FALSE),"")</f>
        <v/>
      </c>
      <c r="AB192" s="328" t="str">
        <f>IFERROR(VLOOKUP(AB191,'P1'!$B:$AP,41,FALSE),"")</f>
        <v/>
      </c>
      <c r="AC192" s="328" t="str">
        <f>IFERROR(VLOOKUP(AC191,'P1'!$B:$AP,41,FALSE),"")</f>
        <v/>
      </c>
      <c r="AD192" s="328" t="str">
        <f>IFERROR(VLOOKUP(AD191,'P1'!$B:$AP,41,FALSE),"")</f>
        <v/>
      </c>
      <c r="AE192" s="328" t="str">
        <f>IFERROR(VLOOKUP(AE191,'P1'!$B:$AP,41,FALSE),"")</f>
        <v/>
      </c>
      <c r="AF192" s="328" t="str">
        <f>IFERROR(VLOOKUP(AF191,'P1'!$B:$AP,41,FALSE),"")</f>
        <v/>
      </c>
      <c r="AG192" s="328" t="str">
        <f>IFERROR(VLOOKUP(AG191,'P1'!$B:$AP,41,FALSE),"")</f>
        <v/>
      </c>
      <c r="AH192" s="328" t="str">
        <f>IFERROR(VLOOKUP(AH191,'P1'!$B:$AP,41,FALSE),"")</f>
        <v/>
      </c>
      <c r="AI192" s="328" t="str">
        <f>IFERROR(VLOOKUP(AI191,'P1'!$B:$AP,41,FALSE),"")</f>
        <v/>
      </c>
      <c r="AJ192" s="328" t="str">
        <f>IFERROR(VLOOKUP(AJ191,'P1'!$B:$AP,41,FALSE),"")</f>
        <v/>
      </c>
      <c r="AK192" s="328" t="str">
        <f>IFERROR(VLOOKUP(AK191,'P1'!$B:$AP,41,FALSE),"")</f>
        <v/>
      </c>
      <c r="AL192" s="328" t="str">
        <f>IFERROR(VLOOKUP(AL191,'P1'!$B:$AP,41,FALSE),"")</f>
        <v/>
      </c>
      <c r="AM192" s="328" t="str">
        <f>IFERROR(VLOOKUP(AM191,'P1'!$B:$AP,41,FALSE),"")</f>
        <v/>
      </c>
      <c r="AN192" s="549"/>
      <c r="AO192" s="527"/>
      <c r="AP192" s="553"/>
      <c r="AQ192" s="554"/>
      <c r="AR192" s="527"/>
      <c r="AS192" s="527"/>
      <c r="AT192" s="529"/>
      <c r="AU192" s="326" t="str">
        <f t="shared" ref="AU192" si="218">IFERROR(IF($D191="□",($AO191/$AK$6),($AO191/$AK$8)),"")</f>
        <v/>
      </c>
      <c r="AV192" s="326" t="str">
        <f t="shared" ref="AV192" si="219">IFERROR(IF($D191="□",($AN191/$AO$6),($AN191/$AO$8)),"")</f>
        <v/>
      </c>
      <c r="AX192" s="326" t="s">
        <v>565</v>
      </c>
      <c r="AY192" s="326" t="s">
        <v>565</v>
      </c>
    </row>
    <row r="193" spans="1:51" s="302" customFormat="1" ht="12" customHeight="1">
      <c r="A193" s="532"/>
      <c r="B193" s="535"/>
      <c r="C193" s="538"/>
      <c r="D193" s="541"/>
      <c r="E193" s="323"/>
      <c r="F193" s="546"/>
      <c r="G193" s="547"/>
      <c r="H193" s="327" t="s">
        <v>407</v>
      </c>
      <c r="I193" s="328" t="str">
        <f>IFERROR(VLOOKUP(I191,'P1'!$B:$AP,31,FALSE),"")</f>
        <v/>
      </c>
      <c r="J193" s="328" t="str">
        <f>IFERROR(VLOOKUP(J191,'P1'!$B:$AP,31,FALSE),"")</f>
        <v/>
      </c>
      <c r="K193" s="328" t="str">
        <f>IFERROR(VLOOKUP(K191,'P1'!$B:$AP,31,FALSE),"")</f>
        <v/>
      </c>
      <c r="L193" s="328" t="str">
        <f>IFERROR(VLOOKUP(L191,'P1'!$B:$AP,31,FALSE),"")</f>
        <v/>
      </c>
      <c r="M193" s="328" t="str">
        <f>IFERROR(VLOOKUP(M191,'P1'!$B:$AP,31,FALSE),"")</f>
        <v/>
      </c>
      <c r="N193" s="328" t="str">
        <f>IFERROR(VLOOKUP(N191,'P1'!$B:$AP,31,FALSE),"")</f>
        <v/>
      </c>
      <c r="O193" s="328" t="str">
        <f>IFERROR(VLOOKUP(O191,'P1'!$B:$AP,31,FALSE),"")</f>
        <v/>
      </c>
      <c r="P193" s="328" t="str">
        <f>IFERROR(VLOOKUP(P191,'P1'!$B:$AP,31,FALSE),"")</f>
        <v/>
      </c>
      <c r="Q193" s="328" t="str">
        <f>IFERROR(VLOOKUP(Q191,'P1'!$B:$AP,31,FALSE),"")</f>
        <v/>
      </c>
      <c r="R193" s="328" t="str">
        <f>IFERROR(VLOOKUP(R191,'P1'!$B:$AP,31,FALSE),"")</f>
        <v/>
      </c>
      <c r="S193" s="328" t="str">
        <f>IFERROR(VLOOKUP(S191,'P1'!$B:$AP,31,FALSE),"")</f>
        <v/>
      </c>
      <c r="T193" s="328" t="str">
        <f>IFERROR(VLOOKUP(T191,'P1'!$B:$AP,31,FALSE),"")</f>
        <v/>
      </c>
      <c r="U193" s="328" t="str">
        <f>IFERROR(VLOOKUP(U191,'P1'!$B:$AP,31,FALSE),"")</f>
        <v/>
      </c>
      <c r="V193" s="328" t="str">
        <f>IFERROR(VLOOKUP(V191,'P1'!$B:$AP,31,FALSE),"")</f>
        <v/>
      </c>
      <c r="W193" s="328" t="str">
        <f>IFERROR(VLOOKUP(W191,'P1'!$B:$AP,31,FALSE),"")</f>
        <v/>
      </c>
      <c r="X193" s="328" t="str">
        <f>IFERROR(VLOOKUP(X191,'P1'!$B:$AP,31,FALSE),"")</f>
        <v/>
      </c>
      <c r="Y193" s="328" t="str">
        <f>IFERROR(VLOOKUP(Y191,'P1'!$B:$AP,31,FALSE),"")</f>
        <v/>
      </c>
      <c r="Z193" s="328" t="str">
        <f>IFERROR(VLOOKUP(Z191,'P1'!$B:$AP,31,FALSE),"")</f>
        <v/>
      </c>
      <c r="AA193" s="328" t="str">
        <f>IFERROR(VLOOKUP(AA191,'P1'!$B:$AP,31,FALSE),"")</f>
        <v/>
      </c>
      <c r="AB193" s="328" t="str">
        <f>IFERROR(VLOOKUP(AB191,'P1'!$B:$AP,31,FALSE),"")</f>
        <v/>
      </c>
      <c r="AC193" s="328" t="str">
        <f>IFERROR(VLOOKUP(AC191,'P1'!$B:$AP,31,FALSE),"")</f>
        <v/>
      </c>
      <c r="AD193" s="328" t="str">
        <f>IFERROR(VLOOKUP(AD191,'P1'!$B:$AP,31,FALSE),"")</f>
        <v/>
      </c>
      <c r="AE193" s="328" t="str">
        <f>IFERROR(VLOOKUP(AE191,'P1'!$B:$AP,31,FALSE),"")</f>
        <v/>
      </c>
      <c r="AF193" s="328" t="str">
        <f>IFERROR(VLOOKUP(AF191,'P1'!$B:$AP,31,FALSE),"")</f>
        <v/>
      </c>
      <c r="AG193" s="328" t="str">
        <f>IFERROR(VLOOKUP(AG191,'P1'!$B:$AP,31,FALSE),"")</f>
        <v/>
      </c>
      <c r="AH193" s="328" t="str">
        <f>IFERROR(VLOOKUP(AH191,'P1'!$B:$AP,31,FALSE),"")</f>
        <v/>
      </c>
      <c r="AI193" s="328" t="str">
        <f>IFERROR(VLOOKUP(AI191,'P1'!$B:$AP,31,FALSE),"")</f>
        <v/>
      </c>
      <c r="AJ193" s="328" t="str">
        <f>IFERROR(VLOOKUP(AJ191,'P1'!$B:$AP,31,FALSE),"")</f>
        <v/>
      </c>
      <c r="AK193" s="328" t="str">
        <f>IFERROR(VLOOKUP(AK191,'P1'!$B:$AP,31,FALSE),"")</f>
        <v/>
      </c>
      <c r="AL193" s="328" t="str">
        <f>IFERROR(VLOOKUP(AL191,'P1'!$B:$AP,31,FALSE),"")</f>
        <v/>
      </c>
      <c r="AM193" s="328" t="str">
        <f>IFERROR(VLOOKUP(AM191,'P1'!$B:$AP,31,FALSE),"")</f>
        <v/>
      </c>
      <c r="AN193" s="550"/>
      <c r="AO193" s="528"/>
      <c r="AP193" s="555"/>
      <c r="AQ193" s="556"/>
      <c r="AR193" s="528"/>
      <c r="AS193" s="528"/>
      <c r="AT193" s="529"/>
      <c r="AU193" s="329"/>
      <c r="AV193" s="329"/>
      <c r="AX193" s="329"/>
      <c r="AY193" s="329"/>
    </row>
    <row r="194" spans="1:51" s="302" customFormat="1" ht="12" customHeight="1">
      <c r="A194" s="530">
        <v>58</v>
      </c>
      <c r="B194" s="533"/>
      <c r="C194" s="536"/>
      <c r="D194" s="539" t="s">
        <v>400</v>
      </c>
      <c r="E194" s="319"/>
      <c r="F194" s="542"/>
      <c r="G194" s="543"/>
      <c r="H194" s="320" t="s">
        <v>401</v>
      </c>
      <c r="I194" s="321"/>
      <c r="J194" s="321"/>
      <c r="K194" s="321"/>
      <c r="L194" s="321"/>
      <c r="M194" s="321"/>
      <c r="N194" s="321"/>
      <c r="O194" s="321"/>
      <c r="P194" s="321"/>
      <c r="Q194" s="321"/>
      <c r="R194" s="321"/>
      <c r="S194" s="321"/>
      <c r="T194" s="321"/>
      <c r="U194" s="321"/>
      <c r="V194" s="321"/>
      <c r="W194" s="321"/>
      <c r="X194" s="321"/>
      <c r="Y194" s="321"/>
      <c r="Z194" s="321"/>
      <c r="AA194" s="321"/>
      <c r="AB194" s="321"/>
      <c r="AC194" s="321"/>
      <c r="AD194" s="321"/>
      <c r="AE194" s="321"/>
      <c r="AF194" s="321"/>
      <c r="AG194" s="321"/>
      <c r="AH194" s="321"/>
      <c r="AI194" s="321"/>
      <c r="AJ194" s="321"/>
      <c r="AK194" s="321"/>
      <c r="AL194" s="321"/>
      <c r="AM194" s="321"/>
      <c r="AN194" s="548">
        <f t="shared" ref="AN194" si="220">IF(LEFT($AN$1,6)="共同生活援助",SUM(I195:AM195),SUM(I195:AM196))</f>
        <v>0</v>
      </c>
      <c r="AO194" s="526">
        <f>IF($AN$3="４週",AN194/4,AN194/(DAY(EOMONTH($I$21,0))/7))</f>
        <v>0</v>
      </c>
      <c r="AP194" s="551"/>
      <c r="AQ194" s="552"/>
      <c r="AR194" s="526" t="str">
        <f t="shared" ref="AR194" si="221">IF($AN$3="４週",AU195,AV195)</f>
        <v/>
      </c>
      <c r="AS194" s="526"/>
      <c r="AT194" s="529"/>
      <c r="AU194" s="322" t="s">
        <v>402</v>
      </c>
      <c r="AV194" s="322" t="s">
        <v>403</v>
      </c>
      <c r="AX194" s="322" t="s">
        <v>404</v>
      </c>
      <c r="AY194" s="322" t="s">
        <v>405</v>
      </c>
    </row>
    <row r="195" spans="1:51" s="302" customFormat="1" ht="12" customHeight="1">
      <c r="A195" s="531"/>
      <c r="B195" s="534"/>
      <c r="C195" s="537"/>
      <c r="D195" s="540"/>
      <c r="E195" s="323"/>
      <c r="F195" s="544"/>
      <c r="G195" s="545"/>
      <c r="H195" s="324" t="s">
        <v>406</v>
      </c>
      <c r="I195" s="328" t="str">
        <f>IFERROR(VLOOKUP(I194,'P1'!$B:$AP,41,FALSE),"")</f>
        <v/>
      </c>
      <c r="J195" s="328" t="str">
        <f>IFERROR(VLOOKUP(J194,'P1'!$B:$AP,41,FALSE),"")</f>
        <v/>
      </c>
      <c r="K195" s="328" t="str">
        <f>IFERROR(VLOOKUP(K194,'P1'!$B:$AP,41,FALSE),"")</f>
        <v/>
      </c>
      <c r="L195" s="328" t="str">
        <f>IFERROR(VLOOKUP(L194,'P1'!$B:$AP,41,FALSE),"")</f>
        <v/>
      </c>
      <c r="M195" s="328" t="str">
        <f>IFERROR(VLOOKUP(M194,'P1'!$B:$AP,41,FALSE),"")</f>
        <v/>
      </c>
      <c r="N195" s="328" t="str">
        <f>IFERROR(VLOOKUP(N194,'P1'!$B:$AP,41,FALSE),"")</f>
        <v/>
      </c>
      <c r="O195" s="328" t="str">
        <f>IFERROR(VLOOKUP(O194,'P1'!$B:$AP,41,FALSE),"")</f>
        <v/>
      </c>
      <c r="P195" s="328" t="str">
        <f>IFERROR(VLOOKUP(P194,'P1'!$B:$AP,41,FALSE),"")</f>
        <v/>
      </c>
      <c r="Q195" s="328" t="str">
        <f>IFERROR(VLOOKUP(Q194,'P1'!$B:$AP,41,FALSE),"")</f>
        <v/>
      </c>
      <c r="R195" s="328" t="str">
        <f>IFERROR(VLOOKUP(R194,'P1'!$B:$AP,41,FALSE),"")</f>
        <v/>
      </c>
      <c r="S195" s="328" t="str">
        <f>IFERROR(VLOOKUP(S194,'P1'!$B:$AP,41,FALSE),"")</f>
        <v/>
      </c>
      <c r="T195" s="328" t="str">
        <f>IFERROR(VLOOKUP(T194,'P1'!$B:$AP,41,FALSE),"")</f>
        <v/>
      </c>
      <c r="U195" s="328" t="str">
        <f>IFERROR(VLOOKUP(U194,'P1'!$B:$AP,41,FALSE),"")</f>
        <v/>
      </c>
      <c r="V195" s="328" t="str">
        <f>IFERROR(VLOOKUP(V194,'P1'!$B:$AP,41,FALSE),"")</f>
        <v/>
      </c>
      <c r="W195" s="328" t="str">
        <f>IFERROR(VLOOKUP(W194,'P1'!$B:$AP,41,FALSE),"")</f>
        <v/>
      </c>
      <c r="X195" s="328" t="str">
        <f>IFERROR(VLOOKUP(X194,'P1'!$B:$AP,41,FALSE),"")</f>
        <v/>
      </c>
      <c r="Y195" s="328" t="str">
        <f>IFERROR(VLOOKUP(Y194,'P1'!$B:$AP,41,FALSE),"")</f>
        <v/>
      </c>
      <c r="Z195" s="328" t="str">
        <f>IFERROR(VLOOKUP(Z194,'P1'!$B:$AP,41,FALSE),"")</f>
        <v/>
      </c>
      <c r="AA195" s="328" t="str">
        <f>IFERROR(VLOOKUP(AA194,'P1'!$B:$AP,41,FALSE),"")</f>
        <v/>
      </c>
      <c r="AB195" s="328" t="str">
        <f>IFERROR(VLOOKUP(AB194,'P1'!$B:$AP,41,FALSE),"")</f>
        <v/>
      </c>
      <c r="AC195" s="328" t="str">
        <f>IFERROR(VLOOKUP(AC194,'P1'!$B:$AP,41,FALSE),"")</f>
        <v/>
      </c>
      <c r="AD195" s="328" t="str">
        <f>IFERROR(VLOOKUP(AD194,'P1'!$B:$AP,41,FALSE),"")</f>
        <v/>
      </c>
      <c r="AE195" s="328" t="str">
        <f>IFERROR(VLOOKUP(AE194,'P1'!$B:$AP,41,FALSE),"")</f>
        <v/>
      </c>
      <c r="AF195" s="328" t="str">
        <f>IFERROR(VLOOKUP(AF194,'P1'!$B:$AP,41,FALSE),"")</f>
        <v/>
      </c>
      <c r="AG195" s="328" t="str">
        <f>IFERROR(VLOOKUP(AG194,'P1'!$B:$AP,41,FALSE),"")</f>
        <v/>
      </c>
      <c r="AH195" s="328" t="str">
        <f>IFERROR(VLOOKUP(AH194,'P1'!$B:$AP,41,FALSE),"")</f>
        <v/>
      </c>
      <c r="AI195" s="328" t="str">
        <f>IFERROR(VLOOKUP(AI194,'P1'!$B:$AP,41,FALSE),"")</f>
        <v/>
      </c>
      <c r="AJ195" s="328" t="str">
        <f>IFERROR(VLOOKUP(AJ194,'P1'!$B:$AP,41,FALSE),"")</f>
        <v/>
      </c>
      <c r="AK195" s="328" t="str">
        <f>IFERROR(VLOOKUP(AK194,'P1'!$B:$AP,41,FALSE),"")</f>
        <v/>
      </c>
      <c r="AL195" s="328" t="str">
        <f>IFERROR(VLOOKUP(AL194,'P1'!$B:$AP,41,FALSE),"")</f>
        <v/>
      </c>
      <c r="AM195" s="328" t="str">
        <f>IFERROR(VLOOKUP(AM194,'P1'!$B:$AP,41,FALSE),"")</f>
        <v/>
      </c>
      <c r="AN195" s="549"/>
      <c r="AO195" s="527"/>
      <c r="AP195" s="553"/>
      <c r="AQ195" s="554"/>
      <c r="AR195" s="527"/>
      <c r="AS195" s="527"/>
      <c r="AT195" s="529"/>
      <c r="AU195" s="326" t="str">
        <f t="shared" ref="AU195" si="222">IFERROR(IF($D194="□",($AO194/$AK$6),($AO194/$AK$8)),"")</f>
        <v/>
      </c>
      <c r="AV195" s="326" t="str">
        <f t="shared" ref="AV195" si="223">IFERROR(IF($D194="□",($AN194/$AO$6),($AN194/$AO$8)),"")</f>
        <v/>
      </c>
      <c r="AX195" s="326" t="s">
        <v>565</v>
      </c>
      <c r="AY195" s="326" t="s">
        <v>565</v>
      </c>
    </row>
    <row r="196" spans="1:51" s="302" customFormat="1" ht="12" customHeight="1">
      <c r="A196" s="532"/>
      <c r="B196" s="535"/>
      <c r="C196" s="538"/>
      <c r="D196" s="541"/>
      <c r="E196" s="323"/>
      <c r="F196" s="546"/>
      <c r="G196" s="547"/>
      <c r="H196" s="327" t="s">
        <v>407</v>
      </c>
      <c r="I196" s="328" t="str">
        <f>IFERROR(VLOOKUP(I194,'P1'!$B:$AP,31,FALSE),"")</f>
        <v/>
      </c>
      <c r="J196" s="328" t="str">
        <f>IFERROR(VLOOKUP(J194,'P1'!$B:$AP,31,FALSE),"")</f>
        <v/>
      </c>
      <c r="K196" s="328" t="str">
        <f>IFERROR(VLOOKUP(K194,'P1'!$B:$AP,31,FALSE),"")</f>
        <v/>
      </c>
      <c r="L196" s="328" t="str">
        <f>IFERROR(VLOOKUP(L194,'P1'!$B:$AP,31,FALSE),"")</f>
        <v/>
      </c>
      <c r="M196" s="328" t="str">
        <f>IFERROR(VLOOKUP(M194,'P1'!$B:$AP,31,FALSE),"")</f>
        <v/>
      </c>
      <c r="N196" s="328" t="str">
        <f>IFERROR(VLOOKUP(N194,'P1'!$B:$AP,31,FALSE),"")</f>
        <v/>
      </c>
      <c r="O196" s="328" t="str">
        <f>IFERROR(VLOOKUP(O194,'P1'!$B:$AP,31,FALSE),"")</f>
        <v/>
      </c>
      <c r="P196" s="328" t="str">
        <f>IFERROR(VLOOKUP(P194,'P1'!$B:$AP,31,FALSE),"")</f>
        <v/>
      </c>
      <c r="Q196" s="328" t="str">
        <f>IFERROR(VLOOKUP(Q194,'P1'!$B:$AP,31,FALSE),"")</f>
        <v/>
      </c>
      <c r="R196" s="328" t="str">
        <f>IFERROR(VLOOKUP(R194,'P1'!$B:$AP,31,FALSE),"")</f>
        <v/>
      </c>
      <c r="S196" s="328" t="str">
        <f>IFERROR(VLOOKUP(S194,'P1'!$B:$AP,31,FALSE),"")</f>
        <v/>
      </c>
      <c r="T196" s="328" t="str">
        <f>IFERROR(VLOOKUP(T194,'P1'!$B:$AP,31,FALSE),"")</f>
        <v/>
      </c>
      <c r="U196" s="328" t="str">
        <f>IFERROR(VLOOKUP(U194,'P1'!$B:$AP,31,FALSE),"")</f>
        <v/>
      </c>
      <c r="V196" s="328" t="str">
        <f>IFERROR(VLOOKUP(V194,'P1'!$B:$AP,31,FALSE),"")</f>
        <v/>
      </c>
      <c r="W196" s="328" t="str">
        <f>IFERROR(VLOOKUP(W194,'P1'!$B:$AP,31,FALSE),"")</f>
        <v/>
      </c>
      <c r="X196" s="328" t="str">
        <f>IFERROR(VLOOKUP(X194,'P1'!$B:$AP,31,FALSE),"")</f>
        <v/>
      </c>
      <c r="Y196" s="328" t="str">
        <f>IFERROR(VLOOKUP(Y194,'P1'!$B:$AP,31,FALSE),"")</f>
        <v/>
      </c>
      <c r="Z196" s="328" t="str">
        <f>IFERROR(VLOOKUP(Z194,'P1'!$B:$AP,31,FALSE),"")</f>
        <v/>
      </c>
      <c r="AA196" s="328" t="str">
        <f>IFERROR(VLOOKUP(AA194,'P1'!$B:$AP,31,FALSE),"")</f>
        <v/>
      </c>
      <c r="AB196" s="328" t="str">
        <f>IFERROR(VLOOKUP(AB194,'P1'!$B:$AP,31,FALSE),"")</f>
        <v/>
      </c>
      <c r="AC196" s="328" t="str">
        <f>IFERROR(VLOOKUP(AC194,'P1'!$B:$AP,31,FALSE),"")</f>
        <v/>
      </c>
      <c r="AD196" s="328" t="str">
        <f>IFERROR(VLOOKUP(AD194,'P1'!$B:$AP,31,FALSE),"")</f>
        <v/>
      </c>
      <c r="AE196" s="328" t="str">
        <f>IFERROR(VLOOKUP(AE194,'P1'!$B:$AP,31,FALSE),"")</f>
        <v/>
      </c>
      <c r="AF196" s="328" t="str">
        <f>IFERROR(VLOOKUP(AF194,'P1'!$B:$AP,31,FALSE),"")</f>
        <v/>
      </c>
      <c r="AG196" s="328" t="str">
        <f>IFERROR(VLOOKUP(AG194,'P1'!$B:$AP,31,FALSE),"")</f>
        <v/>
      </c>
      <c r="AH196" s="328" t="str">
        <f>IFERROR(VLOOKUP(AH194,'P1'!$B:$AP,31,FALSE),"")</f>
        <v/>
      </c>
      <c r="AI196" s="328" t="str">
        <f>IFERROR(VLOOKUP(AI194,'P1'!$B:$AP,31,FALSE),"")</f>
        <v/>
      </c>
      <c r="AJ196" s="328" t="str">
        <f>IFERROR(VLOOKUP(AJ194,'P1'!$B:$AP,31,FALSE),"")</f>
        <v/>
      </c>
      <c r="AK196" s="328" t="str">
        <f>IFERROR(VLOOKUP(AK194,'P1'!$B:$AP,31,FALSE),"")</f>
        <v/>
      </c>
      <c r="AL196" s="328" t="str">
        <f>IFERROR(VLOOKUP(AL194,'P1'!$B:$AP,31,FALSE),"")</f>
        <v/>
      </c>
      <c r="AM196" s="328" t="str">
        <f>IFERROR(VLOOKUP(AM194,'P1'!$B:$AP,31,FALSE),"")</f>
        <v/>
      </c>
      <c r="AN196" s="550"/>
      <c r="AO196" s="528"/>
      <c r="AP196" s="555"/>
      <c r="AQ196" s="556"/>
      <c r="AR196" s="528"/>
      <c r="AS196" s="528"/>
      <c r="AT196" s="529"/>
      <c r="AU196" s="329"/>
      <c r="AV196" s="329"/>
      <c r="AX196" s="329"/>
      <c r="AY196" s="329"/>
    </row>
    <row r="197" spans="1:51" s="302" customFormat="1" ht="12" customHeight="1">
      <c r="A197" s="530">
        <v>59</v>
      </c>
      <c r="B197" s="533"/>
      <c r="C197" s="536"/>
      <c r="D197" s="539" t="s">
        <v>400</v>
      </c>
      <c r="E197" s="319"/>
      <c r="F197" s="542"/>
      <c r="G197" s="543"/>
      <c r="H197" s="320" t="s">
        <v>401</v>
      </c>
      <c r="I197" s="321"/>
      <c r="J197" s="321"/>
      <c r="K197" s="321"/>
      <c r="L197" s="321"/>
      <c r="M197" s="321"/>
      <c r="N197" s="321"/>
      <c r="O197" s="321"/>
      <c r="P197" s="321"/>
      <c r="Q197" s="321"/>
      <c r="R197" s="321"/>
      <c r="S197" s="321"/>
      <c r="T197" s="321"/>
      <c r="U197" s="321"/>
      <c r="V197" s="321"/>
      <c r="W197" s="321"/>
      <c r="X197" s="321"/>
      <c r="Y197" s="321"/>
      <c r="Z197" s="321"/>
      <c r="AA197" s="321"/>
      <c r="AB197" s="321"/>
      <c r="AC197" s="321"/>
      <c r="AD197" s="321"/>
      <c r="AE197" s="321"/>
      <c r="AF197" s="321"/>
      <c r="AG197" s="321"/>
      <c r="AH197" s="321"/>
      <c r="AI197" s="321"/>
      <c r="AJ197" s="321"/>
      <c r="AK197" s="321"/>
      <c r="AL197" s="321"/>
      <c r="AM197" s="321"/>
      <c r="AN197" s="548">
        <f t="shared" ref="AN197" si="224">IF(LEFT($AN$1,6)="共同生活援助",SUM(I198:AM198),SUM(I198:AM199))</f>
        <v>0</v>
      </c>
      <c r="AO197" s="526">
        <f>IF($AN$3="４週",AN197/4,AN197/(DAY(EOMONTH($I$21,0))/7))</f>
        <v>0</v>
      </c>
      <c r="AP197" s="551"/>
      <c r="AQ197" s="552"/>
      <c r="AR197" s="526" t="str">
        <f t="shared" ref="AR197" si="225">IF($AN$3="４週",AU198,AV198)</f>
        <v/>
      </c>
      <c r="AS197" s="526"/>
      <c r="AT197" s="529"/>
      <c r="AU197" s="322" t="s">
        <v>402</v>
      </c>
      <c r="AV197" s="322" t="s">
        <v>403</v>
      </c>
      <c r="AX197" s="322" t="s">
        <v>404</v>
      </c>
      <c r="AY197" s="322" t="s">
        <v>405</v>
      </c>
    </row>
    <row r="198" spans="1:51" s="302" customFormat="1" ht="12" customHeight="1">
      <c r="A198" s="531"/>
      <c r="B198" s="534"/>
      <c r="C198" s="537"/>
      <c r="D198" s="540"/>
      <c r="E198" s="323"/>
      <c r="F198" s="544"/>
      <c r="G198" s="545"/>
      <c r="H198" s="324" t="s">
        <v>406</v>
      </c>
      <c r="I198" s="328" t="str">
        <f>IFERROR(VLOOKUP(I197,'P1'!$B:$AP,41,FALSE),"")</f>
        <v/>
      </c>
      <c r="J198" s="328" t="str">
        <f>IFERROR(VLOOKUP(J197,'P1'!$B:$AP,41,FALSE),"")</f>
        <v/>
      </c>
      <c r="K198" s="328" t="str">
        <f>IFERROR(VLOOKUP(K197,'P1'!$B:$AP,41,FALSE),"")</f>
        <v/>
      </c>
      <c r="L198" s="328" t="str">
        <f>IFERROR(VLOOKUP(L197,'P1'!$B:$AP,41,FALSE),"")</f>
        <v/>
      </c>
      <c r="M198" s="328" t="str">
        <f>IFERROR(VLOOKUP(M197,'P1'!$B:$AP,41,FALSE),"")</f>
        <v/>
      </c>
      <c r="N198" s="328" t="str">
        <f>IFERROR(VLOOKUP(N197,'P1'!$B:$AP,41,FALSE),"")</f>
        <v/>
      </c>
      <c r="O198" s="328" t="str">
        <f>IFERROR(VLOOKUP(O197,'P1'!$B:$AP,41,FALSE),"")</f>
        <v/>
      </c>
      <c r="P198" s="328" t="str">
        <f>IFERROR(VLOOKUP(P197,'P1'!$B:$AP,41,FALSE),"")</f>
        <v/>
      </c>
      <c r="Q198" s="328" t="str">
        <f>IFERROR(VLOOKUP(Q197,'P1'!$B:$AP,41,FALSE),"")</f>
        <v/>
      </c>
      <c r="R198" s="328" t="str">
        <f>IFERROR(VLOOKUP(R197,'P1'!$B:$AP,41,FALSE),"")</f>
        <v/>
      </c>
      <c r="S198" s="328" t="str">
        <f>IFERROR(VLOOKUP(S197,'P1'!$B:$AP,41,FALSE),"")</f>
        <v/>
      </c>
      <c r="T198" s="328" t="str">
        <f>IFERROR(VLOOKUP(T197,'P1'!$B:$AP,41,FALSE),"")</f>
        <v/>
      </c>
      <c r="U198" s="328" t="str">
        <f>IFERROR(VLOOKUP(U197,'P1'!$B:$AP,41,FALSE),"")</f>
        <v/>
      </c>
      <c r="V198" s="328" t="str">
        <f>IFERROR(VLOOKUP(V197,'P1'!$B:$AP,41,FALSE),"")</f>
        <v/>
      </c>
      <c r="W198" s="328" t="str">
        <f>IFERROR(VLOOKUP(W197,'P1'!$B:$AP,41,FALSE),"")</f>
        <v/>
      </c>
      <c r="X198" s="328" t="str">
        <f>IFERROR(VLOOKUP(X197,'P1'!$B:$AP,41,FALSE),"")</f>
        <v/>
      </c>
      <c r="Y198" s="328" t="str">
        <f>IFERROR(VLOOKUP(Y197,'P1'!$B:$AP,41,FALSE),"")</f>
        <v/>
      </c>
      <c r="Z198" s="328" t="str">
        <f>IFERROR(VLOOKUP(Z197,'P1'!$B:$AP,41,FALSE),"")</f>
        <v/>
      </c>
      <c r="AA198" s="328" t="str">
        <f>IFERROR(VLOOKUP(AA197,'P1'!$B:$AP,41,FALSE),"")</f>
        <v/>
      </c>
      <c r="AB198" s="328" t="str">
        <f>IFERROR(VLOOKUP(AB197,'P1'!$B:$AP,41,FALSE),"")</f>
        <v/>
      </c>
      <c r="AC198" s="328" t="str">
        <f>IFERROR(VLOOKUP(AC197,'P1'!$B:$AP,41,FALSE),"")</f>
        <v/>
      </c>
      <c r="AD198" s="328" t="str">
        <f>IFERROR(VLOOKUP(AD197,'P1'!$B:$AP,41,FALSE),"")</f>
        <v/>
      </c>
      <c r="AE198" s="328" t="str">
        <f>IFERROR(VLOOKUP(AE197,'P1'!$B:$AP,41,FALSE),"")</f>
        <v/>
      </c>
      <c r="AF198" s="328" t="str">
        <f>IFERROR(VLOOKUP(AF197,'P1'!$B:$AP,41,FALSE),"")</f>
        <v/>
      </c>
      <c r="AG198" s="328" t="str">
        <f>IFERROR(VLOOKUP(AG197,'P1'!$B:$AP,41,FALSE),"")</f>
        <v/>
      </c>
      <c r="AH198" s="328" t="str">
        <f>IFERROR(VLOOKUP(AH197,'P1'!$B:$AP,41,FALSE),"")</f>
        <v/>
      </c>
      <c r="AI198" s="328" t="str">
        <f>IFERROR(VLOOKUP(AI197,'P1'!$B:$AP,41,FALSE),"")</f>
        <v/>
      </c>
      <c r="AJ198" s="328" t="str">
        <f>IFERROR(VLOOKUP(AJ197,'P1'!$B:$AP,41,FALSE),"")</f>
        <v/>
      </c>
      <c r="AK198" s="328" t="str">
        <f>IFERROR(VLOOKUP(AK197,'P1'!$B:$AP,41,FALSE),"")</f>
        <v/>
      </c>
      <c r="AL198" s="328" t="str">
        <f>IFERROR(VLOOKUP(AL197,'P1'!$B:$AP,41,FALSE),"")</f>
        <v/>
      </c>
      <c r="AM198" s="328" t="str">
        <f>IFERROR(VLOOKUP(AM197,'P1'!$B:$AP,41,FALSE),"")</f>
        <v/>
      </c>
      <c r="AN198" s="549"/>
      <c r="AO198" s="527"/>
      <c r="AP198" s="553"/>
      <c r="AQ198" s="554"/>
      <c r="AR198" s="527"/>
      <c r="AS198" s="527"/>
      <c r="AT198" s="529"/>
      <c r="AU198" s="326" t="str">
        <f t="shared" ref="AU198" si="226">IFERROR(IF($D197="□",($AO197/$AK$6),($AO197/$AK$8)),"")</f>
        <v/>
      </c>
      <c r="AV198" s="326" t="str">
        <f t="shared" ref="AV198" si="227">IFERROR(IF($D197="□",($AN197/$AO$6),($AN197/$AO$8)),"")</f>
        <v/>
      </c>
      <c r="AX198" s="326" t="s">
        <v>565</v>
      </c>
      <c r="AY198" s="326" t="s">
        <v>565</v>
      </c>
    </row>
    <row r="199" spans="1:51" s="302" customFormat="1" ht="12" customHeight="1">
      <c r="A199" s="532"/>
      <c r="B199" s="535"/>
      <c r="C199" s="538"/>
      <c r="D199" s="541"/>
      <c r="E199" s="323"/>
      <c r="F199" s="546"/>
      <c r="G199" s="547"/>
      <c r="H199" s="327" t="s">
        <v>407</v>
      </c>
      <c r="I199" s="328" t="str">
        <f>IFERROR(VLOOKUP(I197,'P1'!$B:$AP,31,FALSE),"")</f>
        <v/>
      </c>
      <c r="J199" s="328" t="str">
        <f>IFERROR(VLOOKUP(J197,'P1'!$B:$AP,31,FALSE),"")</f>
        <v/>
      </c>
      <c r="K199" s="328" t="str">
        <f>IFERROR(VLOOKUP(K197,'P1'!$B:$AP,31,FALSE),"")</f>
        <v/>
      </c>
      <c r="L199" s="328" t="str">
        <f>IFERROR(VLOOKUP(L197,'P1'!$B:$AP,31,FALSE),"")</f>
        <v/>
      </c>
      <c r="M199" s="328" t="str">
        <f>IFERROR(VLOOKUP(M197,'P1'!$B:$AP,31,FALSE),"")</f>
        <v/>
      </c>
      <c r="N199" s="328" t="str">
        <f>IFERROR(VLOOKUP(N197,'P1'!$B:$AP,31,FALSE),"")</f>
        <v/>
      </c>
      <c r="O199" s="328" t="str">
        <f>IFERROR(VLOOKUP(O197,'P1'!$B:$AP,31,FALSE),"")</f>
        <v/>
      </c>
      <c r="P199" s="328" t="str">
        <f>IFERROR(VLOOKUP(P197,'P1'!$B:$AP,31,FALSE),"")</f>
        <v/>
      </c>
      <c r="Q199" s="328" t="str">
        <f>IFERROR(VLOOKUP(Q197,'P1'!$B:$AP,31,FALSE),"")</f>
        <v/>
      </c>
      <c r="R199" s="328" t="str">
        <f>IFERROR(VLOOKUP(R197,'P1'!$B:$AP,31,FALSE),"")</f>
        <v/>
      </c>
      <c r="S199" s="328" t="str">
        <f>IFERROR(VLOOKUP(S197,'P1'!$B:$AP,31,FALSE),"")</f>
        <v/>
      </c>
      <c r="T199" s="328" t="str">
        <f>IFERROR(VLOOKUP(T197,'P1'!$B:$AP,31,FALSE),"")</f>
        <v/>
      </c>
      <c r="U199" s="328" t="str">
        <f>IFERROR(VLOOKUP(U197,'P1'!$B:$AP,31,FALSE),"")</f>
        <v/>
      </c>
      <c r="V199" s="328" t="str">
        <f>IFERROR(VLOOKUP(V197,'P1'!$B:$AP,31,FALSE),"")</f>
        <v/>
      </c>
      <c r="W199" s="328" t="str">
        <f>IFERROR(VLOOKUP(W197,'P1'!$B:$AP,31,FALSE),"")</f>
        <v/>
      </c>
      <c r="X199" s="328" t="str">
        <f>IFERROR(VLOOKUP(X197,'P1'!$B:$AP,31,FALSE),"")</f>
        <v/>
      </c>
      <c r="Y199" s="328" t="str">
        <f>IFERROR(VLOOKUP(Y197,'P1'!$B:$AP,31,FALSE),"")</f>
        <v/>
      </c>
      <c r="Z199" s="328" t="str">
        <f>IFERROR(VLOOKUP(Z197,'P1'!$B:$AP,31,FALSE),"")</f>
        <v/>
      </c>
      <c r="AA199" s="328" t="str">
        <f>IFERROR(VLOOKUP(AA197,'P1'!$B:$AP,31,FALSE),"")</f>
        <v/>
      </c>
      <c r="AB199" s="328" t="str">
        <f>IFERROR(VLOOKUP(AB197,'P1'!$B:$AP,31,FALSE),"")</f>
        <v/>
      </c>
      <c r="AC199" s="328" t="str">
        <f>IFERROR(VLOOKUP(AC197,'P1'!$B:$AP,31,FALSE),"")</f>
        <v/>
      </c>
      <c r="AD199" s="328" t="str">
        <f>IFERROR(VLOOKUP(AD197,'P1'!$B:$AP,31,FALSE),"")</f>
        <v/>
      </c>
      <c r="AE199" s="328" t="str">
        <f>IFERROR(VLOOKUP(AE197,'P1'!$B:$AP,31,FALSE),"")</f>
        <v/>
      </c>
      <c r="AF199" s="328" t="str">
        <f>IFERROR(VLOOKUP(AF197,'P1'!$B:$AP,31,FALSE),"")</f>
        <v/>
      </c>
      <c r="AG199" s="328" t="str">
        <f>IFERROR(VLOOKUP(AG197,'P1'!$B:$AP,31,FALSE),"")</f>
        <v/>
      </c>
      <c r="AH199" s="328" t="str">
        <f>IFERROR(VLOOKUP(AH197,'P1'!$B:$AP,31,FALSE),"")</f>
        <v/>
      </c>
      <c r="AI199" s="328" t="str">
        <f>IFERROR(VLOOKUP(AI197,'P1'!$B:$AP,31,FALSE),"")</f>
        <v/>
      </c>
      <c r="AJ199" s="328" t="str">
        <f>IFERROR(VLOOKUP(AJ197,'P1'!$B:$AP,31,FALSE),"")</f>
        <v/>
      </c>
      <c r="AK199" s="328" t="str">
        <f>IFERROR(VLOOKUP(AK197,'P1'!$B:$AP,31,FALSE),"")</f>
        <v/>
      </c>
      <c r="AL199" s="328" t="str">
        <f>IFERROR(VLOOKUP(AL197,'P1'!$B:$AP,31,FALSE),"")</f>
        <v/>
      </c>
      <c r="AM199" s="328" t="str">
        <f>IFERROR(VLOOKUP(AM197,'P1'!$B:$AP,31,FALSE),"")</f>
        <v/>
      </c>
      <c r="AN199" s="550"/>
      <c r="AO199" s="528"/>
      <c r="AP199" s="555"/>
      <c r="AQ199" s="556"/>
      <c r="AR199" s="528"/>
      <c r="AS199" s="528"/>
      <c r="AT199" s="529"/>
      <c r="AU199" s="329"/>
      <c r="AV199" s="329"/>
      <c r="AX199" s="329"/>
      <c r="AY199" s="329"/>
    </row>
    <row r="200" spans="1:51" s="302" customFormat="1" ht="12" customHeight="1">
      <c r="A200" s="530">
        <v>60</v>
      </c>
      <c r="B200" s="533"/>
      <c r="C200" s="536"/>
      <c r="D200" s="539" t="s">
        <v>400</v>
      </c>
      <c r="E200" s="319"/>
      <c r="F200" s="542"/>
      <c r="G200" s="543"/>
      <c r="H200" s="320" t="s">
        <v>401</v>
      </c>
      <c r="I200" s="321"/>
      <c r="J200" s="321"/>
      <c r="K200" s="321"/>
      <c r="L200" s="321"/>
      <c r="M200" s="321"/>
      <c r="N200" s="321"/>
      <c r="O200" s="321"/>
      <c r="P200" s="321"/>
      <c r="Q200" s="321"/>
      <c r="R200" s="321"/>
      <c r="S200" s="321"/>
      <c r="T200" s="321"/>
      <c r="U200" s="321"/>
      <c r="V200" s="321"/>
      <c r="W200" s="321"/>
      <c r="X200" s="321"/>
      <c r="Y200" s="321"/>
      <c r="Z200" s="321"/>
      <c r="AA200" s="321"/>
      <c r="AB200" s="321"/>
      <c r="AC200" s="321"/>
      <c r="AD200" s="321"/>
      <c r="AE200" s="321"/>
      <c r="AF200" s="321"/>
      <c r="AG200" s="321"/>
      <c r="AH200" s="321"/>
      <c r="AI200" s="321"/>
      <c r="AJ200" s="321"/>
      <c r="AK200" s="321"/>
      <c r="AL200" s="321"/>
      <c r="AM200" s="321"/>
      <c r="AN200" s="548">
        <f t="shared" ref="AN200" si="228">IF(LEFT($AN$1,6)="共同生活援助",SUM(I201:AM201),SUM(I201:AM202))</f>
        <v>0</v>
      </c>
      <c r="AO200" s="526">
        <f>IF($AN$3="４週",AN200/4,AN200/(DAY(EOMONTH($I$21,0))/7))</f>
        <v>0</v>
      </c>
      <c r="AP200" s="551"/>
      <c r="AQ200" s="552"/>
      <c r="AR200" s="526" t="str">
        <f t="shared" ref="AR200" si="229">IF($AN$3="４週",AU201,AV201)</f>
        <v/>
      </c>
      <c r="AS200" s="526"/>
      <c r="AT200" s="529"/>
      <c r="AU200" s="322" t="s">
        <v>402</v>
      </c>
      <c r="AV200" s="322" t="s">
        <v>403</v>
      </c>
      <c r="AX200" s="322" t="s">
        <v>404</v>
      </c>
      <c r="AY200" s="322" t="s">
        <v>405</v>
      </c>
    </row>
    <row r="201" spans="1:51" s="302" customFormat="1" ht="12" customHeight="1">
      <c r="A201" s="531"/>
      <c r="B201" s="534"/>
      <c r="C201" s="537"/>
      <c r="D201" s="540"/>
      <c r="E201" s="323"/>
      <c r="F201" s="544"/>
      <c r="G201" s="545"/>
      <c r="H201" s="324" t="s">
        <v>406</v>
      </c>
      <c r="I201" s="328" t="str">
        <f>IFERROR(VLOOKUP(I200,'P1'!$B:$AP,41,FALSE),"")</f>
        <v/>
      </c>
      <c r="J201" s="328" t="str">
        <f>IFERROR(VLOOKUP(J200,'P1'!$B:$AP,41,FALSE),"")</f>
        <v/>
      </c>
      <c r="K201" s="328" t="str">
        <f>IFERROR(VLOOKUP(K200,'P1'!$B:$AP,41,FALSE),"")</f>
        <v/>
      </c>
      <c r="L201" s="328" t="str">
        <f>IFERROR(VLOOKUP(L200,'P1'!$B:$AP,41,FALSE),"")</f>
        <v/>
      </c>
      <c r="M201" s="328" t="str">
        <f>IFERROR(VLOOKUP(M200,'P1'!$B:$AP,41,FALSE),"")</f>
        <v/>
      </c>
      <c r="N201" s="328" t="str">
        <f>IFERROR(VLOOKUP(N200,'P1'!$B:$AP,41,FALSE),"")</f>
        <v/>
      </c>
      <c r="O201" s="328" t="str">
        <f>IFERROR(VLOOKUP(O200,'P1'!$B:$AP,41,FALSE),"")</f>
        <v/>
      </c>
      <c r="P201" s="328" t="str">
        <f>IFERROR(VLOOKUP(P200,'P1'!$B:$AP,41,FALSE),"")</f>
        <v/>
      </c>
      <c r="Q201" s="328" t="str">
        <f>IFERROR(VLOOKUP(Q200,'P1'!$B:$AP,41,FALSE),"")</f>
        <v/>
      </c>
      <c r="R201" s="328" t="str">
        <f>IFERROR(VLOOKUP(R200,'P1'!$B:$AP,41,FALSE),"")</f>
        <v/>
      </c>
      <c r="S201" s="328" t="str">
        <f>IFERROR(VLOOKUP(S200,'P1'!$B:$AP,41,FALSE),"")</f>
        <v/>
      </c>
      <c r="T201" s="328" t="str">
        <f>IFERROR(VLOOKUP(T200,'P1'!$B:$AP,41,FALSE),"")</f>
        <v/>
      </c>
      <c r="U201" s="328" t="str">
        <f>IFERROR(VLOOKUP(U200,'P1'!$B:$AP,41,FALSE),"")</f>
        <v/>
      </c>
      <c r="V201" s="328" t="str">
        <f>IFERROR(VLOOKUP(V200,'P1'!$B:$AP,41,FALSE),"")</f>
        <v/>
      </c>
      <c r="W201" s="328" t="str">
        <f>IFERROR(VLOOKUP(W200,'P1'!$B:$AP,41,FALSE),"")</f>
        <v/>
      </c>
      <c r="X201" s="328" t="str">
        <f>IFERROR(VLOOKUP(X200,'P1'!$B:$AP,41,FALSE),"")</f>
        <v/>
      </c>
      <c r="Y201" s="328" t="str">
        <f>IFERROR(VLOOKUP(Y200,'P1'!$B:$AP,41,FALSE),"")</f>
        <v/>
      </c>
      <c r="Z201" s="328" t="str">
        <f>IFERROR(VLOOKUP(Z200,'P1'!$B:$AP,41,FALSE),"")</f>
        <v/>
      </c>
      <c r="AA201" s="328" t="str">
        <f>IFERROR(VLOOKUP(AA200,'P1'!$B:$AP,41,FALSE),"")</f>
        <v/>
      </c>
      <c r="AB201" s="328" t="str">
        <f>IFERROR(VLOOKUP(AB200,'P1'!$B:$AP,41,FALSE),"")</f>
        <v/>
      </c>
      <c r="AC201" s="328" t="str">
        <f>IFERROR(VLOOKUP(AC200,'P1'!$B:$AP,41,FALSE),"")</f>
        <v/>
      </c>
      <c r="AD201" s="328" t="str">
        <f>IFERROR(VLOOKUP(AD200,'P1'!$B:$AP,41,FALSE),"")</f>
        <v/>
      </c>
      <c r="AE201" s="328" t="str">
        <f>IFERROR(VLOOKUP(AE200,'P1'!$B:$AP,41,FALSE),"")</f>
        <v/>
      </c>
      <c r="AF201" s="328" t="str">
        <f>IFERROR(VLOOKUP(AF200,'P1'!$B:$AP,41,FALSE),"")</f>
        <v/>
      </c>
      <c r="AG201" s="328" t="str">
        <f>IFERROR(VLOOKUP(AG200,'P1'!$B:$AP,41,FALSE),"")</f>
        <v/>
      </c>
      <c r="AH201" s="328" t="str">
        <f>IFERROR(VLOOKUP(AH200,'P1'!$B:$AP,41,FALSE),"")</f>
        <v/>
      </c>
      <c r="AI201" s="328" t="str">
        <f>IFERROR(VLOOKUP(AI200,'P1'!$B:$AP,41,FALSE),"")</f>
        <v/>
      </c>
      <c r="AJ201" s="328" t="str">
        <f>IFERROR(VLOOKUP(AJ200,'P1'!$B:$AP,41,FALSE),"")</f>
        <v/>
      </c>
      <c r="AK201" s="328" t="str">
        <f>IFERROR(VLOOKUP(AK200,'P1'!$B:$AP,41,FALSE),"")</f>
        <v/>
      </c>
      <c r="AL201" s="328" t="str">
        <f>IFERROR(VLOOKUP(AL200,'P1'!$B:$AP,41,FALSE),"")</f>
        <v/>
      </c>
      <c r="AM201" s="328" t="str">
        <f>IFERROR(VLOOKUP(AM200,'P1'!$B:$AP,41,FALSE),"")</f>
        <v/>
      </c>
      <c r="AN201" s="549"/>
      <c r="AO201" s="527"/>
      <c r="AP201" s="553"/>
      <c r="AQ201" s="554"/>
      <c r="AR201" s="527"/>
      <c r="AS201" s="527"/>
      <c r="AT201" s="529"/>
      <c r="AU201" s="326" t="str">
        <f t="shared" ref="AU201" si="230">IFERROR(IF($D200="□",($AO200/$AK$6),($AO200/$AK$8)),"")</f>
        <v/>
      </c>
      <c r="AV201" s="326" t="str">
        <f t="shared" ref="AV201" si="231">IFERROR(IF($D200="□",($AN200/$AO$6),($AN200/$AO$8)),"")</f>
        <v/>
      </c>
      <c r="AX201" s="326" t="s">
        <v>565</v>
      </c>
      <c r="AY201" s="326" t="s">
        <v>565</v>
      </c>
    </row>
    <row r="202" spans="1:51" s="302" customFormat="1" ht="12" customHeight="1">
      <c r="A202" s="532"/>
      <c r="B202" s="535"/>
      <c r="C202" s="538"/>
      <c r="D202" s="541"/>
      <c r="E202" s="323"/>
      <c r="F202" s="546"/>
      <c r="G202" s="547"/>
      <c r="H202" s="327" t="s">
        <v>407</v>
      </c>
      <c r="I202" s="328" t="str">
        <f>IFERROR(VLOOKUP(I200,'P1'!$B:$AP,31,FALSE),"")</f>
        <v/>
      </c>
      <c r="J202" s="328" t="str">
        <f>IFERROR(VLOOKUP(J200,'P1'!$B:$AP,31,FALSE),"")</f>
        <v/>
      </c>
      <c r="K202" s="328" t="str">
        <f>IFERROR(VLOOKUP(K200,'P1'!$B:$AP,31,FALSE),"")</f>
        <v/>
      </c>
      <c r="L202" s="328" t="str">
        <f>IFERROR(VLOOKUP(L200,'P1'!$B:$AP,31,FALSE),"")</f>
        <v/>
      </c>
      <c r="M202" s="328" t="str">
        <f>IFERROR(VLOOKUP(M200,'P1'!$B:$AP,31,FALSE),"")</f>
        <v/>
      </c>
      <c r="N202" s="328" t="str">
        <f>IFERROR(VLOOKUP(N200,'P1'!$B:$AP,31,FALSE),"")</f>
        <v/>
      </c>
      <c r="O202" s="328" t="str">
        <f>IFERROR(VLOOKUP(O200,'P1'!$B:$AP,31,FALSE),"")</f>
        <v/>
      </c>
      <c r="P202" s="328" t="str">
        <f>IFERROR(VLOOKUP(P200,'P1'!$B:$AP,31,FALSE),"")</f>
        <v/>
      </c>
      <c r="Q202" s="328" t="str">
        <f>IFERROR(VLOOKUP(Q200,'P1'!$B:$AP,31,FALSE),"")</f>
        <v/>
      </c>
      <c r="R202" s="328" t="str">
        <f>IFERROR(VLOOKUP(R200,'P1'!$B:$AP,31,FALSE),"")</f>
        <v/>
      </c>
      <c r="S202" s="328" t="str">
        <f>IFERROR(VLOOKUP(S200,'P1'!$B:$AP,31,FALSE),"")</f>
        <v/>
      </c>
      <c r="T202" s="328" t="str">
        <f>IFERROR(VLOOKUP(T200,'P1'!$B:$AP,31,FALSE),"")</f>
        <v/>
      </c>
      <c r="U202" s="328" t="str">
        <f>IFERROR(VLOOKUP(U200,'P1'!$B:$AP,31,FALSE),"")</f>
        <v/>
      </c>
      <c r="V202" s="328" t="str">
        <f>IFERROR(VLOOKUP(V200,'P1'!$B:$AP,31,FALSE),"")</f>
        <v/>
      </c>
      <c r="W202" s="328" t="str">
        <f>IFERROR(VLOOKUP(W200,'P1'!$B:$AP,31,FALSE),"")</f>
        <v/>
      </c>
      <c r="X202" s="328" t="str">
        <f>IFERROR(VLOOKUP(X200,'P1'!$B:$AP,31,FALSE),"")</f>
        <v/>
      </c>
      <c r="Y202" s="328" t="str">
        <f>IFERROR(VLOOKUP(Y200,'P1'!$B:$AP,31,FALSE),"")</f>
        <v/>
      </c>
      <c r="Z202" s="328" t="str">
        <f>IFERROR(VLOOKUP(Z200,'P1'!$B:$AP,31,FALSE),"")</f>
        <v/>
      </c>
      <c r="AA202" s="328" t="str">
        <f>IFERROR(VLOOKUP(AA200,'P1'!$B:$AP,31,FALSE),"")</f>
        <v/>
      </c>
      <c r="AB202" s="328" t="str">
        <f>IFERROR(VLOOKUP(AB200,'P1'!$B:$AP,31,FALSE),"")</f>
        <v/>
      </c>
      <c r="AC202" s="328" t="str">
        <f>IFERROR(VLOOKUP(AC200,'P1'!$B:$AP,31,FALSE),"")</f>
        <v/>
      </c>
      <c r="AD202" s="328" t="str">
        <f>IFERROR(VLOOKUP(AD200,'P1'!$B:$AP,31,FALSE),"")</f>
        <v/>
      </c>
      <c r="AE202" s="328" t="str">
        <f>IFERROR(VLOOKUP(AE200,'P1'!$B:$AP,31,FALSE),"")</f>
        <v/>
      </c>
      <c r="AF202" s="328" t="str">
        <f>IFERROR(VLOOKUP(AF200,'P1'!$B:$AP,31,FALSE),"")</f>
        <v/>
      </c>
      <c r="AG202" s="328" t="str">
        <f>IFERROR(VLOOKUP(AG200,'P1'!$B:$AP,31,FALSE),"")</f>
        <v/>
      </c>
      <c r="AH202" s="328" t="str">
        <f>IFERROR(VLOOKUP(AH200,'P1'!$B:$AP,31,FALSE),"")</f>
        <v/>
      </c>
      <c r="AI202" s="328" t="str">
        <f>IFERROR(VLOOKUP(AI200,'P1'!$B:$AP,31,FALSE),"")</f>
        <v/>
      </c>
      <c r="AJ202" s="328" t="str">
        <f>IFERROR(VLOOKUP(AJ200,'P1'!$B:$AP,31,FALSE),"")</f>
        <v/>
      </c>
      <c r="AK202" s="328" t="str">
        <f>IFERROR(VLOOKUP(AK200,'P1'!$B:$AP,31,FALSE),"")</f>
        <v/>
      </c>
      <c r="AL202" s="328" t="str">
        <f>IFERROR(VLOOKUP(AL200,'P1'!$B:$AP,31,FALSE),"")</f>
        <v/>
      </c>
      <c r="AM202" s="328" t="str">
        <f>IFERROR(VLOOKUP(AM200,'P1'!$B:$AP,31,FALSE),"")</f>
        <v/>
      </c>
      <c r="AN202" s="550"/>
      <c r="AO202" s="528"/>
      <c r="AP202" s="555"/>
      <c r="AQ202" s="556"/>
      <c r="AR202" s="528"/>
      <c r="AS202" s="528"/>
      <c r="AT202" s="529"/>
      <c r="AU202" s="329"/>
      <c r="AV202" s="329"/>
      <c r="AX202" s="329"/>
      <c r="AY202" s="329"/>
    </row>
    <row r="203" spans="1:51" s="302" customFormat="1" ht="12" customHeight="1">
      <c r="A203" s="530">
        <v>61</v>
      </c>
      <c r="B203" s="533"/>
      <c r="C203" s="536"/>
      <c r="D203" s="539" t="s">
        <v>400</v>
      </c>
      <c r="E203" s="319"/>
      <c r="F203" s="542"/>
      <c r="G203" s="543"/>
      <c r="H203" s="320" t="s">
        <v>401</v>
      </c>
      <c r="I203" s="321"/>
      <c r="J203" s="321"/>
      <c r="K203" s="321"/>
      <c r="L203" s="321"/>
      <c r="M203" s="321"/>
      <c r="N203" s="321"/>
      <c r="O203" s="321"/>
      <c r="P203" s="321"/>
      <c r="Q203" s="321"/>
      <c r="R203" s="321"/>
      <c r="S203" s="321"/>
      <c r="T203" s="321"/>
      <c r="U203" s="321"/>
      <c r="V203" s="321"/>
      <c r="W203" s="321"/>
      <c r="X203" s="321"/>
      <c r="Y203" s="321"/>
      <c r="Z203" s="321"/>
      <c r="AA203" s="321"/>
      <c r="AB203" s="321"/>
      <c r="AC203" s="321"/>
      <c r="AD203" s="321"/>
      <c r="AE203" s="321"/>
      <c r="AF203" s="321"/>
      <c r="AG203" s="321"/>
      <c r="AH203" s="321"/>
      <c r="AI203" s="321"/>
      <c r="AJ203" s="321"/>
      <c r="AK203" s="321"/>
      <c r="AL203" s="321"/>
      <c r="AM203" s="321"/>
      <c r="AN203" s="548">
        <f t="shared" ref="AN203" si="232">IF(LEFT($AN$1,6)="共同生活援助",SUM(I204:AM204),SUM(I204:AM205))</f>
        <v>0</v>
      </c>
      <c r="AO203" s="526">
        <f>IF($AN$3="４週",AN203/4,AN203/(DAY(EOMONTH($I$21,0))/7))</f>
        <v>0</v>
      </c>
      <c r="AP203" s="551"/>
      <c r="AQ203" s="552"/>
      <c r="AR203" s="526" t="str">
        <f t="shared" ref="AR203" si="233">IF($AN$3="４週",AU204,AV204)</f>
        <v/>
      </c>
      <c r="AS203" s="526"/>
      <c r="AT203" s="529"/>
      <c r="AU203" s="322" t="s">
        <v>402</v>
      </c>
      <c r="AV203" s="322" t="s">
        <v>403</v>
      </c>
      <c r="AX203" s="322" t="s">
        <v>404</v>
      </c>
      <c r="AY203" s="322" t="s">
        <v>405</v>
      </c>
    </row>
    <row r="204" spans="1:51" s="302" customFormat="1" ht="12" customHeight="1">
      <c r="A204" s="531"/>
      <c r="B204" s="534"/>
      <c r="C204" s="537"/>
      <c r="D204" s="540"/>
      <c r="E204" s="323"/>
      <c r="F204" s="544"/>
      <c r="G204" s="545"/>
      <c r="H204" s="324" t="s">
        <v>406</v>
      </c>
      <c r="I204" s="328" t="str">
        <f>IFERROR(VLOOKUP(I203,'P1'!$B:$AP,41,FALSE),"")</f>
        <v/>
      </c>
      <c r="J204" s="328" t="str">
        <f>IFERROR(VLOOKUP(J203,'P1'!$B:$AP,41,FALSE),"")</f>
        <v/>
      </c>
      <c r="K204" s="328" t="str">
        <f>IFERROR(VLOOKUP(K203,'P1'!$B:$AP,41,FALSE),"")</f>
        <v/>
      </c>
      <c r="L204" s="328" t="str">
        <f>IFERROR(VLOOKUP(L203,'P1'!$B:$AP,41,FALSE),"")</f>
        <v/>
      </c>
      <c r="M204" s="328" t="str">
        <f>IFERROR(VLOOKUP(M203,'P1'!$B:$AP,41,FALSE),"")</f>
        <v/>
      </c>
      <c r="N204" s="328" t="str">
        <f>IFERROR(VLOOKUP(N203,'P1'!$B:$AP,41,FALSE),"")</f>
        <v/>
      </c>
      <c r="O204" s="328" t="str">
        <f>IFERROR(VLOOKUP(O203,'P1'!$B:$AP,41,FALSE),"")</f>
        <v/>
      </c>
      <c r="P204" s="328" t="str">
        <f>IFERROR(VLOOKUP(P203,'P1'!$B:$AP,41,FALSE),"")</f>
        <v/>
      </c>
      <c r="Q204" s="328" t="str">
        <f>IFERROR(VLOOKUP(Q203,'P1'!$B:$AP,41,FALSE),"")</f>
        <v/>
      </c>
      <c r="R204" s="328" t="str">
        <f>IFERROR(VLOOKUP(R203,'P1'!$B:$AP,41,FALSE),"")</f>
        <v/>
      </c>
      <c r="S204" s="328" t="str">
        <f>IFERROR(VLOOKUP(S203,'P1'!$B:$AP,41,FALSE),"")</f>
        <v/>
      </c>
      <c r="T204" s="328" t="str">
        <f>IFERROR(VLOOKUP(T203,'P1'!$B:$AP,41,FALSE),"")</f>
        <v/>
      </c>
      <c r="U204" s="328" t="str">
        <f>IFERROR(VLOOKUP(U203,'P1'!$B:$AP,41,FALSE),"")</f>
        <v/>
      </c>
      <c r="V204" s="328" t="str">
        <f>IFERROR(VLOOKUP(V203,'P1'!$B:$AP,41,FALSE),"")</f>
        <v/>
      </c>
      <c r="W204" s="328" t="str">
        <f>IFERROR(VLOOKUP(W203,'P1'!$B:$AP,41,FALSE),"")</f>
        <v/>
      </c>
      <c r="X204" s="328" t="str">
        <f>IFERROR(VLOOKUP(X203,'P1'!$B:$AP,41,FALSE),"")</f>
        <v/>
      </c>
      <c r="Y204" s="328" t="str">
        <f>IFERROR(VLOOKUP(Y203,'P1'!$B:$AP,41,FALSE),"")</f>
        <v/>
      </c>
      <c r="Z204" s="328" t="str">
        <f>IFERROR(VLOOKUP(Z203,'P1'!$B:$AP,41,FALSE),"")</f>
        <v/>
      </c>
      <c r="AA204" s="328" t="str">
        <f>IFERROR(VLOOKUP(AA203,'P1'!$B:$AP,41,FALSE),"")</f>
        <v/>
      </c>
      <c r="AB204" s="328" t="str">
        <f>IFERROR(VLOOKUP(AB203,'P1'!$B:$AP,41,FALSE),"")</f>
        <v/>
      </c>
      <c r="AC204" s="328" t="str">
        <f>IFERROR(VLOOKUP(AC203,'P1'!$B:$AP,41,FALSE),"")</f>
        <v/>
      </c>
      <c r="AD204" s="328" t="str">
        <f>IFERROR(VLOOKUP(AD203,'P1'!$B:$AP,41,FALSE),"")</f>
        <v/>
      </c>
      <c r="AE204" s="328" t="str">
        <f>IFERROR(VLOOKUP(AE203,'P1'!$B:$AP,41,FALSE),"")</f>
        <v/>
      </c>
      <c r="AF204" s="328" t="str">
        <f>IFERROR(VLOOKUP(AF203,'P1'!$B:$AP,41,FALSE),"")</f>
        <v/>
      </c>
      <c r="AG204" s="328" t="str">
        <f>IFERROR(VLOOKUP(AG203,'P1'!$B:$AP,41,FALSE),"")</f>
        <v/>
      </c>
      <c r="AH204" s="328" t="str">
        <f>IFERROR(VLOOKUP(AH203,'P1'!$B:$AP,41,FALSE),"")</f>
        <v/>
      </c>
      <c r="AI204" s="328" t="str">
        <f>IFERROR(VLOOKUP(AI203,'P1'!$B:$AP,41,FALSE),"")</f>
        <v/>
      </c>
      <c r="AJ204" s="328" t="str">
        <f>IFERROR(VLOOKUP(AJ203,'P1'!$B:$AP,41,FALSE),"")</f>
        <v/>
      </c>
      <c r="AK204" s="328" t="str">
        <f>IFERROR(VLOOKUP(AK203,'P1'!$B:$AP,41,FALSE),"")</f>
        <v/>
      </c>
      <c r="AL204" s="328" t="str">
        <f>IFERROR(VLOOKUP(AL203,'P1'!$B:$AP,41,FALSE),"")</f>
        <v/>
      </c>
      <c r="AM204" s="328" t="str">
        <f>IFERROR(VLOOKUP(AM203,'P1'!$B:$AP,41,FALSE),"")</f>
        <v/>
      </c>
      <c r="AN204" s="549"/>
      <c r="AO204" s="527"/>
      <c r="AP204" s="553"/>
      <c r="AQ204" s="554"/>
      <c r="AR204" s="527"/>
      <c r="AS204" s="527"/>
      <c r="AT204" s="529"/>
      <c r="AU204" s="326" t="str">
        <f t="shared" ref="AU204" si="234">IFERROR(IF($D203="□",($AO203/$AK$6),($AO203/$AK$8)),"")</f>
        <v/>
      </c>
      <c r="AV204" s="326" t="str">
        <f t="shared" ref="AV204" si="235">IFERROR(IF($D203="□",($AN203/$AO$6),($AN203/$AO$8)),"")</f>
        <v/>
      </c>
      <c r="AX204" s="326" t="s">
        <v>565</v>
      </c>
      <c r="AY204" s="326" t="s">
        <v>565</v>
      </c>
    </row>
    <row r="205" spans="1:51" s="302" customFormat="1" ht="12" customHeight="1">
      <c r="A205" s="532"/>
      <c r="B205" s="535"/>
      <c r="C205" s="538"/>
      <c r="D205" s="541"/>
      <c r="E205" s="323"/>
      <c r="F205" s="546"/>
      <c r="G205" s="547"/>
      <c r="H205" s="327" t="s">
        <v>407</v>
      </c>
      <c r="I205" s="328" t="str">
        <f>IFERROR(VLOOKUP(I203,'P1'!$B:$AP,31,FALSE),"")</f>
        <v/>
      </c>
      <c r="J205" s="328" t="str">
        <f>IFERROR(VLOOKUP(J203,'P1'!$B:$AP,31,FALSE),"")</f>
        <v/>
      </c>
      <c r="K205" s="328" t="str">
        <f>IFERROR(VLOOKUP(K203,'P1'!$B:$AP,31,FALSE),"")</f>
        <v/>
      </c>
      <c r="L205" s="328" t="str">
        <f>IFERROR(VLOOKUP(L203,'P1'!$B:$AP,31,FALSE),"")</f>
        <v/>
      </c>
      <c r="M205" s="328" t="str">
        <f>IFERROR(VLOOKUP(M203,'P1'!$B:$AP,31,FALSE),"")</f>
        <v/>
      </c>
      <c r="N205" s="328" t="str">
        <f>IFERROR(VLOOKUP(N203,'P1'!$B:$AP,31,FALSE),"")</f>
        <v/>
      </c>
      <c r="O205" s="328" t="str">
        <f>IFERROR(VLOOKUP(O203,'P1'!$B:$AP,31,FALSE),"")</f>
        <v/>
      </c>
      <c r="P205" s="328" t="str">
        <f>IFERROR(VLOOKUP(P203,'P1'!$B:$AP,31,FALSE),"")</f>
        <v/>
      </c>
      <c r="Q205" s="328" t="str">
        <f>IFERROR(VLOOKUP(Q203,'P1'!$B:$AP,31,FALSE),"")</f>
        <v/>
      </c>
      <c r="R205" s="328" t="str">
        <f>IFERROR(VLOOKUP(R203,'P1'!$B:$AP,31,FALSE),"")</f>
        <v/>
      </c>
      <c r="S205" s="328" t="str">
        <f>IFERROR(VLOOKUP(S203,'P1'!$B:$AP,31,FALSE),"")</f>
        <v/>
      </c>
      <c r="T205" s="328" t="str">
        <f>IFERROR(VLOOKUP(T203,'P1'!$B:$AP,31,FALSE),"")</f>
        <v/>
      </c>
      <c r="U205" s="328" t="str">
        <f>IFERROR(VLOOKUP(U203,'P1'!$B:$AP,31,FALSE),"")</f>
        <v/>
      </c>
      <c r="V205" s="328" t="str">
        <f>IFERROR(VLOOKUP(V203,'P1'!$B:$AP,31,FALSE),"")</f>
        <v/>
      </c>
      <c r="W205" s="328" t="str">
        <f>IFERROR(VLOOKUP(W203,'P1'!$B:$AP,31,FALSE),"")</f>
        <v/>
      </c>
      <c r="X205" s="328" t="str">
        <f>IFERROR(VLOOKUP(X203,'P1'!$B:$AP,31,FALSE),"")</f>
        <v/>
      </c>
      <c r="Y205" s="328" t="str">
        <f>IFERROR(VLOOKUP(Y203,'P1'!$B:$AP,31,FALSE),"")</f>
        <v/>
      </c>
      <c r="Z205" s="328" t="str">
        <f>IFERROR(VLOOKUP(Z203,'P1'!$B:$AP,31,FALSE),"")</f>
        <v/>
      </c>
      <c r="AA205" s="328" t="str">
        <f>IFERROR(VLOOKUP(AA203,'P1'!$B:$AP,31,FALSE),"")</f>
        <v/>
      </c>
      <c r="AB205" s="328" t="str">
        <f>IFERROR(VLOOKUP(AB203,'P1'!$B:$AP,31,FALSE),"")</f>
        <v/>
      </c>
      <c r="AC205" s="328" t="str">
        <f>IFERROR(VLOOKUP(AC203,'P1'!$B:$AP,31,FALSE),"")</f>
        <v/>
      </c>
      <c r="AD205" s="328" t="str">
        <f>IFERROR(VLOOKUP(AD203,'P1'!$B:$AP,31,FALSE),"")</f>
        <v/>
      </c>
      <c r="AE205" s="328" t="str">
        <f>IFERROR(VLOOKUP(AE203,'P1'!$B:$AP,31,FALSE),"")</f>
        <v/>
      </c>
      <c r="AF205" s="328" t="str">
        <f>IFERROR(VLOOKUP(AF203,'P1'!$B:$AP,31,FALSE),"")</f>
        <v/>
      </c>
      <c r="AG205" s="328" t="str">
        <f>IFERROR(VLOOKUP(AG203,'P1'!$B:$AP,31,FALSE),"")</f>
        <v/>
      </c>
      <c r="AH205" s="328" t="str">
        <f>IFERROR(VLOOKUP(AH203,'P1'!$B:$AP,31,FALSE),"")</f>
        <v/>
      </c>
      <c r="AI205" s="328" t="str">
        <f>IFERROR(VLOOKUP(AI203,'P1'!$B:$AP,31,FALSE),"")</f>
        <v/>
      </c>
      <c r="AJ205" s="328" t="str">
        <f>IFERROR(VLOOKUP(AJ203,'P1'!$B:$AP,31,FALSE),"")</f>
        <v/>
      </c>
      <c r="AK205" s="328" t="str">
        <f>IFERROR(VLOOKUP(AK203,'P1'!$B:$AP,31,FALSE),"")</f>
        <v/>
      </c>
      <c r="AL205" s="328" t="str">
        <f>IFERROR(VLOOKUP(AL203,'P1'!$B:$AP,31,FALSE),"")</f>
        <v/>
      </c>
      <c r="AM205" s="328" t="str">
        <f>IFERROR(VLOOKUP(AM203,'P1'!$B:$AP,31,FALSE),"")</f>
        <v/>
      </c>
      <c r="AN205" s="550"/>
      <c r="AO205" s="528"/>
      <c r="AP205" s="555"/>
      <c r="AQ205" s="556"/>
      <c r="AR205" s="528"/>
      <c r="AS205" s="528"/>
      <c r="AT205" s="529"/>
      <c r="AU205" s="329"/>
      <c r="AV205" s="329"/>
      <c r="AX205" s="329"/>
      <c r="AY205" s="329"/>
    </row>
    <row r="206" spans="1:51" s="302" customFormat="1" ht="12" customHeight="1">
      <c r="A206" s="530">
        <v>62</v>
      </c>
      <c r="B206" s="533"/>
      <c r="C206" s="536"/>
      <c r="D206" s="539" t="s">
        <v>400</v>
      </c>
      <c r="E206" s="319"/>
      <c r="F206" s="542"/>
      <c r="G206" s="543"/>
      <c r="H206" s="320" t="s">
        <v>401</v>
      </c>
      <c r="I206" s="321"/>
      <c r="J206" s="321"/>
      <c r="K206" s="321"/>
      <c r="L206" s="321"/>
      <c r="M206" s="321"/>
      <c r="N206" s="321"/>
      <c r="O206" s="321"/>
      <c r="P206" s="321"/>
      <c r="Q206" s="321"/>
      <c r="R206" s="321"/>
      <c r="S206" s="321"/>
      <c r="T206" s="321"/>
      <c r="U206" s="321"/>
      <c r="V206" s="321"/>
      <c r="W206" s="321"/>
      <c r="X206" s="321"/>
      <c r="Y206" s="321"/>
      <c r="Z206" s="321"/>
      <c r="AA206" s="321"/>
      <c r="AB206" s="321"/>
      <c r="AC206" s="321"/>
      <c r="AD206" s="321"/>
      <c r="AE206" s="321"/>
      <c r="AF206" s="321"/>
      <c r="AG206" s="321"/>
      <c r="AH206" s="321"/>
      <c r="AI206" s="321"/>
      <c r="AJ206" s="321"/>
      <c r="AK206" s="321"/>
      <c r="AL206" s="321"/>
      <c r="AM206" s="321"/>
      <c r="AN206" s="548">
        <f t="shared" ref="AN206" si="236">IF(LEFT($AN$1,6)="共同生活援助",SUM(I207:AM207),SUM(I207:AM208))</f>
        <v>0</v>
      </c>
      <c r="AO206" s="526">
        <f>IF($AN$3="４週",AN206/4,AN206/(DAY(EOMONTH($I$21,0))/7))</f>
        <v>0</v>
      </c>
      <c r="AP206" s="551"/>
      <c r="AQ206" s="552"/>
      <c r="AR206" s="526" t="str">
        <f t="shared" ref="AR206" si="237">IF($AN$3="４週",AU207,AV207)</f>
        <v/>
      </c>
      <c r="AS206" s="526"/>
      <c r="AT206" s="529"/>
      <c r="AU206" s="322" t="s">
        <v>402</v>
      </c>
      <c r="AV206" s="322" t="s">
        <v>403</v>
      </c>
      <c r="AX206" s="322" t="s">
        <v>404</v>
      </c>
      <c r="AY206" s="322" t="s">
        <v>405</v>
      </c>
    </row>
    <row r="207" spans="1:51" s="302" customFormat="1" ht="12" customHeight="1">
      <c r="A207" s="531"/>
      <c r="B207" s="534"/>
      <c r="C207" s="537"/>
      <c r="D207" s="540"/>
      <c r="E207" s="323"/>
      <c r="F207" s="544"/>
      <c r="G207" s="545"/>
      <c r="H207" s="324" t="s">
        <v>406</v>
      </c>
      <c r="I207" s="328" t="str">
        <f>IFERROR(VLOOKUP(I206,'P1'!$B:$AP,41,FALSE),"")</f>
        <v/>
      </c>
      <c r="J207" s="328" t="str">
        <f>IFERROR(VLOOKUP(J206,'P1'!$B:$AP,41,FALSE),"")</f>
        <v/>
      </c>
      <c r="K207" s="328" t="str">
        <f>IFERROR(VLOOKUP(K206,'P1'!$B:$AP,41,FALSE),"")</f>
        <v/>
      </c>
      <c r="L207" s="328" t="str">
        <f>IFERROR(VLOOKUP(L206,'P1'!$B:$AP,41,FALSE),"")</f>
        <v/>
      </c>
      <c r="M207" s="328" t="str">
        <f>IFERROR(VLOOKUP(M206,'P1'!$B:$AP,41,FALSE),"")</f>
        <v/>
      </c>
      <c r="N207" s="328" t="str">
        <f>IFERROR(VLOOKUP(N206,'P1'!$B:$AP,41,FALSE),"")</f>
        <v/>
      </c>
      <c r="O207" s="328" t="str">
        <f>IFERROR(VLOOKUP(O206,'P1'!$B:$AP,41,FALSE),"")</f>
        <v/>
      </c>
      <c r="P207" s="328" t="str">
        <f>IFERROR(VLOOKUP(P206,'P1'!$B:$AP,41,FALSE),"")</f>
        <v/>
      </c>
      <c r="Q207" s="328" t="str">
        <f>IFERROR(VLOOKUP(Q206,'P1'!$B:$AP,41,FALSE),"")</f>
        <v/>
      </c>
      <c r="R207" s="328" t="str">
        <f>IFERROR(VLOOKUP(R206,'P1'!$B:$AP,41,FALSE),"")</f>
        <v/>
      </c>
      <c r="S207" s="328" t="str">
        <f>IFERROR(VLOOKUP(S206,'P1'!$B:$AP,41,FALSE),"")</f>
        <v/>
      </c>
      <c r="T207" s="328" t="str">
        <f>IFERROR(VLOOKUP(T206,'P1'!$B:$AP,41,FALSE),"")</f>
        <v/>
      </c>
      <c r="U207" s="328" t="str">
        <f>IFERROR(VLOOKUP(U206,'P1'!$B:$AP,41,FALSE),"")</f>
        <v/>
      </c>
      <c r="V207" s="328" t="str">
        <f>IFERROR(VLOOKUP(V206,'P1'!$B:$AP,41,FALSE),"")</f>
        <v/>
      </c>
      <c r="W207" s="328" t="str">
        <f>IFERROR(VLOOKUP(W206,'P1'!$B:$AP,41,FALSE),"")</f>
        <v/>
      </c>
      <c r="X207" s="328" t="str">
        <f>IFERROR(VLOOKUP(X206,'P1'!$B:$AP,41,FALSE),"")</f>
        <v/>
      </c>
      <c r="Y207" s="328" t="str">
        <f>IFERROR(VLOOKUP(Y206,'P1'!$B:$AP,41,FALSE),"")</f>
        <v/>
      </c>
      <c r="Z207" s="328" t="str">
        <f>IFERROR(VLOOKUP(Z206,'P1'!$B:$AP,41,FALSE),"")</f>
        <v/>
      </c>
      <c r="AA207" s="328" t="str">
        <f>IFERROR(VLOOKUP(AA206,'P1'!$B:$AP,41,FALSE),"")</f>
        <v/>
      </c>
      <c r="AB207" s="328" t="str">
        <f>IFERROR(VLOOKUP(AB206,'P1'!$B:$AP,41,FALSE),"")</f>
        <v/>
      </c>
      <c r="AC207" s="328" t="str">
        <f>IFERROR(VLOOKUP(AC206,'P1'!$B:$AP,41,FALSE),"")</f>
        <v/>
      </c>
      <c r="AD207" s="328" t="str">
        <f>IFERROR(VLOOKUP(AD206,'P1'!$B:$AP,41,FALSE),"")</f>
        <v/>
      </c>
      <c r="AE207" s="328" t="str">
        <f>IFERROR(VLOOKUP(AE206,'P1'!$B:$AP,41,FALSE),"")</f>
        <v/>
      </c>
      <c r="AF207" s="328" t="str">
        <f>IFERROR(VLOOKUP(AF206,'P1'!$B:$AP,41,FALSE),"")</f>
        <v/>
      </c>
      <c r="AG207" s="328" t="str">
        <f>IFERROR(VLOOKUP(AG206,'P1'!$B:$AP,41,FALSE),"")</f>
        <v/>
      </c>
      <c r="AH207" s="328" t="str">
        <f>IFERROR(VLOOKUP(AH206,'P1'!$B:$AP,41,FALSE),"")</f>
        <v/>
      </c>
      <c r="AI207" s="328" t="str">
        <f>IFERROR(VLOOKUP(AI206,'P1'!$B:$AP,41,FALSE),"")</f>
        <v/>
      </c>
      <c r="AJ207" s="328" t="str">
        <f>IFERROR(VLOOKUP(AJ206,'P1'!$B:$AP,41,FALSE),"")</f>
        <v/>
      </c>
      <c r="AK207" s="328" t="str">
        <f>IFERROR(VLOOKUP(AK206,'P1'!$B:$AP,41,FALSE),"")</f>
        <v/>
      </c>
      <c r="AL207" s="328" t="str">
        <f>IFERROR(VLOOKUP(AL206,'P1'!$B:$AP,41,FALSE),"")</f>
        <v/>
      </c>
      <c r="AM207" s="328" t="str">
        <f>IFERROR(VLOOKUP(AM206,'P1'!$B:$AP,41,FALSE),"")</f>
        <v/>
      </c>
      <c r="AN207" s="549"/>
      <c r="AO207" s="527"/>
      <c r="AP207" s="553"/>
      <c r="AQ207" s="554"/>
      <c r="AR207" s="527"/>
      <c r="AS207" s="527"/>
      <c r="AT207" s="529"/>
      <c r="AU207" s="326" t="str">
        <f t="shared" ref="AU207" si="238">IFERROR(IF($D206="□",($AO206/$AK$6),($AO206/$AK$8)),"")</f>
        <v/>
      </c>
      <c r="AV207" s="326" t="str">
        <f t="shared" ref="AV207" si="239">IFERROR(IF($D206="□",($AN206/$AO$6),($AN206/$AO$8)),"")</f>
        <v/>
      </c>
      <c r="AX207" s="326" t="s">
        <v>565</v>
      </c>
      <c r="AY207" s="326" t="s">
        <v>565</v>
      </c>
    </row>
    <row r="208" spans="1:51" s="302" customFormat="1" ht="12" customHeight="1">
      <c r="A208" s="532"/>
      <c r="B208" s="535"/>
      <c r="C208" s="538"/>
      <c r="D208" s="541"/>
      <c r="E208" s="323"/>
      <c r="F208" s="546"/>
      <c r="G208" s="547"/>
      <c r="H208" s="327" t="s">
        <v>407</v>
      </c>
      <c r="I208" s="328" t="str">
        <f>IFERROR(VLOOKUP(I206,'P1'!$B:$AP,31,FALSE),"")</f>
        <v/>
      </c>
      <c r="J208" s="328" t="str">
        <f>IFERROR(VLOOKUP(J206,'P1'!$B:$AP,31,FALSE),"")</f>
        <v/>
      </c>
      <c r="K208" s="328" t="str">
        <f>IFERROR(VLOOKUP(K206,'P1'!$B:$AP,31,FALSE),"")</f>
        <v/>
      </c>
      <c r="L208" s="328" t="str">
        <f>IFERROR(VLOOKUP(L206,'P1'!$B:$AP,31,FALSE),"")</f>
        <v/>
      </c>
      <c r="M208" s="328" t="str">
        <f>IFERROR(VLOOKUP(M206,'P1'!$B:$AP,31,FALSE),"")</f>
        <v/>
      </c>
      <c r="N208" s="328" t="str">
        <f>IFERROR(VLOOKUP(N206,'P1'!$B:$AP,31,FALSE),"")</f>
        <v/>
      </c>
      <c r="O208" s="328" t="str">
        <f>IFERROR(VLOOKUP(O206,'P1'!$B:$AP,31,FALSE),"")</f>
        <v/>
      </c>
      <c r="P208" s="328" t="str">
        <f>IFERROR(VLOOKUP(P206,'P1'!$B:$AP,31,FALSE),"")</f>
        <v/>
      </c>
      <c r="Q208" s="328" t="str">
        <f>IFERROR(VLOOKUP(Q206,'P1'!$B:$AP,31,FALSE),"")</f>
        <v/>
      </c>
      <c r="R208" s="328" t="str">
        <f>IFERROR(VLOOKUP(R206,'P1'!$B:$AP,31,FALSE),"")</f>
        <v/>
      </c>
      <c r="S208" s="328" t="str">
        <f>IFERROR(VLOOKUP(S206,'P1'!$B:$AP,31,FALSE),"")</f>
        <v/>
      </c>
      <c r="T208" s="328" t="str">
        <f>IFERROR(VLOOKUP(T206,'P1'!$B:$AP,31,FALSE),"")</f>
        <v/>
      </c>
      <c r="U208" s="328" t="str">
        <f>IFERROR(VLOOKUP(U206,'P1'!$B:$AP,31,FALSE),"")</f>
        <v/>
      </c>
      <c r="V208" s="328" t="str">
        <f>IFERROR(VLOOKUP(V206,'P1'!$B:$AP,31,FALSE),"")</f>
        <v/>
      </c>
      <c r="W208" s="328" t="str">
        <f>IFERROR(VLOOKUP(W206,'P1'!$B:$AP,31,FALSE),"")</f>
        <v/>
      </c>
      <c r="X208" s="328" t="str">
        <f>IFERROR(VLOOKUP(X206,'P1'!$B:$AP,31,FALSE),"")</f>
        <v/>
      </c>
      <c r="Y208" s="328" t="str">
        <f>IFERROR(VLOOKUP(Y206,'P1'!$B:$AP,31,FALSE),"")</f>
        <v/>
      </c>
      <c r="Z208" s="328" t="str">
        <f>IFERROR(VLOOKUP(Z206,'P1'!$B:$AP,31,FALSE),"")</f>
        <v/>
      </c>
      <c r="AA208" s="328" t="str">
        <f>IFERROR(VLOOKUP(AA206,'P1'!$B:$AP,31,FALSE),"")</f>
        <v/>
      </c>
      <c r="AB208" s="328" t="str">
        <f>IFERROR(VLOOKUP(AB206,'P1'!$B:$AP,31,FALSE),"")</f>
        <v/>
      </c>
      <c r="AC208" s="328" t="str">
        <f>IFERROR(VLOOKUP(AC206,'P1'!$B:$AP,31,FALSE),"")</f>
        <v/>
      </c>
      <c r="AD208" s="328" t="str">
        <f>IFERROR(VLOOKUP(AD206,'P1'!$B:$AP,31,FALSE),"")</f>
        <v/>
      </c>
      <c r="AE208" s="328" t="str">
        <f>IFERROR(VLOOKUP(AE206,'P1'!$B:$AP,31,FALSE),"")</f>
        <v/>
      </c>
      <c r="AF208" s="328" t="str">
        <f>IFERROR(VLOOKUP(AF206,'P1'!$B:$AP,31,FALSE),"")</f>
        <v/>
      </c>
      <c r="AG208" s="328" t="str">
        <f>IFERROR(VLOOKUP(AG206,'P1'!$B:$AP,31,FALSE),"")</f>
        <v/>
      </c>
      <c r="AH208" s="328" t="str">
        <f>IFERROR(VLOOKUP(AH206,'P1'!$B:$AP,31,FALSE),"")</f>
        <v/>
      </c>
      <c r="AI208" s="328" t="str">
        <f>IFERROR(VLOOKUP(AI206,'P1'!$B:$AP,31,FALSE),"")</f>
        <v/>
      </c>
      <c r="AJ208" s="328" t="str">
        <f>IFERROR(VLOOKUP(AJ206,'P1'!$B:$AP,31,FALSE),"")</f>
        <v/>
      </c>
      <c r="AK208" s="328" t="str">
        <f>IFERROR(VLOOKUP(AK206,'P1'!$B:$AP,31,FALSE),"")</f>
        <v/>
      </c>
      <c r="AL208" s="328" t="str">
        <f>IFERROR(VLOOKUP(AL206,'P1'!$B:$AP,31,FALSE),"")</f>
        <v/>
      </c>
      <c r="AM208" s="328" t="str">
        <f>IFERROR(VLOOKUP(AM206,'P1'!$B:$AP,31,FALSE),"")</f>
        <v/>
      </c>
      <c r="AN208" s="550"/>
      <c r="AO208" s="528"/>
      <c r="AP208" s="555"/>
      <c r="AQ208" s="556"/>
      <c r="AR208" s="528"/>
      <c r="AS208" s="528"/>
      <c r="AT208" s="529"/>
      <c r="AU208" s="329"/>
      <c r="AV208" s="329"/>
      <c r="AX208" s="329"/>
      <c r="AY208" s="329"/>
    </row>
    <row r="209" spans="1:51" s="302" customFormat="1" ht="12" customHeight="1">
      <c r="A209" s="530">
        <v>63</v>
      </c>
      <c r="B209" s="533"/>
      <c r="C209" s="536"/>
      <c r="D209" s="539" t="s">
        <v>400</v>
      </c>
      <c r="E209" s="319"/>
      <c r="F209" s="542"/>
      <c r="G209" s="543"/>
      <c r="H209" s="320" t="s">
        <v>401</v>
      </c>
      <c r="I209" s="321"/>
      <c r="J209" s="321"/>
      <c r="K209" s="321"/>
      <c r="L209" s="321"/>
      <c r="M209" s="321"/>
      <c r="N209" s="321"/>
      <c r="O209" s="321"/>
      <c r="P209" s="321"/>
      <c r="Q209" s="321"/>
      <c r="R209" s="321"/>
      <c r="S209" s="321"/>
      <c r="T209" s="321"/>
      <c r="U209" s="321"/>
      <c r="V209" s="321"/>
      <c r="W209" s="321"/>
      <c r="X209" s="321"/>
      <c r="Y209" s="321"/>
      <c r="Z209" s="321"/>
      <c r="AA209" s="321"/>
      <c r="AB209" s="321"/>
      <c r="AC209" s="321"/>
      <c r="AD209" s="321"/>
      <c r="AE209" s="321"/>
      <c r="AF209" s="321"/>
      <c r="AG209" s="321"/>
      <c r="AH209" s="321"/>
      <c r="AI209" s="321"/>
      <c r="AJ209" s="321"/>
      <c r="AK209" s="321"/>
      <c r="AL209" s="321"/>
      <c r="AM209" s="321"/>
      <c r="AN209" s="548">
        <f t="shared" ref="AN209" si="240">IF(LEFT($AN$1,6)="共同生活援助",SUM(I210:AM210),SUM(I210:AM211))</f>
        <v>0</v>
      </c>
      <c r="AO209" s="526">
        <f>IF($AN$3="４週",AN209/4,AN209/(DAY(EOMONTH($I$21,0))/7))</f>
        <v>0</v>
      </c>
      <c r="AP209" s="551"/>
      <c r="AQ209" s="552"/>
      <c r="AR209" s="526" t="str">
        <f t="shared" ref="AR209" si="241">IF($AN$3="４週",AU210,AV210)</f>
        <v/>
      </c>
      <c r="AS209" s="526"/>
      <c r="AT209" s="529"/>
      <c r="AU209" s="322" t="s">
        <v>402</v>
      </c>
      <c r="AV209" s="322" t="s">
        <v>403</v>
      </c>
      <c r="AX209" s="322" t="s">
        <v>404</v>
      </c>
      <c r="AY209" s="322" t="s">
        <v>405</v>
      </c>
    </row>
    <row r="210" spans="1:51" s="302" customFormat="1" ht="12" customHeight="1">
      <c r="A210" s="531"/>
      <c r="B210" s="534"/>
      <c r="C210" s="537"/>
      <c r="D210" s="540"/>
      <c r="E210" s="323"/>
      <c r="F210" s="544"/>
      <c r="G210" s="545"/>
      <c r="H210" s="324" t="s">
        <v>406</v>
      </c>
      <c r="I210" s="328" t="str">
        <f>IFERROR(VLOOKUP(I209,'P1'!$B:$AP,41,FALSE),"")</f>
        <v/>
      </c>
      <c r="J210" s="328" t="str">
        <f>IFERROR(VLOOKUP(J209,'P1'!$B:$AP,41,FALSE),"")</f>
        <v/>
      </c>
      <c r="K210" s="328" t="str">
        <f>IFERROR(VLOOKUP(K209,'P1'!$B:$AP,41,FALSE),"")</f>
        <v/>
      </c>
      <c r="L210" s="328" t="str">
        <f>IFERROR(VLOOKUP(L209,'P1'!$B:$AP,41,FALSE),"")</f>
        <v/>
      </c>
      <c r="M210" s="328" t="str">
        <f>IFERROR(VLOOKUP(M209,'P1'!$B:$AP,41,FALSE),"")</f>
        <v/>
      </c>
      <c r="N210" s="328" t="str">
        <f>IFERROR(VLOOKUP(N209,'P1'!$B:$AP,41,FALSE),"")</f>
        <v/>
      </c>
      <c r="O210" s="328" t="str">
        <f>IFERROR(VLOOKUP(O209,'P1'!$B:$AP,41,FALSE),"")</f>
        <v/>
      </c>
      <c r="P210" s="328" t="str">
        <f>IFERROR(VLOOKUP(P209,'P1'!$B:$AP,41,FALSE),"")</f>
        <v/>
      </c>
      <c r="Q210" s="328" t="str">
        <f>IFERROR(VLOOKUP(Q209,'P1'!$B:$AP,41,FALSE),"")</f>
        <v/>
      </c>
      <c r="R210" s="328" t="str">
        <f>IFERROR(VLOOKUP(R209,'P1'!$B:$AP,41,FALSE),"")</f>
        <v/>
      </c>
      <c r="S210" s="328" t="str">
        <f>IFERROR(VLOOKUP(S209,'P1'!$B:$AP,41,FALSE),"")</f>
        <v/>
      </c>
      <c r="T210" s="328" t="str">
        <f>IFERROR(VLOOKUP(T209,'P1'!$B:$AP,41,FALSE),"")</f>
        <v/>
      </c>
      <c r="U210" s="328" t="str">
        <f>IFERROR(VLOOKUP(U209,'P1'!$B:$AP,41,FALSE),"")</f>
        <v/>
      </c>
      <c r="V210" s="328" t="str">
        <f>IFERROR(VLOOKUP(V209,'P1'!$B:$AP,41,FALSE),"")</f>
        <v/>
      </c>
      <c r="W210" s="328" t="str">
        <f>IFERROR(VLOOKUP(W209,'P1'!$B:$AP,41,FALSE),"")</f>
        <v/>
      </c>
      <c r="X210" s="328" t="str">
        <f>IFERROR(VLOOKUP(X209,'P1'!$B:$AP,41,FALSE),"")</f>
        <v/>
      </c>
      <c r="Y210" s="328" t="str">
        <f>IFERROR(VLOOKUP(Y209,'P1'!$B:$AP,41,FALSE),"")</f>
        <v/>
      </c>
      <c r="Z210" s="328" t="str">
        <f>IFERROR(VLOOKUP(Z209,'P1'!$B:$AP,41,FALSE),"")</f>
        <v/>
      </c>
      <c r="AA210" s="328" t="str">
        <f>IFERROR(VLOOKUP(AA209,'P1'!$B:$AP,41,FALSE),"")</f>
        <v/>
      </c>
      <c r="AB210" s="328" t="str">
        <f>IFERROR(VLOOKUP(AB209,'P1'!$B:$AP,41,FALSE),"")</f>
        <v/>
      </c>
      <c r="AC210" s="328" t="str">
        <f>IFERROR(VLOOKUP(AC209,'P1'!$B:$AP,41,FALSE),"")</f>
        <v/>
      </c>
      <c r="AD210" s="328" t="str">
        <f>IFERROR(VLOOKUP(AD209,'P1'!$B:$AP,41,FALSE),"")</f>
        <v/>
      </c>
      <c r="AE210" s="328" t="str">
        <f>IFERROR(VLOOKUP(AE209,'P1'!$B:$AP,41,FALSE),"")</f>
        <v/>
      </c>
      <c r="AF210" s="328" t="str">
        <f>IFERROR(VLOOKUP(AF209,'P1'!$B:$AP,41,FALSE),"")</f>
        <v/>
      </c>
      <c r="AG210" s="328" t="str">
        <f>IFERROR(VLOOKUP(AG209,'P1'!$B:$AP,41,FALSE),"")</f>
        <v/>
      </c>
      <c r="AH210" s="328" t="str">
        <f>IFERROR(VLOOKUP(AH209,'P1'!$B:$AP,41,FALSE),"")</f>
        <v/>
      </c>
      <c r="AI210" s="328" t="str">
        <f>IFERROR(VLOOKUP(AI209,'P1'!$B:$AP,41,FALSE),"")</f>
        <v/>
      </c>
      <c r="AJ210" s="328" t="str">
        <f>IFERROR(VLOOKUP(AJ209,'P1'!$B:$AP,41,FALSE),"")</f>
        <v/>
      </c>
      <c r="AK210" s="328" t="str">
        <f>IFERROR(VLOOKUP(AK209,'P1'!$B:$AP,41,FALSE),"")</f>
        <v/>
      </c>
      <c r="AL210" s="328" t="str">
        <f>IFERROR(VLOOKUP(AL209,'P1'!$B:$AP,41,FALSE),"")</f>
        <v/>
      </c>
      <c r="AM210" s="328" t="str">
        <f>IFERROR(VLOOKUP(AM209,'P1'!$B:$AP,41,FALSE),"")</f>
        <v/>
      </c>
      <c r="AN210" s="549"/>
      <c r="AO210" s="527"/>
      <c r="AP210" s="553"/>
      <c r="AQ210" s="554"/>
      <c r="AR210" s="527"/>
      <c r="AS210" s="527"/>
      <c r="AT210" s="529"/>
      <c r="AU210" s="326" t="str">
        <f t="shared" ref="AU210" si="242">IFERROR(IF($D209="□",($AO209/$AK$6),($AO209/$AK$8)),"")</f>
        <v/>
      </c>
      <c r="AV210" s="326" t="str">
        <f t="shared" ref="AV210" si="243">IFERROR(IF($D209="□",($AN209/$AO$6),($AN209/$AO$8)),"")</f>
        <v/>
      </c>
      <c r="AX210" s="326" t="s">
        <v>565</v>
      </c>
      <c r="AY210" s="326" t="s">
        <v>565</v>
      </c>
    </row>
    <row r="211" spans="1:51" s="302" customFormat="1" ht="12" customHeight="1">
      <c r="A211" s="532"/>
      <c r="B211" s="535"/>
      <c r="C211" s="538"/>
      <c r="D211" s="541"/>
      <c r="E211" s="323"/>
      <c r="F211" s="546"/>
      <c r="G211" s="547"/>
      <c r="H211" s="327" t="s">
        <v>407</v>
      </c>
      <c r="I211" s="328" t="str">
        <f>IFERROR(VLOOKUP(I209,'P1'!$B:$AP,31,FALSE),"")</f>
        <v/>
      </c>
      <c r="J211" s="328" t="str">
        <f>IFERROR(VLOOKUP(J209,'P1'!$B:$AP,31,FALSE),"")</f>
        <v/>
      </c>
      <c r="K211" s="328" t="str">
        <f>IFERROR(VLOOKUP(K209,'P1'!$B:$AP,31,FALSE),"")</f>
        <v/>
      </c>
      <c r="L211" s="328" t="str">
        <f>IFERROR(VLOOKUP(L209,'P1'!$B:$AP,31,FALSE),"")</f>
        <v/>
      </c>
      <c r="M211" s="328" t="str">
        <f>IFERROR(VLOOKUP(M209,'P1'!$B:$AP,31,FALSE),"")</f>
        <v/>
      </c>
      <c r="N211" s="328" t="str">
        <f>IFERROR(VLOOKUP(N209,'P1'!$B:$AP,31,FALSE),"")</f>
        <v/>
      </c>
      <c r="O211" s="328" t="str">
        <f>IFERROR(VLOOKUP(O209,'P1'!$B:$AP,31,FALSE),"")</f>
        <v/>
      </c>
      <c r="P211" s="328" t="str">
        <f>IFERROR(VLOOKUP(P209,'P1'!$B:$AP,31,FALSE),"")</f>
        <v/>
      </c>
      <c r="Q211" s="328" t="str">
        <f>IFERROR(VLOOKUP(Q209,'P1'!$B:$AP,31,FALSE),"")</f>
        <v/>
      </c>
      <c r="R211" s="328" t="str">
        <f>IFERROR(VLOOKUP(R209,'P1'!$B:$AP,31,FALSE),"")</f>
        <v/>
      </c>
      <c r="S211" s="328" t="str">
        <f>IFERROR(VLOOKUP(S209,'P1'!$B:$AP,31,FALSE),"")</f>
        <v/>
      </c>
      <c r="T211" s="328" t="str">
        <f>IFERROR(VLOOKUP(T209,'P1'!$B:$AP,31,FALSE),"")</f>
        <v/>
      </c>
      <c r="U211" s="328" t="str">
        <f>IFERROR(VLOOKUP(U209,'P1'!$B:$AP,31,FALSE),"")</f>
        <v/>
      </c>
      <c r="V211" s="328" t="str">
        <f>IFERROR(VLOOKUP(V209,'P1'!$B:$AP,31,FALSE),"")</f>
        <v/>
      </c>
      <c r="W211" s="328" t="str">
        <f>IFERROR(VLOOKUP(W209,'P1'!$B:$AP,31,FALSE),"")</f>
        <v/>
      </c>
      <c r="X211" s="328" t="str">
        <f>IFERROR(VLOOKUP(X209,'P1'!$B:$AP,31,FALSE),"")</f>
        <v/>
      </c>
      <c r="Y211" s="328" t="str">
        <f>IFERROR(VLOOKUP(Y209,'P1'!$B:$AP,31,FALSE),"")</f>
        <v/>
      </c>
      <c r="Z211" s="328" t="str">
        <f>IFERROR(VLOOKUP(Z209,'P1'!$B:$AP,31,FALSE),"")</f>
        <v/>
      </c>
      <c r="AA211" s="328" t="str">
        <f>IFERROR(VLOOKUP(AA209,'P1'!$B:$AP,31,FALSE),"")</f>
        <v/>
      </c>
      <c r="AB211" s="328" t="str">
        <f>IFERROR(VLOOKUP(AB209,'P1'!$B:$AP,31,FALSE),"")</f>
        <v/>
      </c>
      <c r="AC211" s="328" t="str">
        <f>IFERROR(VLOOKUP(AC209,'P1'!$B:$AP,31,FALSE),"")</f>
        <v/>
      </c>
      <c r="AD211" s="328" t="str">
        <f>IFERROR(VLOOKUP(AD209,'P1'!$B:$AP,31,FALSE),"")</f>
        <v/>
      </c>
      <c r="AE211" s="328" t="str">
        <f>IFERROR(VLOOKUP(AE209,'P1'!$B:$AP,31,FALSE),"")</f>
        <v/>
      </c>
      <c r="AF211" s="328" t="str">
        <f>IFERROR(VLOOKUP(AF209,'P1'!$B:$AP,31,FALSE),"")</f>
        <v/>
      </c>
      <c r="AG211" s="328" t="str">
        <f>IFERROR(VLOOKUP(AG209,'P1'!$B:$AP,31,FALSE),"")</f>
        <v/>
      </c>
      <c r="AH211" s="328" t="str">
        <f>IFERROR(VLOOKUP(AH209,'P1'!$B:$AP,31,FALSE),"")</f>
        <v/>
      </c>
      <c r="AI211" s="328" t="str">
        <f>IFERROR(VLOOKUP(AI209,'P1'!$B:$AP,31,FALSE),"")</f>
        <v/>
      </c>
      <c r="AJ211" s="328" t="str">
        <f>IFERROR(VLOOKUP(AJ209,'P1'!$B:$AP,31,FALSE),"")</f>
        <v/>
      </c>
      <c r="AK211" s="328" t="str">
        <f>IFERROR(VLOOKUP(AK209,'P1'!$B:$AP,31,FALSE),"")</f>
        <v/>
      </c>
      <c r="AL211" s="328" t="str">
        <f>IFERROR(VLOOKUP(AL209,'P1'!$B:$AP,31,FALSE),"")</f>
        <v/>
      </c>
      <c r="AM211" s="328" t="str">
        <f>IFERROR(VLOOKUP(AM209,'P1'!$B:$AP,31,FALSE),"")</f>
        <v/>
      </c>
      <c r="AN211" s="550"/>
      <c r="AO211" s="528"/>
      <c r="AP211" s="555"/>
      <c r="AQ211" s="556"/>
      <c r="AR211" s="528"/>
      <c r="AS211" s="528"/>
      <c r="AT211" s="529"/>
      <c r="AU211" s="329"/>
      <c r="AV211" s="329"/>
      <c r="AX211" s="329"/>
      <c r="AY211" s="329"/>
    </row>
    <row r="212" spans="1:51" s="302" customFormat="1" ht="12" customHeight="1">
      <c r="A212" s="530">
        <v>64</v>
      </c>
      <c r="B212" s="533"/>
      <c r="C212" s="536"/>
      <c r="D212" s="539" t="s">
        <v>400</v>
      </c>
      <c r="E212" s="319"/>
      <c r="F212" s="542"/>
      <c r="G212" s="543"/>
      <c r="H212" s="320" t="s">
        <v>401</v>
      </c>
      <c r="I212" s="321"/>
      <c r="J212" s="321"/>
      <c r="K212" s="321"/>
      <c r="L212" s="321"/>
      <c r="M212" s="321"/>
      <c r="N212" s="321"/>
      <c r="O212" s="321"/>
      <c r="P212" s="321"/>
      <c r="Q212" s="321"/>
      <c r="R212" s="321"/>
      <c r="S212" s="321"/>
      <c r="T212" s="321"/>
      <c r="U212" s="321"/>
      <c r="V212" s="321"/>
      <c r="W212" s="321"/>
      <c r="X212" s="321"/>
      <c r="Y212" s="321"/>
      <c r="Z212" s="321"/>
      <c r="AA212" s="321"/>
      <c r="AB212" s="321"/>
      <c r="AC212" s="321"/>
      <c r="AD212" s="321"/>
      <c r="AE212" s="321"/>
      <c r="AF212" s="321"/>
      <c r="AG212" s="321"/>
      <c r="AH212" s="321"/>
      <c r="AI212" s="321"/>
      <c r="AJ212" s="321"/>
      <c r="AK212" s="321"/>
      <c r="AL212" s="321"/>
      <c r="AM212" s="321"/>
      <c r="AN212" s="548">
        <f t="shared" ref="AN212" si="244">IF(LEFT($AN$1,6)="共同生活援助",SUM(I213:AM213),SUM(I213:AM214))</f>
        <v>0</v>
      </c>
      <c r="AO212" s="526">
        <f>IF($AN$3="４週",AN212/4,AN212/(DAY(EOMONTH($I$21,0))/7))</f>
        <v>0</v>
      </c>
      <c r="AP212" s="551"/>
      <c r="AQ212" s="552"/>
      <c r="AR212" s="526" t="str">
        <f t="shared" ref="AR212" si="245">IF($AN$3="４週",AU213,AV213)</f>
        <v/>
      </c>
      <c r="AS212" s="526"/>
      <c r="AT212" s="529"/>
      <c r="AU212" s="322" t="s">
        <v>402</v>
      </c>
      <c r="AV212" s="322" t="s">
        <v>403</v>
      </c>
      <c r="AX212" s="322" t="s">
        <v>404</v>
      </c>
      <c r="AY212" s="322" t="s">
        <v>405</v>
      </c>
    </row>
    <row r="213" spans="1:51" s="302" customFormat="1" ht="12" customHeight="1">
      <c r="A213" s="531"/>
      <c r="B213" s="534"/>
      <c r="C213" s="537"/>
      <c r="D213" s="540"/>
      <c r="E213" s="323"/>
      <c r="F213" s="544"/>
      <c r="G213" s="545"/>
      <c r="H213" s="324" t="s">
        <v>406</v>
      </c>
      <c r="I213" s="328" t="str">
        <f>IFERROR(VLOOKUP(I212,'P1'!$B:$AP,41,FALSE),"")</f>
        <v/>
      </c>
      <c r="J213" s="328" t="str">
        <f>IFERROR(VLOOKUP(J212,'P1'!$B:$AP,41,FALSE),"")</f>
        <v/>
      </c>
      <c r="K213" s="328" t="str">
        <f>IFERROR(VLOOKUP(K212,'P1'!$B:$AP,41,FALSE),"")</f>
        <v/>
      </c>
      <c r="L213" s="328" t="str">
        <f>IFERROR(VLOOKUP(L212,'P1'!$B:$AP,41,FALSE),"")</f>
        <v/>
      </c>
      <c r="M213" s="328" t="str">
        <f>IFERROR(VLOOKUP(M212,'P1'!$B:$AP,41,FALSE),"")</f>
        <v/>
      </c>
      <c r="N213" s="328" t="str">
        <f>IFERROR(VLOOKUP(N212,'P1'!$B:$AP,41,FALSE),"")</f>
        <v/>
      </c>
      <c r="O213" s="328" t="str">
        <f>IFERROR(VLOOKUP(O212,'P1'!$B:$AP,41,FALSE),"")</f>
        <v/>
      </c>
      <c r="P213" s="328" t="str">
        <f>IFERROR(VLOOKUP(P212,'P1'!$B:$AP,41,FALSE),"")</f>
        <v/>
      </c>
      <c r="Q213" s="328" t="str">
        <f>IFERROR(VLOOKUP(Q212,'P1'!$B:$AP,41,FALSE),"")</f>
        <v/>
      </c>
      <c r="R213" s="328" t="str">
        <f>IFERROR(VLOOKUP(R212,'P1'!$B:$AP,41,FALSE),"")</f>
        <v/>
      </c>
      <c r="S213" s="328" t="str">
        <f>IFERROR(VLOOKUP(S212,'P1'!$B:$AP,41,FALSE),"")</f>
        <v/>
      </c>
      <c r="T213" s="328" t="str">
        <f>IFERROR(VLOOKUP(T212,'P1'!$B:$AP,41,FALSE),"")</f>
        <v/>
      </c>
      <c r="U213" s="328" t="str">
        <f>IFERROR(VLOOKUP(U212,'P1'!$B:$AP,41,FALSE),"")</f>
        <v/>
      </c>
      <c r="V213" s="328" t="str">
        <f>IFERROR(VLOOKUP(V212,'P1'!$B:$AP,41,FALSE),"")</f>
        <v/>
      </c>
      <c r="W213" s="328" t="str">
        <f>IFERROR(VLOOKUP(W212,'P1'!$B:$AP,41,FALSE),"")</f>
        <v/>
      </c>
      <c r="X213" s="328" t="str">
        <f>IFERROR(VLOOKUP(X212,'P1'!$B:$AP,41,FALSE),"")</f>
        <v/>
      </c>
      <c r="Y213" s="328" t="str">
        <f>IFERROR(VLOOKUP(Y212,'P1'!$B:$AP,41,FALSE),"")</f>
        <v/>
      </c>
      <c r="Z213" s="328" t="str">
        <f>IFERROR(VLOOKUP(Z212,'P1'!$B:$AP,41,FALSE),"")</f>
        <v/>
      </c>
      <c r="AA213" s="328" t="str">
        <f>IFERROR(VLOOKUP(AA212,'P1'!$B:$AP,41,FALSE),"")</f>
        <v/>
      </c>
      <c r="AB213" s="328" t="str">
        <f>IFERROR(VLOOKUP(AB212,'P1'!$B:$AP,41,FALSE),"")</f>
        <v/>
      </c>
      <c r="AC213" s="328" t="str">
        <f>IFERROR(VLOOKUP(AC212,'P1'!$B:$AP,41,FALSE),"")</f>
        <v/>
      </c>
      <c r="AD213" s="328" t="str">
        <f>IFERROR(VLOOKUP(AD212,'P1'!$B:$AP,41,FALSE),"")</f>
        <v/>
      </c>
      <c r="AE213" s="328" t="str">
        <f>IFERROR(VLOOKUP(AE212,'P1'!$B:$AP,41,FALSE),"")</f>
        <v/>
      </c>
      <c r="AF213" s="328" t="str">
        <f>IFERROR(VLOOKUP(AF212,'P1'!$B:$AP,41,FALSE),"")</f>
        <v/>
      </c>
      <c r="AG213" s="328" t="str">
        <f>IFERROR(VLOOKUP(AG212,'P1'!$B:$AP,41,FALSE),"")</f>
        <v/>
      </c>
      <c r="AH213" s="328" t="str">
        <f>IFERROR(VLOOKUP(AH212,'P1'!$B:$AP,41,FALSE),"")</f>
        <v/>
      </c>
      <c r="AI213" s="328" t="str">
        <f>IFERROR(VLOOKUP(AI212,'P1'!$B:$AP,41,FALSE),"")</f>
        <v/>
      </c>
      <c r="AJ213" s="328" t="str">
        <f>IFERROR(VLOOKUP(AJ212,'P1'!$B:$AP,41,FALSE),"")</f>
        <v/>
      </c>
      <c r="AK213" s="328" t="str">
        <f>IFERROR(VLOOKUP(AK212,'P1'!$B:$AP,41,FALSE),"")</f>
        <v/>
      </c>
      <c r="AL213" s="328" t="str">
        <f>IFERROR(VLOOKUP(AL212,'P1'!$B:$AP,41,FALSE),"")</f>
        <v/>
      </c>
      <c r="AM213" s="328" t="str">
        <f>IFERROR(VLOOKUP(AM212,'P1'!$B:$AP,41,FALSE),"")</f>
        <v/>
      </c>
      <c r="AN213" s="549"/>
      <c r="AO213" s="527"/>
      <c r="AP213" s="553"/>
      <c r="AQ213" s="554"/>
      <c r="AR213" s="527"/>
      <c r="AS213" s="527"/>
      <c r="AT213" s="529"/>
      <c r="AU213" s="326" t="str">
        <f t="shared" ref="AU213" si="246">IFERROR(IF($D212="□",($AO212/$AK$6),($AO212/$AK$8)),"")</f>
        <v/>
      </c>
      <c r="AV213" s="326" t="str">
        <f t="shared" ref="AV213" si="247">IFERROR(IF($D212="□",($AN212/$AO$6),($AN212/$AO$8)),"")</f>
        <v/>
      </c>
      <c r="AX213" s="326" t="s">
        <v>565</v>
      </c>
      <c r="AY213" s="326" t="s">
        <v>565</v>
      </c>
    </row>
    <row r="214" spans="1:51" s="302" customFormat="1" ht="12" customHeight="1">
      <c r="A214" s="532"/>
      <c r="B214" s="535"/>
      <c r="C214" s="538"/>
      <c r="D214" s="541"/>
      <c r="E214" s="323"/>
      <c r="F214" s="546"/>
      <c r="G214" s="547"/>
      <c r="H214" s="327" t="s">
        <v>407</v>
      </c>
      <c r="I214" s="328" t="str">
        <f>IFERROR(VLOOKUP(I212,'P1'!$B:$AP,31,FALSE),"")</f>
        <v/>
      </c>
      <c r="J214" s="328" t="str">
        <f>IFERROR(VLOOKUP(J212,'P1'!$B:$AP,31,FALSE),"")</f>
        <v/>
      </c>
      <c r="K214" s="328" t="str">
        <f>IFERROR(VLOOKUP(K212,'P1'!$B:$AP,31,FALSE),"")</f>
        <v/>
      </c>
      <c r="L214" s="328" t="str">
        <f>IFERROR(VLOOKUP(L212,'P1'!$B:$AP,31,FALSE),"")</f>
        <v/>
      </c>
      <c r="M214" s="328" t="str">
        <f>IFERROR(VLOOKUP(M212,'P1'!$B:$AP,31,FALSE),"")</f>
        <v/>
      </c>
      <c r="N214" s="328" t="str">
        <f>IFERROR(VLOOKUP(N212,'P1'!$B:$AP,31,FALSE),"")</f>
        <v/>
      </c>
      <c r="O214" s="328" t="str">
        <f>IFERROR(VLOOKUP(O212,'P1'!$B:$AP,31,FALSE),"")</f>
        <v/>
      </c>
      <c r="P214" s="328" t="str">
        <f>IFERROR(VLOOKUP(P212,'P1'!$B:$AP,31,FALSE),"")</f>
        <v/>
      </c>
      <c r="Q214" s="328" t="str">
        <f>IFERROR(VLOOKUP(Q212,'P1'!$B:$AP,31,FALSE),"")</f>
        <v/>
      </c>
      <c r="R214" s="328" t="str">
        <f>IFERROR(VLOOKUP(R212,'P1'!$B:$AP,31,FALSE),"")</f>
        <v/>
      </c>
      <c r="S214" s="328" t="str">
        <f>IFERROR(VLOOKUP(S212,'P1'!$B:$AP,31,FALSE),"")</f>
        <v/>
      </c>
      <c r="T214" s="328" t="str">
        <f>IFERROR(VLOOKUP(T212,'P1'!$B:$AP,31,FALSE),"")</f>
        <v/>
      </c>
      <c r="U214" s="328" t="str">
        <f>IFERROR(VLOOKUP(U212,'P1'!$B:$AP,31,FALSE),"")</f>
        <v/>
      </c>
      <c r="V214" s="328" t="str">
        <f>IFERROR(VLOOKUP(V212,'P1'!$B:$AP,31,FALSE),"")</f>
        <v/>
      </c>
      <c r="W214" s="328" t="str">
        <f>IFERROR(VLOOKUP(W212,'P1'!$B:$AP,31,FALSE),"")</f>
        <v/>
      </c>
      <c r="X214" s="328" t="str">
        <f>IFERROR(VLOOKUP(X212,'P1'!$B:$AP,31,FALSE),"")</f>
        <v/>
      </c>
      <c r="Y214" s="328" t="str">
        <f>IFERROR(VLOOKUP(Y212,'P1'!$B:$AP,31,FALSE),"")</f>
        <v/>
      </c>
      <c r="Z214" s="328" t="str">
        <f>IFERROR(VLOOKUP(Z212,'P1'!$B:$AP,31,FALSE),"")</f>
        <v/>
      </c>
      <c r="AA214" s="328" t="str">
        <f>IFERROR(VLOOKUP(AA212,'P1'!$B:$AP,31,FALSE),"")</f>
        <v/>
      </c>
      <c r="AB214" s="328" t="str">
        <f>IFERROR(VLOOKUP(AB212,'P1'!$B:$AP,31,FALSE),"")</f>
        <v/>
      </c>
      <c r="AC214" s="328" t="str">
        <f>IFERROR(VLOOKUP(AC212,'P1'!$B:$AP,31,FALSE),"")</f>
        <v/>
      </c>
      <c r="AD214" s="328" t="str">
        <f>IFERROR(VLOOKUP(AD212,'P1'!$B:$AP,31,FALSE),"")</f>
        <v/>
      </c>
      <c r="AE214" s="328" t="str">
        <f>IFERROR(VLOOKUP(AE212,'P1'!$B:$AP,31,FALSE),"")</f>
        <v/>
      </c>
      <c r="AF214" s="328" t="str">
        <f>IFERROR(VLOOKUP(AF212,'P1'!$B:$AP,31,FALSE),"")</f>
        <v/>
      </c>
      <c r="AG214" s="328" t="str">
        <f>IFERROR(VLOOKUP(AG212,'P1'!$B:$AP,31,FALSE),"")</f>
        <v/>
      </c>
      <c r="AH214" s="328" t="str">
        <f>IFERROR(VLOOKUP(AH212,'P1'!$B:$AP,31,FALSE),"")</f>
        <v/>
      </c>
      <c r="AI214" s="328" t="str">
        <f>IFERROR(VLOOKUP(AI212,'P1'!$B:$AP,31,FALSE),"")</f>
        <v/>
      </c>
      <c r="AJ214" s="328" t="str">
        <f>IFERROR(VLOOKUP(AJ212,'P1'!$B:$AP,31,FALSE),"")</f>
        <v/>
      </c>
      <c r="AK214" s="328" t="str">
        <f>IFERROR(VLOOKUP(AK212,'P1'!$B:$AP,31,FALSE),"")</f>
        <v/>
      </c>
      <c r="AL214" s="328" t="str">
        <f>IFERROR(VLOOKUP(AL212,'P1'!$B:$AP,31,FALSE),"")</f>
        <v/>
      </c>
      <c r="AM214" s="328" t="str">
        <f>IFERROR(VLOOKUP(AM212,'P1'!$B:$AP,31,FALSE),"")</f>
        <v/>
      </c>
      <c r="AN214" s="550"/>
      <c r="AO214" s="528"/>
      <c r="AP214" s="555"/>
      <c r="AQ214" s="556"/>
      <c r="AR214" s="528"/>
      <c r="AS214" s="528"/>
      <c r="AT214" s="529"/>
      <c r="AU214" s="329"/>
      <c r="AV214" s="329"/>
      <c r="AX214" s="329"/>
      <c r="AY214" s="329"/>
    </row>
    <row r="215" spans="1:51" s="302" customFormat="1" ht="12" customHeight="1">
      <c r="A215" s="530">
        <v>65</v>
      </c>
      <c r="B215" s="533"/>
      <c r="C215" s="536"/>
      <c r="D215" s="539" t="s">
        <v>400</v>
      </c>
      <c r="E215" s="319"/>
      <c r="F215" s="542"/>
      <c r="G215" s="543"/>
      <c r="H215" s="320" t="s">
        <v>401</v>
      </c>
      <c r="I215" s="321"/>
      <c r="J215" s="321"/>
      <c r="K215" s="321"/>
      <c r="L215" s="321"/>
      <c r="M215" s="321"/>
      <c r="N215" s="321"/>
      <c r="O215" s="321"/>
      <c r="P215" s="321"/>
      <c r="Q215" s="321"/>
      <c r="R215" s="321"/>
      <c r="S215" s="321"/>
      <c r="T215" s="321"/>
      <c r="U215" s="321"/>
      <c r="V215" s="321"/>
      <c r="W215" s="321"/>
      <c r="X215" s="321"/>
      <c r="Y215" s="321"/>
      <c r="Z215" s="321"/>
      <c r="AA215" s="321"/>
      <c r="AB215" s="321"/>
      <c r="AC215" s="321"/>
      <c r="AD215" s="321"/>
      <c r="AE215" s="321"/>
      <c r="AF215" s="321"/>
      <c r="AG215" s="321"/>
      <c r="AH215" s="321"/>
      <c r="AI215" s="321"/>
      <c r="AJ215" s="321"/>
      <c r="AK215" s="321"/>
      <c r="AL215" s="321"/>
      <c r="AM215" s="321"/>
      <c r="AN215" s="548">
        <f t="shared" ref="AN215" si="248">IF(LEFT($AN$1,6)="共同生活援助",SUM(I216:AM216),SUM(I216:AM217))</f>
        <v>0</v>
      </c>
      <c r="AO215" s="526">
        <f>IF($AN$3="４週",AN215/4,AN215/(DAY(EOMONTH($I$21,0))/7))</f>
        <v>0</v>
      </c>
      <c r="AP215" s="551"/>
      <c r="AQ215" s="552"/>
      <c r="AR215" s="526" t="str">
        <f t="shared" ref="AR215" si="249">IF($AN$3="４週",AU216,AV216)</f>
        <v/>
      </c>
      <c r="AS215" s="526"/>
      <c r="AT215" s="529"/>
      <c r="AU215" s="322" t="s">
        <v>402</v>
      </c>
      <c r="AV215" s="322" t="s">
        <v>403</v>
      </c>
      <c r="AX215" s="322" t="s">
        <v>404</v>
      </c>
      <c r="AY215" s="322" t="s">
        <v>405</v>
      </c>
    </row>
    <row r="216" spans="1:51" s="302" customFormat="1" ht="12" customHeight="1">
      <c r="A216" s="531"/>
      <c r="B216" s="534"/>
      <c r="C216" s="537"/>
      <c r="D216" s="540"/>
      <c r="E216" s="323"/>
      <c r="F216" s="544"/>
      <c r="G216" s="545"/>
      <c r="H216" s="324" t="s">
        <v>406</v>
      </c>
      <c r="I216" s="328" t="str">
        <f>IFERROR(VLOOKUP(I215,'P1'!$B:$AP,41,FALSE),"")</f>
        <v/>
      </c>
      <c r="J216" s="328" t="str">
        <f>IFERROR(VLOOKUP(J215,'P1'!$B:$AP,41,FALSE),"")</f>
        <v/>
      </c>
      <c r="K216" s="328" t="str">
        <f>IFERROR(VLOOKUP(K215,'P1'!$B:$AP,41,FALSE),"")</f>
        <v/>
      </c>
      <c r="L216" s="328" t="str">
        <f>IFERROR(VLOOKUP(L215,'P1'!$B:$AP,41,FALSE),"")</f>
        <v/>
      </c>
      <c r="M216" s="328" t="str">
        <f>IFERROR(VLOOKUP(M215,'P1'!$B:$AP,41,FALSE),"")</f>
        <v/>
      </c>
      <c r="N216" s="328" t="str">
        <f>IFERROR(VLOOKUP(N215,'P1'!$B:$AP,41,FALSE),"")</f>
        <v/>
      </c>
      <c r="O216" s="328" t="str">
        <f>IFERROR(VLOOKUP(O215,'P1'!$B:$AP,41,FALSE),"")</f>
        <v/>
      </c>
      <c r="P216" s="328" t="str">
        <f>IFERROR(VLOOKUP(P215,'P1'!$B:$AP,41,FALSE),"")</f>
        <v/>
      </c>
      <c r="Q216" s="328" t="str">
        <f>IFERROR(VLOOKUP(Q215,'P1'!$B:$AP,41,FALSE),"")</f>
        <v/>
      </c>
      <c r="R216" s="328" t="str">
        <f>IFERROR(VLOOKUP(R215,'P1'!$B:$AP,41,FALSE),"")</f>
        <v/>
      </c>
      <c r="S216" s="328" t="str">
        <f>IFERROR(VLOOKUP(S215,'P1'!$B:$AP,41,FALSE),"")</f>
        <v/>
      </c>
      <c r="T216" s="328" t="str">
        <f>IFERROR(VLOOKUP(T215,'P1'!$B:$AP,41,FALSE),"")</f>
        <v/>
      </c>
      <c r="U216" s="328" t="str">
        <f>IFERROR(VLOOKUP(U215,'P1'!$B:$AP,41,FALSE),"")</f>
        <v/>
      </c>
      <c r="V216" s="328" t="str">
        <f>IFERROR(VLOOKUP(V215,'P1'!$B:$AP,41,FALSE),"")</f>
        <v/>
      </c>
      <c r="W216" s="328" t="str">
        <f>IFERROR(VLOOKUP(W215,'P1'!$B:$AP,41,FALSE),"")</f>
        <v/>
      </c>
      <c r="X216" s="328" t="str">
        <f>IFERROR(VLOOKUP(X215,'P1'!$B:$AP,41,FALSE),"")</f>
        <v/>
      </c>
      <c r="Y216" s="328" t="str">
        <f>IFERROR(VLOOKUP(Y215,'P1'!$B:$AP,41,FALSE),"")</f>
        <v/>
      </c>
      <c r="Z216" s="328" t="str">
        <f>IFERROR(VLOOKUP(Z215,'P1'!$B:$AP,41,FALSE),"")</f>
        <v/>
      </c>
      <c r="AA216" s="328" t="str">
        <f>IFERROR(VLOOKUP(AA215,'P1'!$B:$AP,41,FALSE),"")</f>
        <v/>
      </c>
      <c r="AB216" s="328" t="str">
        <f>IFERROR(VLOOKUP(AB215,'P1'!$B:$AP,41,FALSE),"")</f>
        <v/>
      </c>
      <c r="AC216" s="328" t="str">
        <f>IFERROR(VLOOKUP(AC215,'P1'!$B:$AP,41,FALSE),"")</f>
        <v/>
      </c>
      <c r="AD216" s="328" t="str">
        <f>IFERROR(VLOOKUP(AD215,'P1'!$B:$AP,41,FALSE),"")</f>
        <v/>
      </c>
      <c r="AE216" s="328" t="str">
        <f>IFERROR(VLOOKUP(AE215,'P1'!$B:$AP,41,FALSE),"")</f>
        <v/>
      </c>
      <c r="AF216" s="328" t="str">
        <f>IFERROR(VLOOKUP(AF215,'P1'!$B:$AP,41,FALSE),"")</f>
        <v/>
      </c>
      <c r="AG216" s="328" t="str">
        <f>IFERROR(VLOOKUP(AG215,'P1'!$B:$AP,41,FALSE),"")</f>
        <v/>
      </c>
      <c r="AH216" s="328" t="str">
        <f>IFERROR(VLOOKUP(AH215,'P1'!$B:$AP,41,FALSE),"")</f>
        <v/>
      </c>
      <c r="AI216" s="328" t="str">
        <f>IFERROR(VLOOKUP(AI215,'P1'!$B:$AP,41,FALSE),"")</f>
        <v/>
      </c>
      <c r="AJ216" s="328" t="str">
        <f>IFERROR(VLOOKUP(AJ215,'P1'!$B:$AP,41,FALSE),"")</f>
        <v/>
      </c>
      <c r="AK216" s="328" t="str">
        <f>IFERROR(VLOOKUP(AK215,'P1'!$B:$AP,41,FALSE),"")</f>
        <v/>
      </c>
      <c r="AL216" s="328" t="str">
        <f>IFERROR(VLOOKUP(AL215,'P1'!$B:$AP,41,FALSE),"")</f>
        <v/>
      </c>
      <c r="AM216" s="328" t="str">
        <f>IFERROR(VLOOKUP(AM215,'P1'!$B:$AP,41,FALSE),"")</f>
        <v/>
      </c>
      <c r="AN216" s="549"/>
      <c r="AO216" s="527"/>
      <c r="AP216" s="553"/>
      <c r="AQ216" s="554"/>
      <c r="AR216" s="527"/>
      <c r="AS216" s="527"/>
      <c r="AT216" s="529"/>
      <c r="AU216" s="326" t="str">
        <f t="shared" ref="AU216" si="250">IFERROR(IF($D215="□",($AO215/$AK$6),($AO215/$AK$8)),"")</f>
        <v/>
      </c>
      <c r="AV216" s="326" t="str">
        <f t="shared" ref="AV216" si="251">IFERROR(IF($D215="□",($AN215/$AO$6),($AN215/$AO$8)),"")</f>
        <v/>
      </c>
      <c r="AX216" s="326" t="s">
        <v>565</v>
      </c>
      <c r="AY216" s="326" t="s">
        <v>565</v>
      </c>
    </row>
    <row r="217" spans="1:51" s="302" customFormat="1" ht="12" customHeight="1">
      <c r="A217" s="532"/>
      <c r="B217" s="535"/>
      <c r="C217" s="538"/>
      <c r="D217" s="541"/>
      <c r="E217" s="323"/>
      <c r="F217" s="546"/>
      <c r="G217" s="547"/>
      <c r="H217" s="327" t="s">
        <v>407</v>
      </c>
      <c r="I217" s="330" t="str">
        <f>IFERROR(VLOOKUP(I215,'P1'!$B:$AP,31,FALSE),"")</f>
        <v/>
      </c>
      <c r="J217" s="328" t="str">
        <f>IFERROR(VLOOKUP(J215,'P1'!$B:$AP,31,FALSE),"")</f>
        <v/>
      </c>
      <c r="K217" s="328" t="str">
        <f>IFERROR(VLOOKUP(K215,'P1'!$B:$AP,31,FALSE),"")</f>
        <v/>
      </c>
      <c r="L217" s="328" t="str">
        <f>IFERROR(VLOOKUP(L215,'P1'!$B:$AP,31,FALSE),"")</f>
        <v/>
      </c>
      <c r="M217" s="328" t="str">
        <f>IFERROR(VLOOKUP(M215,'P1'!$B:$AP,31,FALSE),"")</f>
        <v/>
      </c>
      <c r="N217" s="328" t="str">
        <f>IFERROR(VLOOKUP(N215,'P1'!$B:$AP,31,FALSE),"")</f>
        <v/>
      </c>
      <c r="O217" s="328" t="str">
        <f>IFERROR(VLOOKUP(O215,'P1'!$B:$AP,31,FALSE),"")</f>
        <v/>
      </c>
      <c r="P217" s="328" t="str">
        <f>IFERROR(VLOOKUP(P215,'P1'!$B:$AP,31,FALSE),"")</f>
        <v/>
      </c>
      <c r="Q217" s="328" t="str">
        <f>IFERROR(VLOOKUP(Q215,'P1'!$B:$AP,31,FALSE),"")</f>
        <v/>
      </c>
      <c r="R217" s="328" t="str">
        <f>IFERROR(VLOOKUP(R215,'P1'!$B:$AP,31,FALSE),"")</f>
        <v/>
      </c>
      <c r="S217" s="328" t="str">
        <f>IFERROR(VLOOKUP(S215,'P1'!$B:$AP,31,FALSE),"")</f>
        <v/>
      </c>
      <c r="T217" s="328" t="str">
        <f>IFERROR(VLOOKUP(T215,'P1'!$B:$AP,31,FALSE),"")</f>
        <v/>
      </c>
      <c r="U217" s="328" t="str">
        <f>IFERROR(VLOOKUP(U215,'P1'!$B:$AP,31,FALSE),"")</f>
        <v/>
      </c>
      <c r="V217" s="328" t="str">
        <f>IFERROR(VLOOKUP(V215,'P1'!$B:$AP,31,FALSE),"")</f>
        <v/>
      </c>
      <c r="W217" s="328" t="str">
        <f>IFERROR(VLOOKUP(W215,'P1'!$B:$AP,31,FALSE),"")</f>
        <v/>
      </c>
      <c r="X217" s="328" t="str">
        <f>IFERROR(VLOOKUP(X215,'P1'!$B:$AP,31,FALSE),"")</f>
        <v/>
      </c>
      <c r="Y217" s="328" t="str">
        <f>IFERROR(VLOOKUP(Y215,'P1'!$B:$AP,31,FALSE),"")</f>
        <v/>
      </c>
      <c r="Z217" s="328" t="str">
        <f>IFERROR(VLOOKUP(Z215,'P1'!$B:$AP,31,FALSE),"")</f>
        <v/>
      </c>
      <c r="AA217" s="328" t="str">
        <f>IFERROR(VLOOKUP(AA215,'P1'!$B:$AP,31,FALSE),"")</f>
        <v/>
      </c>
      <c r="AB217" s="328" t="str">
        <f>IFERROR(VLOOKUP(AB215,'P1'!$B:$AP,31,FALSE),"")</f>
        <v/>
      </c>
      <c r="AC217" s="328" t="str">
        <f>IFERROR(VLOOKUP(AC215,'P1'!$B:$AP,31,FALSE),"")</f>
        <v/>
      </c>
      <c r="AD217" s="328" t="str">
        <f>IFERROR(VLOOKUP(AD215,'P1'!$B:$AP,31,FALSE),"")</f>
        <v/>
      </c>
      <c r="AE217" s="328" t="str">
        <f>IFERROR(VLOOKUP(AE215,'P1'!$B:$AP,31,FALSE),"")</f>
        <v/>
      </c>
      <c r="AF217" s="328" t="str">
        <f>IFERROR(VLOOKUP(AF215,'P1'!$B:$AP,31,FALSE),"")</f>
        <v/>
      </c>
      <c r="AG217" s="328" t="str">
        <f>IFERROR(VLOOKUP(AG215,'P1'!$B:$AP,31,FALSE),"")</f>
        <v/>
      </c>
      <c r="AH217" s="328" t="str">
        <f>IFERROR(VLOOKUP(AH215,'P1'!$B:$AP,31,FALSE),"")</f>
        <v/>
      </c>
      <c r="AI217" s="328" t="str">
        <f>IFERROR(VLOOKUP(AI215,'P1'!$B:$AP,31,FALSE),"")</f>
        <v/>
      </c>
      <c r="AJ217" s="328" t="str">
        <f>IFERROR(VLOOKUP(AJ215,'P1'!$B:$AP,31,FALSE),"")</f>
        <v/>
      </c>
      <c r="AK217" s="328" t="str">
        <f>IFERROR(VLOOKUP(AK215,'P1'!$B:$AP,31,FALSE),"")</f>
        <v/>
      </c>
      <c r="AL217" s="328" t="str">
        <f>IFERROR(VLOOKUP(AL215,'P1'!$B:$AP,31,FALSE),"")</f>
        <v/>
      </c>
      <c r="AM217" s="328" t="str">
        <f>IFERROR(VLOOKUP(AM215,'P1'!$B:$AP,31,FALSE),"")</f>
        <v/>
      </c>
      <c r="AN217" s="550"/>
      <c r="AO217" s="528"/>
      <c r="AP217" s="555"/>
      <c r="AQ217" s="556"/>
      <c r="AR217" s="528"/>
      <c r="AS217" s="528"/>
      <c r="AT217" s="529"/>
      <c r="AU217" s="329"/>
      <c r="AV217" s="329"/>
      <c r="AX217" s="329"/>
      <c r="AY217" s="329"/>
    </row>
    <row r="218" spans="1:51" s="302" customFormat="1" ht="12" customHeight="1">
      <c r="A218" s="530">
        <v>66</v>
      </c>
      <c r="B218" s="533"/>
      <c r="C218" s="536"/>
      <c r="D218" s="539" t="s">
        <v>400</v>
      </c>
      <c r="E218" s="319"/>
      <c r="F218" s="542"/>
      <c r="G218" s="543"/>
      <c r="H218" s="320" t="s">
        <v>401</v>
      </c>
      <c r="I218" s="321"/>
      <c r="J218" s="321"/>
      <c r="K218" s="321"/>
      <c r="L218" s="321"/>
      <c r="M218" s="321"/>
      <c r="N218" s="321"/>
      <c r="O218" s="321"/>
      <c r="P218" s="321"/>
      <c r="Q218" s="321"/>
      <c r="R218" s="321"/>
      <c r="S218" s="321"/>
      <c r="T218" s="321"/>
      <c r="U218" s="321"/>
      <c r="V218" s="321"/>
      <c r="W218" s="321"/>
      <c r="X218" s="321"/>
      <c r="Y218" s="321"/>
      <c r="Z218" s="321"/>
      <c r="AA218" s="321"/>
      <c r="AB218" s="321"/>
      <c r="AC218" s="321"/>
      <c r="AD218" s="321"/>
      <c r="AE218" s="321"/>
      <c r="AF218" s="321"/>
      <c r="AG218" s="321"/>
      <c r="AH218" s="321"/>
      <c r="AI218" s="321"/>
      <c r="AJ218" s="321"/>
      <c r="AK218" s="321"/>
      <c r="AL218" s="321"/>
      <c r="AM218" s="321"/>
      <c r="AN218" s="548">
        <f t="shared" ref="AN218" si="252">IF(LEFT($AN$1,6)="共同生活援助",SUM(I219:AM219),SUM(I219:AM220))</f>
        <v>0</v>
      </c>
      <c r="AO218" s="526">
        <f>IF($AN$3="４週",AN218/4,AN218/(DAY(EOMONTH($I$21,0))/7))</f>
        <v>0</v>
      </c>
      <c r="AP218" s="551"/>
      <c r="AQ218" s="552"/>
      <c r="AR218" s="526" t="str">
        <f t="shared" ref="AR218" si="253">IF($AN$3="４週",AU219,AV219)</f>
        <v/>
      </c>
      <c r="AS218" s="526"/>
      <c r="AT218" s="529"/>
      <c r="AU218" s="322" t="s">
        <v>402</v>
      </c>
      <c r="AV218" s="322" t="s">
        <v>403</v>
      </c>
      <c r="AX218" s="322" t="s">
        <v>404</v>
      </c>
      <c r="AY218" s="322" t="s">
        <v>405</v>
      </c>
    </row>
    <row r="219" spans="1:51" s="302" customFormat="1" ht="12" customHeight="1">
      <c r="A219" s="531"/>
      <c r="B219" s="534"/>
      <c r="C219" s="537"/>
      <c r="D219" s="540"/>
      <c r="E219" s="323"/>
      <c r="F219" s="544"/>
      <c r="G219" s="545"/>
      <c r="H219" s="324" t="s">
        <v>406</v>
      </c>
      <c r="I219" s="328" t="str">
        <f>IFERROR(VLOOKUP(I218,'P1'!$B:$AP,41,FALSE),"")</f>
        <v/>
      </c>
      <c r="J219" s="328" t="str">
        <f>IFERROR(VLOOKUP(J218,'P1'!$B:$AP,41,FALSE),"")</f>
        <v/>
      </c>
      <c r="K219" s="328" t="str">
        <f>IFERROR(VLOOKUP(K218,'P1'!$B:$AP,41,FALSE),"")</f>
        <v/>
      </c>
      <c r="L219" s="328" t="str">
        <f>IFERROR(VLOOKUP(L218,'P1'!$B:$AP,41,FALSE),"")</f>
        <v/>
      </c>
      <c r="M219" s="328" t="str">
        <f>IFERROR(VLOOKUP(M218,'P1'!$B:$AP,41,FALSE),"")</f>
        <v/>
      </c>
      <c r="N219" s="328" t="str">
        <f>IFERROR(VLOOKUP(N218,'P1'!$B:$AP,41,FALSE),"")</f>
        <v/>
      </c>
      <c r="O219" s="328" t="str">
        <f>IFERROR(VLOOKUP(O218,'P1'!$B:$AP,41,FALSE),"")</f>
        <v/>
      </c>
      <c r="P219" s="328" t="str">
        <f>IFERROR(VLOOKUP(P218,'P1'!$B:$AP,41,FALSE),"")</f>
        <v/>
      </c>
      <c r="Q219" s="328" t="str">
        <f>IFERROR(VLOOKUP(Q218,'P1'!$B:$AP,41,FALSE),"")</f>
        <v/>
      </c>
      <c r="R219" s="328" t="str">
        <f>IFERROR(VLOOKUP(R218,'P1'!$B:$AP,41,FALSE),"")</f>
        <v/>
      </c>
      <c r="S219" s="328" t="str">
        <f>IFERROR(VLOOKUP(S218,'P1'!$B:$AP,41,FALSE),"")</f>
        <v/>
      </c>
      <c r="T219" s="328" t="str">
        <f>IFERROR(VLOOKUP(T218,'P1'!$B:$AP,41,FALSE),"")</f>
        <v/>
      </c>
      <c r="U219" s="328" t="str">
        <f>IFERROR(VLOOKUP(U218,'P1'!$B:$AP,41,FALSE),"")</f>
        <v/>
      </c>
      <c r="V219" s="328" t="str">
        <f>IFERROR(VLOOKUP(V218,'P1'!$B:$AP,41,FALSE),"")</f>
        <v/>
      </c>
      <c r="W219" s="328" t="str">
        <f>IFERROR(VLOOKUP(W218,'P1'!$B:$AP,41,FALSE),"")</f>
        <v/>
      </c>
      <c r="X219" s="328" t="str">
        <f>IFERROR(VLOOKUP(X218,'P1'!$B:$AP,41,FALSE),"")</f>
        <v/>
      </c>
      <c r="Y219" s="328" t="str">
        <f>IFERROR(VLOOKUP(Y218,'P1'!$B:$AP,41,FALSE),"")</f>
        <v/>
      </c>
      <c r="Z219" s="328" t="str">
        <f>IFERROR(VLOOKUP(Z218,'P1'!$B:$AP,41,FALSE),"")</f>
        <v/>
      </c>
      <c r="AA219" s="328" t="str">
        <f>IFERROR(VLOOKUP(AA218,'P1'!$B:$AP,41,FALSE),"")</f>
        <v/>
      </c>
      <c r="AB219" s="328" t="str">
        <f>IFERROR(VLOOKUP(AB218,'P1'!$B:$AP,41,FALSE),"")</f>
        <v/>
      </c>
      <c r="AC219" s="328" t="str">
        <f>IFERROR(VLOOKUP(AC218,'P1'!$B:$AP,41,FALSE),"")</f>
        <v/>
      </c>
      <c r="AD219" s="328" t="str">
        <f>IFERROR(VLOOKUP(AD218,'P1'!$B:$AP,41,FALSE),"")</f>
        <v/>
      </c>
      <c r="AE219" s="328" t="str">
        <f>IFERROR(VLOOKUP(AE218,'P1'!$B:$AP,41,FALSE),"")</f>
        <v/>
      </c>
      <c r="AF219" s="328" t="str">
        <f>IFERROR(VLOOKUP(AF218,'P1'!$B:$AP,41,FALSE),"")</f>
        <v/>
      </c>
      <c r="AG219" s="328" t="str">
        <f>IFERROR(VLOOKUP(AG218,'P1'!$B:$AP,41,FALSE),"")</f>
        <v/>
      </c>
      <c r="AH219" s="328" t="str">
        <f>IFERROR(VLOOKUP(AH218,'P1'!$B:$AP,41,FALSE),"")</f>
        <v/>
      </c>
      <c r="AI219" s="328" t="str">
        <f>IFERROR(VLOOKUP(AI218,'P1'!$B:$AP,41,FALSE),"")</f>
        <v/>
      </c>
      <c r="AJ219" s="328" t="str">
        <f>IFERROR(VLOOKUP(AJ218,'P1'!$B:$AP,41,FALSE),"")</f>
        <v/>
      </c>
      <c r="AK219" s="328" t="str">
        <f>IFERROR(VLOOKUP(AK218,'P1'!$B:$AP,41,FALSE),"")</f>
        <v/>
      </c>
      <c r="AL219" s="328" t="str">
        <f>IFERROR(VLOOKUP(AL218,'P1'!$B:$AP,41,FALSE),"")</f>
        <v/>
      </c>
      <c r="AM219" s="328" t="str">
        <f>IFERROR(VLOOKUP(AM218,'P1'!$B:$AP,41,FALSE),"")</f>
        <v/>
      </c>
      <c r="AN219" s="549"/>
      <c r="AO219" s="527"/>
      <c r="AP219" s="553"/>
      <c r="AQ219" s="554"/>
      <c r="AR219" s="527"/>
      <c r="AS219" s="527"/>
      <c r="AT219" s="529"/>
      <c r="AU219" s="326" t="str">
        <f t="shared" ref="AU219" si="254">IFERROR(IF($D218="□",($AO218/$AK$6),($AO218/$AK$8)),"")</f>
        <v/>
      </c>
      <c r="AV219" s="326" t="str">
        <f t="shared" ref="AV219" si="255">IFERROR(IF($D218="□",($AN218/$AO$6),($AN218/$AO$8)),"")</f>
        <v/>
      </c>
      <c r="AX219" s="326" t="s">
        <v>565</v>
      </c>
      <c r="AY219" s="326" t="s">
        <v>565</v>
      </c>
    </row>
    <row r="220" spans="1:51" s="302" customFormat="1" ht="12" customHeight="1">
      <c r="A220" s="532"/>
      <c r="B220" s="535"/>
      <c r="C220" s="538"/>
      <c r="D220" s="541"/>
      <c r="E220" s="323"/>
      <c r="F220" s="546"/>
      <c r="G220" s="547"/>
      <c r="H220" s="327" t="s">
        <v>407</v>
      </c>
      <c r="I220" s="328" t="str">
        <f>IFERROR(VLOOKUP(I218,'P1'!$B:$AP,31,FALSE),"")</f>
        <v/>
      </c>
      <c r="J220" s="328" t="str">
        <f>IFERROR(VLOOKUP(J218,'P1'!$B:$AP,31,FALSE),"")</f>
        <v/>
      </c>
      <c r="K220" s="328" t="str">
        <f>IFERROR(VLOOKUP(K218,'P1'!$B:$AP,31,FALSE),"")</f>
        <v/>
      </c>
      <c r="L220" s="328" t="str">
        <f>IFERROR(VLOOKUP(L218,'P1'!$B:$AP,31,FALSE),"")</f>
        <v/>
      </c>
      <c r="M220" s="328" t="str">
        <f>IFERROR(VLOOKUP(M218,'P1'!$B:$AP,31,FALSE),"")</f>
        <v/>
      </c>
      <c r="N220" s="328" t="str">
        <f>IFERROR(VLOOKUP(N218,'P1'!$B:$AP,31,FALSE),"")</f>
        <v/>
      </c>
      <c r="O220" s="328" t="str">
        <f>IFERROR(VLOOKUP(O218,'P1'!$B:$AP,31,FALSE),"")</f>
        <v/>
      </c>
      <c r="P220" s="328" t="str">
        <f>IFERROR(VLOOKUP(P218,'P1'!$B:$AP,31,FALSE),"")</f>
        <v/>
      </c>
      <c r="Q220" s="328" t="str">
        <f>IFERROR(VLOOKUP(Q218,'P1'!$B:$AP,31,FALSE),"")</f>
        <v/>
      </c>
      <c r="R220" s="328" t="str">
        <f>IFERROR(VLOOKUP(R218,'P1'!$B:$AP,31,FALSE),"")</f>
        <v/>
      </c>
      <c r="S220" s="328" t="str">
        <f>IFERROR(VLOOKUP(S218,'P1'!$B:$AP,31,FALSE),"")</f>
        <v/>
      </c>
      <c r="T220" s="328" t="str">
        <f>IFERROR(VLOOKUP(T218,'P1'!$B:$AP,31,FALSE),"")</f>
        <v/>
      </c>
      <c r="U220" s="328" t="str">
        <f>IFERROR(VLOOKUP(U218,'P1'!$B:$AP,31,FALSE),"")</f>
        <v/>
      </c>
      <c r="V220" s="328" t="str">
        <f>IFERROR(VLOOKUP(V218,'P1'!$B:$AP,31,FALSE),"")</f>
        <v/>
      </c>
      <c r="W220" s="328" t="str">
        <f>IFERROR(VLOOKUP(W218,'P1'!$B:$AP,31,FALSE),"")</f>
        <v/>
      </c>
      <c r="X220" s="328" t="str">
        <f>IFERROR(VLOOKUP(X218,'P1'!$B:$AP,31,FALSE),"")</f>
        <v/>
      </c>
      <c r="Y220" s="328" t="str">
        <f>IFERROR(VLOOKUP(Y218,'P1'!$B:$AP,31,FALSE),"")</f>
        <v/>
      </c>
      <c r="Z220" s="328" t="str">
        <f>IFERROR(VLOOKUP(Z218,'P1'!$B:$AP,31,FALSE),"")</f>
        <v/>
      </c>
      <c r="AA220" s="328" t="str">
        <f>IFERROR(VLOOKUP(AA218,'P1'!$B:$AP,31,FALSE),"")</f>
        <v/>
      </c>
      <c r="AB220" s="328" t="str">
        <f>IFERROR(VLOOKUP(AB218,'P1'!$B:$AP,31,FALSE),"")</f>
        <v/>
      </c>
      <c r="AC220" s="328" t="str">
        <f>IFERROR(VLOOKUP(AC218,'P1'!$B:$AP,31,FALSE),"")</f>
        <v/>
      </c>
      <c r="AD220" s="328" t="str">
        <f>IFERROR(VLOOKUP(AD218,'P1'!$B:$AP,31,FALSE),"")</f>
        <v/>
      </c>
      <c r="AE220" s="328" t="str">
        <f>IFERROR(VLOOKUP(AE218,'P1'!$B:$AP,31,FALSE),"")</f>
        <v/>
      </c>
      <c r="AF220" s="328" t="str">
        <f>IFERROR(VLOOKUP(AF218,'P1'!$B:$AP,31,FALSE),"")</f>
        <v/>
      </c>
      <c r="AG220" s="328" t="str">
        <f>IFERROR(VLOOKUP(AG218,'P1'!$B:$AP,31,FALSE),"")</f>
        <v/>
      </c>
      <c r="AH220" s="328" t="str">
        <f>IFERROR(VLOOKUP(AH218,'P1'!$B:$AP,31,FALSE),"")</f>
        <v/>
      </c>
      <c r="AI220" s="328" t="str">
        <f>IFERROR(VLOOKUP(AI218,'P1'!$B:$AP,31,FALSE),"")</f>
        <v/>
      </c>
      <c r="AJ220" s="328" t="str">
        <f>IFERROR(VLOOKUP(AJ218,'P1'!$B:$AP,31,FALSE),"")</f>
        <v/>
      </c>
      <c r="AK220" s="328" t="str">
        <f>IFERROR(VLOOKUP(AK218,'P1'!$B:$AP,31,FALSE),"")</f>
        <v/>
      </c>
      <c r="AL220" s="328" t="str">
        <f>IFERROR(VLOOKUP(AL218,'P1'!$B:$AP,31,FALSE),"")</f>
        <v/>
      </c>
      <c r="AM220" s="328" t="str">
        <f>IFERROR(VLOOKUP(AM218,'P1'!$B:$AP,31,FALSE),"")</f>
        <v/>
      </c>
      <c r="AN220" s="550"/>
      <c r="AO220" s="528"/>
      <c r="AP220" s="555"/>
      <c r="AQ220" s="556"/>
      <c r="AR220" s="528"/>
      <c r="AS220" s="528"/>
      <c r="AT220" s="529"/>
      <c r="AU220" s="329"/>
      <c r="AV220" s="329"/>
      <c r="AX220" s="329"/>
      <c r="AY220" s="329"/>
    </row>
    <row r="221" spans="1:51" s="302" customFormat="1" ht="12" customHeight="1">
      <c r="A221" s="530">
        <v>67</v>
      </c>
      <c r="B221" s="533"/>
      <c r="C221" s="536"/>
      <c r="D221" s="539" t="s">
        <v>400</v>
      </c>
      <c r="E221" s="319"/>
      <c r="F221" s="542"/>
      <c r="G221" s="543"/>
      <c r="H221" s="320" t="s">
        <v>401</v>
      </c>
      <c r="I221" s="321"/>
      <c r="J221" s="321"/>
      <c r="K221" s="321"/>
      <c r="L221" s="321"/>
      <c r="M221" s="321"/>
      <c r="N221" s="321"/>
      <c r="O221" s="321"/>
      <c r="P221" s="321"/>
      <c r="Q221" s="321"/>
      <c r="R221" s="321"/>
      <c r="S221" s="321"/>
      <c r="T221" s="321"/>
      <c r="U221" s="321"/>
      <c r="V221" s="321"/>
      <c r="W221" s="321"/>
      <c r="X221" s="321"/>
      <c r="Y221" s="321"/>
      <c r="Z221" s="321"/>
      <c r="AA221" s="321"/>
      <c r="AB221" s="321"/>
      <c r="AC221" s="321"/>
      <c r="AD221" s="321"/>
      <c r="AE221" s="321"/>
      <c r="AF221" s="321"/>
      <c r="AG221" s="321"/>
      <c r="AH221" s="321"/>
      <c r="AI221" s="321"/>
      <c r="AJ221" s="321"/>
      <c r="AK221" s="321"/>
      <c r="AL221" s="321"/>
      <c r="AM221" s="321"/>
      <c r="AN221" s="548">
        <f t="shared" ref="AN221" si="256">IF(LEFT($AN$1,6)="共同生活援助",SUM(I222:AM222),SUM(I222:AM223))</f>
        <v>0</v>
      </c>
      <c r="AO221" s="526">
        <f>IF($AN$3="４週",AN221/4,AN221/(DAY(EOMONTH($I$21,0))/7))</f>
        <v>0</v>
      </c>
      <c r="AP221" s="551"/>
      <c r="AQ221" s="552"/>
      <c r="AR221" s="526" t="str">
        <f t="shared" ref="AR221" si="257">IF($AN$3="４週",AU222,AV222)</f>
        <v/>
      </c>
      <c r="AS221" s="526"/>
      <c r="AT221" s="529"/>
      <c r="AU221" s="322" t="s">
        <v>402</v>
      </c>
      <c r="AV221" s="322" t="s">
        <v>403</v>
      </c>
      <c r="AX221" s="322" t="s">
        <v>404</v>
      </c>
      <c r="AY221" s="322" t="s">
        <v>405</v>
      </c>
    </row>
    <row r="222" spans="1:51" s="302" customFormat="1" ht="12" customHeight="1">
      <c r="A222" s="531"/>
      <c r="B222" s="534"/>
      <c r="C222" s="537"/>
      <c r="D222" s="540"/>
      <c r="E222" s="323"/>
      <c r="F222" s="544"/>
      <c r="G222" s="545"/>
      <c r="H222" s="324" t="s">
        <v>406</v>
      </c>
      <c r="I222" s="328" t="str">
        <f>IFERROR(VLOOKUP(I221,'P1'!$B:$AP,41,FALSE),"")</f>
        <v/>
      </c>
      <c r="J222" s="328" t="str">
        <f>IFERROR(VLOOKUP(J221,'P1'!$B:$AP,41,FALSE),"")</f>
        <v/>
      </c>
      <c r="K222" s="328" t="str">
        <f>IFERROR(VLOOKUP(K221,'P1'!$B:$AP,41,FALSE),"")</f>
        <v/>
      </c>
      <c r="L222" s="328" t="str">
        <f>IFERROR(VLOOKUP(L221,'P1'!$B:$AP,41,FALSE),"")</f>
        <v/>
      </c>
      <c r="M222" s="328" t="str">
        <f>IFERROR(VLOOKUP(M221,'P1'!$B:$AP,41,FALSE),"")</f>
        <v/>
      </c>
      <c r="N222" s="328" t="str">
        <f>IFERROR(VLOOKUP(N221,'P1'!$B:$AP,41,FALSE),"")</f>
        <v/>
      </c>
      <c r="O222" s="328" t="str">
        <f>IFERROR(VLOOKUP(O221,'P1'!$B:$AP,41,FALSE),"")</f>
        <v/>
      </c>
      <c r="P222" s="328" t="str">
        <f>IFERROR(VLOOKUP(P221,'P1'!$B:$AP,41,FALSE),"")</f>
        <v/>
      </c>
      <c r="Q222" s="328" t="str">
        <f>IFERROR(VLOOKUP(Q221,'P1'!$B:$AP,41,FALSE),"")</f>
        <v/>
      </c>
      <c r="R222" s="328" t="str">
        <f>IFERROR(VLOOKUP(R221,'P1'!$B:$AP,41,FALSE),"")</f>
        <v/>
      </c>
      <c r="S222" s="328" t="str">
        <f>IFERROR(VLOOKUP(S221,'P1'!$B:$AP,41,FALSE),"")</f>
        <v/>
      </c>
      <c r="T222" s="328" t="str">
        <f>IFERROR(VLOOKUP(T221,'P1'!$B:$AP,41,FALSE),"")</f>
        <v/>
      </c>
      <c r="U222" s="328" t="str">
        <f>IFERROR(VLOOKUP(U221,'P1'!$B:$AP,41,FALSE),"")</f>
        <v/>
      </c>
      <c r="V222" s="328" t="str">
        <f>IFERROR(VLOOKUP(V221,'P1'!$B:$AP,41,FALSE),"")</f>
        <v/>
      </c>
      <c r="W222" s="328" t="str">
        <f>IFERROR(VLOOKUP(W221,'P1'!$B:$AP,41,FALSE),"")</f>
        <v/>
      </c>
      <c r="X222" s="328" t="str">
        <f>IFERROR(VLOOKUP(X221,'P1'!$B:$AP,41,FALSE),"")</f>
        <v/>
      </c>
      <c r="Y222" s="328" t="str">
        <f>IFERROR(VLOOKUP(Y221,'P1'!$B:$AP,41,FALSE),"")</f>
        <v/>
      </c>
      <c r="Z222" s="328" t="str">
        <f>IFERROR(VLOOKUP(Z221,'P1'!$B:$AP,41,FALSE),"")</f>
        <v/>
      </c>
      <c r="AA222" s="328" t="str">
        <f>IFERROR(VLOOKUP(AA221,'P1'!$B:$AP,41,FALSE),"")</f>
        <v/>
      </c>
      <c r="AB222" s="328" t="str">
        <f>IFERROR(VLOOKUP(AB221,'P1'!$B:$AP,41,FALSE),"")</f>
        <v/>
      </c>
      <c r="AC222" s="328" t="str">
        <f>IFERROR(VLOOKUP(AC221,'P1'!$B:$AP,41,FALSE),"")</f>
        <v/>
      </c>
      <c r="AD222" s="328" t="str">
        <f>IFERROR(VLOOKUP(AD221,'P1'!$B:$AP,41,FALSE),"")</f>
        <v/>
      </c>
      <c r="AE222" s="328" t="str">
        <f>IFERROR(VLOOKUP(AE221,'P1'!$B:$AP,41,FALSE),"")</f>
        <v/>
      </c>
      <c r="AF222" s="328" t="str">
        <f>IFERROR(VLOOKUP(AF221,'P1'!$B:$AP,41,FALSE),"")</f>
        <v/>
      </c>
      <c r="AG222" s="328" t="str">
        <f>IFERROR(VLOOKUP(AG221,'P1'!$B:$AP,41,FALSE),"")</f>
        <v/>
      </c>
      <c r="AH222" s="328" t="str">
        <f>IFERROR(VLOOKUP(AH221,'P1'!$B:$AP,41,FALSE),"")</f>
        <v/>
      </c>
      <c r="AI222" s="328" t="str">
        <f>IFERROR(VLOOKUP(AI221,'P1'!$B:$AP,41,FALSE),"")</f>
        <v/>
      </c>
      <c r="AJ222" s="328" t="str">
        <f>IFERROR(VLOOKUP(AJ221,'P1'!$B:$AP,41,FALSE),"")</f>
        <v/>
      </c>
      <c r="AK222" s="328" t="str">
        <f>IFERROR(VLOOKUP(AK221,'P1'!$B:$AP,41,FALSE),"")</f>
        <v/>
      </c>
      <c r="AL222" s="328" t="str">
        <f>IFERROR(VLOOKUP(AL221,'P1'!$B:$AP,41,FALSE),"")</f>
        <v/>
      </c>
      <c r="AM222" s="328" t="str">
        <f>IFERROR(VLOOKUP(AM221,'P1'!$B:$AP,41,FALSE),"")</f>
        <v/>
      </c>
      <c r="AN222" s="549"/>
      <c r="AO222" s="527"/>
      <c r="AP222" s="553"/>
      <c r="AQ222" s="554"/>
      <c r="AR222" s="527"/>
      <c r="AS222" s="527"/>
      <c r="AT222" s="529"/>
      <c r="AU222" s="326" t="str">
        <f t="shared" ref="AU222" si="258">IFERROR(IF($D221="□",($AO221/$AK$6),($AO221/$AK$8)),"")</f>
        <v/>
      </c>
      <c r="AV222" s="326" t="str">
        <f t="shared" ref="AV222" si="259">IFERROR(IF($D221="□",($AN221/$AO$6),($AN221/$AO$8)),"")</f>
        <v/>
      </c>
      <c r="AX222" s="326" t="s">
        <v>565</v>
      </c>
      <c r="AY222" s="326" t="s">
        <v>565</v>
      </c>
    </row>
    <row r="223" spans="1:51" s="302" customFormat="1" ht="12" customHeight="1">
      <c r="A223" s="532"/>
      <c r="B223" s="535"/>
      <c r="C223" s="538"/>
      <c r="D223" s="541"/>
      <c r="E223" s="323"/>
      <c r="F223" s="546"/>
      <c r="G223" s="547"/>
      <c r="H223" s="327" t="s">
        <v>407</v>
      </c>
      <c r="I223" s="328" t="str">
        <f>IFERROR(VLOOKUP(I221,'P1'!$B:$AP,31,FALSE),"")</f>
        <v/>
      </c>
      <c r="J223" s="328" t="str">
        <f>IFERROR(VLOOKUP(J221,'P1'!$B:$AP,31,FALSE),"")</f>
        <v/>
      </c>
      <c r="K223" s="328" t="str">
        <f>IFERROR(VLOOKUP(K221,'P1'!$B:$AP,31,FALSE),"")</f>
        <v/>
      </c>
      <c r="L223" s="328" t="str">
        <f>IFERROR(VLOOKUP(L221,'P1'!$B:$AP,31,FALSE),"")</f>
        <v/>
      </c>
      <c r="M223" s="328" t="str">
        <f>IFERROR(VLOOKUP(M221,'P1'!$B:$AP,31,FALSE),"")</f>
        <v/>
      </c>
      <c r="N223" s="328" t="str">
        <f>IFERROR(VLOOKUP(N221,'P1'!$B:$AP,31,FALSE),"")</f>
        <v/>
      </c>
      <c r="O223" s="328" t="str">
        <f>IFERROR(VLOOKUP(O221,'P1'!$B:$AP,31,FALSE),"")</f>
        <v/>
      </c>
      <c r="P223" s="328" t="str">
        <f>IFERROR(VLOOKUP(P221,'P1'!$B:$AP,31,FALSE),"")</f>
        <v/>
      </c>
      <c r="Q223" s="328" t="str">
        <f>IFERROR(VLOOKUP(Q221,'P1'!$B:$AP,31,FALSE),"")</f>
        <v/>
      </c>
      <c r="R223" s="328" t="str">
        <f>IFERROR(VLOOKUP(R221,'P1'!$B:$AP,31,FALSE),"")</f>
        <v/>
      </c>
      <c r="S223" s="328" t="str">
        <f>IFERROR(VLOOKUP(S221,'P1'!$B:$AP,31,FALSE),"")</f>
        <v/>
      </c>
      <c r="T223" s="328" t="str">
        <f>IFERROR(VLOOKUP(T221,'P1'!$B:$AP,31,FALSE),"")</f>
        <v/>
      </c>
      <c r="U223" s="328" t="str">
        <f>IFERROR(VLOOKUP(U221,'P1'!$B:$AP,31,FALSE),"")</f>
        <v/>
      </c>
      <c r="V223" s="328" t="str">
        <f>IFERROR(VLOOKUP(V221,'P1'!$B:$AP,31,FALSE),"")</f>
        <v/>
      </c>
      <c r="W223" s="328" t="str">
        <f>IFERROR(VLOOKUP(W221,'P1'!$B:$AP,31,FALSE),"")</f>
        <v/>
      </c>
      <c r="X223" s="328" t="str">
        <f>IFERROR(VLOOKUP(X221,'P1'!$B:$AP,31,FALSE),"")</f>
        <v/>
      </c>
      <c r="Y223" s="328" t="str">
        <f>IFERROR(VLOOKUP(Y221,'P1'!$B:$AP,31,FALSE),"")</f>
        <v/>
      </c>
      <c r="Z223" s="328" t="str">
        <f>IFERROR(VLOOKUP(Z221,'P1'!$B:$AP,31,FALSE),"")</f>
        <v/>
      </c>
      <c r="AA223" s="328" t="str">
        <f>IFERROR(VLOOKUP(AA221,'P1'!$B:$AP,31,FALSE),"")</f>
        <v/>
      </c>
      <c r="AB223" s="328" t="str">
        <f>IFERROR(VLOOKUP(AB221,'P1'!$B:$AP,31,FALSE),"")</f>
        <v/>
      </c>
      <c r="AC223" s="328" t="str">
        <f>IFERROR(VLOOKUP(AC221,'P1'!$B:$AP,31,FALSE),"")</f>
        <v/>
      </c>
      <c r="AD223" s="328" t="str">
        <f>IFERROR(VLOOKUP(AD221,'P1'!$B:$AP,31,FALSE),"")</f>
        <v/>
      </c>
      <c r="AE223" s="328" t="str">
        <f>IFERROR(VLOOKUP(AE221,'P1'!$B:$AP,31,FALSE),"")</f>
        <v/>
      </c>
      <c r="AF223" s="328" t="str">
        <f>IFERROR(VLOOKUP(AF221,'P1'!$B:$AP,31,FALSE),"")</f>
        <v/>
      </c>
      <c r="AG223" s="328" t="str">
        <f>IFERROR(VLOOKUP(AG221,'P1'!$B:$AP,31,FALSE),"")</f>
        <v/>
      </c>
      <c r="AH223" s="328" t="str">
        <f>IFERROR(VLOOKUP(AH221,'P1'!$B:$AP,31,FALSE),"")</f>
        <v/>
      </c>
      <c r="AI223" s="328" t="str">
        <f>IFERROR(VLOOKUP(AI221,'P1'!$B:$AP,31,FALSE),"")</f>
        <v/>
      </c>
      <c r="AJ223" s="328" t="str">
        <f>IFERROR(VLOOKUP(AJ221,'P1'!$B:$AP,31,FALSE),"")</f>
        <v/>
      </c>
      <c r="AK223" s="328" t="str">
        <f>IFERROR(VLOOKUP(AK221,'P1'!$B:$AP,31,FALSE),"")</f>
        <v/>
      </c>
      <c r="AL223" s="328" t="str">
        <f>IFERROR(VLOOKUP(AL221,'P1'!$B:$AP,31,FALSE),"")</f>
        <v/>
      </c>
      <c r="AM223" s="328" t="str">
        <f>IFERROR(VLOOKUP(AM221,'P1'!$B:$AP,31,FALSE),"")</f>
        <v/>
      </c>
      <c r="AN223" s="550"/>
      <c r="AO223" s="528"/>
      <c r="AP223" s="555"/>
      <c r="AQ223" s="556"/>
      <c r="AR223" s="528"/>
      <c r="AS223" s="528"/>
      <c r="AT223" s="529"/>
      <c r="AU223" s="329"/>
      <c r="AV223" s="329"/>
      <c r="AX223" s="329"/>
      <c r="AY223" s="329"/>
    </row>
    <row r="224" spans="1:51" s="302" customFormat="1" ht="12" customHeight="1">
      <c r="A224" s="530">
        <v>68</v>
      </c>
      <c r="B224" s="533"/>
      <c r="C224" s="567"/>
      <c r="D224" s="539" t="s">
        <v>400</v>
      </c>
      <c r="E224" s="319"/>
      <c r="F224" s="542"/>
      <c r="G224" s="543"/>
      <c r="H224" s="320" t="s">
        <v>401</v>
      </c>
      <c r="I224" s="321"/>
      <c r="J224" s="321"/>
      <c r="K224" s="321"/>
      <c r="L224" s="321"/>
      <c r="M224" s="321"/>
      <c r="N224" s="321"/>
      <c r="O224" s="321"/>
      <c r="P224" s="321"/>
      <c r="Q224" s="321"/>
      <c r="R224" s="321"/>
      <c r="S224" s="321"/>
      <c r="T224" s="321"/>
      <c r="U224" s="321"/>
      <c r="V224" s="321"/>
      <c r="W224" s="321"/>
      <c r="X224" s="321"/>
      <c r="Y224" s="321"/>
      <c r="Z224" s="321"/>
      <c r="AA224" s="321"/>
      <c r="AB224" s="321"/>
      <c r="AC224" s="321"/>
      <c r="AD224" s="321"/>
      <c r="AE224" s="321"/>
      <c r="AF224" s="321"/>
      <c r="AG224" s="321"/>
      <c r="AH224" s="321"/>
      <c r="AI224" s="321"/>
      <c r="AJ224" s="321"/>
      <c r="AK224" s="321"/>
      <c r="AL224" s="321"/>
      <c r="AM224" s="321"/>
      <c r="AN224" s="548">
        <f t="shared" ref="AN224" si="260">IF(LEFT($AN$1,6)="共同生活援助",SUM(I225:AM225),SUM(I225:AM226))</f>
        <v>0</v>
      </c>
      <c r="AO224" s="526">
        <f>IF($AN$3="４週",AN224/4,AN224/(DAY(EOMONTH($I$21,0))/7))</f>
        <v>0</v>
      </c>
      <c r="AP224" s="551"/>
      <c r="AQ224" s="552"/>
      <c r="AR224" s="526" t="str">
        <f t="shared" ref="AR224" si="261">IF($AN$3="４週",AU225,AV225)</f>
        <v/>
      </c>
      <c r="AS224" s="526"/>
      <c r="AT224" s="529"/>
      <c r="AU224" s="322" t="s">
        <v>402</v>
      </c>
      <c r="AV224" s="322" t="s">
        <v>403</v>
      </c>
      <c r="AX224" s="322" t="s">
        <v>404</v>
      </c>
      <c r="AY224" s="322" t="s">
        <v>405</v>
      </c>
    </row>
    <row r="225" spans="1:51" s="302" customFormat="1" ht="12" customHeight="1">
      <c r="A225" s="531"/>
      <c r="B225" s="534"/>
      <c r="C225" s="568"/>
      <c r="D225" s="540"/>
      <c r="E225" s="323"/>
      <c r="F225" s="544"/>
      <c r="G225" s="545"/>
      <c r="H225" s="324" t="s">
        <v>406</v>
      </c>
      <c r="I225" s="328" t="str">
        <f>IFERROR(VLOOKUP(I224,'P1'!$B:$AP,41,FALSE),"")</f>
        <v/>
      </c>
      <c r="J225" s="328" t="str">
        <f>IFERROR(VLOOKUP(J224,'P1'!$B:$AP,41,FALSE),"")</f>
        <v/>
      </c>
      <c r="K225" s="328" t="str">
        <f>IFERROR(VLOOKUP(K224,'P1'!$B:$AP,41,FALSE),"")</f>
        <v/>
      </c>
      <c r="L225" s="328" t="str">
        <f>IFERROR(VLOOKUP(L224,'P1'!$B:$AP,41,FALSE),"")</f>
        <v/>
      </c>
      <c r="M225" s="328" t="str">
        <f>IFERROR(VLOOKUP(M224,'P1'!$B:$AP,41,FALSE),"")</f>
        <v/>
      </c>
      <c r="N225" s="328" t="str">
        <f>IFERROR(VLOOKUP(N224,'P1'!$B:$AP,41,FALSE),"")</f>
        <v/>
      </c>
      <c r="O225" s="328" t="str">
        <f>IFERROR(VLOOKUP(O224,'P1'!$B:$AP,41,FALSE),"")</f>
        <v/>
      </c>
      <c r="P225" s="328" t="str">
        <f>IFERROR(VLOOKUP(P224,'P1'!$B:$AP,41,FALSE),"")</f>
        <v/>
      </c>
      <c r="Q225" s="328" t="str">
        <f>IFERROR(VLOOKUP(Q224,'P1'!$B:$AP,41,FALSE),"")</f>
        <v/>
      </c>
      <c r="R225" s="328" t="str">
        <f>IFERROR(VLOOKUP(R224,'P1'!$B:$AP,41,FALSE),"")</f>
        <v/>
      </c>
      <c r="S225" s="328" t="str">
        <f>IFERROR(VLOOKUP(S224,'P1'!$B:$AP,41,FALSE),"")</f>
        <v/>
      </c>
      <c r="T225" s="328" t="str">
        <f>IFERROR(VLOOKUP(T224,'P1'!$B:$AP,41,FALSE),"")</f>
        <v/>
      </c>
      <c r="U225" s="328" t="str">
        <f>IFERROR(VLOOKUP(U224,'P1'!$B:$AP,41,FALSE),"")</f>
        <v/>
      </c>
      <c r="V225" s="328" t="str">
        <f>IFERROR(VLOOKUP(V224,'P1'!$B:$AP,41,FALSE),"")</f>
        <v/>
      </c>
      <c r="W225" s="328" t="str">
        <f>IFERROR(VLOOKUP(W224,'P1'!$B:$AP,41,FALSE),"")</f>
        <v/>
      </c>
      <c r="X225" s="328" t="str">
        <f>IFERROR(VLOOKUP(X224,'P1'!$B:$AP,41,FALSE),"")</f>
        <v/>
      </c>
      <c r="Y225" s="328" t="str">
        <f>IFERROR(VLOOKUP(Y224,'P1'!$B:$AP,41,FALSE),"")</f>
        <v/>
      </c>
      <c r="Z225" s="328" t="str">
        <f>IFERROR(VLOOKUP(Z224,'P1'!$B:$AP,41,FALSE),"")</f>
        <v/>
      </c>
      <c r="AA225" s="328" t="str">
        <f>IFERROR(VLOOKUP(AA224,'P1'!$B:$AP,41,FALSE),"")</f>
        <v/>
      </c>
      <c r="AB225" s="328" t="str">
        <f>IFERROR(VLOOKUP(AB224,'P1'!$B:$AP,41,FALSE),"")</f>
        <v/>
      </c>
      <c r="AC225" s="328" t="str">
        <f>IFERROR(VLOOKUP(AC224,'P1'!$B:$AP,41,FALSE),"")</f>
        <v/>
      </c>
      <c r="AD225" s="328" t="str">
        <f>IFERROR(VLOOKUP(AD224,'P1'!$B:$AP,41,FALSE),"")</f>
        <v/>
      </c>
      <c r="AE225" s="328" t="str">
        <f>IFERROR(VLOOKUP(AE224,'P1'!$B:$AP,41,FALSE),"")</f>
        <v/>
      </c>
      <c r="AF225" s="328" t="str">
        <f>IFERROR(VLOOKUP(AF224,'P1'!$B:$AP,41,FALSE),"")</f>
        <v/>
      </c>
      <c r="AG225" s="328" t="str">
        <f>IFERROR(VLOOKUP(AG224,'P1'!$B:$AP,41,FALSE),"")</f>
        <v/>
      </c>
      <c r="AH225" s="328" t="str">
        <f>IFERROR(VLOOKUP(AH224,'P1'!$B:$AP,41,FALSE),"")</f>
        <v/>
      </c>
      <c r="AI225" s="328" t="str">
        <f>IFERROR(VLOOKUP(AI224,'P1'!$B:$AP,41,FALSE),"")</f>
        <v/>
      </c>
      <c r="AJ225" s="328" t="str">
        <f>IFERROR(VLOOKUP(AJ224,'P1'!$B:$AP,41,FALSE),"")</f>
        <v/>
      </c>
      <c r="AK225" s="328" t="str">
        <f>IFERROR(VLOOKUP(AK224,'P1'!$B:$AP,41,FALSE),"")</f>
        <v/>
      </c>
      <c r="AL225" s="328" t="str">
        <f>IFERROR(VLOOKUP(AL224,'P1'!$B:$AP,41,FALSE),"")</f>
        <v/>
      </c>
      <c r="AM225" s="328" t="str">
        <f>IFERROR(VLOOKUP(AM224,'P1'!$B:$AP,41,FALSE),"")</f>
        <v/>
      </c>
      <c r="AN225" s="549"/>
      <c r="AO225" s="527"/>
      <c r="AP225" s="553"/>
      <c r="AQ225" s="554"/>
      <c r="AR225" s="527"/>
      <c r="AS225" s="527"/>
      <c r="AT225" s="529"/>
      <c r="AU225" s="326" t="str">
        <f t="shared" ref="AU225" si="262">IFERROR(IF($D224="□",($AO224/$AK$6),($AO224/$AK$8)),"")</f>
        <v/>
      </c>
      <c r="AV225" s="326" t="str">
        <f t="shared" ref="AV225" si="263">IFERROR(IF($D224="□",($AN224/$AO$6),($AN224/$AO$8)),"")</f>
        <v/>
      </c>
      <c r="AX225" s="326" t="s">
        <v>565</v>
      </c>
      <c r="AY225" s="326" t="s">
        <v>565</v>
      </c>
    </row>
    <row r="226" spans="1:51" s="302" customFormat="1" ht="12" customHeight="1">
      <c r="A226" s="532"/>
      <c r="B226" s="535"/>
      <c r="C226" s="569"/>
      <c r="D226" s="541"/>
      <c r="E226" s="323"/>
      <c r="F226" s="546"/>
      <c r="G226" s="547"/>
      <c r="H226" s="327" t="s">
        <v>407</v>
      </c>
      <c r="I226" s="328" t="str">
        <f>IFERROR(VLOOKUP(I224,'P1'!$B:$AP,31,FALSE),"")</f>
        <v/>
      </c>
      <c r="J226" s="328" t="str">
        <f>IFERROR(VLOOKUP(J224,'P1'!$B:$AP,31,FALSE),"")</f>
        <v/>
      </c>
      <c r="K226" s="328" t="str">
        <f>IFERROR(VLOOKUP(K224,'P1'!$B:$AP,31,FALSE),"")</f>
        <v/>
      </c>
      <c r="L226" s="328" t="str">
        <f>IFERROR(VLOOKUP(L224,'P1'!$B:$AP,31,FALSE),"")</f>
        <v/>
      </c>
      <c r="M226" s="328" t="str">
        <f>IFERROR(VLOOKUP(M224,'P1'!$B:$AP,31,FALSE),"")</f>
        <v/>
      </c>
      <c r="N226" s="328" t="str">
        <f>IFERROR(VLOOKUP(N224,'P1'!$B:$AP,31,FALSE),"")</f>
        <v/>
      </c>
      <c r="O226" s="328" t="str">
        <f>IFERROR(VLOOKUP(O224,'P1'!$B:$AP,31,FALSE),"")</f>
        <v/>
      </c>
      <c r="P226" s="328" t="str">
        <f>IFERROR(VLOOKUP(P224,'P1'!$B:$AP,31,FALSE),"")</f>
        <v/>
      </c>
      <c r="Q226" s="328" t="str">
        <f>IFERROR(VLOOKUP(Q224,'P1'!$B:$AP,31,FALSE),"")</f>
        <v/>
      </c>
      <c r="R226" s="328" t="str">
        <f>IFERROR(VLOOKUP(R224,'P1'!$B:$AP,31,FALSE),"")</f>
        <v/>
      </c>
      <c r="S226" s="328" t="str">
        <f>IFERROR(VLOOKUP(S224,'P1'!$B:$AP,31,FALSE),"")</f>
        <v/>
      </c>
      <c r="T226" s="328" t="str">
        <f>IFERROR(VLOOKUP(T224,'P1'!$B:$AP,31,FALSE),"")</f>
        <v/>
      </c>
      <c r="U226" s="328" t="str">
        <f>IFERROR(VLOOKUP(U224,'P1'!$B:$AP,31,FALSE),"")</f>
        <v/>
      </c>
      <c r="V226" s="328" t="str">
        <f>IFERROR(VLOOKUP(V224,'P1'!$B:$AP,31,FALSE),"")</f>
        <v/>
      </c>
      <c r="W226" s="328" t="str">
        <f>IFERROR(VLOOKUP(W224,'P1'!$B:$AP,31,FALSE),"")</f>
        <v/>
      </c>
      <c r="X226" s="328" t="str">
        <f>IFERROR(VLOOKUP(X224,'P1'!$B:$AP,31,FALSE),"")</f>
        <v/>
      </c>
      <c r="Y226" s="328" t="str">
        <f>IFERROR(VLOOKUP(Y224,'P1'!$B:$AP,31,FALSE),"")</f>
        <v/>
      </c>
      <c r="Z226" s="328" t="str">
        <f>IFERROR(VLOOKUP(Z224,'P1'!$B:$AP,31,FALSE),"")</f>
        <v/>
      </c>
      <c r="AA226" s="328" t="str">
        <f>IFERROR(VLOOKUP(AA224,'P1'!$B:$AP,31,FALSE),"")</f>
        <v/>
      </c>
      <c r="AB226" s="328" t="str">
        <f>IFERROR(VLOOKUP(AB224,'P1'!$B:$AP,31,FALSE),"")</f>
        <v/>
      </c>
      <c r="AC226" s="328" t="str">
        <f>IFERROR(VLOOKUP(AC224,'P1'!$B:$AP,31,FALSE),"")</f>
        <v/>
      </c>
      <c r="AD226" s="328" t="str">
        <f>IFERROR(VLOOKUP(AD224,'P1'!$B:$AP,31,FALSE),"")</f>
        <v/>
      </c>
      <c r="AE226" s="328" t="str">
        <f>IFERROR(VLOOKUP(AE224,'P1'!$B:$AP,31,FALSE),"")</f>
        <v/>
      </c>
      <c r="AF226" s="328" t="str">
        <f>IFERROR(VLOOKUP(AF224,'P1'!$B:$AP,31,FALSE),"")</f>
        <v/>
      </c>
      <c r="AG226" s="328" t="str">
        <f>IFERROR(VLOOKUP(AG224,'P1'!$B:$AP,31,FALSE),"")</f>
        <v/>
      </c>
      <c r="AH226" s="328" t="str">
        <f>IFERROR(VLOOKUP(AH224,'P1'!$B:$AP,31,FALSE),"")</f>
        <v/>
      </c>
      <c r="AI226" s="328" t="str">
        <f>IFERROR(VLOOKUP(AI224,'P1'!$B:$AP,31,FALSE),"")</f>
        <v/>
      </c>
      <c r="AJ226" s="328" t="str">
        <f>IFERROR(VLOOKUP(AJ224,'P1'!$B:$AP,31,FALSE),"")</f>
        <v/>
      </c>
      <c r="AK226" s="328" t="str">
        <f>IFERROR(VLOOKUP(AK224,'P1'!$B:$AP,31,FALSE),"")</f>
        <v/>
      </c>
      <c r="AL226" s="328" t="str">
        <f>IFERROR(VLOOKUP(AL224,'P1'!$B:$AP,31,FALSE),"")</f>
        <v/>
      </c>
      <c r="AM226" s="328" t="str">
        <f>IFERROR(VLOOKUP(AM224,'P1'!$B:$AP,31,FALSE),"")</f>
        <v/>
      </c>
      <c r="AN226" s="550"/>
      <c r="AO226" s="528"/>
      <c r="AP226" s="555"/>
      <c r="AQ226" s="556"/>
      <c r="AR226" s="528"/>
      <c r="AS226" s="528"/>
      <c r="AT226" s="529"/>
      <c r="AU226" s="329"/>
      <c r="AV226" s="329"/>
      <c r="AX226" s="329"/>
      <c r="AY226" s="329"/>
    </row>
    <row r="227" spans="1:51" s="302" customFormat="1" ht="12" customHeight="1">
      <c r="A227" s="530">
        <v>69</v>
      </c>
      <c r="B227" s="533"/>
      <c r="C227" s="536"/>
      <c r="D227" s="539" t="s">
        <v>400</v>
      </c>
      <c r="E227" s="319"/>
      <c r="F227" s="542"/>
      <c r="G227" s="543"/>
      <c r="H227" s="320" t="s">
        <v>401</v>
      </c>
      <c r="I227" s="321"/>
      <c r="J227" s="321"/>
      <c r="K227" s="321"/>
      <c r="L227" s="321"/>
      <c r="M227" s="321"/>
      <c r="N227" s="321"/>
      <c r="O227" s="321"/>
      <c r="P227" s="321"/>
      <c r="Q227" s="321"/>
      <c r="R227" s="321"/>
      <c r="S227" s="321"/>
      <c r="T227" s="321"/>
      <c r="U227" s="321"/>
      <c r="V227" s="321"/>
      <c r="W227" s="321"/>
      <c r="X227" s="321"/>
      <c r="Y227" s="321"/>
      <c r="Z227" s="321"/>
      <c r="AA227" s="321"/>
      <c r="AB227" s="321"/>
      <c r="AC227" s="321"/>
      <c r="AD227" s="321"/>
      <c r="AE227" s="321"/>
      <c r="AF227" s="321"/>
      <c r="AG227" s="321"/>
      <c r="AH227" s="321"/>
      <c r="AI227" s="321"/>
      <c r="AJ227" s="321"/>
      <c r="AK227" s="321"/>
      <c r="AL227" s="321"/>
      <c r="AM227" s="321"/>
      <c r="AN227" s="548">
        <f t="shared" ref="AN227" si="264">IF(LEFT($AN$1,6)="共同生活援助",SUM(I228:AM228),SUM(I228:AM229))</f>
        <v>0</v>
      </c>
      <c r="AO227" s="526">
        <f>IF($AN$3="４週",AN227/4,AN227/(DAY(EOMONTH($I$21,0))/7))</f>
        <v>0</v>
      </c>
      <c r="AP227" s="551"/>
      <c r="AQ227" s="552"/>
      <c r="AR227" s="526" t="str">
        <f t="shared" ref="AR227" si="265">IF($AN$3="４週",AU228,AV228)</f>
        <v/>
      </c>
      <c r="AS227" s="526"/>
      <c r="AT227" s="529"/>
      <c r="AU227" s="322" t="s">
        <v>402</v>
      </c>
      <c r="AV227" s="322" t="s">
        <v>403</v>
      </c>
      <c r="AX227" s="322" t="s">
        <v>404</v>
      </c>
      <c r="AY227" s="322" t="s">
        <v>405</v>
      </c>
    </row>
    <row r="228" spans="1:51" s="302" customFormat="1" ht="12" customHeight="1">
      <c r="A228" s="531"/>
      <c r="B228" s="534"/>
      <c r="C228" s="537"/>
      <c r="D228" s="540"/>
      <c r="E228" s="323"/>
      <c r="F228" s="544"/>
      <c r="G228" s="545"/>
      <c r="H228" s="324" t="s">
        <v>406</v>
      </c>
      <c r="I228" s="328" t="str">
        <f>IFERROR(VLOOKUP(I227,'P1'!$B:$AP,41,FALSE),"")</f>
        <v/>
      </c>
      <c r="J228" s="328" t="str">
        <f>IFERROR(VLOOKUP(J227,'P1'!$B:$AP,41,FALSE),"")</f>
        <v/>
      </c>
      <c r="K228" s="328" t="str">
        <f>IFERROR(VLOOKUP(K227,'P1'!$B:$AP,41,FALSE),"")</f>
        <v/>
      </c>
      <c r="L228" s="328" t="str">
        <f>IFERROR(VLOOKUP(L227,'P1'!$B:$AP,41,FALSE),"")</f>
        <v/>
      </c>
      <c r="M228" s="328" t="str">
        <f>IFERROR(VLOOKUP(M227,'P1'!$B:$AP,41,FALSE),"")</f>
        <v/>
      </c>
      <c r="N228" s="328" t="str">
        <f>IFERROR(VLOOKUP(N227,'P1'!$B:$AP,41,FALSE),"")</f>
        <v/>
      </c>
      <c r="O228" s="328" t="str">
        <f>IFERROR(VLOOKUP(O227,'P1'!$B:$AP,41,FALSE),"")</f>
        <v/>
      </c>
      <c r="P228" s="328" t="str">
        <f>IFERROR(VLOOKUP(P227,'P1'!$B:$AP,41,FALSE),"")</f>
        <v/>
      </c>
      <c r="Q228" s="328" t="str">
        <f>IFERROR(VLOOKUP(Q227,'P1'!$B:$AP,41,FALSE),"")</f>
        <v/>
      </c>
      <c r="R228" s="328" t="str">
        <f>IFERROR(VLOOKUP(R227,'P1'!$B:$AP,41,FALSE),"")</f>
        <v/>
      </c>
      <c r="S228" s="328" t="str">
        <f>IFERROR(VLOOKUP(S227,'P1'!$B:$AP,41,FALSE),"")</f>
        <v/>
      </c>
      <c r="T228" s="328" t="str">
        <f>IFERROR(VLOOKUP(T227,'P1'!$B:$AP,41,FALSE),"")</f>
        <v/>
      </c>
      <c r="U228" s="328" t="str">
        <f>IFERROR(VLOOKUP(U227,'P1'!$B:$AP,41,FALSE),"")</f>
        <v/>
      </c>
      <c r="V228" s="328" t="str">
        <f>IFERROR(VLOOKUP(V227,'P1'!$B:$AP,41,FALSE),"")</f>
        <v/>
      </c>
      <c r="W228" s="328" t="str">
        <f>IFERROR(VLOOKUP(W227,'P1'!$B:$AP,41,FALSE),"")</f>
        <v/>
      </c>
      <c r="X228" s="328" t="str">
        <f>IFERROR(VLOOKUP(X227,'P1'!$B:$AP,41,FALSE),"")</f>
        <v/>
      </c>
      <c r="Y228" s="328" t="str">
        <f>IFERROR(VLOOKUP(Y227,'P1'!$B:$AP,41,FALSE),"")</f>
        <v/>
      </c>
      <c r="Z228" s="328" t="str">
        <f>IFERROR(VLOOKUP(Z227,'P1'!$B:$AP,41,FALSE),"")</f>
        <v/>
      </c>
      <c r="AA228" s="328" t="str">
        <f>IFERROR(VLOOKUP(AA227,'P1'!$B:$AP,41,FALSE),"")</f>
        <v/>
      </c>
      <c r="AB228" s="328" t="str">
        <f>IFERROR(VLOOKUP(AB227,'P1'!$B:$AP,41,FALSE),"")</f>
        <v/>
      </c>
      <c r="AC228" s="328" t="str">
        <f>IFERROR(VLOOKUP(AC227,'P1'!$B:$AP,41,FALSE),"")</f>
        <v/>
      </c>
      <c r="AD228" s="328" t="str">
        <f>IFERROR(VLOOKUP(AD227,'P1'!$B:$AP,41,FALSE),"")</f>
        <v/>
      </c>
      <c r="AE228" s="328" t="str">
        <f>IFERROR(VLOOKUP(AE227,'P1'!$B:$AP,41,FALSE),"")</f>
        <v/>
      </c>
      <c r="AF228" s="328" t="str">
        <f>IFERROR(VLOOKUP(AF227,'P1'!$B:$AP,41,FALSE),"")</f>
        <v/>
      </c>
      <c r="AG228" s="328" t="str">
        <f>IFERROR(VLOOKUP(AG227,'P1'!$B:$AP,41,FALSE),"")</f>
        <v/>
      </c>
      <c r="AH228" s="328" t="str">
        <f>IFERROR(VLOOKUP(AH227,'P1'!$B:$AP,41,FALSE),"")</f>
        <v/>
      </c>
      <c r="AI228" s="328" t="str">
        <f>IFERROR(VLOOKUP(AI227,'P1'!$B:$AP,41,FALSE),"")</f>
        <v/>
      </c>
      <c r="AJ228" s="328" t="str">
        <f>IFERROR(VLOOKUP(AJ227,'P1'!$B:$AP,41,FALSE),"")</f>
        <v/>
      </c>
      <c r="AK228" s="328" t="str">
        <f>IFERROR(VLOOKUP(AK227,'P1'!$B:$AP,41,FALSE),"")</f>
        <v/>
      </c>
      <c r="AL228" s="328" t="str">
        <f>IFERROR(VLOOKUP(AL227,'P1'!$B:$AP,41,FALSE),"")</f>
        <v/>
      </c>
      <c r="AM228" s="328" t="str">
        <f>IFERROR(VLOOKUP(AM227,'P1'!$B:$AP,41,FALSE),"")</f>
        <v/>
      </c>
      <c r="AN228" s="549"/>
      <c r="AO228" s="527"/>
      <c r="AP228" s="553"/>
      <c r="AQ228" s="554"/>
      <c r="AR228" s="527"/>
      <c r="AS228" s="527"/>
      <c r="AT228" s="529"/>
      <c r="AU228" s="326" t="str">
        <f t="shared" ref="AU228" si="266">IFERROR(IF($D227="□",($AO227/$AK$6),($AO227/$AK$8)),"")</f>
        <v/>
      </c>
      <c r="AV228" s="326" t="str">
        <f t="shared" ref="AV228" si="267">IFERROR(IF($D227="□",($AN227/$AO$6),($AN227/$AO$8)),"")</f>
        <v/>
      </c>
      <c r="AX228" s="326" t="s">
        <v>565</v>
      </c>
      <c r="AY228" s="326" t="s">
        <v>565</v>
      </c>
    </row>
    <row r="229" spans="1:51" s="302" customFormat="1" ht="12" customHeight="1">
      <c r="A229" s="532"/>
      <c r="B229" s="535"/>
      <c r="C229" s="538"/>
      <c r="D229" s="541"/>
      <c r="E229" s="323"/>
      <c r="F229" s="546"/>
      <c r="G229" s="547"/>
      <c r="H229" s="327" t="s">
        <v>407</v>
      </c>
      <c r="I229" s="328" t="str">
        <f>IFERROR(VLOOKUP(I227,'P1'!$B:$AP,31,FALSE),"")</f>
        <v/>
      </c>
      <c r="J229" s="328" t="str">
        <f>IFERROR(VLOOKUP(J227,'P1'!$B:$AP,31,FALSE),"")</f>
        <v/>
      </c>
      <c r="K229" s="328" t="str">
        <f>IFERROR(VLOOKUP(K227,'P1'!$B:$AP,31,FALSE),"")</f>
        <v/>
      </c>
      <c r="L229" s="328" t="str">
        <f>IFERROR(VLOOKUP(L227,'P1'!$B:$AP,31,FALSE),"")</f>
        <v/>
      </c>
      <c r="M229" s="328" t="str">
        <f>IFERROR(VLOOKUP(M227,'P1'!$B:$AP,31,FALSE),"")</f>
        <v/>
      </c>
      <c r="N229" s="328" t="str">
        <f>IFERROR(VLOOKUP(N227,'P1'!$B:$AP,31,FALSE),"")</f>
        <v/>
      </c>
      <c r="O229" s="328" t="str">
        <f>IFERROR(VLOOKUP(O227,'P1'!$B:$AP,31,FALSE),"")</f>
        <v/>
      </c>
      <c r="P229" s="328" t="str">
        <f>IFERROR(VLOOKUP(P227,'P1'!$B:$AP,31,FALSE),"")</f>
        <v/>
      </c>
      <c r="Q229" s="328" t="str">
        <f>IFERROR(VLOOKUP(Q227,'P1'!$B:$AP,31,FALSE),"")</f>
        <v/>
      </c>
      <c r="R229" s="328" t="str">
        <f>IFERROR(VLOOKUP(R227,'P1'!$B:$AP,31,FALSE),"")</f>
        <v/>
      </c>
      <c r="S229" s="328" t="str">
        <f>IFERROR(VLOOKUP(S227,'P1'!$B:$AP,31,FALSE),"")</f>
        <v/>
      </c>
      <c r="T229" s="328" t="str">
        <f>IFERROR(VLOOKUP(T227,'P1'!$B:$AP,31,FALSE),"")</f>
        <v/>
      </c>
      <c r="U229" s="328" t="str">
        <f>IFERROR(VLOOKUP(U227,'P1'!$B:$AP,31,FALSE),"")</f>
        <v/>
      </c>
      <c r="V229" s="328" t="str">
        <f>IFERROR(VLOOKUP(V227,'P1'!$B:$AP,31,FALSE),"")</f>
        <v/>
      </c>
      <c r="W229" s="328" t="str">
        <f>IFERROR(VLOOKUP(W227,'P1'!$B:$AP,31,FALSE),"")</f>
        <v/>
      </c>
      <c r="X229" s="328" t="str">
        <f>IFERROR(VLOOKUP(X227,'P1'!$B:$AP,31,FALSE),"")</f>
        <v/>
      </c>
      <c r="Y229" s="328" t="str">
        <f>IFERROR(VLOOKUP(Y227,'P1'!$B:$AP,31,FALSE),"")</f>
        <v/>
      </c>
      <c r="Z229" s="328" t="str">
        <f>IFERROR(VLOOKUP(Z227,'P1'!$B:$AP,31,FALSE),"")</f>
        <v/>
      </c>
      <c r="AA229" s="328" t="str">
        <f>IFERROR(VLOOKUP(AA227,'P1'!$B:$AP,31,FALSE),"")</f>
        <v/>
      </c>
      <c r="AB229" s="328" t="str">
        <f>IFERROR(VLOOKUP(AB227,'P1'!$B:$AP,31,FALSE),"")</f>
        <v/>
      </c>
      <c r="AC229" s="328" t="str">
        <f>IFERROR(VLOOKUP(AC227,'P1'!$B:$AP,31,FALSE),"")</f>
        <v/>
      </c>
      <c r="AD229" s="328" t="str">
        <f>IFERROR(VLOOKUP(AD227,'P1'!$B:$AP,31,FALSE),"")</f>
        <v/>
      </c>
      <c r="AE229" s="328" t="str">
        <f>IFERROR(VLOOKUP(AE227,'P1'!$B:$AP,31,FALSE),"")</f>
        <v/>
      </c>
      <c r="AF229" s="328" t="str">
        <f>IFERROR(VLOOKUP(AF227,'P1'!$B:$AP,31,FALSE),"")</f>
        <v/>
      </c>
      <c r="AG229" s="328" t="str">
        <f>IFERROR(VLOOKUP(AG227,'P1'!$B:$AP,31,FALSE),"")</f>
        <v/>
      </c>
      <c r="AH229" s="328" t="str">
        <f>IFERROR(VLOOKUP(AH227,'P1'!$B:$AP,31,FALSE),"")</f>
        <v/>
      </c>
      <c r="AI229" s="328" t="str">
        <f>IFERROR(VLOOKUP(AI227,'P1'!$B:$AP,31,FALSE),"")</f>
        <v/>
      </c>
      <c r="AJ229" s="328" t="str">
        <f>IFERROR(VLOOKUP(AJ227,'P1'!$B:$AP,31,FALSE),"")</f>
        <v/>
      </c>
      <c r="AK229" s="328" t="str">
        <f>IFERROR(VLOOKUP(AK227,'P1'!$B:$AP,31,FALSE),"")</f>
        <v/>
      </c>
      <c r="AL229" s="328" t="str">
        <f>IFERROR(VLOOKUP(AL227,'P1'!$B:$AP,31,FALSE),"")</f>
        <v/>
      </c>
      <c r="AM229" s="328" t="str">
        <f>IFERROR(VLOOKUP(AM227,'P1'!$B:$AP,31,FALSE),"")</f>
        <v/>
      </c>
      <c r="AN229" s="550"/>
      <c r="AO229" s="528"/>
      <c r="AP229" s="555"/>
      <c r="AQ229" s="556"/>
      <c r="AR229" s="528"/>
      <c r="AS229" s="528"/>
      <c r="AT229" s="529"/>
      <c r="AU229" s="329"/>
      <c r="AV229" s="329"/>
      <c r="AX229" s="329"/>
      <c r="AY229" s="329"/>
    </row>
    <row r="230" spans="1:51" s="302" customFormat="1" ht="12" customHeight="1">
      <c r="A230" s="530">
        <v>70</v>
      </c>
      <c r="B230" s="533"/>
      <c r="C230" s="536"/>
      <c r="D230" s="539" t="s">
        <v>400</v>
      </c>
      <c r="E230" s="319"/>
      <c r="F230" s="542"/>
      <c r="G230" s="543"/>
      <c r="H230" s="320" t="s">
        <v>401</v>
      </c>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548">
        <f t="shared" ref="AN230" si="268">IF(LEFT($AN$1,6)="共同生活援助",SUM(I231:AM231),SUM(I231:AM232))</f>
        <v>0</v>
      </c>
      <c r="AO230" s="526">
        <f>IF($AN$3="４週",AN230/4,AN230/(DAY(EOMONTH($I$21,0))/7))</f>
        <v>0</v>
      </c>
      <c r="AP230" s="551"/>
      <c r="AQ230" s="552"/>
      <c r="AR230" s="526" t="str">
        <f t="shared" ref="AR230" si="269">IF($AN$3="４週",AU231,AV231)</f>
        <v/>
      </c>
      <c r="AS230" s="526"/>
      <c r="AT230" s="529"/>
      <c r="AU230" s="322" t="s">
        <v>402</v>
      </c>
      <c r="AV230" s="322" t="s">
        <v>403</v>
      </c>
      <c r="AX230" s="322" t="s">
        <v>404</v>
      </c>
      <c r="AY230" s="322" t="s">
        <v>405</v>
      </c>
    </row>
    <row r="231" spans="1:51" s="302" customFormat="1" ht="12" customHeight="1">
      <c r="A231" s="531"/>
      <c r="B231" s="534"/>
      <c r="C231" s="537"/>
      <c r="D231" s="540"/>
      <c r="E231" s="323"/>
      <c r="F231" s="544"/>
      <c r="G231" s="545"/>
      <c r="H231" s="324" t="s">
        <v>406</v>
      </c>
      <c r="I231" s="328" t="str">
        <f>IFERROR(VLOOKUP(I230,'P1'!$B:$AP,41,FALSE),"")</f>
        <v/>
      </c>
      <c r="J231" s="328" t="str">
        <f>IFERROR(VLOOKUP(J230,'P1'!$B:$AP,41,FALSE),"")</f>
        <v/>
      </c>
      <c r="K231" s="328" t="str">
        <f>IFERROR(VLOOKUP(K230,'P1'!$B:$AP,41,FALSE),"")</f>
        <v/>
      </c>
      <c r="L231" s="328" t="str">
        <f>IFERROR(VLOOKUP(L230,'P1'!$B:$AP,41,FALSE),"")</f>
        <v/>
      </c>
      <c r="M231" s="328" t="str">
        <f>IFERROR(VLOOKUP(M230,'P1'!$B:$AP,41,FALSE),"")</f>
        <v/>
      </c>
      <c r="N231" s="328" t="str">
        <f>IFERROR(VLOOKUP(N230,'P1'!$B:$AP,41,FALSE),"")</f>
        <v/>
      </c>
      <c r="O231" s="328" t="str">
        <f>IFERROR(VLOOKUP(O230,'P1'!$B:$AP,41,FALSE),"")</f>
        <v/>
      </c>
      <c r="P231" s="328" t="str">
        <f>IFERROR(VLOOKUP(P230,'P1'!$B:$AP,41,FALSE),"")</f>
        <v/>
      </c>
      <c r="Q231" s="328" t="str">
        <f>IFERROR(VLOOKUP(Q230,'P1'!$B:$AP,41,FALSE),"")</f>
        <v/>
      </c>
      <c r="R231" s="328" t="str">
        <f>IFERROR(VLOOKUP(R230,'P1'!$B:$AP,41,FALSE),"")</f>
        <v/>
      </c>
      <c r="S231" s="328" t="str">
        <f>IFERROR(VLOOKUP(S230,'P1'!$B:$AP,41,FALSE),"")</f>
        <v/>
      </c>
      <c r="T231" s="328" t="str">
        <f>IFERROR(VLOOKUP(T230,'P1'!$B:$AP,41,FALSE),"")</f>
        <v/>
      </c>
      <c r="U231" s="328" t="str">
        <f>IFERROR(VLOOKUP(U230,'P1'!$B:$AP,41,FALSE),"")</f>
        <v/>
      </c>
      <c r="V231" s="328" t="str">
        <f>IFERROR(VLOOKUP(V230,'P1'!$B:$AP,41,FALSE),"")</f>
        <v/>
      </c>
      <c r="W231" s="328" t="str">
        <f>IFERROR(VLOOKUP(W230,'P1'!$B:$AP,41,FALSE),"")</f>
        <v/>
      </c>
      <c r="X231" s="328" t="str">
        <f>IFERROR(VLOOKUP(X230,'P1'!$B:$AP,41,FALSE),"")</f>
        <v/>
      </c>
      <c r="Y231" s="328" t="str">
        <f>IFERROR(VLOOKUP(Y230,'P1'!$B:$AP,41,FALSE),"")</f>
        <v/>
      </c>
      <c r="Z231" s="328" t="str">
        <f>IFERROR(VLOOKUP(Z230,'P1'!$B:$AP,41,FALSE),"")</f>
        <v/>
      </c>
      <c r="AA231" s="328" t="str">
        <f>IFERROR(VLOOKUP(AA230,'P1'!$B:$AP,41,FALSE),"")</f>
        <v/>
      </c>
      <c r="AB231" s="328" t="str">
        <f>IFERROR(VLOOKUP(AB230,'P1'!$B:$AP,41,FALSE),"")</f>
        <v/>
      </c>
      <c r="AC231" s="328" t="str">
        <f>IFERROR(VLOOKUP(AC230,'P1'!$B:$AP,41,FALSE),"")</f>
        <v/>
      </c>
      <c r="AD231" s="328" t="str">
        <f>IFERROR(VLOOKUP(AD230,'P1'!$B:$AP,41,FALSE),"")</f>
        <v/>
      </c>
      <c r="AE231" s="328" t="str">
        <f>IFERROR(VLOOKUP(AE230,'P1'!$B:$AP,41,FALSE),"")</f>
        <v/>
      </c>
      <c r="AF231" s="328" t="str">
        <f>IFERROR(VLOOKUP(AF230,'P1'!$B:$AP,41,FALSE),"")</f>
        <v/>
      </c>
      <c r="AG231" s="328" t="str">
        <f>IFERROR(VLOOKUP(AG230,'P1'!$B:$AP,41,FALSE),"")</f>
        <v/>
      </c>
      <c r="AH231" s="328" t="str">
        <f>IFERROR(VLOOKUP(AH230,'P1'!$B:$AP,41,FALSE),"")</f>
        <v/>
      </c>
      <c r="AI231" s="328" t="str">
        <f>IFERROR(VLOOKUP(AI230,'P1'!$B:$AP,41,FALSE),"")</f>
        <v/>
      </c>
      <c r="AJ231" s="328" t="str">
        <f>IFERROR(VLOOKUP(AJ230,'P1'!$B:$AP,41,FALSE),"")</f>
        <v/>
      </c>
      <c r="AK231" s="328" t="str">
        <f>IFERROR(VLOOKUP(AK230,'P1'!$B:$AP,41,FALSE),"")</f>
        <v/>
      </c>
      <c r="AL231" s="328" t="str">
        <f>IFERROR(VLOOKUP(AL230,'P1'!$B:$AP,41,FALSE),"")</f>
        <v/>
      </c>
      <c r="AM231" s="328" t="str">
        <f>IFERROR(VLOOKUP(AM230,'P1'!$B:$AP,41,FALSE),"")</f>
        <v/>
      </c>
      <c r="AN231" s="549"/>
      <c r="AO231" s="527"/>
      <c r="AP231" s="553"/>
      <c r="AQ231" s="554"/>
      <c r="AR231" s="527"/>
      <c r="AS231" s="527"/>
      <c r="AT231" s="529"/>
      <c r="AU231" s="326" t="str">
        <f t="shared" ref="AU231" si="270">IFERROR(IF($D230="□",($AO230/$AK$6),($AO230/$AK$8)),"")</f>
        <v/>
      </c>
      <c r="AV231" s="326" t="str">
        <f t="shared" ref="AV231" si="271">IFERROR(IF($D230="□",($AN230/$AO$6),($AN230/$AO$8)),"")</f>
        <v/>
      </c>
      <c r="AX231" s="326" t="s">
        <v>565</v>
      </c>
      <c r="AY231" s="326" t="s">
        <v>565</v>
      </c>
    </row>
    <row r="232" spans="1:51" s="302" customFormat="1" ht="12" customHeight="1">
      <c r="A232" s="532"/>
      <c r="B232" s="535"/>
      <c r="C232" s="538"/>
      <c r="D232" s="541"/>
      <c r="E232" s="323"/>
      <c r="F232" s="546"/>
      <c r="G232" s="547"/>
      <c r="H232" s="327" t="s">
        <v>407</v>
      </c>
      <c r="I232" s="328" t="str">
        <f>IFERROR(VLOOKUP(I230,'P1'!$B:$AP,31,FALSE),"")</f>
        <v/>
      </c>
      <c r="J232" s="328" t="str">
        <f>IFERROR(VLOOKUP(J230,'P1'!$B:$AP,31,FALSE),"")</f>
        <v/>
      </c>
      <c r="K232" s="328" t="str">
        <f>IFERROR(VLOOKUP(K230,'P1'!$B:$AP,31,FALSE),"")</f>
        <v/>
      </c>
      <c r="L232" s="328" t="str">
        <f>IFERROR(VLOOKUP(L230,'P1'!$B:$AP,31,FALSE),"")</f>
        <v/>
      </c>
      <c r="M232" s="328" t="str">
        <f>IFERROR(VLOOKUP(M230,'P1'!$B:$AP,31,FALSE),"")</f>
        <v/>
      </c>
      <c r="N232" s="328" t="str">
        <f>IFERROR(VLOOKUP(N230,'P1'!$B:$AP,31,FALSE),"")</f>
        <v/>
      </c>
      <c r="O232" s="328" t="str">
        <f>IFERROR(VLOOKUP(O230,'P1'!$B:$AP,31,FALSE),"")</f>
        <v/>
      </c>
      <c r="P232" s="328" t="str">
        <f>IFERROR(VLOOKUP(P230,'P1'!$B:$AP,31,FALSE),"")</f>
        <v/>
      </c>
      <c r="Q232" s="328" t="str">
        <f>IFERROR(VLOOKUP(Q230,'P1'!$B:$AP,31,FALSE),"")</f>
        <v/>
      </c>
      <c r="R232" s="328" t="str">
        <f>IFERROR(VLOOKUP(R230,'P1'!$B:$AP,31,FALSE),"")</f>
        <v/>
      </c>
      <c r="S232" s="328" t="str">
        <f>IFERROR(VLOOKUP(S230,'P1'!$B:$AP,31,FALSE),"")</f>
        <v/>
      </c>
      <c r="T232" s="328" t="str">
        <f>IFERROR(VLOOKUP(T230,'P1'!$B:$AP,31,FALSE),"")</f>
        <v/>
      </c>
      <c r="U232" s="328" t="str">
        <f>IFERROR(VLOOKUP(U230,'P1'!$B:$AP,31,FALSE),"")</f>
        <v/>
      </c>
      <c r="V232" s="328" t="str">
        <f>IFERROR(VLOOKUP(V230,'P1'!$B:$AP,31,FALSE),"")</f>
        <v/>
      </c>
      <c r="W232" s="328" t="str">
        <f>IFERROR(VLOOKUP(W230,'P1'!$B:$AP,31,FALSE),"")</f>
        <v/>
      </c>
      <c r="X232" s="328" t="str">
        <f>IFERROR(VLOOKUP(X230,'P1'!$B:$AP,31,FALSE),"")</f>
        <v/>
      </c>
      <c r="Y232" s="328" t="str">
        <f>IFERROR(VLOOKUP(Y230,'P1'!$B:$AP,31,FALSE),"")</f>
        <v/>
      </c>
      <c r="Z232" s="328" t="str">
        <f>IFERROR(VLOOKUP(Z230,'P1'!$B:$AP,31,FALSE),"")</f>
        <v/>
      </c>
      <c r="AA232" s="328" t="str">
        <f>IFERROR(VLOOKUP(AA230,'P1'!$B:$AP,31,FALSE),"")</f>
        <v/>
      </c>
      <c r="AB232" s="328" t="str">
        <f>IFERROR(VLOOKUP(AB230,'P1'!$B:$AP,31,FALSE),"")</f>
        <v/>
      </c>
      <c r="AC232" s="328" t="str">
        <f>IFERROR(VLOOKUP(AC230,'P1'!$B:$AP,31,FALSE),"")</f>
        <v/>
      </c>
      <c r="AD232" s="328" t="str">
        <f>IFERROR(VLOOKUP(AD230,'P1'!$B:$AP,31,FALSE),"")</f>
        <v/>
      </c>
      <c r="AE232" s="328" t="str">
        <f>IFERROR(VLOOKUP(AE230,'P1'!$B:$AP,31,FALSE),"")</f>
        <v/>
      </c>
      <c r="AF232" s="328" t="str">
        <f>IFERROR(VLOOKUP(AF230,'P1'!$B:$AP,31,FALSE),"")</f>
        <v/>
      </c>
      <c r="AG232" s="328" t="str">
        <f>IFERROR(VLOOKUP(AG230,'P1'!$B:$AP,31,FALSE),"")</f>
        <v/>
      </c>
      <c r="AH232" s="328" t="str">
        <f>IFERROR(VLOOKUP(AH230,'P1'!$B:$AP,31,FALSE),"")</f>
        <v/>
      </c>
      <c r="AI232" s="328" t="str">
        <f>IFERROR(VLOOKUP(AI230,'P1'!$B:$AP,31,FALSE),"")</f>
        <v/>
      </c>
      <c r="AJ232" s="328" t="str">
        <f>IFERROR(VLOOKUP(AJ230,'P1'!$B:$AP,31,FALSE),"")</f>
        <v/>
      </c>
      <c r="AK232" s="328" t="str">
        <f>IFERROR(VLOOKUP(AK230,'P1'!$B:$AP,31,FALSE),"")</f>
        <v/>
      </c>
      <c r="AL232" s="328" t="str">
        <f>IFERROR(VLOOKUP(AL230,'P1'!$B:$AP,31,FALSE),"")</f>
        <v/>
      </c>
      <c r="AM232" s="328" t="str">
        <f>IFERROR(VLOOKUP(AM230,'P1'!$B:$AP,31,FALSE),"")</f>
        <v/>
      </c>
      <c r="AN232" s="550"/>
      <c r="AO232" s="528"/>
      <c r="AP232" s="555"/>
      <c r="AQ232" s="556"/>
      <c r="AR232" s="528"/>
      <c r="AS232" s="528"/>
      <c r="AT232" s="529"/>
      <c r="AU232" s="329"/>
      <c r="AV232" s="329"/>
      <c r="AX232" s="329"/>
      <c r="AY232" s="329"/>
    </row>
    <row r="233" spans="1:51" s="302" customFormat="1" ht="12" customHeight="1">
      <c r="A233" s="530">
        <v>71</v>
      </c>
      <c r="B233" s="533"/>
      <c r="C233" s="536"/>
      <c r="D233" s="539" t="s">
        <v>400</v>
      </c>
      <c r="E233" s="319"/>
      <c r="F233" s="542"/>
      <c r="G233" s="543"/>
      <c r="H233" s="320" t="s">
        <v>401</v>
      </c>
      <c r="I233" s="321"/>
      <c r="J233" s="321"/>
      <c r="K233" s="321"/>
      <c r="L233" s="321"/>
      <c r="M233" s="321"/>
      <c r="N233" s="321"/>
      <c r="O233" s="321"/>
      <c r="P233" s="321"/>
      <c r="Q233" s="321"/>
      <c r="R233" s="321"/>
      <c r="S233" s="321"/>
      <c r="T233" s="321"/>
      <c r="U233" s="321"/>
      <c r="V233" s="321"/>
      <c r="W233" s="321"/>
      <c r="X233" s="321"/>
      <c r="Y233" s="321"/>
      <c r="Z233" s="321"/>
      <c r="AA233" s="321"/>
      <c r="AB233" s="321"/>
      <c r="AC233" s="321"/>
      <c r="AD233" s="321"/>
      <c r="AE233" s="321"/>
      <c r="AF233" s="321"/>
      <c r="AG233" s="321"/>
      <c r="AH233" s="321"/>
      <c r="AI233" s="321"/>
      <c r="AJ233" s="321"/>
      <c r="AK233" s="321"/>
      <c r="AL233" s="321"/>
      <c r="AM233" s="321"/>
      <c r="AN233" s="548">
        <f t="shared" ref="AN233" si="272">IF(LEFT($AN$1,6)="共同生活援助",SUM(I234:AM234),SUM(I234:AM235))</f>
        <v>0</v>
      </c>
      <c r="AO233" s="526">
        <f>IF($AN$3="４週",AN233/4,AN233/(DAY(EOMONTH($I$21,0))/7))</f>
        <v>0</v>
      </c>
      <c r="AP233" s="551"/>
      <c r="AQ233" s="552"/>
      <c r="AR233" s="526" t="str">
        <f t="shared" ref="AR233" si="273">IF($AN$3="４週",AU234,AV234)</f>
        <v/>
      </c>
      <c r="AS233" s="526"/>
      <c r="AT233" s="529"/>
      <c r="AU233" s="322" t="s">
        <v>402</v>
      </c>
      <c r="AV233" s="322" t="s">
        <v>403</v>
      </c>
      <c r="AX233" s="322" t="s">
        <v>404</v>
      </c>
      <c r="AY233" s="322" t="s">
        <v>405</v>
      </c>
    </row>
    <row r="234" spans="1:51" s="302" customFormat="1" ht="12" customHeight="1">
      <c r="A234" s="531"/>
      <c r="B234" s="534"/>
      <c r="C234" s="537"/>
      <c r="D234" s="540"/>
      <c r="E234" s="323"/>
      <c r="F234" s="544"/>
      <c r="G234" s="545"/>
      <c r="H234" s="324" t="s">
        <v>406</v>
      </c>
      <c r="I234" s="328" t="str">
        <f>IFERROR(VLOOKUP(I233,'P1'!$B:$AP,41,FALSE),"")</f>
        <v/>
      </c>
      <c r="J234" s="328" t="str">
        <f>IFERROR(VLOOKUP(J233,'P1'!$B:$AP,41,FALSE),"")</f>
        <v/>
      </c>
      <c r="K234" s="328" t="str">
        <f>IFERROR(VLOOKUP(K233,'P1'!$B:$AP,41,FALSE),"")</f>
        <v/>
      </c>
      <c r="L234" s="328" t="str">
        <f>IFERROR(VLOOKUP(L233,'P1'!$B:$AP,41,FALSE),"")</f>
        <v/>
      </c>
      <c r="M234" s="328" t="str">
        <f>IFERROR(VLOOKUP(M233,'P1'!$B:$AP,41,FALSE),"")</f>
        <v/>
      </c>
      <c r="N234" s="328" t="str">
        <f>IFERROR(VLOOKUP(N233,'P1'!$B:$AP,41,FALSE),"")</f>
        <v/>
      </c>
      <c r="O234" s="328" t="str">
        <f>IFERROR(VLOOKUP(O233,'P1'!$B:$AP,41,FALSE),"")</f>
        <v/>
      </c>
      <c r="P234" s="328" t="str">
        <f>IFERROR(VLOOKUP(P233,'P1'!$B:$AP,41,FALSE),"")</f>
        <v/>
      </c>
      <c r="Q234" s="328" t="str">
        <f>IFERROR(VLOOKUP(Q233,'P1'!$B:$AP,41,FALSE),"")</f>
        <v/>
      </c>
      <c r="R234" s="328" t="str">
        <f>IFERROR(VLOOKUP(R233,'P1'!$B:$AP,41,FALSE),"")</f>
        <v/>
      </c>
      <c r="S234" s="328" t="str">
        <f>IFERROR(VLOOKUP(S233,'P1'!$B:$AP,41,FALSE),"")</f>
        <v/>
      </c>
      <c r="T234" s="328" t="str">
        <f>IFERROR(VLOOKUP(T233,'P1'!$B:$AP,41,FALSE),"")</f>
        <v/>
      </c>
      <c r="U234" s="328" t="str">
        <f>IFERROR(VLOOKUP(U233,'P1'!$B:$AP,41,FALSE),"")</f>
        <v/>
      </c>
      <c r="V234" s="328" t="str">
        <f>IFERROR(VLOOKUP(V233,'P1'!$B:$AP,41,FALSE),"")</f>
        <v/>
      </c>
      <c r="W234" s="328" t="str">
        <f>IFERROR(VLOOKUP(W233,'P1'!$B:$AP,41,FALSE),"")</f>
        <v/>
      </c>
      <c r="X234" s="328" t="str">
        <f>IFERROR(VLOOKUP(X233,'P1'!$B:$AP,41,FALSE),"")</f>
        <v/>
      </c>
      <c r="Y234" s="328" t="str">
        <f>IFERROR(VLOOKUP(Y233,'P1'!$B:$AP,41,FALSE),"")</f>
        <v/>
      </c>
      <c r="Z234" s="328" t="str">
        <f>IFERROR(VLOOKUP(Z233,'P1'!$B:$AP,41,FALSE),"")</f>
        <v/>
      </c>
      <c r="AA234" s="328" t="str">
        <f>IFERROR(VLOOKUP(AA233,'P1'!$B:$AP,41,FALSE),"")</f>
        <v/>
      </c>
      <c r="AB234" s="328" t="str">
        <f>IFERROR(VLOOKUP(AB233,'P1'!$B:$AP,41,FALSE),"")</f>
        <v/>
      </c>
      <c r="AC234" s="328" t="str">
        <f>IFERROR(VLOOKUP(AC233,'P1'!$B:$AP,41,FALSE),"")</f>
        <v/>
      </c>
      <c r="AD234" s="328" t="str">
        <f>IFERROR(VLOOKUP(AD233,'P1'!$B:$AP,41,FALSE),"")</f>
        <v/>
      </c>
      <c r="AE234" s="328" t="str">
        <f>IFERROR(VLOOKUP(AE233,'P1'!$B:$AP,41,FALSE),"")</f>
        <v/>
      </c>
      <c r="AF234" s="328" t="str">
        <f>IFERROR(VLOOKUP(AF233,'P1'!$B:$AP,41,FALSE),"")</f>
        <v/>
      </c>
      <c r="AG234" s="328" t="str">
        <f>IFERROR(VLOOKUP(AG233,'P1'!$B:$AP,41,FALSE),"")</f>
        <v/>
      </c>
      <c r="AH234" s="328" t="str">
        <f>IFERROR(VLOOKUP(AH233,'P1'!$B:$AP,41,FALSE),"")</f>
        <v/>
      </c>
      <c r="AI234" s="328" t="str">
        <f>IFERROR(VLOOKUP(AI233,'P1'!$B:$AP,41,FALSE),"")</f>
        <v/>
      </c>
      <c r="AJ234" s="328" t="str">
        <f>IFERROR(VLOOKUP(AJ233,'P1'!$B:$AP,41,FALSE),"")</f>
        <v/>
      </c>
      <c r="AK234" s="328" t="str">
        <f>IFERROR(VLOOKUP(AK233,'P1'!$B:$AP,41,FALSE),"")</f>
        <v/>
      </c>
      <c r="AL234" s="328" t="str">
        <f>IFERROR(VLOOKUP(AL233,'P1'!$B:$AP,41,FALSE),"")</f>
        <v/>
      </c>
      <c r="AM234" s="328" t="str">
        <f>IFERROR(VLOOKUP(AM233,'P1'!$B:$AP,41,FALSE),"")</f>
        <v/>
      </c>
      <c r="AN234" s="549"/>
      <c r="AO234" s="527"/>
      <c r="AP234" s="553"/>
      <c r="AQ234" s="554"/>
      <c r="AR234" s="527"/>
      <c r="AS234" s="527"/>
      <c r="AT234" s="529"/>
      <c r="AU234" s="326" t="str">
        <f t="shared" ref="AU234" si="274">IFERROR(IF($D233="□",($AO233/$AK$6),($AO233/$AK$8)),"")</f>
        <v/>
      </c>
      <c r="AV234" s="326" t="str">
        <f t="shared" ref="AV234" si="275">IFERROR(IF($D233="□",($AN233/$AO$6),($AN233/$AO$8)),"")</f>
        <v/>
      </c>
      <c r="AX234" s="326" t="s">
        <v>565</v>
      </c>
      <c r="AY234" s="326" t="s">
        <v>565</v>
      </c>
    </row>
    <row r="235" spans="1:51" s="302" customFormat="1" ht="12" customHeight="1">
      <c r="A235" s="532"/>
      <c r="B235" s="535"/>
      <c r="C235" s="538"/>
      <c r="D235" s="541"/>
      <c r="E235" s="323"/>
      <c r="F235" s="546"/>
      <c r="G235" s="547"/>
      <c r="H235" s="327" t="s">
        <v>407</v>
      </c>
      <c r="I235" s="328" t="str">
        <f>IFERROR(VLOOKUP(I233,'P1'!$B:$AP,31,FALSE),"")</f>
        <v/>
      </c>
      <c r="J235" s="328" t="str">
        <f>IFERROR(VLOOKUP(J233,'P1'!$B:$AP,31,FALSE),"")</f>
        <v/>
      </c>
      <c r="K235" s="328" t="str">
        <f>IFERROR(VLOOKUP(K233,'P1'!$B:$AP,31,FALSE),"")</f>
        <v/>
      </c>
      <c r="L235" s="328" t="str">
        <f>IFERROR(VLOOKUP(L233,'P1'!$B:$AP,31,FALSE),"")</f>
        <v/>
      </c>
      <c r="M235" s="328" t="str">
        <f>IFERROR(VLOOKUP(M233,'P1'!$B:$AP,31,FALSE),"")</f>
        <v/>
      </c>
      <c r="N235" s="328" t="str">
        <f>IFERROR(VLOOKUP(N233,'P1'!$B:$AP,31,FALSE),"")</f>
        <v/>
      </c>
      <c r="O235" s="328" t="str">
        <f>IFERROR(VLOOKUP(O233,'P1'!$B:$AP,31,FALSE),"")</f>
        <v/>
      </c>
      <c r="P235" s="328" t="str">
        <f>IFERROR(VLOOKUP(P233,'P1'!$B:$AP,31,FALSE),"")</f>
        <v/>
      </c>
      <c r="Q235" s="328" t="str">
        <f>IFERROR(VLOOKUP(Q233,'P1'!$B:$AP,31,FALSE),"")</f>
        <v/>
      </c>
      <c r="R235" s="328" t="str">
        <f>IFERROR(VLOOKUP(R233,'P1'!$B:$AP,31,FALSE),"")</f>
        <v/>
      </c>
      <c r="S235" s="328" t="str">
        <f>IFERROR(VLOOKUP(S233,'P1'!$B:$AP,31,FALSE),"")</f>
        <v/>
      </c>
      <c r="T235" s="328" t="str">
        <f>IFERROR(VLOOKUP(T233,'P1'!$B:$AP,31,FALSE),"")</f>
        <v/>
      </c>
      <c r="U235" s="328" t="str">
        <f>IFERROR(VLOOKUP(U233,'P1'!$B:$AP,31,FALSE),"")</f>
        <v/>
      </c>
      <c r="V235" s="328" t="str">
        <f>IFERROR(VLOOKUP(V233,'P1'!$B:$AP,31,FALSE),"")</f>
        <v/>
      </c>
      <c r="W235" s="328" t="str">
        <f>IFERROR(VLOOKUP(W233,'P1'!$B:$AP,31,FALSE),"")</f>
        <v/>
      </c>
      <c r="X235" s="328" t="str">
        <f>IFERROR(VLOOKUP(X233,'P1'!$B:$AP,31,FALSE),"")</f>
        <v/>
      </c>
      <c r="Y235" s="328" t="str">
        <f>IFERROR(VLOOKUP(Y233,'P1'!$B:$AP,31,FALSE),"")</f>
        <v/>
      </c>
      <c r="Z235" s="328" t="str">
        <f>IFERROR(VLOOKUP(Z233,'P1'!$B:$AP,31,FALSE),"")</f>
        <v/>
      </c>
      <c r="AA235" s="328" t="str">
        <f>IFERROR(VLOOKUP(AA233,'P1'!$B:$AP,31,FALSE),"")</f>
        <v/>
      </c>
      <c r="AB235" s="328" t="str">
        <f>IFERROR(VLOOKUP(AB233,'P1'!$B:$AP,31,FALSE),"")</f>
        <v/>
      </c>
      <c r="AC235" s="328" t="str">
        <f>IFERROR(VLOOKUP(AC233,'P1'!$B:$AP,31,FALSE),"")</f>
        <v/>
      </c>
      <c r="AD235" s="328" t="str">
        <f>IFERROR(VLOOKUP(AD233,'P1'!$B:$AP,31,FALSE),"")</f>
        <v/>
      </c>
      <c r="AE235" s="328" t="str">
        <f>IFERROR(VLOOKUP(AE233,'P1'!$B:$AP,31,FALSE),"")</f>
        <v/>
      </c>
      <c r="AF235" s="328" t="str">
        <f>IFERROR(VLOOKUP(AF233,'P1'!$B:$AP,31,FALSE),"")</f>
        <v/>
      </c>
      <c r="AG235" s="328" t="str">
        <f>IFERROR(VLOOKUP(AG233,'P1'!$B:$AP,31,FALSE),"")</f>
        <v/>
      </c>
      <c r="AH235" s="328" t="str">
        <f>IFERROR(VLOOKUP(AH233,'P1'!$B:$AP,31,FALSE),"")</f>
        <v/>
      </c>
      <c r="AI235" s="328" t="str">
        <f>IFERROR(VLOOKUP(AI233,'P1'!$B:$AP,31,FALSE),"")</f>
        <v/>
      </c>
      <c r="AJ235" s="328" t="str">
        <f>IFERROR(VLOOKUP(AJ233,'P1'!$B:$AP,31,FALSE),"")</f>
        <v/>
      </c>
      <c r="AK235" s="328" t="str">
        <f>IFERROR(VLOOKUP(AK233,'P1'!$B:$AP,31,FALSE),"")</f>
        <v/>
      </c>
      <c r="AL235" s="328" t="str">
        <f>IFERROR(VLOOKUP(AL233,'P1'!$B:$AP,31,FALSE),"")</f>
        <v/>
      </c>
      <c r="AM235" s="328" t="str">
        <f>IFERROR(VLOOKUP(AM233,'P1'!$B:$AP,31,FALSE),"")</f>
        <v/>
      </c>
      <c r="AN235" s="550"/>
      <c r="AO235" s="528"/>
      <c r="AP235" s="555"/>
      <c r="AQ235" s="556"/>
      <c r="AR235" s="528"/>
      <c r="AS235" s="528"/>
      <c r="AT235" s="529"/>
      <c r="AU235" s="329"/>
      <c r="AV235" s="329"/>
      <c r="AX235" s="329"/>
      <c r="AY235" s="329"/>
    </row>
    <row r="236" spans="1:51" s="302" customFormat="1" ht="12" customHeight="1">
      <c r="A236" s="530">
        <v>72</v>
      </c>
      <c r="B236" s="533"/>
      <c r="C236" s="536"/>
      <c r="D236" s="539" t="s">
        <v>400</v>
      </c>
      <c r="E236" s="319"/>
      <c r="F236" s="542"/>
      <c r="G236" s="543"/>
      <c r="H236" s="320" t="s">
        <v>401</v>
      </c>
      <c r="I236" s="321"/>
      <c r="J236" s="321"/>
      <c r="K236" s="321"/>
      <c r="L236" s="321"/>
      <c r="M236" s="321"/>
      <c r="N236" s="321"/>
      <c r="O236" s="321"/>
      <c r="P236" s="321"/>
      <c r="Q236" s="321"/>
      <c r="R236" s="321"/>
      <c r="S236" s="321"/>
      <c r="T236" s="321"/>
      <c r="U236" s="321"/>
      <c r="V236" s="321"/>
      <c r="W236" s="321"/>
      <c r="X236" s="321"/>
      <c r="Y236" s="321"/>
      <c r="Z236" s="321"/>
      <c r="AA236" s="321"/>
      <c r="AB236" s="321"/>
      <c r="AC236" s="321"/>
      <c r="AD236" s="321"/>
      <c r="AE236" s="321"/>
      <c r="AF236" s="321"/>
      <c r="AG236" s="321"/>
      <c r="AH236" s="321"/>
      <c r="AI236" s="321"/>
      <c r="AJ236" s="321"/>
      <c r="AK236" s="321"/>
      <c r="AL236" s="321"/>
      <c r="AM236" s="321"/>
      <c r="AN236" s="548">
        <f t="shared" ref="AN236" si="276">IF(LEFT($AN$1,6)="共同生活援助",SUM(I237:AM237),SUM(I237:AM238))</f>
        <v>0</v>
      </c>
      <c r="AO236" s="526">
        <f>IF($AN$3="４週",AN236/4,AN236/(DAY(EOMONTH($I$21,0))/7))</f>
        <v>0</v>
      </c>
      <c r="AP236" s="551"/>
      <c r="AQ236" s="552"/>
      <c r="AR236" s="526" t="str">
        <f t="shared" ref="AR236" si="277">IF($AN$3="４週",AU237,AV237)</f>
        <v/>
      </c>
      <c r="AS236" s="526"/>
      <c r="AT236" s="529"/>
      <c r="AU236" s="322" t="s">
        <v>402</v>
      </c>
      <c r="AV236" s="322" t="s">
        <v>403</v>
      </c>
      <c r="AX236" s="322" t="s">
        <v>404</v>
      </c>
      <c r="AY236" s="322" t="s">
        <v>405</v>
      </c>
    </row>
    <row r="237" spans="1:51" s="302" customFormat="1" ht="12" customHeight="1">
      <c r="A237" s="531"/>
      <c r="B237" s="534"/>
      <c r="C237" s="537"/>
      <c r="D237" s="540"/>
      <c r="E237" s="323"/>
      <c r="F237" s="544"/>
      <c r="G237" s="545"/>
      <c r="H237" s="324" t="s">
        <v>406</v>
      </c>
      <c r="I237" s="328" t="str">
        <f>IFERROR(VLOOKUP(I236,'P1'!$B:$AP,41,FALSE),"")</f>
        <v/>
      </c>
      <c r="J237" s="328" t="str">
        <f>IFERROR(VLOOKUP(J236,'P1'!$B:$AP,41,FALSE),"")</f>
        <v/>
      </c>
      <c r="K237" s="328" t="str">
        <f>IFERROR(VLOOKUP(K236,'P1'!$B:$AP,41,FALSE),"")</f>
        <v/>
      </c>
      <c r="L237" s="328" t="str">
        <f>IFERROR(VLOOKUP(L236,'P1'!$B:$AP,41,FALSE),"")</f>
        <v/>
      </c>
      <c r="M237" s="328" t="str">
        <f>IFERROR(VLOOKUP(M236,'P1'!$B:$AP,41,FALSE),"")</f>
        <v/>
      </c>
      <c r="N237" s="328" t="str">
        <f>IFERROR(VLOOKUP(N236,'P1'!$B:$AP,41,FALSE),"")</f>
        <v/>
      </c>
      <c r="O237" s="328" t="str">
        <f>IFERROR(VLOOKUP(O236,'P1'!$B:$AP,41,FALSE),"")</f>
        <v/>
      </c>
      <c r="P237" s="328" t="str">
        <f>IFERROR(VLOOKUP(P236,'P1'!$B:$AP,41,FALSE),"")</f>
        <v/>
      </c>
      <c r="Q237" s="328" t="str">
        <f>IFERROR(VLOOKUP(Q236,'P1'!$B:$AP,41,FALSE),"")</f>
        <v/>
      </c>
      <c r="R237" s="328" t="str">
        <f>IFERROR(VLOOKUP(R236,'P1'!$B:$AP,41,FALSE),"")</f>
        <v/>
      </c>
      <c r="S237" s="328" t="str">
        <f>IFERROR(VLOOKUP(S236,'P1'!$B:$AP,41,FALSE),"")</f>
        <v/>
      </c>
      <c r="T237" s="328" t="str">
        <f>IFERROR(VLOOKUP(T236,'P1'!$B:$AP,41,FALSE),"")</f>
        <v/>
      </c>
      <c r="U237" s="328" t="str">
        <f>IFERROR(VLOOKUP(U236,'P1'!$B:$AP,41,FALSE),"")</f>
        <v/>
      </c>
      <c r="V237" s="328" t="str">
        <f>IFERROR(VLOOKUP(V236,'P1'!$B:$AP,41,FALSE),"")</f>
        <v/>
      </c>
      <c r="W237" s="328" t="str">
        <f>IFERROR(VLOOKUP(W236,'P1'!$B:$AP,41,FALSE),"")</f>
        <v/>
      </c>
      <c r="X237" s="328" t="str">
        <f>IFERROR(VLOOKUP(X236,'P1'!$B:$AP,41,FALSE),"")</f>
        <v/>
      </c>
      <c r="Y237" s="328" t="str">
        <f>IFERROR(VLOOKUP(Y236,'P1'!$B:$AP,41,FALSE),"")</f>
        <v/>
      </c>
      <c r="Z237" s="328" t="str">
        <f>IFERROR(VLOOKUP(Z236,'P1'!$B:$AP,41,FALSE),"")</f>
        <v/>
      </c>
      <c r="AA237" s="328" t="str">
        <f>IFERROR(VLOOKUP(AA236,'P1'!$B:$AP,41,FALSE),"")</f>
        <v/>
      </c>
      <c r="AB237" s="328" t="str">
        <f>IFERROR(VLOOKUP(AB236,'P1'!$B:$AP,41,FALSE),"")</f>
        <v/>
      </c>
      <c r="AC237" s="328" t="str">
        <f>IFERROR(VLOOKUP(AC236,'P1'!$B:$AP,41,FALSE),"")</f>
        <v/>
      </c>
      <c r="AD237" s="328" t="str">
        <f>IFERROR(VLOOKUP(AD236,'P1'!$B:$AP,41,FALSE),"")</f>
        <v/>
      </c>
      <c r="AE237" s="328" t="str">
        <f>IFERROR(VLOOKUP(AE236,'P1'!$B:$AP,41,FALSE),"")</f>
        <v/>
      </c>
      <c r="AF237" s="328" t="str">
        <f>IFERROR(VLOOKUP(AF236,'P1'!$B:$AP,41,FALSE),"")</f>
        <v/>
      </c>
      <c r="AG237" s="328" t="str">
        <f>IFERROR(VLOOKUP(AG236,'P1'!$B:$AP,41,FALSE),"")</f>
        <v/>
      </c>
      <c r="AH237" s="328" t="str">
        <f>IFERROR(VLOOKUP(AH236,'P1'!$B:$AP,41,FALSE),"")</f>
        <v/>
      </c>
      <c r="AI237" s="328" t="str">
        <f>IFERROR(VLOOKUP(AI236,'P1'!$B:$AP,41,FALSE),"")</f>
        <v/>
      </c>
      <c r="AJ237" s="328" t="str">
        <f>IFERROR(VLOOKUP(AJ236,'P1'!$B:$AP,41,FALSE),"")</f>
        <v/>
      </c>
      <c r="AK237" s="328" t="str">
        <f>IFERROR(VLOOKUP(AK236,'P1'!$B:$AP,41,FALSE),"")</f>
        <v/>
      </c>
      <c r="AL237" s="328" t="str">
        <f>IFERROR(VLOOKUP(AL236,'P1'!$B:$AP,41,FALSE),"")</f>
        <v/>
      </c>
      <c r="AM237" s="328" t="str">
        <f>IFERROR(VLOOKUP(AM236,'P1'!$B:$AP,41,FALSE),"")</f>
        <v/>
      </c>
      <c r="AN237" s="549"/>
      <c r="AO237" s="527"/>
      <c r="AP237" s="553"/>
      <c r="AQ237" s="554"/>
      <c r="AR237" s="527"/>
      <c r="AS237" s="527"/>
      <c r="AT237" s="529"/>
      <c r="AU237" s="326" t="str">
        <f>IFERROR(IF($D236="□",($AO236/$AK$6),($AO236/$AK$8)),"")</f>
        <v/>
      </c>
      <c r="AV237" s="326" t="str">
        <f>IFERROR(IF($D236="□",($AN236/$AO$6),($AN236/$AO$8)),"")</f>
        <v/>
      </c>
      <c r="AX237" s="326" t="s">
        <v>565</v>
      </c>
      <c r="AY237" s="326" t="s">
        <v>565</v>
      </c>
    </row>
    <row r="238" spans="1:51" s="302" customFormat="1" ht="12" customHeight="1">
      <c r="A238" s="532"/>
      <c r="B238" s="535"/>
      <c r="C238" s="538"/>
      <c r="D238" s="541"/>
      <c r="E238" s="323"/>
      <c r="F238" s="546"/>
      <c r="G238" s="547"/>
      <c r="H238" s="327" t="s">
        <v>407</v>
      </c>
      <c r="I238" s="328" t="str">
        <f>IFERROR(VLOOKUP(I236,'P1'!$B:$AP,31,FALSE),"")</f>
        <v/>
      </c>
      <c r="J238" s="328" t="str">
        <f>IFERROR(VLOOKUP(J236,'P1'!$B:$AP,31,FALSE),"")</f>
        <v/>
      </c>
      <c r="K238" s="328" t="str">
        <f>IFERROR(VLOOKUP(K236,'P1'!$B:$AP,31,FALSE),"")</f>
        <v/>
      </c>
      <c r="L238" s="328" t="str">
        <f>IFERROR(VLOOKUP(L236,'P1'!$B:$AP,31,FALSE),"")</f>
        <v/>
      </c>
      <c r="M238" s="328" t="str">
        <f>IFERROR(VLOOKUP(M236,'P1'!$B:$AP,31,FALSE),"")</f>
        <v/>
      </c>
      <c r="N238" s="328" t="str">
        <f>IFERROR(VLOOKUP(N236,'P1'!$B:$AP,31,FALSE),"")</f>
        <v/>
      </c>
      <c r="O238" s="328" t="str">
        <f>IFERROR(VLOOKUP(O236,'P1'!$B:$AP,31,FALSE),"")</f>
        <v/>
      </c>
      <c r="P238" s="328" t="str">
        <f>IFERROR(VLOOKUP(P236,'P1'!$B:$AP,31,FALSE),"")</f>
        <v/>
      </c>
      <c r="Q238" s="328" t="str">
        <f>IFERROR(VLOOKUP(Q236,'P1'!$B:$AP,31,FALSE),"")</f>
        <v/>
      </c>
      <c r="R238" s="328" t="str">
        <f>IFERROR(VLOOKUP(R236,'P1'!$B:$AP,31,FALSE),"")</f>
        <v/>
      </c>
      <c r="S238" s="328" t="str">
        <f>IFERROR(VLOOKUP(S236,'P1'!$B:$AP,31,FALSE),"")</f>
        <v/>
      </c>
      <c r="T238" s="328" t="str">
        <f>IFERROR(VLOOKUP(T236,'P1'!$B:$AP,31,FALSE),"")</f>
        <v/>
      </c>
      <c r="U238" s="328" t="str">
        <f>IFERROR(VLOOKUP(U236,'P1'!$B:$AP,31,FALSE),"")</f>
        <v/>
      </c>
      <c r="V238" s="328" t="str">
        <f>IFERROR(VLOOKUP(V236,'P1'!$B:$AP,31,FALSE),"")</f>
        <v/>
      </c>
      <c r="W238" s="328" t="str">
        <f>IFERROR(VLOOKUP(W236,'P1'!$B:$AP,31,FALSE),"")</f>
        <v/>
      </c>
      <c r="X238" s="328" t="str">
        <f>IFERROR(VLOOKUP(X236,'P1'!$B:$AP,31,FALSE),"")</f>
        <v/>
      </c>
      <c r="Y238" s="328" t="str">
        <f>IFERROR(VLOOKUP(Y236,'P1'!$B:$AP,31,FALSE),"")</f>
        <v/>
      </c>
      <c r="Z238" s="328" t="str">
        <f>IFERROR(VLOOKUP(Z236,'P1'!$B:$AP,31,FALSE),"")</f>
        <v/>
      </c>
      <c r="AA238" s="328" t="str">
        <f>IFERROR(VLOOKUP(AA236,'P1'!$B:$AP,31,FALSE),"")</f>
        <v/>
      </c>
      <c r="AB238" s="328" t="str">
        <f>IFERROR(VLOOKUP(AB236,'P1'!$B:$AP,31,FALSE),"")</f>
        <v/>
      </c>
      <c r="AC238" s="328" t="str">
        <f>IFERROR(VLOOKUP(AC236,'P1'!$B:$AP,31,FALSE),"")</f>
        <v/>
      </c>
      <c r="AD238" s="328" t="str">
        <f>IFERROR(VLOOKUP(AD236,'P1'!$B:$AP,31,FALSE),"")</f>
        <v/>
      </c>
      <c r="AE238" s="328" t="str">
        <f>IFERROR(VLOOKUP(AE236,'P1'!$B:$AP,31,FALSE),"")</f>
        <v/>
      </c>
      <c r="AF238" s="328" t="str">
        <f>IFERROR(VLOOKUP(AF236,'P1'!$B:$AP,31,FALSE),"")</f>
        <v/>
      </c>
      <c r="AG238" s="328" t="str">
        <f>IFERROR(VLOOKUP(AG236,'P1'!$B:$AP,31,FALSE),"")</f>
        <v/>
      </c>
      <c r="AH238" s="328" t="str">
        <f>IFERROR(VLOOKUP(AH236,'P1'!$B:$AP,31,FALSE),"")</f>
        <v/>
      </c>
      <c r="AI238" s="328" t="str">
        <f>IFERROR(VLOOKUP(AI236,'P1'!$B:$AP,31,FALSE),"")</f>
        <v/>
      </c>
      <c r="AJ238" s="328" t="str">
        <f>IFERROR(VLOOKUP(AJ236,'P1'!$B:$AP,31,FALSE),"")</f>
        <v/>
      </c>
      <c r="AK238" s="328" t="str">
        <f>IFERROR(VLOOKUP(AK236,'P1'!$B:$AP,31,FALSE),"")</f>
        <v/>
      </c>
      <c r="AL238" s="328" t="str">
        <f>IFERROR(VLOOKUP(AL236,'P1'!$B:$AP,31,FALSE),"")</f>
        <v/>
      </c>
      <c r="AM238" s="328" t="str">
        <f>IFERROR(VLOOKUP(AM236,'P1'!$B:$AP,31,FALSE),"")</f>
        <v/>
      </c>
      <c r="AN238" s="550"/>
      <c r="AO238" s="528"/>
      <c r="AP238" s="555"/>
      <c r="AQ238" s="556"/>
      <c r="AR238" s="528"/>
      <c r="AS238" s="528"/>
      <c r="AT238" s="529"/>
      <c r="AU238" s="329"/>
      <c r="AV238" s="329"/>
      <c r="AX238" s="329"/>
      <c r="AY238" s="329"/>
    </row>
    <row r="239" spans="1:51" s="302" customFormat="1" ht="12" customHeight="1">
      <c r="A239" s="530">
        <v>73</v>
      </c>
      <c r="B239" s="533"/>
      <c r="C239" s="536"/>
      <c r="D239" s="539" t="s">
        <v>400</v>
      </c>
      <c r="E239" s="319"/>
      <c r="F239" s="542"/>
      <c r="G239" s="543"/>
      <c r="H239" s="320" t="s">
        <v>401</v>
      </c>
      <c r="I239" s="321"/>
      <c r="J239" s="321"/>
      <c r="K239" s="321"/>
      <c r="L239" s="321"/>
      <c r="M239" s="321"/>
      <c r="N239" s="321"/>
      <c r="O239" s="321"/>
      <c r="P239" s="321"/>
      <c r="Q239" s="321"/>
      <c r="R239" s="321"/>
      <c r="S239" s="321"/>
      <c r="T239" s="321"/>
      <c r="U239" s="321"/>
      <c r="V239" s="321"/>
      <c r="W239" s="321"/>
      <c r="X239" s="321"/>
      <c r="Y239" s="321"/>
      <c r="Z239" s="321"/>
      <c r="AA239" s="321"/>
      <c r="AB239" s="321"/>
      <c r="AC239" s="321"/>
      <c r="AD239" s="321"/>
      <c r="AE239" s="321"/>
      <c r="AF239" s="321"/>
      <c r="AG239" s="321"/>
      <c r="AH239" s="321"/>
      <c r="AI239" s="321"/>
      <c r="AJ239" s="321"/>
      <c r="AK239" s="321"/>
      <c r="AL239" s="321"/>
      <c r="AM239" s="321"/>
      <c r="AN239" s="548">
        <f t="shared" ref="AN239" si="278">IF(LEFT($AN$1,6)="共同生活援助",SUM(I240:AM240),SUM(I240:AM241))</f>
        <v>0</v>
      </c>
      <c r="AO239" s="526">
        <f>IF($AN$3="４週",AN239/4,AN239/(DAY(EOMONTH($I$21,0))/7))</f>
        <v>0</v>
      </c>
      <c r="AP239" s="551"/>
      <c r="AQ239" s="552"/>
      <c r="AR239" s="526" t="str">
        <f t="shared" ref="AR239" si="279">IF($AN$3="４週",AU240,AV240)</f>
        <v/>
      </c>
      <c r="AS239" s="526"/>
      <c r="AT239" s="529"/>
      <c r="AU239" s="322" t="s">
        <v>402</v>
      </c>
      <c r="AV239" s="322" t="s">
        <v>403</v>
      </c>
      <c r="AX239" s="322" t="s">
        <v>404</v>
      </c>
      <c r="AY239" s="322" t="s">
        <v>405</v>
      </c>
    </row>
    <row r="240" spans="1:51" s="302" customFormat="1" ht="12" customHeight="1">
      <c r="A240" s="531"/>
      <c r="B240" s="534"/>
      <c r="C240" s="537"/>
      <c r="D240" s="540"/>
      <c r="E240" s="323"/>
      <c r="F240" s="544"/>
      <c r="G240" s="545"/>
      <c r="H240" s="324" t="s">
        <v>406</v>
      </c>
      <c r="I240" s="328" t="str">
        <f>IFERROR(VLOOKUP(I239,'P1'!$B:$AP,41,FALSE),"")</f>
        <v/>
      </c>
      <c r="J240" s="328" t="str">
        <f>IFERROR(VLOOKUP(J239,'P1'!$B:$AP,41,FALSE),"")</f>
        <v/>
      </c>
      <c r="K240" s="328" t="str">
        <f>IFERROR(VLOOKUP(K239,'P1'!$B:$AP,41,FALSE),"")</f>
        <v/>
      </c>
      <c r="L240" s="328" t="str">
        <f>IFERROR(VLOOKUP(L239,'P1'!$B:$AP,41,FALSE),"")</f>
        <v/>
      </c>
      <c r="M240" s="328" t="str">
        <f>IFERROR(VLOOKUP(M239,'P1'!$B:$AP,41,FALSE),"")</f>
        <v/>
      </c>
      <c r="N240" s="328" t="str">
        <f>IFERROR(VLOOKUP(N239,'P1'!$B:$AP,41,FALSE),"")</f>
        <v/>
      </c>
      <c r="O240" s="328" t="str">
        <f>IFERROR(VLOOKUP(O239,'P1'!$B:$AP,41,FALSE),"")</f>
        <v/>
      </c>
      <c r="P240" s="328" t="str">
        <f>IFERROR(VLOOKUP(P239,'P1'!$B:$AP,41,FALSE),"")</f>
        <v/>
      </c>
      <c r="Q240" s="328" t="str">
        <f>IFERROR(VLOOKUP(Q239,'P1'!$B:$AP,41,FALSE),"")</f>
        <v/>
      </c>
      <c r="R240" s="328" t="str">
        <f>IFERROR(VLOOKUP(R239,'P1'!$B:$AP,41,FALSE),"")</f>
        <v/>
      </c>
      <c r="S240" s="328" t="str">
        <f>IFERROR(VLOOKUP(S239,'P1'!$B:$AP,41,FALSE),"")</f>
        <v/>
      </c>
      <c r="T240" s="328" t="str">
        <f>IFERROR(VLOOKUP(T239,'P1'!$B:$AP,41,FALSE),"")</f>
        <v/>
      </c>
      <c r="U240" s="328" t="str">
        <f>IFERROR(VLOOKUP(U239,'P1'!$B:$AP,41,FALSE),"")</f>
        <v/>
      </c>
      <c r="V240" s="328" t="str">
        <f>IFERROR(VLOOKUP(V239,'P1'!$B:$AP,41,FALSE),"")</f>
        <v/>
      </c>
      <c r="W240" s="328" t="str">
        <f>IFERROR(VLOOKUP(W239,'P1'!$B:$AP,41,FALSE),"")</f>
        <v/>
      </c>
      <c r="X240" s="328" t="str">
        <f>IFERROR(VLOOKUP(X239,'P1'!$B:$AP,41,FALSE),"")</f>
        <v/>
      </c>
      <c r="Y240" s="328" t="str">
        <f>IFERROR(VLOOKUP(Y239,'P1'!$B:$AP,41,FALSE),"")</f>
        <v/>
      </c>
      <c r="Z240" s="328" t="str">
        <f>IFERROR(VLOOKUP(Z239,'P1'!$B:$AP,41,FALSE),"")</f>
        <v/>
      </c>
      <c r="AA240" s="328" t="str">
        <f>IFERROR(VLOOKUP(AA239,'P1'!$B:$AP,41,FALSE),"")</f>
        <v/>
      </c>
      <c r="AB240" s="328" t="str">
        <f>IFERROR(VLOOKUP(AB239,'P1'!$B:$AP,41,FALSE),"")</f>
        <v/>
      </c>
      <c r="AC240" s="328" t="str">
        <f>IFERROR(VLOOKUP(AC239,'P1'!$B:$AP,41,FALSE),"")</f>
        <v/>
      </c>
      <c r="AD240" s="328" t="str">
        <f>IFERROR(VLOOKUP(AD239,'P1'!$B:$AP,41,FALSE),"")</f>
        <v/>
      </c>
      <c r="AE240" s="328" t="str">
        <f>IFERROR(VLOOKUP(AE239,'P1'!$B:$AP,41,FALSE),"")</f>
        <v/>
      </c>
      <c r="AF240" s="328" t="str">
        <f>IFERROR(VLOOKUP(AF239,'P1'!$B:$AP,41,FALSE),"")</f>
        <v/>
      </c>
      <c r="AG240" s="328" t="str">
        <f>IFERROR(VLOOKUP(AG239,'P1'!$B:$AP,41,FALSE),"")</f>
        <v/>
      </c>
      <c r="AH240" s="328" t="str">
        <f>IFERROR(VLOOKUP(AH239,'P1'!$B:$AP,41,FALSE),"")</f>
        <v/>
      </c>
      <c r="AI240" s="328" t="str">
        <f>IFERROR(VLOOKUP(AI239,'P1'!$B:$AP,41,FALSE),"")</f>
        <v/>
      </c>
      <c r="AJ240" s="328" t="str">
        <f>IFERROR(VLOOKUP(AJ239,'P1'!$B:$AP,41,FALSE),"")</f>
        <v/>
      </c>
      <c r="AK240" s="328" t="str">
        <f>IFERROR(VLOOKUP(AK239,'P1'!$B:$AP,41,FALSE),"")</f>
        <v/>
      </c>
      <c r="AL240" s="328" t="str">
        <f>IFERROR(VLOOKUP(AL239,'P1'!$B:$AP,41,FALSE),"")</f>
        <v/>
      </c>
      <c r="AM240" s="328" t="str">
        <f>IFERROR(VLOOKUP(AM239,'P1'!$B:$AP,41,FALSE),"")</f>
        <v/>
      </c>
      <c r="AN240" s="549"/>
      <c r="AO240" s="527"/>
      <c r="AP240" s="553"/>
      <c r="AQ240" s="554"/>
      <c r="AR240" s="527"/>
      <c r="AS240" s="527"/>
      <c r="AT240" s="529"/>
      <c r="AU240" s="326" t="str">
        <f t="shared" ref="AU240" si="280">IFERROR(IF($D239="□",($AO239/$AK$6),($AO239/$AK$8)),"")</f>
        <v/>
      </c>
      <c r="AV240" s="326" t="str">
        <f t="shared" ref="AV240" si="281">IFERROR(IF($D239="□",($AN239/$AO$6),($AN239/$AO$8)),"")</f>
        <v/>
      </c>
      <c r="AX240" s="326" t="s">
        <v>565</v>
      </c>
      <c r="AY240" s="326" t="s">
        <v>565</v>
      </c>
    </row>
    <row r="241" spans="1:51" s="302" customFormat="1" ht="12" customHeight="1">
      <c r="A241" s="532"/>
      <c r="B241" s="535"/>
      <c r="C241" s="538"/>
      <c r="D241" s="541"/>
      <c r="E241" s="323"/>
      <c r="F241" s="546"/>
      <c r="G241" s="547"/>
      <c r="H241" s="327" t="s">
        <v>407</v>
      </c>
      <c r="I241" s="328" t="str">
        <f>IFERROR(VLOOKUP(I239,'P1'!$B:$AP,31,FALSE),"")</f>
        <v/>
      </c>
      <c r="J241" s="328" t="str">
        <f>IFERROR(VLOOKUP(J239,'P1'!$B:$AP,31,FALSE),"")</f>
        <v/>
      </c>
      <c r="K241" s="328" t="str">
        <f>IFERROR(VLOOKUP(K239,'P1'!$B:$AP,31,FALSE),"")</f>
        <v/>
      </c>
      <c r="L241" s="328" t="str">
        <f>IFERROR(VLOOKUP(L239,'P1'!$B:$AP,31,FALSE),"")</f>
        <v/>
      </c>
      <c r="M241" s="328" t="str">
        <f>IFERROR(VLOOKUP(M239,'P1'!$B:$AP,31,FALSE),"")</f>
        <v/>
      </c>
      <c r="N241" s="328" t="str">
        <f>IFERROR(VLOOKUP(N239,'P1'!$B:$AP,31,FALSE),"")</f>
        <v/>
      </c>
      <c r="O241" s="328" t="str">
        <f>IFERROR(VLOOKUP(O239,'P1'!$B:$AP,31,FALSE),"")</f>
        <v/>
      </c>
      <c r="P241" s="328" t="str">
        <f>IFERROR(VLOOKUP(P239,'P1'!$B:$AP,31,FALSE),"")</f>
        <v/>
      </c>
      <c r="Q241" s="328" t="str">
        <f>IFERROR(VLOOKUP(Q239,'P1'!$B:$AP,31,FALSE),"")</f>
        <v/>
      </c>
      <c r="R241" s="328" t="str">
        <f>IFERROR(VLOOKUP(R239,'P1'!$B:$AP,31,FALSE),"")</f>
        <v/>
      </c>
      <c r="S241" s="328" t="str">
        <f>IFERROR(VLOOKUP(S239,'P1'!$B:$AP,31,FALSE),"")</f>
        <v/>
      </c>
      <c r="T241" s="328" t="str">
        <f>IFERROR(VLOOKUP(T239,'P1'!$B:$AP,31,FALSE),"")</f>
        <v/>
      </c>
      <c r="U241" s="328" t="str">
        <f>IFERROR(VLOOKUP(U239,'P1'!$B:$AP,31,FALSE),"")</f>
        <v/>
      </c>
      <c r="V241" s="328" t="str">
        <f>IFERROR(VLOOKUP(V239,'P1'!$B:$AP,31,FALSE),"")</f>
        <v/>
      </c>
      <c r="W241" s="328" t="str">
        <f>IFERROR(VLOOKUP(W239,'P1'!$B:$AP,31,FALSE),"")</f>
        <v/>
      </c>
      <c r="X241" s="328" t="str">
        <f>IFERROR(VLOOKUP(X239,'P1'!$B:$AP,31,FALSE),"")</f>
        <v/>
      </c>
      <c r="Y241" s="328" t="str">
        <f>IFERROR(VLOOKUP(Y239,'P1'!$B:$AP,31,FALSE),"")</f>
        <v/>
      </c>
      <c r="Z241" s="328" t="str">
        <f>IFERROR(VLOOKUP(Z239,'P1'!$B:$AP,31,FALSE),"")</f>
        <v/>
      </c>
      <c r="AA241" s="328" t="str">
        <f>IFERROR(VLOOKUP(AA239,'P1'!$B:$AP,31,FALSE),"")</f>
        <v/>
      </c>
      <c r="AB241" s="328" t="str">
        <f>IFERROR(VLOOKUP(AB239,'P1'!$B:$AP,31,FALSE),"")</f>
        <v/>
      </c>
      <c r="AC241" s="328" t="str">
        <f>IFERROR(VLOOKUP(AC239,'P1'!$B:$AP,31,FALSE),"")</f>
        <v/>
      </c>
      <c r="AD241" s="328" t="str">
        <f>IFERROR(VLOOKUP(AD239,'P1'!$B:$AP,31,FALSE),"")</f>
        <v/>
      </c>
      <c r="AE241" s="328" t="str">
        <f>IFERROR(VLOOKUP(AE239,'P1'!$B:$AP,31,FALSE),"")</f>
        <v/>
      </c>
      <c r="AF241" s="328" t="str">
        <f>IFERROR(VLOOKUP(AF239,'P1'!$B:$AP,31,FALSE),"")</f>
        <v/>
      </c>
      <c r="AG241" s="328" t="str">
        <f>IFERROR(VLOOKUP(AG239,'P1'!$B:$AP,31,FALSE),"")</f>
        <v/>
      </c>
      <c r="AH241" s="328" t="str">
        <f>IFERROR(VLOOKUP(AH239,'P1'!$B:$AP,31,FALSE),"")</f>
        <v/>
      </c>
      <c r="AI241" s="328" t="str">
        <f>IFERROR(VLOOKUP(AI239,'P1'!$B:$AP,31,FALSE),"")</f>
        <v/>
      </c>
      <c r="AJ241" s="328" t="str">
        <f>IFERROR(VLOOKUP(AJ239,'P1'!$B:$AP,31,FALSE),"")</f>
        <v/>
      </c>
      <c r="AK241" s="328" t="str">
        <f>IFERROR(VLOOKUP(AK239,'P1'!$B:$AP,31,FALSE),"")</f>
        <v/>
      </c>
      <c r="AL241" s="328" t="str">
        <f>IFERROR(VLOOKUP(AL239,'P1'!$B:$AP,31,FALSE),"")</f>
        <v/>
      </c>
      <c r="AM241" s="328" t="str">
        <f>IFERROR(VLOOKUP(AM239,'P1'!$B:$AP,31,FALSE),"")</f>
        <v/>
      </c>
      <c r="AN241" s="550"/>
      <c r="AO241" s="528"/>
      <c r="AP241" s="555"/>
      <c r="AQ241" s="556"/>
      <c r="AR241" s="528"/>
      <c r="AS241" s="528"/>
      <c r="AT241" s="529"/>
      <c r="AU241" s="329"/>
      <c r="AV241" s="329"/>
      <c r="AX241" s="329"/>
      <c r="AY241" s="329"/>
    </row>
    <row r="242" spans="1:51" s="302" customFormat="1" ht="12" customHeight="1">
      <c r="A242" s="530">
        <v>74</v>
      </c>
      <c r="B242" s="533"/>
      <c r="C242" s="536"/>
      <c r="D242" s="539" t="s">
        <v>400</v>
      </c>
      <c r="E242" s="319"/>
      <c r="F242" s="542"/>
      <c r="G242" s="543"/>
      <c r="H242" s="320" t="s">
        <v>401</v>
      </c>
      <c r="I242" s="321"/>
      <c r="J242" s="321"/>
      <c r="K242" s="321"/>
      <c r="L242" s="321"/>
      <c r="M242" s="321"/>
      <c r="N242" s="321"/>
      <c r="O242" s="321"/>
      <c r="P242" s="321"/>
      <c r="Q242" s="321"/>
      <c r="R242" s="321"/>
      <c r="S242" s="321"/>
      <c r="T242" s="321"/>
      <c r="U242" s="321"/>
      <c r="V242" s="321"/>
      <c r="W242" s="321"/>
      <c r="X242" s="321"/>
      <c r="Y242" s="321"/>
      <c r="Z242" s="321"/>
      <c r="AA242" s="321"/>
      <c r="AB242" s="321"/>
      <c r="AC242" s="321"/>
      <c r="AD242" s="321"/>
      <c r="AE242" s="321"/>
      <c r="AF242" s="321"/>
      <c r="AG242" s="321"/>
      <c r="AH242" s="321"/>
      <c r="AI242" s="321"/>
      <c r="AJ242" s="321"/>
      <c r="AK242" s="321"/>
      <c r="AL242" s="321"/>
      <c r="AM242" s="321"/>
      <c r="AN242" s="548">
        <f t="shared" ref="AN242" si="282">IF(LEFT($AN$1,6)="共同生活援助",SUM(I243:AM243),SUM(I243:AM244))</f>
        <v>0</v>
      </c>
      <c r="AO242" s="526">
        <f>IF($AN$3="４週",AN242/4,AN242/(DAY(EOMONTH($I$21,0))/7))</f>
        <v>0</v>
      </c>
      <c r="AP242" s="551"/>
      <c r="AQ242" s="552"/>
      <c r="AR242" s="526" t="str">
        <f t="shared" ref="AR242" si="283">IF($AN$3="４週",AU243,AV243)</f>
        <v/>
      </c>
      <c r="AS242" s="526"/>
      <c r="AT242" s="529"/>
      <c r="AU242" s="322" t="s">
        <v>402</v>
      </c>
      <c r="AV242" s="322" t="s">
        <v>403</v>
      </c>
      <c r="AX242" s="322" t="s">
        <v>404</v>
      </c>
      <c r="AY242" s="322" t="s">
        <v>405</v>
      </c>
    </row>
    <row r="243" spans="1:51" s="302" customFormat="1" ht="12" customHeight="1">
      <c r="A243" s="531"/>
      <c r="B243" s="534"/>
      <c r="C243" s="537"/>
      <c r="D243" s="540"/>
      <c r="E243" s="323"/>
      <c r="F243" s="544"/>
      <c r="G243" s="545"/>
      <c r="H243" s="324" t="s">
        <v>406</v>
      </c>
      <c r="I243" s="328" t="str">
        <f>IFERROR(VLOOKUP(I242,'P1'!$B:$AP,41,FALSE),"")</f>
        <v/>
      </c>
      <c r="J243" s="328" t="str">
        <f>IFERROR(VLOOKUP(J242,'P1'!$B:$AP,41,FALSE),"")</f>
        <v/>
      </c>
      <c r="K243" s="328" t="str">
        <f>IFERROR(VLOOKUP(K242,'P1'!$B:$AP,41,FALSE),"")</f>
        <v/>
      </c>
      <c r="L243" s="328" t="str">
        <f>IFERROR(VLOOKUP(L242,'P1'!$B:$AP,41,FALSE),"")</f>
        <v/>
      </c>
      <c r="M243" s="328" t="str">
        <f>IFERROR(VLOOKUP(M242,'P1'!$B:$AP,41,FALSE),"")</f>
        <v/>
      </c>
      <c r="N243" s="328" t="str">
        <f>IFERROR(VLOOKUP(N242,'P1'!$B:$AP,41,FALSE),"")</f>
        <v/>
      </c>
      <c r="O243" s="328" t="str">
        <f>IFERROR(VLOOKUP(O242,'P1'!$B:$AP,41,FALSE),"")</f>
        <v/>
      </c>
      <c r="P243" s="328" t="str">
        <f>IFERROR(VLOOKUP(P242,'P1'!$B:$AP,41,FALSE),"")</f>
        <v/>
      </c>
      <c r="Q243" s="328" t="str">
        <f>IFERROR(VLOOKUP(Q242,'P1'!$B:$AP,41,FALSE),"")</f>
        <v/>
      </c>
      <c r="R243" s="328" t="str">
        <f>IFERROR(VLOOKUP(R242,'P1'!$B:$AP,41,FALSE),"")</f>
        <v/>
      </c>
      <c r="S243" s="328" t="str">
        <f>IFERROR(VLOOKUP(S242,'P1'!$B:$AP,41,FALSE),"")</f>
        <v/>
      </c>
      <c r="T243" s="328" t="str">
        <f>IFERROR(VLOOKUP(T242,'P1'!$B:$AP,41,FALSE),"")</f>
        <v/>
      </c>
      <c r="U243" s="328" t="str">
        <f>IFERROR(VLOOKUP(U242,'P1'!$B:$AP,41,FALSE),"")</f>
        <v/>
      </c>
      <c r="V243" s="328" t="str">
        <f>IFERROR(VLOOKUP(V242,'P1'!$B:$AP,41,FALSE),"")</f>
        <v/>
      </c>
      <c r="W243" s="328" t="str">
        <f>IFERROR(VLOOKUP(W242,'P1'!$B:$AP,41,FALSE),"")</f>
        <v/>
      </c>
      <c r="X243" s="328" t="str">
        <f>IFERROR(VLOOKUP(X242,'P1'!$B:$AP,41,FALSE),"")</f>
        <v/>
      </c>
      <c r="Y243" s="328" t="str">
        <f>IFERROR(VLOOKUP(Y242,'P1'!$B:$AP,41,FALSE),"")</f>
        <v/>
      </c>
      <c r="Z243" s="328" t="str">
        <f>IFERROR(VLOOKUP(Z242,'P1'!$B:$AP,41,FALSE),"")</f>
        <v/>
      </c>
      <c r="AA243" s="328" t="str">
        <f>IFERROR(VLOOKUP(AA242,'P1'!$B:$AP,41,FALSE),"")</f>
        <v/>
      </c>
      <c r="AB243" s="328" t="str">
        <f>IFERROR(VLOOKUP(AB242,'P1'!$B:$AP,41,FALSE),"")</f>
        <v/>
      </c>
      <c r="AC243" s="328" t="str">
        <f>IFERROR(VLOOKUP(AC242,'P1'!$B:$AP,41,FALSE),"")</f>
        <v/>
      </c>
      <c r="AD243" s="328" t="str">
        <f>IFERROR(VLOOKUP(AD242,'P1'!$B:$AP,41,FALSE),"")</f>
        <v/>
      </c>
      <c r="AE243" s="328" t="str">
        <f>IFERROR(VLOOKUP(AE242,'P1'!$B:$AP,41,FALSE),"")</f>
        <v/>
      </c>
      <c r="AF243" s="328" t="str">
        <f>IFERROR(VLOOKUP(AF242,'P1'!$B:$AP,41,FALSE),"")</f>
        <v/>
      </c>
      <c r="AG243" s="328" t="str">
        <f>IFERROR(VLOOKUP(AG242,'P1'!$B:$AP,41,FALSE),"")</f>
        <v/>
      </c>
      <c r="AH243" s="328" t="str">
        <f>IFERROR(VLOOKUP(AH242,'P1'!$B:$AP,41,FALSE),"")</f>
        <v/>
      </c>
      <c r="AI243" s="328" t="str">
        <f>IFERROR(VLOOKUP(AI242,'P1'!$B:$AP,41,FALSE),"")</f>
        <v/>
      </c>
      <c r="AJ243" s="328" t="str">
        <f>IFERROR(VLOOKUP(AJ242,'P1'!$B:$AP,41,FALSE),"")</f>
        <v/>
      </c>
      <c r="AK243" s="328" t="str">
        <f>IFERROR(VLOOKUP(AK242,'P1'!$B:$AP,41,FALSE),"")</f>
        <v/>
      </c>
      <c r="AL243" s="328" t="str">
        <f>IFERROR(VLOOKUP(AL242,'P1'!$B:$AP,41,FALSE),"")</f>
        <v/>
      </c>
      <c r="AM243" s="328" t="str">
        <f>IFERROR(VLOOKUP(AM242,'P1'!$B:$AP,41,FALSE),"")</f>
        <v/>
      </c>
      <c r="AN243" s="549"/>
      <c r="AO243" s="527"/>
      <c r="AP243" s="553"/>
      <c r="AQ243" s="554"/>
      <c r="AR243" s="527"/>
      <c r="AS243" s="527"/>
      <c r="AT243" s="529"/>
      <c r="AU243" s="326" t="str">
        <f t="shared" ref="AU243" si="284">IFERROR(IF($D242="□",($AO242/$AK$6),($AO242/$AK$8)),"")</f>
        <v/>
      </c>
      <c r="AV243" s="326" t="str">
        <f t="shared" ref="AV243" si="285">IFERROR(IF($D242="□",($AN242/$AO$6),($AN242/$AO$8)),"")</f>
        <v/>
      </c>
      <c r="AX243" s="326" t="s">
        <v>565</v>
      </c>
      <c r="AY243" s="326" t="s">
        <v>565</v>
      </c>
    </row>
    <row r="244" spans="1:51" s="302" customFormat="1" ht="12" customHeight="1">
      <c r="A244" s="532"/>
      <c r="B244" s="535"/>
      <c r="C244" s="538"/>
      <c r="D244" s="541"/>
      <c r="E244" s="323"/>
      <c r="F244" s="546"/>
      <c r="G244" s="547"/>
      <c r="H244" s="327" t="s">
        <v>407</v>
      </c>
      <c r="I244" s="328" t="str">
        <f>IFERROR(VLOOKUP(I242,'P1'!$B:$AP,31,FALSE),"")</f>
        <v/>
      </c>
      <c r="J244" s="328" t="str">
        <f>IFERROR(VLOOKUP(J242,'P1'!$B:$AP,31,FALSE),"")</f>
        <v/>
      </c>
      <c r="K244" s="328" t="str">
        <f>IFERROR(VLOOKUP(K242,'P1'!$B:$AP,31,FALSE),"")</f>
        <v/>
      </c>
      <c r="L244" s="328" t="str">
        <f>IFERROR(VLOOKUP(L242,'P1'!$B:$AP,31,FALSE),"")</f>
        <v/>
      </c>
      <c r="M244" s="328" t="str">
        <f>IFERROR(VLOOKUP(M242,'P1'!$B:$AP,31,FALSE),"")</f>
        <v/>
      </c>
      <c r="N244" s="328" t="str">
        <f>IFERROR(VLOOKUP(N242,'P1'!$B:$AP,31,FALSE),"")</f>
        <v/>
      </c>
      <c r="O244" s="328" t="str">
        <f>IFERROR(VLOOKUP(O242,'P1'!$B:$AP,31,FALSE),"")</f>
        <v/>
      </c>
      <c r="P244" s="328" t="str">
        <f>IFERROR(VLOOKUP(P242,'P1'!$B:$AP,31,FALSE),"")</f>
        <v/>
      </c>
      <c r="Q244" s="328" t="str">
        <f>IFERROR(VLOOKUP(Q242,'P1'!$B:$AP,31,FALSE),"")</f>
        <v/>
      </c>
      <c r="R244" s="328" t="str">
        <f>IFERROR(VLOOKUP(R242,'P1'!$B:$AP,31,FALSE),"")</f>
        <v/>
      </c>
      <c r="S244" s="328" t="str">
        <f>IFERROR(VLOOKUP(S242,'P1'!$B:$AP,31,FALSE),"")</f>
        <v/>
      </c>
      <c r="T244" s="328" t="str">
        <f>IFERROR(VLOOKUP(T242,'P1'!$B:$AP,31,FALSE),"")</f>
        <v/>
      </c>
      <c r="U244" s="328" t="str">
        <f>IFERROR(VLOOKUP(U242,'P1'!$B:$AP,31,FALSE),"")</f>
        <v/>
      </c>
      <c r="V244" s="328" t="str">
        <f>IFERROR(VLOOKUP(V242,'P1'!$B:$AP,31,FALSE),"")</f>
        <v/>
      </c>
      <c r="W244" s="328" t="str">
        <f>IFERROR(VLOOKUP(W242,'P1'!$B:$AP,31,FALSE),"")</f>
        <v/>
      </c>
      <c r="X244" s="328" t="str">
        <f>IFERROR(VLOOKUP(X242,'P1'!$B:$AP,31,FALSE),"")</f>
        <v/>
      </c>
      <c r="Y244" s="328" t="str">
        <f>IFERROR(VLOOKUP(Y242,'P1'!$B:$AP,31,FALSE),"")</f>
        <v/>
      </c>
      <c r="Z244" s="328" t="str">
        <f>IFERROR(VLOOKUP(Z242,'P1'!$B:$AP,31,FALSE),"")</f>
        <v/>
      </c>
      <c r="AA244" s="328" t="str">
        <f>IFERROR(VLOOKUP(AA242,'P1'!$B:$AP,31,FALSE),"")</f>
        <v/>
      </c>
      <c r="AB244" s="328" t="str">
        <f>IFERROR(VLOOKUP(AB242,'P1'!$B:$AP,31,FALSE),"")</f>
        <v/>
      </c>
      <c r="AC244" s="328" t="str">
        <f>IFERROR(VLOOKUP(AC242,'P1'!$B:$AP,31,FALSE),"")</f>
        <v/>
      </c>
      <c r="AD244" s="328" t="str">
        <f>IFERROR(VLOOKUP(AD242,'P1'!$B:$AP,31,FALSE),"")</f>
        <v/>
      </c>
      <c r="AE244" s="328" t="str">
        <f>IFERROR(VLOOKUP(AE242,'P1'!$B:$AP,31,FALSE),"")</f>
        <v/>
      </c>
      <c r="AF244" s="328" t="str">
        <f>IFERROR(VLOOKUP(AF242,'P1'!$B:$AP,31,FALSE),"")</f>
        <v/>
      </c>
      <c r="AG244" s="328" t="str">
        <f>IFERROR(VLOOKUP(AG242,'P1'!$B:$AP,31,FALSE),"")</f>
        <v/>
      </c>
      <c r="AH244" s="328" t="str">
        <f>IFERROR(VLOOKUP(AH242,'P1'!$B:$AP,31,FALSE),"")</f>
        <v/>
      </c>
      <c r="AI244" s="328" t="str">
        <f>IFERROR(VLOOKUP(AI242,'P1'!$B:$AP,31,FALSE),"")</f>
        <v/>
      </c>
      <c r="AJ244" s="328" t="str">
        <f>IFERROR(VLOOKUP(AJ242,'P1'!$B:$AP,31,FALSE),"")</f>
        <v/>
      </c>
      <c r="AK244" s="328" t="str">
        <f>IFERROR(VLOOKUP(AK242,'P1'!$B:$AP,31,FALSE),"")</f>
        <v/>
      </c>
      <c r="AL244" s="328" t="str">
        <f>IFERROR(VLOOKUP(AL242,'P1'!$B:$AP,31,FALSE),"")</f>
        <v/>
      </c>
      <c r="AM244" s="328" t="str">
        <f>IFERROR(VLOOKUP(AM242,'P1'!$B:$AP,31,FALSE),"")</f>
        <v/>
      </c>
      <c r="AN244" s="550"/>
      <c r="AO244" s="528"/>
      <c r="AP244" s="555"/>
      <c r="AQ244" s="556"/>
      <c r="AR244" s="528"/>
      <c r="AS244" s="528"/>
      <c r="AT244" s="529"/>
      <c r="AU244" s="329"/>
      <c r="AV244" s="329"/>
      <c r="AX244" s="329"/>
      <c r="AY244" s="329"/>
    </row>
    <row r="245" spans="1:51" s="302" customFormat="1" ht="12" customHeight="1">
      <c r="A245" s="530">
        <v>75</v>
      </c>
      <c r="B245" s="533"/>
      <c r="C245" s="536"/>
      <c r="D245" s="539" t="s">
        <v>400</v>
      </c>
      <c r="E245" s="319"/>
      <c r="F245" s="542"/>
      <c r="G245" s="543"/>
      <c r="H245" s="320" t="s">
        <v>401</v>
      </c>
      <c r="I245" s="321"/>
      <c r="J245" s="321"/>
      <c r="K245" s="321"/>
      <c r="L245" s="321"/>
      <c r="M245" s="321"/>
      <c r="N245" s="321"/>
      <c r="O245" s="321"/>
      <c r="P245" s="321"/>
      <c r="Q245" s="321"/>
      <c r="R245" s="321"/>
      <c r="S245" s="321"/>
      <c r="T245" s="321"/>
      <c r="U245" s="321"/>
      <c r="V245" s="321"/>
      <c r="W245" s="321"/>
      <c r="X245" s="321"/>
      <c r="Y245" s="321"/>
      <c r="Z245" s="321"/>
      <c r="AA245" s="321"/>
      <c r="AB245" s="321"/>
      <c r="AC245" s="321"/>
      <c r="AD245" s="321"/>
      <c r="AE245" s="321"/>
      <c r="AF245" s="321"/>
      <c r="AG245" s="321"/>
      <c r="AH245" s="321"/>
      <c r="AI245" s="321"/>
      <c r="AJ245" s="321"/>
      <c r="AK245" s="321"/>
      <c r="AL245" s="321"/>
      <c r="AM245" s="321"/>
      <c r="AN245" s="548">
        <f t="shared" ref="AN245" si="286">IF(LEFT($AN$1,6)="共同生活援助",SUM(I246:AM246),SUM(I246:AM247))</f>
        <v>0</v>
      </c>
      <c r="AO245" s="526">
        <f>IF($AN$3="４週",AN245/4,AN245/(DAY(EOMONTH($I$21,0))/7))</f>
        <v>0</v>
      </c>
      <c r="AP245" s="551"/>
      <c r="AQ245" s="552"/>
      <c r="AR245" s="526" t="str">
        <f t="shared" ref="AR245" si="287">IF($AN$3="４週",AU246,AV246)</f>
        <v/>
      </c>
      <c r="AS245" s="526"/>
      <c r="AT245" s="529"/>
      <c r="AU245" s="322" t="s">
        <v>402</v>
      </c>
      <c r="AV245" s="322" t="s">
        <v>403</v>
      </c>
      <c r="AX245" s="322" t="s">
        <v>404</v>
      </c>
      <c r="AY245" s="322" t="s">
        <v>405</v>
      </c>
    </row>
    <row r="246" spans="1:51" s="302" customFormat="1" ht="12" customHeight="1">
      <c r="A246" s="531"/>
      <c r="B246" s="534"/>
      <c r="C246" s="537"/>
      <c r="D246" s="540"/>
      <c r="E246" s="323"/>
      <c r="F246" s="544"/>
      <c r="G246" s="545"/>
      <c r="H246" s="324" t="s">
        <v>406</v>
      </c>
      <c r="I246" s="328" t="str">
        <f>IFERROR(VLOOKUP(I245,'P1'!$B:$AP,41,FALSE),"")</f>
        <v/>
      </c>
      <c r="J246" s="330" t="str">
        <f>IFERROR(VLOOKUP(J245,'P1'!$B:$AP,41,FALSE),"")</f>
        <v/>
      </c>
      <c r="K246" s="328" t="str">
        <f>IFERROR(VLOOKUP(K245,'P1'!$B:$AP,41,FALSE),"")</f>
        <v/>
      </c>
      <c r="L246" s="328" t="str">
        <f>IFERROR(VLOOKUP(L245,'P1'!$B:$AP,41,FALSE),"")</f>
        <v/>
      </c>
      <c r="M246" s="328" t="str">
        <f>IFERROR(VLOOKUP(M245,'P1'!$B:$AP,41,FALSE),"")</f>
        <v/>
      </c>
      <c r="N246" s="328" t="str">
        <f>IFERROR(VLOOKUP(N245,'P1'!$B:$AP,41,FALSE),"")</f>
        <v/>
      </c>
      <c r="O246" s="328" t="str">
        <f>IFERROR(VLOOKUP(O245,'P1'!$B:$AP,41,FALSE),"")</f>
        <v/>
      </c>
      <c r="P246" s="328" t="str">
        <f>IFERROR(VLOOKUP(P245,'P1'!$B:$AP,41,FALSE),"")</f>
        <v/>
      </c>
      <c r="Q246" s="328" t="str">
        <f>IFERROR(VLOOKUP(Q245,'P1'!$B:$AP,41,FALSE),"")</f>
        <v/>
      </c>
      <c r="R246" s="328" t="str">
        <f>IFERROR(VLOOKUP(R245,'P1'!$B:$AP,41,FALSE),"")</f>
        <v/>
      </c>
      <c r="S246" s="328" t="str">
        <f>IFERROR(VLOOKUP(S245,'P1'!$B:$AP,41,FALSE),"")</f>
        <v/>
      </c>
      <c r="T246" s="328" t="str">
        <f>IFERROR(VLOOKUP(T245,'P1'!$B:$AP,41,FALSE),"")</f>
        <v/>
      </c>
      <c r="U246" s="328" t="str">
        <f>IFERROR(VLOOKUP(U245,'P1'!$B:$AP,41,FALSE),"")</f>
        <v/>
      </c>
      <c r="V246" s="328" t="str">
        <f>IFERROR(VLOOKUP(V245,'P1'!$B:$AP,41,FALSE),"")</f>
        <v/>
      </c>
      <c r="W246" s="328" t="str">
        <f>IFERROR(VLOOKUP(W245,'P1'!$B:$AP,41,FALSE),"")</f>
        <v/>
      </c>
      <c r="X246" s="328" t="str">
        <f>IFERROR(VLOOKUP(X245,'P1'!$B:$AP,41,FALSE),"")</f>
        <v/>
      </c>
      <c r="Y246" s="328" t="str">
        <f>IFERROR(VLOOKUP(Y245,'P1'!$B:$AP,41,FALSE),"")</f>
        <v/>
      </c>
      <c r="Z246" s="328" t="str">
        <f>IFERROR(VLOOKUP(Z245,'P1'!$B:$AP,41,FALSE),"")</f>
        <v/>
      </c>
      <c r="AA246" s="328" t="str">
        <f>IFERROR(VLOOKUP(AA245,'P1'!$B:$AP,41,FALSE),"")</f>
        <v/>
      </c>
      <c r="AB246" s="328" t="str">
        <f>IFERROR(VLOOKUP(AB245,'P1'!$B:$AP,41,FALSE),"")</f>
        <v/>
      </c>
      <c r="AC246" s="328" t="str">
        <f>IFERROR(VLOOKUP(AC245,'P1'!$B:$AP,41,FALSE),"")</f>
        <v/>
      </c>
      <c r="AD246" s="328" t="str">
        <f>IFERROR(VLOOKUP(AD245,'P1'!$B:$AP,41,FALSE),"")</f>
        <v/>
      </c>
      <c r="AE246" s="328" t="str">
        <f>IFERROR(VLOOKUP(AE245,'P1'!$B:$AP,41,FALSE),"")</f>
        <v/>
      </c>
      <c r="AF246" s="328" t="str">
        <f>IFERROR(VLOOKUP(AF245,'P1'!$B:$AP,41,FALSE),"")</f>
        <v/>
      </c>
      <c r="AG246" s="328" t="str">
        <f>IFERROR(VLOOKUP(AG245,'P1'!$B:$AP,41,FALSE),"")</f>
        <v/>
      </c>
      <c r="AH246" s="328" t="str">
        <f>IFERROR(VLOOKUP(AH245,'P1'!$B:$AP,41,FALSE),"")</f>
        <v/>
      </c>
      <c r="AI246" s="328" t="str">
        <f>IFERROR(VLOOKUP(AI245,'P1'!$B:$AP,41,FALSE),"")</f>
        <v/>
      </c>
      <c r="AJ246" s="328" t="str">
        <f>IFERROR(VLOOKUP(AJ245,'P1'!$B:$AP,41,FALSE),"")</f>
        <v/>
      </c>
      <c r="AK246" s="328" t="str">
        <f>IFERROR(VLOOKUP(AK245,'P1'!$B:$AP,41,FALSE),"")</f>
        <v/>
      </c>
      <c r="AL246" s="328" t="str">
        <f>IFERROR(VLOOKUP(AL245,'P1'!$B:$AP,41,FALSE),"")</f>
        <v/>
      </c>
      <c r="AM246" s="328" t="str">
        <f>IFERROR(VLOOKUP(AM245,'P1'!$B:$AP,41,FALSE),"")</f>
        <v/>
      </c>
      <c r="AN246" s="549"/>
      <c r="AO246" s="527"/>
      <c r="AP246" s="553"/>
      <c r="AQ246" s="554"/>
      <c r="AR246" s="527"/>
      <c r="AS246" s="527"/>
      <c r="AT246" s="529"/>
      <c r="AU246" s="326" t="str">
        <f t="shared" ref="AU246" si="288">IFERROR(IF($D245="□",($AO245/$AK$6),($AO245/$AK$8)),"")</f>
        <v/>
      </c>
      <c r="AV246" s="326" t="str">
        <f t="shared" ref="AV246" si="289">IFERROR(IF($D245="□",($AN245/$AO$6),($AN245/$AO$8)),"")</f>
        <v/>
      </c>
      <c r="AX246" s="326" t="s">
        <v>565</v>
      </c>
      <c r="AY246" s="326" t="s">
        <v>565</v>
      </c>
    </row>
    <row r="247" spans="1:51" s="302" customFormat="1" ht="12" customHeight="1">
      <c r="A247" s="532"/>
      <c r="B247" s="535"/>
      <c r="C247" s="538"/>
      <c r="D247" s="541"/>
      <c r="E247" s="323"/>
      <c r="F247" s="546"/>
      <c r="G247" s="547"/>
      <c r="H247" s="327" t="s">
        <v>407</v>
      </c>
      <c r="I247" s="328" t="str">
        <f>IFERROR(VLOOKUP(I245,'P1'!$B:$AP,31,FALSE),"")</f>
        <v/>
      </c>
      <c r="J247" s="328" t="str">
        <f>IFERROR(VLOOKUP(J245,'P1'!$B:$AP,31,FALSE),"")</f>
        <v/>
      </c>
      <c r="K247" s="328" t="str">
        <f>IFERROR(VLOOKUP(K245,'P1'!$B:$AP,31,FALSE),"")</f>
        <v/>
      </c>
      <c r="L247" s="328" t="str">
        <f>IFERROR(VLOOKUP(L245,'P1'!$B:$AP,31,FALSE),"")</f>
        <v/>
      </c>
      <c r="M247" s="328" t="str">
        <f>IFERROR(VLOOKUP(M245,'P1'!$B:$AP,31,FALSE),"")</f>
        <v/>
      </c>
      <c r="N247" s="328" t="str">
        <f>IFERROR(VLOOKUP(N245,'P1'!$B:$AP,31,FALSE),"")</f>
        <v/>
      </c>
      <c r="O247" s="328" t="str">
        <f>IFERROR(VLOOKUP(O245,'P1'!$B:$AP,31,FALSE),"")</f>
        <v/>
      </c>
      <c r="P247" s="328" t="str">
        <f>IFERROR(VLOOKUP(P245,'P1'!$B:$AP,31,FALSE),"")</f>
        <v/>
      </c>
      <c r="Q247" s="328" t="str">
        <f>IFERROR(VLOOKUP(Q245,'P1'!$B:$AP,31,FALSE),"")</f>
        <v/>
      </c>
      <c r="R247" s="328" t="str">
        <f>IFERROR(VLOOKUP(R245,'P1'!$B:$AP,31,FALSE),"")</f>
        <v/>
      </c>
      <c r="S247" s="328" t="str">
        <f>IFERROR(VLOOKUP(S245,'P1'!$B:$AP,31,FALSE),"")</f>
        <v/>
      </c>
      <c r="T247" s="328" t="str">
        <f>IFERROR(VLOOKUP(T245,'P1'!$B:$AP,31,FALSE),"")</f>
        <v/>
      </c>
      <c r="U247" s="328" t="str">
        <f>IFERROR(VLOOKUP(U245,'P1'!$B:$AP,31,FALSE),"")</f>
        <v/>
      </c>
      <c r="V247" s="328" t="str">
        <f>IFERROR(VLOOKUP(V245,'P1'!$B:$AP,31,FALSE),"")</f>
        <v/>
      </c>
      <c r="W247" s="328" t="str">
        <f>IFERROR(VLOOKUP(W245,'P1'!$B:$AP,31,FALSE),"")</f>
        <v/>
      </c>
      <c r="X247" s="328" t="str">
        <f>IFERROR(VLOOKUP(X245,'P1'!$B:$AP,31,FALSE),"")</f>
        <v/>
      </c>
      <c r="Y247" s="328" t="str">
        <f>IFERROR(VLOOKUP(Y245,'P1'!$B:$AP,31,FALSE),"")</f>
        <v/>
      </c>
      <c r="Z247" s="328" t="str">
        <f>IFERROR(VLOOKUP(Z245,'P1'!$B:$AP,31,FALSE),"")</f>
        <v/>
      </c>
      <c r="AA247" s="328" t="str">
        <f>IFERROR(VLOOKUP(AA245,'P1'!$B:$AP,31,FALSE),"")</f>
        <v/>
      </c>
      <c r="AB247" s="328" t="str">
        <f>IFERROR(VLOOKUP(AB245,'P1'!$B:$AP,31,FALSE),"")</f>
        <v/>
      </c>
      <c r="AC247" s="328" t="str">
        <f>IFERROR(VLOOKUP(AC245,'P1'!$B:$AP,31,FALSE),"")</f>
        <v/>
      </c>
      <c r="AD247" s="328" t="str">
        <f>IFERROR(VLOOKUP(AD245,'P1'!$B:$AP,31,FALSE),"")</f>
        <v/>
      </c>
      <c r="AE247" s="328" t="str">
        <f>IFERROR(VLOOKUP(AE245,'P1'!$B:$AP,31,FALSE),"")</f>
        <v/>
      </c>
      <c r="AF247" s="328" t="str">
        <f>IFERROR(VLOOKUP(AF245,'P1'!$B:$AP,31,FALSE),"")</f>
        <v/>
      </c>
      <c r="AG247" s="328" t="str">
        <f>IFERROR(VLOOKUP(AG245,'P1'!$B:$AP,31,FALSE),"")</f>
        <v/>
      </c>
      <c r="AH247" s="328" t="str">
        <f>IFERROR(VLOOKUP(AH245,'P1'!$B:$AP,31,FALSE),"")</f>
        <v/>
      </c>
      <c r="AI247" s="328" t="str">
        <f>IFERROR(VLOOKUP(AI245,'P1'!$B:$AP,31,FALSE),"")</f>
        <v/>
      </c>
      <c r="AJ247" s="328" t="str">
        <f>IFERROR(VLOOKUP(AJ245,'P1'!$B:$AP,31,FALSE),"")</f>
        <v/>
      </c>
      <c r="AK247" s="328" t="str">
        <f>IFERROR(VLOOKUP(AK245,'P1'!$B:$AP,31,FALSE),"")</f>
        <v/>
      </c>
      <c r="AL247" s="328" t="str">
        <f>IFERROR(VLOOKUP(AL245,'P1'!$B:$AP,31,FALSE),"")</f>
        <v/>
      </c>
      <c r="AM247" s="328" t="str">
        <f>IFERROR(VLOOKUP(AM245,'P1'!$B:$AP,31,FALSE),"")</f>
        <v/>
      </c>
      <c r="AN247" s="550"/>
      <c r="AO247" s="528"/>
      <c r="AP247" s="555"/>
      <c r="AQ247" s="556"/>
      <c r="AR247" s="528"/>
      <c r="AS247" s="528"/>
      <c r="AT247" s="529"/>
      <c r="AU247" s="329"/>
      <c r="AV247" s="329"/>
      <c r="AX247" s="329"/>
      <c r="AY247" s="329"/>
    </row>
    <row r="248" spans="1:51" s="302" customFormat="1" ht="12" customHeight="1">
      <c r="A248" s="530">
        <v>76</v>
      </c>
      <c r="B248" s="533"/>
      <c r="C248" s="536"/>
      <c r="D248" s="539" t="s">
        <v>400</v>
      </c>
      <c r="E248" s="319"/>
      <c r="F248" s="542"/>
      <c r="G248" s="543"/>
      <c r="H248" s="320" t="s">
        <v>401</v>
      </c>
      <c r="I248" s="321"/>
      <c r="J248" s="321"/>
      <c r="K248" s="321"/>
      <c r="L248" s="321"/>
      <c r="M248" s="321"/>
      <c r="N248" s="321"/>
      <c r="O248" s="321"/>
      <c r="P248" s="321"/>
      <c r="Q248" s="321"/>
      <c r="R248" s="321"/>
      <c r="S248" s="321"/>
      <c r="T248" s="321"/>
      <c r="U248" s="321"/>
      <c r="V248" s="321"/>
      <c r="W248" s="321"/>
      <c r="X248" s="321"/>
      <c r="Y248" s="321"/>
      <c r="Z248" s="321"/>
      <c r="AA248" s="321"/>
      <c r="AB248" s="321"/>
      <c r="AC248" s="321"/>
      <c r="AD248" s="321"/>
      <c r="AE248" s="321"/>
      <c r="AF248" s="321"/>
      <c r="AG248" s="321"/>
      <c r="AH248" s="321"/>
      <c r="AI248" s="321"/>
      <c r="AJ248" s="321"/>
      <c r="AK248" s="321"/>
      <c r="AL248" s="321"/>
      <c r="AM248" s="321"/>
      <c r="AN248" s="548">
        <f t="shared" ref="AN248" si="290">IF(LEFT($AN$1,6)="共同生活援助",SUM(I249:AM249),SUM(I249:AM250))</f>
        <v>0</v>
      </c>
      <c r="AO248" s="526">
        <f>IF($AN$3="４週",AN248/4,AN248/(DAY(EOMONTH($I$21,0))/7))</f>
        <v>0</v>
      </c>
      <c r="AP248" s="551"/>
      <c r="AQ248" s="552"/>
      <c r="AR248" s="526" t="str">
        <f t="shared" ref="AR248" si="291">IF($AN$3="４週",AU249,AV249)</f>
        <v/>
      </c>
      <c r="AS248" s="526"/>
      <c r="AT248" s="529"/>
      <c r="AU248" s="322" t="s">
        <v>402</v>
      </c>
      <c r="AV248" s="322" t="s">
        <v>403</v>
      </c>
      <c r="AX248" s="322" t="s">
        <v>404</v>
      </c>
      <c r="AY248" s="322" t="s">
        <v>405</v>
      </c>
    </row>
    <row r="249" spans="1:51" s="302" customFormat="1" ht="12" customHeight="1">
      <c r="A249" s="531"/>
      <c r="B249" s="534"/>
      <c r="C249" s="537"/>
      <c r="D249" s="540"/>
      <c r="E249" s="323"/>
      <c r="F249" s="544"/>
      <c r="G249" s="545"/>
      <c r="H249" s="324" t="s">
        <v>406</v>
      </c>
      <c r="I249" s="328" t="str">
        <f>IFERROR(VLOOKUP(I248,'P1'!$B:$AP,41,FALSE),"")</f>
        <v/>
      </c>
      <c r="J249" s="328" t="str">
        <f>IFERROR(VLOOKUP(J248,'P1'!$B:$AP,41,FALSE),"")</f>
        <v/>
      </c>
      <c r="K249" s="328" t="str">
        <f>IFERROR(VLOOKUP(K248,'P1'!$B:$AP,41,FALSE),"")</f>
        <v/>
      </c>
      <c r="L249" s="328" t="str">
        <f>IFERROR(VLOOKUP(L248,'P1'!$B:$AP,41,FALSE),"")</f>
        <v/>
      </c>
      <c r="M249" s="328" t="str">
        <f>IFERROR(VLOOKUP(M248,'P1'!$B:$AP,41,FALSE),"")</f>
        <v/>
      </c>
      <c r="N249" s="328" t="str">
        <f>IFERROR(VLOOKUP(N248,'P1'!$B:$AP,41,FALSE),"")</f>
        <v/>
      </c>
      <c r="O249" s="328" t="str">
        <f>IFERROR(VLOOKUP(O248,'P1'!$B:$AP,41,FALSE),"")</f>
        <v/>
      </c>
      <c r="P249" s="328" t="str">
        <f>IFERROR(VLOOKUP(P248,'P1'!$B:$AP,41,FALSE),"")</f>
        <v/>
      </c>
      <c r="Q249" s="328" t="str">
        <f>IFERROR(VLOOKUP(Q248,'P1'!$B:$AP,41,FALSE),"")</f>
        <v/>
      </c>
      <c r="R249" s="328" t="str">
        <f>IFERROR(VLOOKUP(R248,'P1'!$B:$AP,41,FALSE),"")</f>
        <v/>
      </c>
      <c r="S249" s="328" t="str">
        <f>IFERROR(VLOOKUP(S248,'P1'!$B:$AP,41,FALSE),"")</f>
        <v/>
      </c>
      <c r="T249" s="328" t="str">
        <f>IFERROR(VLOOKUP(T248,'P1'!$B:$AP,41,FALSE),"")</f>
        <v/>
      </c>
      <c r="U249" s="328" t="str">
        <f>IFERROR(VLOOKUP(U248,'P1'!$B:$AP,41,FALSE),"")</f>
        <v/>
      </c>
      <c r="V249" s="328" t="str">
        <f>IFERROR(VLOOKUP(V248,'P1'!$B:$AP,41,FALSE),"")</f>
        <v/>
      </c>
      <c r="W249" s="328" t="str">
        <f>IFERROR(VLOOKUP(W248,'P1'!$B:$AP,41,FALSE),"")</f>
        <v/>
      </c>
      <c r="X249" s="328" t="str">
        <f>IFERROR(VLOOKUP(X248,'P1'!$B:$AP,41,FALSE),"")</f>
        <v/>
      </c>
      <c r="Y249" s="328" t="str">
        <f>IFERROR(VLOOKUP(Y248,'P1'!$B:$AP,41,FALSE),"")</f>
        <v/>
      </c>
      <c r="Z249" s="328" t="str">
        <f>IFERROR(VLOOKUP(Z248,'P1'!$B:$AP,41,FALSE),"")</f>
        <v/>
      </c>
      <c r="AA249" s="328" t="str">
        <f>IFERROR(VLOOKUP(AA248,'P1'!$B:$AP,41,FALSE),"")</f>
        <v/>
      </c>
      <c r="AB249" s="328" t="str">
        <f>IFERROR(VLOOKUP(AB248,'P1'!$B:$AP,41,FALSE),"")</f>
        <v/>
      </c>
      <c r="AC249" s="328" t="str">
        <f>IFERROR(VLOOKUP(AC248,'P1'!$B:$AP,41,FALSE),"")</f>
        <v/>
      </c>
      <c r="AD249" s="328" t="str">
        <f>IFERROR(VLOOKUP(AD248,'P1'!$B:$AP,41,FALSE),"")</f>
        <v/>
      </c>
      <c r="AE249" s="328" t="str">
        <f>IFERROR(VLOOKUP(AE248,'P1'!$B:$AP,41,FALSE),"")</f>
        <v/>
      </c>
      <c r="AF249" s="328" t="str">
        <f>IFERROR(VLOOKUP(AF248,'P1'!$B:$AP,41,FALSE),"")</f>
        <v/>
      </c>
      <c r="AG249" s="328" t="str">
        <f>IFERROR(VLOOKUP(AG248,'P1'!$B:$AP,41,FALSE),"")</f>
        <v/>
      </c>
      <c r="AH249" s="328" t="str">
        <f>IFERROR(VLOOKUP(AH248,'P1'!$B:$AP,41,FALSE),"")</f>
        <v/>
      </c>
      <c r="AI249" s="328" t="str">
        <f>IFERROR(VLOOKUP(AI248,'P1'!$B:$AP,41,FALSE),"")</f>
        <v/>
      </c>
      <c r="AJ249" s="328" t="str">
        <f>IFERROR(VLOOKUP(AJ248,'P1'!$B:$AP,41,FALSE),"")</f>
        <v/>
      </c>
      <c r="AK249" s="328" t="str">
        <f>IFERROR(VLOOKUP(AK248,'P1'!$B:$AP,41,FALSE),"")</f>
        <v/>
      </c>
      <c r="AL249" s="328" t="str">
        <f>IFERROR(VLOOKUP(AL248,'P1'!$B:$AP,41,FALSE),"")</f>
        <v/>
      </c>
      <c r="AM249" s="328" t="str">
        <f>IFERROR(VLOOKUP(AM248,'P1'!$B:$AP,41,FALSE),"")</f>
        <v/>
      </c>
      <c r="AN249" s="549"/>
      <c r="AO249" s="527"/>
      <c r="AP249" s="553"/>
      <c r="AQ249" s="554"/>
      <c r="AR249" s="527"/>
      <c r="AS249" s="527"/>
      <c r="AT249" s="529"/>
      <c r="AU249" s="326" t="str">
        <f t="shared" ref="AU249" si="292">IFERROR(IF($D248="□",($AO248/$AK$6),($AO248/$AK$8)),"")</f>
        <v/>
      </c>
      <c r="AV249" s="326" t="str">
        <f t="shared" ref="AV249" si="293">IFERROR(IF($D248="□",($AN248/$AO$6),($AN248/$AO$8)),"")</f>
        <v/>
      </c>
      <c r="AX249" s="326" t="s">
        <v>565</v>
      </c>
      <c r="AY249" s="326" t="s">
        <v>565</v>
      </c>
    </row>
    <row r="250" spans="1:51" s="302" customFormat="1" ht="12" customHeight="1">
      <c r="A250" s="532"/>
      <c r="B250" s="535"/>
      <c r="C250" s="538"/>
      <c r="D250" s="541"/>
      <c r="E250" s="323"/>
      <c r="F250" s="546"/>
      <c r="G250" s="547"/>
      <c r="H250" s="327" t="s">
        <v>407</v>
      </c>
      <c r="I250" s="328" t="str">
        <f>IFERROR(VLOOKUP(I248,'P1'!$B:$AP,31,FALSE),"")</f>
        <v/>
      </c>
      <c r="J250" s="328" t="str">
        <f>IFERROR(VLOOKUP(J248,'P1'!$B:$AP,31,FALSE),"")</f>
        <v/>
      </c>
      <c r="K250" s="328" t="str">
        <f>IFERROR(VLOOKUP(K248,'P1'!$B:$AP,31,FALSE),"")</f>
        <v/>
      </c>
      <c r="L250" s="328" t="str">
        <f>IFERROR(VLOOKUP(L248,'P1'!$B:$AP,31,FALSE),"")</f>
        <v/>
      </c>
      <c r="M250" s="328" t="str">
        <f>IFERROR(VLOOKUP(M248,'P1'!$B:$AP,31,FALSE),"")</f>
        <v/>
      </c>
      <c r="N250" s="328" t="str">
        <f>IFERROR(VLOOKUP(N248,'P1'!$B:$AP,31,FALSE),"")</f>
        <v/>
      </c>
      <c r="O250" s="328" t="str">
        <f>IFERROR(VLOOKUP(O248,'P1'!$B:$AP,31,FALSE),"")</f>
        <v/>
      </c>
      <c r="P250" s="328" t="str">
        <f>IFERROR(VLOOKUP(P248,'P1'!$B:$AP,31,FALSE),"")</f>
        <v/>
      </c>
      <c r="Q250" s="328" t="str">
        <f>IFERROR(VLOOKUP(Q248,'P1'!$B:$AP,31,FALSE),"")</f>
        <v/>
      </c>
      <c r="R250" s="328" t="str">
        <f>IFERROR(VLOOKUP(R248,'P1'!$B:$AP,31,FALSE),"")</f>
        <v/>
      </c>
      <c r="S250" s="328" t="str">
        <f>IFERROR(VLOOKUP(S248,'P1'!$B:$AP,31,FALSE),"")</f>
        <v/>
      </c>
      <c r="T250" s="328" t="str">
        <f>IFERROR(VLOOKUP(T248,'P1'!$B:$AP,31,FALSE),"")</f>
        <v/>
      </c>
      <c r="U250" s="328" t="str">
        <f>IFERROR(VLOOKUP(U248,'P1'!$B:$AP,31,FALSE),"")</f>
        <v/>
      </c>
      <c r="V250" s="328" t="str">
        <f>IFERROR(VLOOKUP(V248,'P1'!$B:$AP,31,FALSE),"")</f>
        <v/>
      </c>
      <c r="W250" s="328" t="str">
        <f>IFERROR(VLOOKUP(W248,'P1'!$B:$AP,31,FALSE),"")</f>
        <v/>
      </c>
      <c r="X250" s="328" t="str">
        <f>IFERROR(VLOOKUP(X248,'P1'!$B:$AP,31,FALSE),"")</f>
        <v/>
      </c>
      <c r="Y250" s="328" t="str">
        <f>IFERROR(VLOOKUP(Y248,'P1'!$B:$AP,31,FALSE),"")</f>
        <v/>
      </c>
      <c r="Z250" s="328" t="str">
        <f>IFERROR(VLOOKUP(Z248,'P1'!$B:$AP,31,FALSE),"")</f>
        <v/>
      </c>
      <c r="AA250" s="328" t="str">
        <f>IFERROR(VLOOKUP(AA248,'P1'!$B:$AP,31,FALSE),"")</f>
        <v/>
      </c>
      <c r="AB250" s="328" t="str">
        <f>IFERROR(VLOOKUP(AB248,'P1'!$B:$AP,31,FALSE),"")</f>
        <v/>
      </c>
      <c r="AC250" s="328" t="str">
        <f>IFERROR(VLOOKUP(AC248,'P1'!$B:$AP,31,FALSE),"")</f>
        <v/>
      </c>
      <c r="AD250" s="328" t="str">
        <f>IFERROR(VLOOKUP(AD248,'P1'!$B:$AP,31,FALSE),"")</f>
        <v/>
      </c>
      <c r="AE250" s="328" t="str">
        <f>IFERROR(VLOOKUP(AE248,'P1'!$B:$AP,31,FALSE),"")</f>
        <v/>
      </c>
      <c r="AF250" s="328" t="str">
        <f>IFERROR(VLOOKUP(AF248,'P1'!$B:$AP,31,FALSE),"")</f>
        <v/>
      </c>
      <c r="AG250" s="328" t="str">
        <f>IFERROR(VLOOKUP(AG248,'P1'!$B:$AP,31,FALSE),"")</f>
        <v/>
      </c>
      <c r="AH250" s="328" t="str">
        <f>IFERROR(VLOOKUP(AH248,'P1'!$B:$AP,31,FALSE),"")</f>
        <v/>
      </c>
      <c r="AI250" s="328" t="str">
        <f>IFERROR(VLOOKUP(AI248,'P1'!$B:$AP,31,FALSE),"")</f>
        <v/>
      </c>
      <c r="AJ250" s="328" t="str">
        <f>IFERROR(VLOOKUP(AJ248,'P1'!$B:$AP,31,FALSE),"")</f>
        <v/>
      </c>
      <c r="AK250" s="328" t="str">
        <f>IFERROR(VLOOKUP(AK248,'P1'!$B:$AP,31,FALSE),"")</f>
        <v/>
      </c>
      <c r="AL250" s="328" t="str">
        <f>IFERROR(VLOOKUP(AL248,'P1'!$B:$AP,31,FALSE),"")</f>
        <v/>
      </c>
      <c r="AM250" s="328" t="str">
        <f>IFERROR(VLOOKUP(AM248,'P1'!$B:$AP,31,FALSE),"")</f>
        <v/>
      </c>
      <c r="AN250" s="550"/>
      <c r="AO250" s="528"/>
      <c r="AP250" s="555"/>
      <c r="AQ250" s="556"/>
      <c r="AR250" s="528"/>
      <c r="AS250" s="528"/>
      <c r="AT250" s="529"/>
      <c r="AU250" s="329"/>
      <c r="AV250" s="329"/>
      <c r="AX250" s="329"/>
      <c r="AY250" s="329"/>
    </row>
    <row r="251" spans="1:51" s="302" customFormat="1" ht="12" customHeight="1">
      <c r="A251" s="530">
        <v>77</v>
      </c>
      <c r="B251" s="533"/>
      <c r="C251" s="536"/>
      <c r="D251" s="539" t="s">
        <v>400</v>
      </c>
      <c r="E251" s="319"/>
      <c r="F251" s="542"/>
      <c r="G251" s="543"/>
      <c r="H251" s="320" t="s">
        <v>401</v>
      </c>
      <c r="I251" s="321"/>
      <c r="J251" s="321"/>
      <c r="K251" s="321"/>
      <c r="L251" s="321"/>
      <c r="M251" s="321"/>
      <c r="N251" s="321"/>
      <c r="O251" s="321"/>
      <c r="P251" s="321"/>
      <c r="Q251" s="321"/>
      <c r="R251" s="321"/>
      <c r="S251" s="321"/>
      <c r="T251" s="321"/>
      <c r="U251" s="321"/>
      <c r="V251" s="321"/>
      <c r="W251" s="321"/>
      <c r="X251" s="321"/>
      <c r="Y251" s="321"/>
      <c r="Z251" s="321"/>
      <c r="AA251" s="321"/>
      <c r="AB251" s="321"/>
      <c r="AC251" s="321"/>
      <c r="AD251" s="321"/>
      <c r="AE251" s="321"/>
      <c r="AF251" s="321"/>
      <c r="AG251" s="321"/>
      <c r="AH251" s="321"/>
      <c r="AI251" s="321"/>
      <c r="AJ251" s="321"/>
      <c r="AK251" s="321"/>
      <c r="AL251" s="321"/>
      <c r="AM251" s="321"/>
      <c r="AN251" s="548">
        <f t="shared" ref="AN251" si="294">IF(LEFT($AN$1,6)="共同生活援助",SUM(I252:AM252),SUM(I252:AM253))</f>
        <v>0</v>
      </c>
      <c r="AO251" s="526">
        <f>IF($AN$3="４週",AN251/4,AN251/(DAY(EOMONTH($I$21,0))/7))</f>
        <v>0</v>
      </c>
      <c r="AP251" s="551"/>
      <c r="AQ251" s="552"/>
      <c r="AR251" s="526" t="str">
        <f t="shared" ref="AR251" si="295">IF($AN$3="４週",AU252,AV252)</f>
        <v/>
      </c>
      <c r="AS251" s="526"/>
      <c r="AT251" s="529"/>
      <c r="AU251" s="322" t="s">
        <v>402</v>
      </c>
      <c r="AV251" s="322" t="s">
        <v>403</v>
      </c>
      <c r="AX251" s="322" t="s">
        <v>404</v>
      </c>
      <c r="AY251" s="322" t="s">
        <v>405</v>
      </c>
    </row>
    <row r="252" spans="1:51" s="302" customFormat="1" ht="12" customHeight="1">
      <c r="A252" s="531"/>
      <c r="B252" s="534"/>
      <c r="C252" s="537"/>
      <c r="D252" s="540"/>
      <c r="E252" s="323"/>
      <c r="F252" s="544"/>
      <c r="G252" s="545"/>
      <c r="H252" s="324" t="s">
        <v>406</v>
      </c>
      <c r="I252" s="328" t="str">
        <f>IFERROR(VLOOKUP(I251,'P1'!$B:$AP,41,FALSE),"")</f>
        <v/>
      </c>
      <c r="J252" s="328" t="str">
        <f>IFERROR(VLOOKUP(J251,'P1'!$B:$AP,41,FALSE),"")</f>
        <v/>
      </c>
      <c r="K252" s="328" t="str">
        <f>IFERROR(VLOOKUP(K251,'P1'!$B:$AP,41,FALSE),"")</f>
        <v/>
      </c>
      <c r="L252" s="328" t="str">
        <f>IFERROR(VLOOKUP(L251,'P1'!$B:$AP,41,FALSE),"")</f>
        <v/>
      </c>
      <c r="M252" s="328" t="str">
        <f>IFERROR(VLOOKUP(M251,'P1'!$B:$AP,41,FALSE),"")</f>
        <v/>
      </c>
      <c r="N252" s="328" t="str">
        <f>IFERROR(VLOOKUP(N251,'P1'!$B:$AP,41,FALSE),"")</f>
        <v/>
      </c>
      <c r="O252" s="328" t="str">
        <f>IFERROR(VLOOKUP(O251,'P1'!$B:$AP,41,FALSE),"")</f>
        <v/>
      </c>
      <c r="P252" s="328" t="str">
        <f>IFERROR(VLOOKUP(P251,'P1'!$B:$AP,41,FALSE),"")</f>
        <v/>
      </c>
      <c r="Q252" s="328" t="str">
        <f>IFERROR(VLOOKUP(Q251,'P1'!$B:$AP,41,FALSE),"")</f>
        <v/>
      </c>
      <c r="R252" s="328" t="str">
        <f>IFERROR(VLOOKUP(R251,'P1'!$B:$AP,41,FALSE),"")</f>
        <v/>
      </c>
      <c r="S252" s="328" t="str">
        <f>IFERROR(VLOOKUP(S251,'P1'!$B:$AP,41,FALSE),"")</f>
        <v/>
      </c>
      <c r="T252" s="328" t="str">
        <f>IFERROR(VLOOKUP(T251,'P1'!$B:$AP,41,FALSE),"")</f>
        <v/>
      </c>
      <c r="U252" s="328" t="str">
        <f>IFERROR(VLOOKUP(U251,'P1'!$B:$AP,41,FALSE),"")</f>
        <v/>
      </c>
      <c r="V252" s="328" t="str">
        <f>IFERROR(VLOOKUP(V251,'P1'!$B:$AP,41,FALSE),"")</f>
        <v/>
      </c>
      <c r="W252" s="328" t="str">
        <f>IFERROR(VLOOKUP(W251,'P1'!$B:$AP,41,FALSE),"")</f>
        <v/>
      </c>
      <c r="X252" s="328" t="str">
        <f>IFERROR(VLOOKUP(X251,'P1'!$B:$AP,41,FALSE),"")</f>
        <v/>
      </c>
      <c r="Y252" s="328" t="str">
        <f>IFERROR(VLOOKUP(Y251,'P1'!$B:$AP,41,FALSE),"")</f>
        <v/>
      </c>
      <c r="Z252" s="328" t="str">
        <f>IFERROR(VLOOKUP(Z251,'P1'!$B:$AP,41,FALSE),"")</f>
        <v/>
      </c>
      <c r="AA252" s="328" t="str">
        <f>IFERROR(VLOOKUP(AA251,'P1'!$B:$AP,41,FALSE),"")</f>
        <v/>
      </c>
      <c r="AB252" s="328" t="str">
        <f>IFERROR(VLOOKUP(AB251,'P1'!$B:$AP,41,FALSE),"")</f>
        <v/>
      </c>
      <c r="AC252" s="328" t="str">
        <f>IFERROR(VLOOKUP(AC251,'P1'!$B:$AP,41,FALSE),"")</f>
        <v/>
      </c>
      <c r="AD252" s="328" t="str">
        <f>IFERROR(VLOOKUP(AD251,'P1'!$B:$AP,41,FALSE),"")</f>
        <v/>
      </c>
      <c r="AE252" s="328" t="str">
        <f>IFERROR(VLOOKUP(AE251,'P1'!$B:$AP,41,FALSE),"")</f>
        <v/>
      </c>
      <c r="AF252" s="328" t="str">
        <f>IFERROR(VLOOKUP(AF251,'P1'!$B:$AP,41,FALSE),"")</f>
        <v/>
      </c>
      <c r="AG252" s="328" t="str">
        <f>IFERROR(VLOOKUP(AG251,'P1'!$B:$AP,41,FALSE),"")</f>
        <v/>
      </c>
      <c r="AH252" s="328" t="str">
        <f>IFERROR(VLOOKUP(AH251,'P1'!$B:$AP,41,FALSE),"")</f>
        <v/>
      </c>
      <c r="AI252" s="328" t="str">
        <f>IFERROR(VLOOKUP(AI251,'P1'!$B:$AP,41,FALSE),"")</f>
        <v/>
      </c>
      <c r="AJ252" s="328" t="str">
        <f>IFERROR(VLOOKUP(AJ251,'P1'!$B:$AP,41,FALSE),"")</f>
        <v/>
      </c>
      <c r="AK252" s="328" t="str">
        <f>IFERROR(VLOOKUP(AK251,'P1'!$B:$AP,41,FALSE),"")</f>
        <v/>
      </c>
      <c r="AL252" s="328" t="str">
        <f>IFERROR(VLOOKUP(AL251,'P1'!$B:$AP,41,FALSE),"")</f>
        <v/>
      </c>
      <c r="AM252" s="328" t="str">
        <f>IFERROR(VLOOKUP(AM251,'P1'!$B:$AP,41,FALSE),"")</f>
        <v/>
      </c>
      <c r="AN252" s="549"/>
      <c r="AO252" s="527"/>
      <c r="AP252" s="553"/>
      <c r="AQ252" s="554"/>
      <c r="AR252" s="527"/>
      <c r="AS252" s="527"/>
      <c r="AT252" s="529"/>
      <c r="AU252" s="326" t="str">
        <f t="shared" ref="AU252" si="296">IFERROR(IF($D251="□",($AO251/$AK$6),($AO251/$AK$8)),"")</f>
        <v/>
      </c>
      <c r="AV252" s="326" t="str">
        <f t="shared" ref="AV252" si="297">IFERROR(IF($D251="□",($AN251/$AO$6),($AN251/$AO$8)),"")</f>
        <v/>
      </c>
      <c r="AX252" s="326" t="s">
        <v>565</v>
      </c>
      <c r="AY252" s="326" t="s">
        <v>565</v>
      </c>
    </row>
    <row r="253" spans="1:51" s="302" customFormat="1" ht="12" customHeight="1">
      <c r="A253" s="532"/>
      <c r="B253" s="535"/>
      <c r="C253" s="538"/>
      <c r="D253" s="541"/>
      <c r="E253" s="323"/>
      <c r="F253" s="546"/>
      <c r="G253" s="547"/>
      <c r="H253" s="327" t="s">
        <v>407</v>
      </c>
      <c r="I253" s="328" t="str">
        <f>IFERROR(VLOOKUP(I251,'P1'!$B:$AP,31,FALSE),"")</f>
        <v/>
      </c>
      <c r="J253" s="328" t="str">
        <f>IFERROR(VLOOKUP(J251,'P1'!$B:$AP,31,FALSE),"")</f>
        <v/>
      </c>
      <c r="K253" s="328" t="str">
        <f>IFERROR(VLOOKUP(K251,'P1'!$B:$AP,31,FALSE),"")</f>
        <v/>
      </c>
      <c r="L253" s="328" t="str">
        <f>IFERROR(VLOOKUP(L251,'P1'!$B:$AP,31,FALSE),"")</f>
        <v/>
      </c>
      <c r="M253" s="328" t="str">
        <f>IFERROR(VLOOKUP(M251,'P1'!$B:$AP,31,FALSE),"")</f>
        <v/>
      </c>
      <c r="N253" s="328" t="str">
        <f>IFERROR(VLOOKUP(N251,'P1'!$B:$AP,31,FALSE),"")</f>
        <v/>
      </c>
      <c r="O253" s="328" t="str">
        <f>IFERROR(VLOOKUP(O251,'P1'!$B:$AP,31,FALSE),"")</f>
        <v/>
      </c>
      <c r="P253" s="328" t="str">
        <f>IFERROR(VLOOKUP(P251,'P1'!$B:$AP,31,FALSE),"")</f>
        <v/>
      </c>
      <c r="Q253" s="328" t="str">
        <f>IFERROR(VLOOKUP(Q251,'P1'!$B:$AP,31,FALSE),"")</f>
        <v/>
      </c>
      <c r="R253" s="328" t="str">
        <f>IFERROR(VLOOKUP(R251,'P1'!$B:$AP,31,FALSE),"")</f>
        <v/>
      </c>
      <c r="S253" s="328" t="str">
        <f>IFERROR(VLOOKUP(S251,'P1'!$B:$AP,31,FALSE),"")</f>
        <v/>
      </c>
      <c r="T253" s="328" t="str">
        <f>IFERROR(VLOOKUP(T251,'P1'!$B:$AP,31,FALSE),"")</f>
        <v/>
      </c>
      <c r="U253" s="328" t="str">
        <f>IFERROR(VLOOKUP(U251,'P1'!$B:$AP,31,FALSE),"")</f>
        <v/>
      </c>
      <c r="V253" s="328" t="str">
        <f>IFERROR(VLOOKUP(V251,'P1'!$B:$AP,31,FALSE),"")</f>
        <v/>
      </c>
      <c r="W253" s="328" t="str">
        <f>IFERROR(VLOOKUP(W251,'P1'!$B:$AP,31,FALSE),"")</f>
        <v/>
      </c>
      <c r="X253" s="328" t="str">
        <f>IFERROR(VLOOKUP(X251,'P1'!$B:$AP,31,FALSE),"")</f>
        <v/>
      </c>
      <c r="Y253" s="328" t="str">
        <f>IFERROR(VLOOKUP(Y251,'P1'!$B:$AP,31,FALSE),"")</f>
        <v/>
      </c>
      <c r="Z253" s="328" t="str">
        <f>IFERROR(VLOOKUP(Z251,'P1'!$B:$AP,31,FALSE),"")</f>
        <v/>
      </c>
      <c r="AA253" s="328" t="str">
        <f>IFERROR(VLOOKUP(AA251,'P1'!$B:$AP,31,FALSE),"")</f>
        <v/>
      </c>
      <c r="AB253" s="328" t="str">
        <f>IFERROR(VLOOKUP(AB251,'P1'!$B:$AP,31,FALSE),"")</f>
        <v/>
      </c>
      <c r="AC253" s="328" t="str">
        <f>IFERROR(VLOOKUP(AC251,'P1'!$B:$AP,31,FALSE),"")</f>
        <v/>
      </c>
      <c r="AD253" s="328" t="str">
        <f>IFERROR(VLOOKUP(AD251,'P1'!$B:$AP,31,FALSE),"")</f>
        <v/>
      </c>
      <c r="AE253" s="328" t="str">
        <f>IFERROR(VLOOKUP(AE251,'P1'!$B:$AP,31,FALSE),"")</f>
        <v/>
      </c>
      <c r="AF253" s="328" t="str">
        <f>IFERROR(VLOOKUP(AF251,'P1'!$B:$AP,31,FALSE),"")</f>
        <v/>
      </c>
      <c r="AG253" s="328" t="str">
        <f>IFERROR(VLOOKUP(AG251,'P1'!$B:$AP,31,FALSE),"")</f>
        <v/>
      </c>
      <c r="AH253" s="328" t="str">
        <f>IFERROR(VLOOKUP(AH251,'P1'!$B:$AP,31,FALSE),"")</f>
        <v/>
      </c>
      <c r="AI253" s="328" t="str">
        <f>IFERROR(VLOOKUP(AI251,'P1'!$B:$AP,31,FALSE),"")</f>
        <v/>
      </c>
      <c r="AJ253" s="328" t="str">
        <f>IFERROR(VLOOKUP(AJ251,'P1'!$B:$AP,31,FALSE),"")</f>
        <v/>
      </c>
      <c r="AK253" s="328" t="str">
        <f>IFERROR(VLOOKUP(AK251,'P1'!$B:$AP,31,FALSE),"")</f>
        <v/>
      </c>
      <c r="AL253" s="328" t="str">
        <f>IFERROR(VLOOKUP(AL251,'P1'!$B:$AP,31,FALSE),"")</f>
        <v/>
      </c>
      <c r="AM253" s="328" t="str">
        <f>IFERROR(VLOOKUP(AM251,'P1'!$B:$AP,31,FALSE),"")</f>
        <v/>
      </c>
      <c r="AN253" s="550"/>
      <c r="AO253" s="528"/>
      <c r="AP253" s="555"/>
      <c r="AQ253" s="556"/>
      <c r="AR253" s="528"/>
      <c r="AS253" s="528"/>
      <c r="AT253" s="529"/>
      <c r="AU253" s="329"/>
      <c r="AV253" s="329"/>
      <c r="AX253" s="329"/>
      <c r="AY253" s="329"/>
    </row>
    <row r="254" spans="1:51" s="302" customFormat="1" ht="12" customHeight="1">
      <c r="A254" s="530">
        <v>78</v>
      </c>
      <c r="B254" s="533"/>
      <c r="C254" s="536"/>
      <c r="D254" s="539" t="s">
        <v>400</v>
      </c>
      <c r="E254" s="319"/>
      <c r="F254" s="542"/>
      <c r="G254" s="543"/>
      <c r="H254" s="320" t="s">
        <v>401</v>
      </c>
      <c r="I254" s="321"/>
      <c r="J254" s="321"/>
      <c r="K254" s="321"/>
      <c r="L254" s="321"/>
      <c r="M254" s="321"/>
      <c r="N254" s="321"/>
      <c r="O254" s="321"/>
      <c r="P254" s="321"/>
      <c r="Q254" s="321"/>
      <c r="R254" s="321"/>
      <c r="S254" s="321"/>
      <c r="T254" s="321"/>
      <c r="U254" s="321"/>
      <c r="V254" s="321"/>
      <c r="W254" s="321"/>
      <c r="X254" s="321"/>
      <c r="Y254" s="321"/>
      <c r="Z254" s="321"/>
      <c r="AA254" s="321"/>
      <c r="AB254" s="321"/>
      <c r="AC254" s="321"/>
      <c r="AD254" s="321"/>
      <c r="AE254" s="321"/>
      <c r="AF254" s="321"/>
      <c r="AG254" s="321"/>
      <c r="AH254" s="321"/>
      <c r="AI254" s="321"/>
      <c r="AJ254" s="321"/>
      <c r="AK254" s="321"/>
      <c r="AL254" s="321"/>
      <c r="AM254" s="321"/>
      <c r="AN254" s="548">
        <f t="shared" ref="AN254" si="298">IF(LEFT($AN$1,6)="共同生活援助",SUM(I255:AM255),SUM(I255:AM256))</f>
        <v>0</v>
      </c>
      <c r="AO254" s="526">
        <f>IF($AN$3="４週",AN254/4,AN254/(DAY(EOMONTH($I$21,0))/7))</f>
        <v>0</v>
      </c>
      <c r="AP254" s="551"/>
      <c r="AQ254" s="552"/>
      <c r="AR254" s="526" t="str">
        <f t="shared" ref="AR254" si="299">IF($AN$3="４週",AU255,AV255)</f>
        <v/>
      </c>
      <c r="AS254" s="526"/>
      <c r="AT254" s="529"/>
      <c r="AU254" s="322" t="s">
        <v>402</v>
      </c>
      <c r="AV254" s="322" t="s">
        <v>403</v>
      </c>
      <c r="AX254" s="322" t="s">
        <v>404</v>
      </c>
      <c r="AY254" s="322" t="s">
        <v>405</v>
      </c>
    </row>
    <row r="255" spans="1:51" s="302" customFormat="1" ht="12" customHeight="1">
      <c r="A255" s="531"/>
      <c r="B255" s="534"/>
      <c r="C255" s="537"/>
      <c r="D255" s="540"/>
      <c r="E255" s="323"/>
      <c r="F255" s="544"/>
      <c r="G255" s="545"/>
      <c r="H255" s="324" t="s">
        <v>406</v>
      </c>
      <c r="I255" s="328" t="str">
        <f>IFERROR(VLOOKUP(I254,'P1'!$B:$AP,41,FALSE),"")</f>
        <v/>
      </c>
      <c r="J255" s="328" t="str">
        <f>IFERROR(VLOOKUP(J254,'P1'!$B:$AP,41,FALSE),"")</f>
        <v/>
      </c>
      <c r="K255" s="328" t="str">
        <f>IFERROR(VLOOKUP(K254,'P1'!$B:$AP,41,FALSE),"")</f>
        <v/>
      </c>
      <c r="L255" s="328" t="str">
        <f>IFERROR(VLOOKUP(L254,'P1'!$B:$AP,41,FALSE),"")</f>
        <v/>
      </c>
      <c r="M255" s="328" t="str">
        <f>IFERROR(VLOOKUP(M254,'P1'!$B:$AP,41,FALSE),"")</f>
        <v/>
      </c>
      <c r="N255" s="328" t="str">
        <f>IFERROR(VLOOKUP(N254,'P1'!$B:$AP,41,FALSE),"")</f>
        <v/>
      </c>
      <c r="O255" s="328" t="str">
        <f>IFERROR(VLOOKUP(O254,'P1'!$B:$AP,41,FALSE),"")</f>
        <v/>
      </c>
      <c r="P255" s="328" t="str">
        <f>IFERROR(VLOOKUP(P254,'P1'!$B:$AP,41,FALSE),"")</f>
        <v/>
      </c>
      <c r="Q255" s="328" t="str">
        <f>IFERROR(VLOOKUP(Q254,'P1'!$B:$AP,41,FALSE),"")</f>
        <v/>
      </c>
      <c r="R255" s="328" t="str">
        <f>IFERROR(VLOOKUP(R254,'P1'!$B:$AP,41,FALSE),"")</f>
        <v/>
      </c>
      <c r="S255" s="328" t="str">
        <f>IFERROR(VLOOKUP(S254,'P1'!$B:$AP,41,FALSE),"")</f>
        <v/>
      </c>
      <c r="T255" s="328" t="str">
        <f>IFERROR(VLOOKUP(T254,'P1'!$B:$AP,41,FALSE),"")</f>
        <v/>
      </c>
      <c r="U255" s="328" t="str">
        <f>IFERROR(VLOOKUP(U254,'P1'!$B:$AP,41,FALSE),"")</f>
        <v/>
      </c>
      <c r="V255" s="328" t="str">
        <f>IFERROR(VLOOKUP(V254,'P1'!$B:$AP,41,FALSE),"")</f>
        <v/>
      </c>
      <c r="W255" s="328" t="str">
        <f>IFERROR(VLOOKUP(W254,'P1'!$B:$AP,41,FALSE),"")</f>
        <v/>
      </c>
      <c r="X255" s="328" t="str">
        <f>IFERROR(VLOOKUP(X254,'P1'!$B:$AP,41,FALSE),"")</f>
        <v/>
      </c>
      <c r="Y255" s="328" t="str">
        <f>IFERROR(VLOOKUP(Y254,'P1'!$B:$AP,41,FALSE),"")</f>
        <v/>
      </c>
      <c r="Z255" s="328" t="str">
        <f>IFERROR(VLOOKUP(Z254,'P1'!$B:$AP,41,FALSE),"")</f>
        <v/>
      </c>
      <c r="AA255" s="328" t="str">
        <f>IFERROR(VLOOKUP(AA254,'P1'!$B:$AP,41,FALSE),"")</f>
        <v/>
      </c>
      <c r="AB255" s="328" t="str">
        <f>IFERROR(VLOOKUP(AB254,'P1'!$B:$AP,41,FALSE),"")</f>
        <v/>
      </c>
      <c r="AC255" s="328" t="str">
        <f>IFERROR(VLOOKUP(AC254,'P1'!$B:$AP,41,FALSE),"")</f>
        <v/>
      </c>
      <c r="AD255" s="328" t="str">
        <f>IFERROR(VLOOKUP(AD254,'P1'!$B:$AP,41,FALSE),"")</f>
        <v/>
      </c>
      <c r="AE255" s="328" t="str">
        <f>IFERROR(VLOOKUP(AE254,'P1'!$B:$AP,41,FALSE),"")</f>
        <v/>
      </c>
      <c r="AF255" s="328" t="str">
        <f>IFERROR(VLOOKUP(AF254,'P1'!$B:$AP,41,FALSE),"")</f>
        <v/>
      </c>
      <c r="AG255" s="328" t="str">
        <f>IFERROR(VLOOKUP(AG254,'P1'!$B:$AP,41,FALSE),"")</f>
        <v/>
      </c>
      <c r="AH255" s="328" t="str">
        <f>IFERROR(VLOOKUP(AH254,'P1'!$B:$AP,41,FALSE),"")</f>
        <v/>
      </c>
      <c r="AI255" s="328" t="str">
        <f>IFERROR(VLOOKUP(AI254,'P1'!$B:$AP,41,FALSE),"")</f>
        <v/>
      </c>
      <c r="AJ255" s="328" t="str">
        <f>IFERROR(VLOOKUP(AJ254,'P1'!$B:$AP,41,FALSE),"")</f>
        <v/>
      </c>
      <c r="AK255" s="328" t="str">
        <f>IFERROR(VLOOKUP(AK254,'P1'!$B:$AP,41,FALSE),"")</f>
        <v/>
      </c>
      <c r="AL255" s="328" t="str">
        <f>IFERROR(VLOOKUP(AL254,'P1'!$B:$AP,41,FALSE),"")</f>
        <v/>
      </c>
      <c r="AM255" s="328" t="str">
        <f>IFERROR(VLOOKUP(AM254,'P1'!$B:$AP,41,FALSE),"")</f>
        <v/>
      </c>
      <c r="AN255" s="549"/>
      <c r="AO255" s="527"/>
      <c r="AP255" s="553"/>
      <c r="AQ255" s="554"/>
      <c r="AR255" s="527"/>
      <c r="AS255" s="527"/>
      <c r="AT255" s="529"/>
      <c r="AU255" s="326" t="str">
        <f t="shared" ref="AU255" si="300">IFERROR(IF($D254="□",($AO254/$AK$6),($AO254/$AK$8)),"")</f>
        <v/>
      </c>
      <c r="AV255" s="326" t="str">
        <f t="shared" ref="AV255" si="301">IFERROR(IF($D254="□",($AN254/$AO$6),($AN254/$AO$8)),"")</f>
        <v/>
      </c>
      <c r="AX255" s="326" t="s">
        <v>565</v>
      </c>
      <c r="AY255" s="326" t="s">
        <v>565</v>
      </c>
    </row>
    <row r="256" spans="1:51" s="302" customFormat="1" ht="12" customHeight="1">
      <c r="A256" s="532"/>
      <c r="B256" s="535"/>
      <c r="C256" s="538"/>
      <c r="D256" s="541"/>
      <c r="E256" s="323"/>
      <c r="F256" s="546"/>
      <c r="G256" s="547"/>
      <c r="H256" s="327" t="s">
        <v>407</v>
      </c>
      <c r="I256" s="328" t="str">
        <f>IFERROR(VLOOKUP(I254,'P1'!$B:$AP,31,FALSE),"")</f>
        <v/>
      </c>
      <c r="J256" s="328" t="str">
        <f>IFERROR(VLOOKUP(J254,'P1'!$B:$AP,31,FALSE),"")</f>
        <v/>
      </c>
      <c r="K256" s="328" t="str">
        <f>IFERROR(VLOOKUP(K254,'P1'!$B:$AP,31,FALSE),"")</f>
        <v/>
      </c>
      <c r="L256" s="328" t="str">
        <f>IFERROR(VLOOKUP(L254,'P1'!$B:$AP,31,FALSE),"")</f>
        <v/>
      </c>
      <c r="M256" s="328" t="str">
        <f>IFERROR(VLOOKUP(M254,'P1'!$B:$AP,31,FALSE),"")</f>
        <v/>
      </c>
      <c r="N256" s="328" t="str">
        <f>IFERROR(VLOOKUP(N254,'P1'!$B:$AP,31,FALSE),"")</f>
        <v/>
      </c>
      <c r="O256" s="328" t="str">
        <f>IFERROR(VLOOKUP(O254,'P1'!$B:$AP,31,FALSE),"")</f>
        <v/>
      </c>
      <c r="P256" s="328" t="str">
        <f>IFERROR(VLOOKUP(P254,'P1'!$B:$AP,31,FALSE),"")</f>
        <v/>
      </c>
      <c r="Q256" s="328" t="str">
        <f>IFERROR(VLOOKUP(Q254,'P1'!$B:$AP,31,FALSE),"")</f>
        <v/>
      </c>
      <c r="R256" s="328" t="str">
        <f>IFERROR(VLOOKUP(R254,'P1'!$B:$AP,31,FALSE),"")</f>
        <v/>
      </c>
      <c r="S256" s="328" t="str">
        <f>IFERROR(VLOOKUP(S254,'P1'!$B:$AP,31,FALSE),"")</f>
        <v/>
      </c>
      <c r="T256" s="328" t="str">
        <f>IFERROR(VLOOKUP(T254,'P1'!$B:$AP,31,FALSE),"")</f>
        <v/>
      </c>
      <c r="U256" s="328" t="str">
        <f>IFERROR(VLOOKUP(U254,'P1'!$B:$AP,31,FALSE),"")</f>
        <v/>
      </c>
      <c r="V256" s="328" t="str">
        <f>IFERROR(VLOOKUP(V254,'P1'!$B:$AP,31,FALSE),"")</f>
        <v/>
      </c>
      <c r="W256" s="328" t="str">
        <f>IFERROR(VLOOKUP(W254,'P1'!$B:$AP,31,FALSE),"")</f>
        <v/>
      </c>
      <c r="X256" s="328" t="str">
        <f>IFERROR(VLOOKUP(X254,'P1'!$B:$AP,31,FALSE),"")</f>
        <v/>
      </c>
      <c r="Y256" s="328" t="str">
        <f>IFERROR(VLOOKUP(Y254,'P1'!$B:$AP,31,FALSE),"")</f>
        <v/>
      </c>
      <c r="Z256" s="328" t="str">
        <f>IFERROR(VLOOKUP(Z254,'P1'!$B:$AP,31,FALSE),"")</f>
        <v/>
      </c>
      <c r="AA256" s="328" t="str">
        <f>IFERROR(VLOOKUP(AA254,'P1'!$B:$AP,31,FALSE),"")</f>
        <v/>
      </c>
      <c r="AB256" s="328" t="str">
        <f>IFERROR(VLOOKUP(AB254,'P1'!$B:$AP,31,FALSE),"")</f>
        <v/>
      </c>
      <c r="AC256" s="328" t="str">
        <f>IFERROR(VLOOKUP(AC254,'P1'!$B:$AP,31,FALSE),"")</f>
        <v/>
      </c>
      <c r="AD256" s="328" t="str">
        <f>IFERROR(VLOOKUP(AD254,'P1'!$B:$AP,31,FALSE),"")</f>
        <v/>
      </c>
      <c r="AE256" s="328" t="str">
        <f>IFERROR(VLOOKUP(AE254,'P1'!$B:$AP,31,FALSE),"")</f>
        <v/>
      </c>
      <c r="AF256" s="328" t="str">
        <f>IFERROR(VLOOKUP(AF254,'P1'!$B:$AP,31,FALSE),"")</f>
        <v/>
      </c>
      <c r="AG256" s="328" t="str">
        <f>IFERROR(VLOOKUP(AG254,'P1'!$B:$AP,31,FALSE),"")</f>
        <v/>
      </c>
      <c r="AH256" s="328" t="str">
        <f>IFERROR(VLOOKUP(AH254,'P1'!$B:$AP,31,FALSE),"")</f>
        <v/>
      </c>
      <c r="AI256" s="328" t="str">
        <f>IFERROR(VLOOKUP(AI254,'P1'!$B:$AP,31,FALSE),"")</f>
        <v/>
      </c>
      <c r="AJ256" s="328" t="str">
        <f>IFERROR(VLOOKUP(AJ254,'P1'!$B:$AP,31,FALSE),"")</f>
        <v/>
      </c>
      <c r="AK256" s="328" t="str">
        <f>IFERROR(VLOOKUP(AK254,'P1'!$B:$AP,31,FALSE),"")</f>
        <v/>
      </c>
      <c r="AL256" s="328" t="str">
        <f>IFERROR(VLOOKUP(AL254,'P1'!$B:$AP,31,FALSE),"")</f>
        <v/>
      </c>
      <c r="AM256" s="328" t="str">
        <f>IFERROR(VLOOKUP(AM254,'P1'!$B:$AP,31,FALSE),"")</f>
        <v/>
      </c>
      <c r="AN256" s="550"/>
      <c r="AO256" s="528"/>
      <c r="AP256" s="555"/>
      <c r="AQ256" s="556"/>
      <c r="AR256" s="528"/>
      <c r="AS256" s="528"/>
      <c r="AT256" s="529"/>
      <c r="AU256" s="329"/>
      <c r="AV256" s="329"/>
      <c r="AX256" s="329"/>
      <c r="AY256" s="329"/>
    </row>
    <row r="257" spans="1:51" s="302" customFormat="1" ht="12" customHeight="1">
      <c r="A257" s="530">
        <v>79</v>
      </c>
      <c r="B257" s="533"/>
      <c r="C257" s="536"/>
      <c r="D257" s="539" t="s">
        <v>400</v>
      </c>
      <c r="E257" s="319"/>
      <c r="F257" s="542"/>
      <c r="G257" s="543"/>
      <c r="H257" s="320" t="s">
        <v>401</v>
      </c>
      <c r="I257" s="321"/>
      <c r="J257" s="321"/>
      <c r="K257" s="321"/>
      <c r="L257" s="321"/>
      <c r="M257" s="321"/>
      <c r="N257" s="321"/>
      <c r="O257" s="321"/>
      <c r="P257" s="321"/>
      <c r="Q257" s="321"/>
      <c r="R257" s="321"/>
      <c r="S257" s="321"/>
      <c r="T257" s="321"/>
      <c r="U257" s="321"/>
      <c r="V257" s="321"/>
      <c r="W257" s="321"/>
      <c r="X257" s="321"/>
      <c r="Y257" s="321"/>
      <c r="Z257" s="321"/>
      <c r="AA257" s="321"/>
      <c r="AB257" s="321"/>
      <c r="AC257" s="321"/>
      <c r="AD257" s="321"/>
      <c r="AE257" s="321"/>
      <c r="AF257" s="321"/>
      <c r="AG257" s="321"/>
      <c r="AH257" s="321"/>
      <c r="AI257" s="321"/>
      <c r="AJ257" s="321"/>
      <c r="AK257" s="321"/>
      <c r="AL257" s="321"/>
      <c r="AM257" s="321"/>
      <c r="AN257" s="548">
        <f t="shared" ref="AN257" si="302">IF(LEFT($AN$1,6)="共同生活援助",SUM(I258:AM258),SUM(I258:AM259))</f>
        <v>0</v>
      </c>
      <c r="AO257" s="526">
        <f>IF($AN$3="４週",AN257/4,AN257/(DAY(EOMONTH($I$21,0))/7))</f>
        <v>0</v>
      </c>
      <c r="AP257" s="551"/>
      <c r="AQ257" s="552"/>
      <c r="AR257" s="526" t="str">
        <f t="shared" ref="AR257" si="303">IF($AN$3="４週",AU258,AV258)</f>
        <v/>
      </c>
      <c r="AS257" s="526"/>
      <c r="AT257" s="529"/>
      <c r="AU257" s="322" t="s">
        <v>402</v>
      </c>
      <c r="AV257" s="322" t="s">
        <v>403</v>
      </c>
      <c r="AX257" s="322" t="s">
        <v>404</v>
      </c>
      <c r="AY257" s="322" t="s">
        <v>405</v>
      </c>
    </row>
    <row r="258" spans="1:51" s="302" customFormat="1" ht="12" customHeight="1">
      <c r="A258" s="531"/>
      <c r="B258" s="534"/>
      <c r="C258" s="537"/>
      <c r="D258" s="540"/>
      <c r="E258" s="323"/>
      <c r="F258" s="544"/>
      <c r="G258" s="545"/>
      <c r="H258" s="324" t="s">
        <v>406</v>
      </c>
      <c r="I258" s="328" t="str">
        <f>IFERROR(VLOOKUP(I257,'P1'!$B:$AP,41,FALSE),"")</f>
        <v/>
      </c>
      <c r="J258" s="328" t="str">
        <f>IFERROR(VLOOKUP(J257,'P1'!$B:$AP,41,FALSE),"")</f>
        <v/>
      </c>
      <c r="K258" s="328" t="str">
        <f>IFERROR(VLOOKUP(K257,'P1'!$B:$AP,41,FALSE),"")</f>
        <v/>
      </c>
      <c r="L258" s="328" t="str">
        <f>IFERROR(VLOOKUP(L257,'P1'!$B:$AP,41,FALSE),"")</f>
        <v/>
      </c>
      <c r="M258" s="328" t="str">
        <f>IFERROR(VLOOKUP(M257,'P1'!$B:$AP,41,FALSE),"")</f>
        <v/>
      </c>
      <c r="N258" s="328" t="str">
        <f>IFERROR(VLOOKUP(N257,'P1'!$B:$AP,41,FALSE),"")</f>
        <v/>
      </c>
      <c r="O258" s="328" t="str">
        <f>IFERROR(VLOOKUP(O257,'P1'!$B:$AP,41,FALSE),"")</f>
        <v/>
      </c>
      <c r="P258" s="328" t="str">
        <f>IFERROR(VLOOKUP(P257,'P1'!$B:$AP,41,FALSE),"")</f>
        <v/>
      </c>
      <c r="Q258" s="328" t="str">
        <f>IFERROR(VLOOKUP(Q257,'P1'!$B:$AP,41,FALSE),"")</f>
        <v/>
      </c>
      <c r="R258" s="328" t="str">
        <f>IFERROR(VLOOKUP(R257,'P1'!$B:$AP,41,FALSE),"")</f>
        <v/>
      </c>
      <c r="S258" s="328" t="str">
        <f>IFERROR(VLOOKUP(S257,'P1'!$B:$AP,41,FALSE),"")</f>
        <v/>
      </c>
      <c r="T258" s="328" t="str">
        <f>IFERROR(VLOOKUP(T257,'P1'!$B:$AP,41,FALSE),"")</f>
        <v/>
      </c>
      <c r="U258" s="328" t="str">
        <f>IFERROR(VLOOKUP(U257,'P1'!$B:$AP,41,FALSE),"")</f>
        <v/>
      </c>
      <c r="V258" s="328" t="str">
        <f>IFERROR(VLOOKUP(V257,'P1'!$B:$AP,41,FALSE),"")</f>
        <v/>
      </c>
      <c r="W258" s="328" t="str">
        <f>IFERROR(VLOOKUP(W257,'P1'!$B:$AP,41,FALSE),"")</f>
        <v/>
      </c>
      <c r="X258" s="328" t="str">
        <f>IFERROR(VLOOKUP(X257,'P1'!$B:$AP,41,FALSE),"")</f>
        <v/>
      </c>
      <c r="Y258" s="328" t="str">
        <f>IFERROR(VLOOKUP(Y257,'P1'!$B:$AP,41,FALSE),"")</f>
        <v/>
      </c>
      <c r="Z258" s="328" t="str">
        <f>IFERROR(VLOOKUP(Z257,'P1'!$B:$AP,41,FALSE),"")</f>
        <v/>
      </c>
      <c r="AA258" s="328" t="str">
        <f>IFERROR(VLOOKUP(AA257,'P1'!$B:$AP,41,FALSE),"")</f>
        <v/>
      </c>
      <c r="AB258" s="328" t="str">
        <f>IFERROR(VLOOKUP(AB257,'P1'!$B:$AP,41,FALSE),"")</f>
        <v/>
      </c>
      <c r="AC258" s="328" t="str">
        <f>IFERROR(VLOOKUP(AC257,'P1'!$B:$AP,41,FALSE),"")</f>
        <v/>
      </c>
      <c r="AD258" s="328" t="str">
        <f>IFERROR(VLOOKUP(AD257,'P1'!$B:$AP,41,FALSE),"")</f>
        <v/>
      </c>
      <c r="AE258" s="328" t="str">
        <f>IFERROR(VLOOKUP(AE257,'P1'!$B:$AP,41,FALSE),"")</f>
        <v/>
      </c>
      <c r="AF258" s="328" t="str">
        <f>IFERROR(VLOOKUP(AF257,'P1'!$B:$AP,41,FALSE),"")</f>
        <v/>
      </c>
      <c r="AG258" s="328" t="str">
        <f>IFERROR(VLOOKUP(AG257,'P1'!$B:$AP,41,FALSE),"")</f>
        <v/>
      </c>
      <c r="AH258" s="328" t="str">
        <f>IFERROR(VLOOKUP(AH257,'P1'!$B:$AP,41,FALSE),"")</f>
        <v/>
      </c>
      <c r="AI258" s="328" t="str">
        <f>IFERROR(VLOOKUP(AI257,'P1'!$B:$AP,41,FALSE),"")</f>
        <v/>
      </c>
      <c r="AJ258" s="328" t="str">
        <f>IFERROR(VLOOKUP(AJ257,'P1'!$B:$AP,41,FALSE),"")</f>
        <v/>
      </c>
      <c r="AK258" s="328" t="str">
        <f>IFERROR(VLOOKUP(AK257,'P1'!$B:$AP,41,FALSE),"")</f>
        <v/>
      </c>
      <c r="AL258" s="328" t="str">
        <f>IFERROR(VLOOKUP(AL257,'P1'!$B:$AP,41,FALSE),"")</f>
        <v/>
      </c>
      <c r="AM258" s="328" t="str">
        <f>IFERROR(VLOOKUP(AM257,'P1'!$B:$AP,41,FALSE),"")</f>
        <v/>
      </c>
      <c r="AN258" s="549"/>
      <c r="AO258" s="527"/>
      <c r="AP258" s="553"/>
      <c r="AQ258" s="554"/>
      <c r="AR258" s="527"/>
      <c r="AS258" s="527"/>
      <c r="AT258" s="529"/>
      <c r="AU258" s="326" t="str">
        <f t="shared" ref="AU258" si="304">IFERROR(IF($D257="□",($AO257/$AK$6),($AO257/$AK$8)),"")</f>
        <v/>
      </c>
      <c r="AV258" s="326" t="str">
        <f t="shared" ref="AV258" si="305">IFERROR(IF($D257="□",($AN257/$AO$6),($AN257/$AO$8)),"")</f>
        <v/>
      </c>
      <c r="AX258" s="326" t="s">
        <v>565</v>
      </c>
      <c r="AY258" s="326" t="s">
        <v>565</v>
      </c>
    </row>
    <row r="259" spans="1:51" s="302" customFormat="1" ht="12" customHeight="1">
      <c r="A259" s="532"/>
      <c r="B259" s="535"/>
      <c r="C259" s="538"/>
      <c r="D259" s="541"/>
      <c r="E259" s="323"/>
      <c r="F259" s="546"/>
      <c r="G259" s="547"/>
      <c r="H259" s="327" t="s">
        <v>407</v>
      </c>
      <c r="I259" s="328" t="str">
        <f>IFERROR(VLOOKUP(I257,'P1'!$B:$AP,31,FALSE),"")</f>
        <v/>
      </c>
      <c r="J259" s="328" t="str">
        <f>IFERROR(VLOOKUP(J257,'P1'!$B:$AP,31,FALSE),"")</f>
        <v/>
      </c>
      <c r="K259" s="328" t="str">
        <f>IFERROR(VLOOKUP(K257,'P1'!$B:$AP,31,FALSE),"")</f>
        <v/>
      </c>
      <c r="L259" s="328" t="str">
        <f>IFERROR(VLOOKUP(L257,'P1'!$B:$AP,31,FALSE),"")</f>
        <v/>
      </c>
      <c r="M259" s="328" t="str">
        <f>IFERROR(VLOOKUP(M257,'P1'!$B:$AP,31,FALSE),"")</f>
        <v/>
      </c>
      <c r="N259" s="328" t="str">
        <f>IFERROR(VLOOKUP(N257,'P1'!$B:$AP,31,FALSE),"")</f>
        <v/>
      </c>
      <c r="O259" s="328" t="str">
        <f>IFERROR(VLOOKUP(O257,'P1'!$B:$AP,31,FALSE),"")</f>
        <v/>
      </c>
      <c r="P259" s="328" t="str">
        <f>IFERROR(VLOOKUP(P257,'P1'!$B:$AP,31,FALSE),"")</f>
        <v/>
      </c>
      <c r="Q259" s="328" t="str">
        <f>IFERROR(VLOOKUP(Q257,'P1'!$B:$AP,31,FALSE),"")</f>
        <v/>
      </c>
      <c r="R259" s="328" t="str">
        <f>IFERROR(VLOOKUP(R257,'P1'!$B:$AP,31,FALSE),"")</f>
        <v/>
      </c>
      <c r="S259" s="328" t="str">
        <f>IFERROR(VLOOKUP(S257,'P1'!$B:$AP,31,FALSE),"")</f>
        <v/>
      </c>
      <c r="T259" s="328" t="str">
        <f>IFERROR(VLOOKUP(T257,'P1'!$B:$AP,31,FALSE),"")</f>
        <v/>
      </c>
      <c r="U259" s="328" t="str">
        <f>IFERROR(VLOOKUP(U257,'P1'!$B:$AP,31,FALSE),"")</f>
        <v/>
      </c>
      <c r="V259" s="328" t="str">
        <f>IFERROR(VLOOKUP(V257,'P1'!$B:$AP,31,FALSE),"")</f>
        <v/>
      </c>
      <c r="W259" s="328" t="str">
        <f>IFERROR(VLOOKUP(W257,'P1'!$B:$AP,31,FALSE),"")</f>
        <v/>
      </c>
      <c r="X259" s="328" t="str">
        <f>IFERROR(VLOOKUP(X257,'P1'!$B:$AP,31,FALSE),"")</f>
        <v/>
      </c>
      <c r="Y259" s="328" t="str">
        <f>IFERROR(VLOOKUP(Y257,'P1'!$B:$AP,31,FALSE),"")</f>
        <v/>
      </c>
      <c r="Z259" s="328" t="str">
        <f>IFERROR(VLOOKUP(Z257,'P1'!$B:$AP,31,FALSE),"")</f>
        <v/>
      </c>
      <c r="AA259" s="328" t="str">
        <f>IFERROR(VLOOKUP(AA257,'P1'!$B:$AP,31,FALSE),"")</f>
        <v/>
      </c>
      <c r="AB259" s="328" t="str">
        <f>IFERROR(VLOOKUP(AB257,'P1'!$B:$AP,31,FALSE),"")</f>
        <v/>
      </c>
      <c r="AC259" s="328" t="str">
        <f>IFERROR(VLOOKUP(AC257,'P1'!$B:$AP,31,FALSE),"")</f>
        <v/>
      </c>
      <c r="AD259" s="328" t="str">
        <f>IFERROR(VLOOKUP(AD257,'P1'!$B:$AP,31,FALSE),"")</f>
        <v/>
      </c>
      <c r="AE259" s="328" t="str">
        <f>IFERROR(VLOOKUP(AE257,'P1'!$B:$AP,31,FALSE),"")</f>
        <v/>
      </c>
      <c r="AF259" s="328" t="str">
        <f>IFERROR(VLOOKUP(AF257,'P1'!$B:$AP,31,FALSE),"")</f>
        <v/>
      </c>
      <c r="AG259" s="328" t="str">
        <f>IFERROR(VLOOKUP(AG257,'P1'!$B:$AP,31,FALSE),"")</f>
        <v/>
      </c>
      <c r="AH259" s="328" t="str">
        <f>IFERROR(VLOOKUP(AH257,'P1'!$B:$AP,31,FALSE),"")</f>
        <v/>
      </c>
      <c r="AI259" s="328" t="str">
        <f>IFERROR(VLOOKUP(AI257,'P1'!$B:$AP,31,FALSE),"")</f>
        <v/>
      </c>
      <c r="AJ259" s="328" t="str">
        <f>IFERROR(VLOOKUP(AJ257,'P1'!$B:$AP,31,FALSE),"")</f>
        <v/>
      </c>
      <c r="AK259" s="328" t="str">
        <f>IFERROR(VLOOKUP(AK257,'P1'!$B:$AP,31,FALSE),"")</f>
        <v/>
      </c>
      <c r="AL259" s="328" t="str">
        <f>IFERROR(VLOOKUP(AL257,'P1'!$B:$AP,31,FALSE),"")</f>
        <v/>
      </c>
      <c r="AM259" s="328" t="str">
        <f>IFERROR(VLOOKUP(AM257,'P1'!$B:$AP,31,FALSE),"")</f>
        <v/>
      </c>
      <c r="AN259" s="550"/>
      <c r="AO259" s="528"/>
      <c r="AP259" s="555"/>
      <c r="AQ259" s="556"/>
      <c r="AR259" s="528"/>
      <c r="AS259" s="528"/>
      <c r="AT259" s="529"/>
      <c r="AU259" s="329"/>
      <c r="AV259" s="329"/>
      <c r="AX259" s="329"/>
      <c r="AY259" s="329"/>
    </row>
    <row r="260" spans="1:51" s="302" customFormat="1" ht="12" customHeight="1">
      <c r="A260" s="530">
        <v>80</v>
      </c>
      <c r="B260" s="533"/>
      <c r="C260" s="536"/>
      <c r="D260" s="539" t="s">
        <v>400</v>
      </c>
      <c r="E260" s="319"/>
      <c r="F260" s="542"/>
      <c r="G260" s="543"/>
      <c r="H260" s="320" t="s">
        <v>401</v>
      </c>
      <c r="I260" s="321"/>
      <c r="J260" s="321"/>
      <c r="K260" s="321"/>
      <c r="L260" s="321"/>
      <c r="M260" s="321"/>
      <c r="N260" s="321"/>
      <c r="O260" s="321"/>
      <c r="P260" s="321"/>
      <c r="Q260" s="321"/>
      <c r="R260" s="321"/>
      <c r="S260" s="321"/>
      <c r="T260" s="321"/>
      <c r="U260" s="321"/>
      <c r="V260" s="321"/>
      <c r="W260" s="321"/>
      <c r="X260" s="321"/>
      <c r="Y260" s="321"/>
      <c r="Z260" s="321"/>
      <c r="AA260" s="321"/>
      <c r="AB260" s="321"/>
      <c r="AC260" s="321"/>
      <c r="AD260" s="321"/>
      <c r="AE260" s="321"/>
      <c r="AF260" s="321"/>
      <c r="AG260" s="321"/>
      <c r="AH260" s="321"/>
      <c r="AI260" s="321"/>
      <c r="AJ260" s="321"/>
      <c r="AK260" s="321"/>
      <c r="AL260" s="321"/>
      <c r="AM260" s="321"/>
      <c r="AN260" s="548">
        <f t="shared" ref="AN260" si="306">IF(LEFT($AN$1,6)="共同生活援助",SUM(I261:AM261),SUM(I261:AM262))</f>
        <v>0</v>
      </c>
      <c r="AO260" s="526">
        <f>IF($AN$3="４週",AN260/4,AN260/(DAY(EOMONTH($I$21,0))/7))</f>
        <v>0</v>
      </c>
      <c r="AP260" s="551"/>
      <c r="AQ260" s="552"/>
      <c r="AR260" s="526" t="str">
        <f t="shared" ref="AR260" si="307">IF($AN$3="４週",AU261,AV261)</f>
        <v/>
      </c>
      <c r="AS260" s="526"/>
      <c r="AT260" s="529"/>
      <c r="AU260" s="322" t="s">
        <v>402</v>
      </c>
      <c r="AV260" s="322" t="s">
        <v>403</v>
      </c>
      <c r="AX260" s="322" t="s">
        <v>404</v>
      </c>
      <c r="AY260" s="322" t="s">
        <v>405</v>
      </c>
    </row>
    <row r="261" spans="1:51" s="302" customFormat="1" ht="12" customHeight="1">
      <c r="A261" s="531"/>
      <c r="B261" s="534"/>
      <c r="C261" s="537"/>
      <c r="D261" s="540"/>
      <c r="E261" s="323"/>
      <c r="F261" s="544"/>
      <c r="G261" s="545"/>
      <c r="H261" s="324" t="s">
        <v>406</v>
      </c>
      <c r="I261" s="328" t="str">
        <f>IFERROR(VLOOKUP(I260,'P1'!$B:$AP,41,FALSE),"")</f>
        <v/>
      </c>
      <c r="J261" s="328" t="str">
        <f>IFERROR(VLOOKUP(J260,'P1'!$B:$AP,41,FALSE),"")</f>
        <v/>
      </c>
      <c r="K261" s="328" t="str">
        <f>IFERROR(VLOOKUP(K260,'P1'!$B:$AP,41,FALSE),"")</f>
        <v/>
      </c>
      <c r="L261" s="328" t="str">
        <f>IFERROR(VLOOKUP(L260,'P1'!$B:$AP,41,FALSE),"")</f>
        <v/>
      </c>
      <c r="M261" s="328" t="str">
        <f>IFERROR(VLOOKUP(M260,'P1'!$B:$AP,41,FALSE),"")</f>
        <v/>
      </c>
      <c r="N261" s="328" t="str">
        <f>IFERROR(VLOOKUP(N260,'P1'!$B:$AP,41,FALSE),"")</f>
        <v/>
      </c>
      <c r="O261" s="328" t="str">
        <f>IFERROR(VLOOKUP(O260,'P1'!$B:$AP,41,FALSE),"")</f>
        <v/>
      </c>
      <c r="P261" s="328" t="str">
        <f>IFERROR(VLOOKUP(P260,'P1'!$B:$AP,41,FALSE),"")</f>
        <v/>
      </c>
      <c r="Q261" s="328" t="str">
        <f>IFERROR(VLOOKUP(Q260,'P1'!$B:$AP,41,FALSE),"")</f>
        <v/>
      </c>
      <c r="R261" s="328" t="str">
        <f>IFERROR(VLOOKUP(R260,'P1'!$B:$AP,41,FALSE),"")</f>
        <v/>
      </c>
      <c r="S261" s="328" t="str">
        <f>IFERROR(VLOOKUP(S260,'P1'!$B:$AP,41,FALSE),"")</f>
        <v/>
      </c>
      <c r="T261" s="328" t="str">
        <f>IFERROR(VLOOKUP(T260,'P1'!$B:$AP,41,FALSE),"")</f>
        <v/>
      </c>
      <c r="U261" s="328" t="str">
        <f>IFERROR(VLOOKUP(U260,'P1'!$B:$AP,41,FALSE),"")</f>
        <v/>
      </c>
      <c r="V261" s="328" t="str">
        <f>IFERROR(VLOOKUP(V260,'P1'!$B:$AP,41,FALSE),"")</f>
        <v/>
      </c>
      <c r="W261" s="328" t="str">
        <f>IFERROR(VLOOKUP(W260,'P1'!$B:$AP,41,FALSE),"")</f>
        <v/>
      </c>
      <c r="X261" s="328" t="str">
        <f>IFERROR(VLOOKUP(X260,'P1'!$B:$AP,41,FALSE),"")</f>
        <v/>
      </c>
      <c r="Y261" s="328" t="str">
        <f>IFERROR(VLOOKUP(Y260,'P1'!$B:$AP,41,FALSE),"")</f>
        <v/>
      </c>
      <c r="Z261" s="328" t="str">
        <f>IFERROR(VLOOKUP(Z260,'P1'!$B:$AP,41,FALSE),"")</f>
        <v/>
      </c>
      <c r="AA261" s="328" t="str">
        <f>IFERROR(VLOOKUP(AA260,'P1'!$B:$AP,41,FALSE),"")</f>
        <v/>
      </c>
      <c r="AB261" s="328" t="str">
        <f>IFERROR(VLOOKUP(AB260,'P1'!$B:$AP,41,FALSE),"")</f>
        <v/>
      </c>
      <c r="AC261" s="328" t="str">
        <f>IFERROR(VLOOKUP(AC260,'P1'!$B:$AP,41,FALSE),"")</f>
        <v/>
      </c>
      <c r="AD261" s="328" t="str">
        <f>IFERROR(VLOOKUP(AD260,'P1'!$B:$AP,41,FALSE),"")</f>
        <v/>
      </c>
      <c r="AE261" s="328" t="str">
        <f>IFERROR(VLOOKUP(AE260,'P1'!$B:$AP,41,FALSE),"")</f>
        <v/>
      </c>
      <c r="AF261" s="328" t="str">
        <f>IFERROR(VLOOKUP(AF260,'P1'!$B:$AP,41,FALSE),"")</f>
        <v/>
      </c>
      <c r="AG261" s="328" t="str">
        <f>IFERROR(VLOOKUP(AG260,'P1'!$B:$AP,41,FALSE),"")</f>
        <v/>
      </c>
      <c r="AH261" s="328" t="str">
        <f>IFERROR(VLOOKUP(AH260,'P1'!$B:$AP,41,FALSE),"")</f>
        <v/>
      </c>
      <c r="AI261" s="328" t="str">
        <f>IFERROR(VLOOKUP(AI260,'P1'!$B:$AP,41,FALSE),"")</f>
        <v/>
      </c>
      <c r="AJ261" s="328" t="str">
        <f>IFERROR(VLOOKUP(AJ260,'P1'!$B:$AP,41,FALSE),"")</f>
        <v/>
      </c>
      <c r="AK261" s="328" t="str">
        <f>IFERROR(VLOOKUP(AK260,'P1'!$B:$AP,41,FALSE),"")</f>
        <v/>
      </c>
      <c r="AL261" s="328" t="str">
        <f>IFERROR(VLOOKUP(AL260,'P1'!$B:$AP,41,FALSE),"")</f>
        <v/>
      </c>
      <c r="AM261" s="328" t="str">
        <f>IFERROR(VLOOKUP(AM260,'P1'!$B:$AP,41,FALSE),"")</f>
        <v/>
      </c>
      <c r="AN261" s="549"/>
      <c r="AO261" s="527"/>
      <c r="AP261" s="553"/>
      <c r="AQ261" s="554"/>
      <c r="AR261" s="527"/>
      <c r="AS261" s="527"/>
      <c r="AT261" s="529"/>
      <c r="AU261" s="326" t="str">
        <f t="shared" ref="AU261" si="308">IFERROR(IF($D260="□",($AO260/$AK$6),($AO260/$AK$8)),"")</f>
        <v/>
      </c>
      <c r="AV261" s="326" t="str">
        <f t="shared" ref="AV261" si="309">IFERROR(IF($D260="□",($AN260/$AO$6),($AN260/$AO$8)),"")</f>
        <v/>
      </c>
      <c r="AX261" s="326" t="s">
        <v>565</v>
      </c>
      <c r="AY261" s="326" t="s">
        <v>565</v>
      </c>
    </row>
    <row r="262" spans="1:51" s="302" customFormat="1" ht="12" customHeight="1">
      <c r="A262" s="532"/>
      <c r="B262" s="535"/>
      <c r="C262" s="538"/>
      <c r="D262" s="541"/>
      <c r="E262" s="323"/>
      <c r="F262" s="546"/>
      <c r="G262" s="547"/>
      <c r="H262" s="327" t="s">
        <v>407</v>
      </c>
      <c r="I262" s="328" t="str">
        <f>IFERROR(VLOOKUP(I260,'P1'!$B:$AP,31,FALSE),"")</f>
        <v/>
      </c>
      <c r="J262" s="328" t="str">
        <f>IFERROR(VLOOKUP(J260,'P1'!$B:$AP,31,FALSE),"")</f>
        <v/>
      </c>
      <c r="K262" s="328" t="str">
        <f>IFERROR(VLOOKUP(K260,'P1'!$B:$AP,31,FALSE),"")</f>
        <v/>
      </c>
      <c r="L262" s="328" t="str">
        <f>IFERROR(VLOOKUP(L260,'P1'!$B:$AP,31,FALSE),"")</f>
        <v/>
      </c>
      <c r="M262" s="328" t="str">
        <f>IFERROR(VLOOKUP(M260,'P1'!$B:$AP,31,FALSE),"")</f>
        <v/>
      </c>
      <c r="N262" s="328" t="str">
        <f>IFERROR(VLOOKUP(N260,'P1'!$B:$AP,31,FALSE),"")</f>
        <v/>
      </c>
      <c r="O262" s="328" t="str">
        <f>IFERROR(VLOOKUP(O260,'P1'!$B:$AP,31,FALSE),"")</f>
        <v/>
      </c>
      <c r="P262" s="328" t="str">
        <f>IFERROR(VLOOKUP(P260,'P1'!$B:$AP,31,FALSE),"")</f>
        <v/>
      </c>
      <c r="Q262" s="328" t="str">
        <f>IFERROR(VLOOKUP(Q260,'P1'!$B:$AP,31,FALSE),"")</f>
        <v/>
      </c>
      <c r="R262" s="328" t="str">
        <f>IFERROR(VLOOKUP(R260,'P1'!$B:$AP,31,FALSE),"")</f>
        <v/>
      </c>
      <c r="S262" s="328" t="str">
        <f>IFERROR(VLOOKUP(S260,'P1'!$B:$AP,31,FALSE),"")</f>
        <v/>
      </c>
      <c r="T262" s="328" t="str">
        <f>IFERROR(VLOOKUP(T260,'P1'!$B:$AP,31,FALSE),"")</f>
        <v/>
      </c>
      <c r="U262" s="328" t="str">
        <f>IFERROR(VLOOKUP(U260,'P1'!$B:$AP,31,FALSE),"")</f>
        <v/>
      </c>
      <c r="V262" s="328" t="str">
        <f>IFERROR(VLOOKUP(V260,'P1'!$B:$AP,31,FALSE),"")</f>
        <v/>
      </c>
      <c r="W262" s="328" t="str">
        <f>IFERROR(VLOOKUP(W260,'P1'!$B:$AP,31,FALSE),"")</f>
        <v/>
      </c>
      <c r="X262" s="328" t="str">
        <f>IFERROR(VLOOKUP(X260,'P1'!$B:$AP,31,FALSE),"")</f>
        <v/>
      </c>
      <c r="Y262" s="328" t="str">
        <f>IFERROR(VLOOKUP(Y260,'P1'!$B:$AP,31,FALSE),"")</f>
        <v/>
      </c>
      <c r="Z262" s="328" t="str">
        <f>IFERROR(VLOOKUP(Z260,'P1'!$B:$AP,31,FALSE),"")</f>
        <v/>
      </c>
      <c r="AA262" s="328" t="str">
        <f>IFERROR(VLOOKUP(AA260,'P1'!$B:$AP,31,FALSE),"")</f>
        <v/>
      </c>
      <c r="AB262" s="328" t="str">
        <f>IFERROR(VLOOKUP(AB260,'P1'!$B:$AP,31,FALSE),"")</f>
        <v/>
      </c>
      <c r="AC262" s="328" t="str">
        <f>IFERROR(VLOOKUP(AC260,'P1'!$B:$AP,31,FALSE),"")</f>
        <v/>
      </c>
      <c r="AD262" s="328" t="str">
        <f>IFERROR(VLOOKUP(AD260,'P1'!$B:$AP,31,FALSE),"")</f>
        <v/>
      </c>
      <c r="AE262" s="328" t="str">
        <f>IFERROR(VLOOKUP(AE260,'P1'!$B:$AP,31,FALSE),"")</f>
        <v/>
      </c>
      <c r="AF262" s="328" t="str">
        <f>IFERROR(VLOOKUP(AF260,'P1'!$B:$AP,31,FALSE),"")</f>
        <v/>
      </c>
      <c r="AG262" s="328" t="str">
        <f>IFERROR(VLOOKUP(AG260,'P1'!$B:$AP,31,FALSE),"")</f>
        <v/>
      </c>
      <c r="AH262" s="328" t="str">
        <f>IFERROR(VLOOKUP(AH260,'P1'!$B:$AP,31,FALSE),"")</f>
        <v/>
      </c>
      <c r="AI262" s="328" t="str">
        <f>IFERROR(VLOOKUP(AI260,'P1'!$B:$AP,31,FALSE),"")</f>
        <v/>
      </c>
      <c r="AJ262" s="328" t="str">
        <f>IFERROR(VLOOKUP(AJ260,'P1'!$B:$AP,31,FALSE),"")</f>
        <v/>
      </c>
      <c r="AK262" s="328" t="str">
        <f>IFERROR(VLOOKUP(AK260,'P1'!$B:$AP,31,FALSE),"")</f>
        <v/>
      </c>
      <c r="AL262" s="328" t="str">
        <f>IFERROR(VLOOKUP(AL260,'P1'!$B:$AP,31,FALSE),"")</f>
        <v/>
      </c>
      <c r="AM262" s="328" t="str">
        <f>IFERROR(VLOOKUP(AM260,'P1'!$B:$AP,31,FALSE),"")</f>
        <v/>
      </c>
      <c r="AN262" s="550"/>
      <c r="AO262" s="528"/>
      <c r="AP262" s="555"/>
      <c r="AQ262" s="556"/>
      <c r="AR262" s="528"/>
      <c r="AS262" s="528"/>
      <c r="AT262" s="529"/>
      <c r="AU262" s="329"/>
      <c r="AV262" s="329"/>
      <c r="AX262" s="329"/>
      <c r="AY262" s="329"/>
    </row>
    <row r="263" spans="1:51" s="302" customFormat="1" ht="12" customHeight="1">
      <c r="A263" s="530">
        <v>81</v>
      </c>
      <c r="B263" s="533"/>
      <c r="C263" s="536"/>
      <c r="D263" s="539" t="s">
        <v>400</v>
      </c>
      <c r="E263" s="319"/>
      <c r="F263" s="542"/>
      <c r="G263" s="543"/>
      <c r="H263" s="320" t="s">
        <v>401</v>
      </c>
      <c r="I263" s="321"/>
      <c r="J263" s="321"/>
      <c r="K263" s="321"/>
      <c r="L263" s="321"/>
      <c r="M263" s="321"/>
      <c r="N263" s="321"/>
      <c r="O263" s="321"/>
      <c r="P263" s="321"/>
      <c r="Q263" s="321"/>
      <c r="R263" s="321"/>
      <c r="S263" s="321"/>
      <c r="T263" s="321"/>
      <c r="U263" s="321"/>
      <c r="V263" s="321"/>
      <c r="W263" s="321"/>
      <c r="X263" s="321"/>
      <c r="Y263" s="321"/>
      <c r="Z263" s="321"/>
      <c r="AA263" s="321"/>
      <c r="AB263" s="321"/>
      <c r="AC263" s="321"/>
      <c r="AD263" s="321"/>
      <c r="AE263" s="321"/>
      <c r="AF263" s="321"/>
      <c r="AG263" s="321"/>
      <c r="AH263" s="321"/>
      <c r="AI263" s="321"/>
      <c r="AJ263" s="321"/>
      <c r="AK263" s="321"/>
      <c r="AL263" s="321"/>
      <c r="AM263" s="321"/>
      <c r="AN263" s="548">
        <f t="shared" ref="AN263" si="310">IF(LEFT($AN$1,6)="共同生活援助",SUM(I264:AM264),SUM(I264:AM265))</f>
        <v>0</v>
      </c>
      <c r="AO263" s="526">
        <f>IF($AN$3="４週",AN263/4,AN263/(DAY(EOMONTH($I$21,0))/7))</f>
        <v>0</v>
      </c>
      <c r="AP263" s="551"/>
      <c r="AQ263" s="552"/>
      <c r="AR263" s="526" t="str">
        <f t="shared" ref="AR263" si="311">IF($AN$3="４週",AU264,AV264)</f>
        <v/>
      </c>
      <c r="AS263" s="526"/>
      <c r="AT263" s="529"/>
      <c r="AU263" s="322" t="s">
        <v>402</v>
      </c>
      <c r="AV263" s="322" t="s">
        <v>403</v>
      </c>
      <c r="AX263" s="322" t="s">
        <v>404</v>
      </c>
      <c r="AY263" s="322" t="s">
        <v>405</v>
      </c>
    </row>
    <row r="264" spans="1:51" s="302" customFormat="1" ht="12" customHeight="1">
      <c r="A264" s="531"/>
      <c r="B264" s="534"/>
      <c r="C264" s="537"/>
      <c r="D264" s="540"/>
      <c r="E264" s="323"/>
      <c r="F264" s="544"/>
      <c r="G264" s="545"/>
      <c r="H264" s="324" t="s">
        <v>406</v>
      </c>
      <c r="I264" s="328" t="str">
        <f>IFERROR(VLOOKUP(I263,'P1'!$B:$AP,41,FALSE),"")</f>
        <v/>
      </c>
      <c r="J264" s="328" t="str">
        <f>IFERROR(VLOOKUP(J263,'P1'!$B:$AP,41,FALSE),"")</f>
        <v/>
      </c>
      <c r="K264" s="328" t="str">
        <f>IFERROR(VLOOKUP(K263,'P1'!$B:$AP,41,FALSE),"")</f>
        <v/>
      </c>
      <c r="L264" s="328" t="str">
        <f>IFERROR(VLOOKUP(L263,'P1'!$B:$AP,41,FALSE),"")</f>
        <v/>
      </c>
      <c r="M264" s="328" t="str">
        <f>IFERROR(VLOOKUP(M263,'P1'!$B:$AP,41,FALSE),"")</f>
        <v/>
      </c>
      <c r="N264" s="328" t="str">
        <f>IFERROR(VLOOKUP(N263,'P1'!$B:$AP,41,FALSE),"")</f>
        <v/>
      </c>
      <c r="O264" s="328" t="str">
        <f>IFERROR(VLOOKUP(O263,'P1'!$B:$AP,41,FALSE),"")</f>
        <v/>
      </c>
      <c r="P264" s="328" t="str">
        <f>IFERROR(VLOOKUP(P263,'P1'!$B:$AP,41,FALSE),"")</f>
        <v/>
      </c>
      <c r="Q264" s="328" t="str">
        <f>IFERROR(VLOOKUP(Q263,'P1'!$B:$AP,41,FALSE),"")</f>
        <v/>
      </c>
      <c r="R264" s="328" t="str">
        <f>IFERROR(VLOOKUP(R263,'P1'!$B:$AP,41,FALSE),"")</f>
        <v/>
      </c>
      <c r="S264" s="328" t="str">
        <f>IFERROR(VLOOKUP(S263,'P1'!$B:$AP,41,FALSE),"")</f>
        <v/>
      </c>
      <c r="T264" s="328" t="str">
        <f>IFERROR(VLOOKUP(T263,'P1'!$B:$AP,41,FALSE),"")</f>
        <v/>
      </c>
      <c r="U264" s="328" t="str">
        <f>IFERROR(VLOOKUP(U263,'P1'!$B:$AP,41,FALSE),"")</f>
        <v/>
      </c>
      <c r="V264" s="328" t="str">
        <f>IFERROR(VLOOKUP(V263,'P1'!$B:$AP,41,FALSE),"")</f>
        <v/>
      </c>
      <c r="W264" s="328" t="str">
        <f>IFERROR(VLOOKUP(W263,'P1'!$B:$AP,41,FALSE),"")</f>
        <v/>
      </c>
      <c r="X264" s="328" t="str">
        <f>IFERROR(VLOOKUP(X263,'P1'!$B:$AP,41,FALSE),"")</f>
        <v/>
      </c>
      <c r="Y264" s="328" t="str">
        <f>IFERROR(VLOOKUP(Y263,'P1'!$B:$AP,41,FALSE),"")</f>
        <v/>
      </c>
      <c r="Z264" s="328" t="str">
        <f>IFERROR(VLOOKUP(Z263,'P1'!$B:$AP,41,FALSE),"")</f>
        <v/>
      </c>
      <c r="AA264" s="328" t="str">
        <f>IFERROR(VLOOKUP(AA263,'P1'!$B:$AP,41,FALSE),"")</f>
        <v/>
      </c>
      <c r="AB264" s="328" t="str">
        <f>IFERROR(VLOOKUP(AB263,'P1'!$B:$AP,41,FALSE),"")</f>
        <v/>
      </c>
      <c r="AC264" s="328" t="str">
        <f>IFERROR(VLOOKUP(AC263,'P1'!$B:$AP,41,FALSE),"")</f>
        <v/>
      </c>
      <c r="AD264" s="328" t="str">
        <f>IFERROR(VLOOKUP(AD263,'P1'!$B:$AP,41,FALSE),"")</f>
        <v/>
      </c>
      <c r="AE264" s="328" t="str">
        <f>IFERROR(VLOOKUP(AE263,'P1'!$B:$AP,41,FALSE),"")</f>
        <v/>
      </c>
      <c r="AF264" s="328" t="str">
        <f>IFERROR(VLOOKUP(AF263,'P1'!$B:$AP,41,FALSE),"")</f>
        <v/>
      </c>
      <c r="AG264" s="328" t="str">
        <f>IFERROR(VLOOKUP(AG263,'P1'!$B:$AP,41,FALSE),"")</f>
        <v/>
      </c>
      <c r="AH264" s="328" t="str">
        <f>IFERROR(VLOOKUP(AH263,'P1'!$B:$AP,41,FALSE),"")</f>
        <v/>
      </c>
      <c r="AI264" s="328" t="str">
        <f>IFERROR(VLOOKUP(AI263,'P1'!$B:$AP,41,FALSE),"")</f>
        <v/>
      </c>
      <c r="AJ264" s="328" t="str">
        <f>IFERROR(VLOOKUP(AJ263,'P1'!$B:$AP,41,FALSE),"")</f>
        <v/>
      </c>
      <c r="AK264" s="328" t="str">
        <f>IFERROR(VLOOKUP(AK263,'P1'!$B:$AP,41,FALSE),"")</f>
        <v/>
      </c>
      <c r="AL264" s="328" t="str">
        <f>IFERROR(VLOOKUP(AL263,'P1'!$B:$AP,41,FALSE),"")</f>
        <v/>
      </c>
      <c r="AM264" s="328" t="str">
        <f>IFERROR(VLOOKUP(AM263,'P1'!$B:$AP,41,FALSE),"")</f>
        <v/>
      </c>
      <c r="AN264" s="549"/>
      <c r="AO264" s="527"/>
      <c r="AP264" s="553"/>
      <c r="AQ264" s="554"/>
      <c r="AR264" s="527"/>
      <c r="AS264" s="527"/>
      <c r="AT264" s="529"/>
      <c r="AU264" s="326" t="str">
        <f t="shared" ref="AU264" si="312">IFERROR(IF($D263="□",($AO263/$AK$6),($AO263/$AK$8)),"")</f>
        <v/>
      </c>
      <c r="AV264" s="326" t="str">
        <f t="shared" ref="AV264" si="313">IFERROR(IF($D263="□",($AN263/$AO$6),($AN263/$AO$8)),"")</f>
        <v/>
      </c>
      <c r="AX264" s="326" t="s">
        <v>565</v>
      </c>
      <c r="AY264" s="326" t="s">
        <v>565</v>
      </c>
    </row>
    <row r="265" spans="1:51" s="302" customFormat="1" ht="12" customHeight="1">
      <c r="A265" s="532"/>
      <c r="B265" s="535"/>
      <c r="C265" s="538"/>
      <c r="D265" s="541"/>
      <c r="E265" s="323"/>
      <c r="F265" s="546"/>
      <c r="G265" s="547"/>
      <c r="H265" s="327" t="s">
        <v>407</v>
      </c>
      <c r="I265" s="328" t="str">
        <f>IFERROR(VLOOKUP(I263,'P1'!$B:$AP,31,FALSE),"")</f>
        <v/>
      </c>
      <c r="J265" s="328" t="str">
        <f>IFERROR(VLOOKUP(J263,'P1'!$B:$AP,31,FALSE),"")</f>
        <v/>
      </c>
      <c r="K265" s="328" t="str">
        <f>IFERROR(VLOOKUP(K263,'P1'!$B:$AP,31,FALSE),"")</f>
        <v/>
      </c>
      <c r="L265" s="328" t="str">
        <f>IFERROR(VLOOKUP(L263,'P1'!$B:$AP,31,FALSE),"")</f>
        <v/>
      </c>
      <c r="M265" s="328" t="str">
        <f>IFERROR(VLOOKUP(M263,'P1'!$B:$AP,31,FALSE),"")</f>
        <v/>
      </c>
      <c r="N265" s="328" t="str">
        <f>IFERROR(VLOOKUP(N263,'P1'!$B:$AP,31,FALSE),"")</f>
        <v/>
      </c>
      <c r="O265" s="328" t="str">
        <f>IFERROR(VLOOKUP(O263,'P1'!$B:$AP,31,FALSE),"")</f>
        <v/>
      </c>
      <c r="P265" s="328" t="str">
        <f>IFERROR(VLOOKUP(P263,'P1'!$B:$AP,31,FALSE),"")</f>
        <v/>
      </c>
      <c r="Q265" s="328" t="str">
        <f>IFERROR(VLOOKUP(Q263,'P1'!$B:$AP,31,FALSE),"")</f>
        <v/>
      </c>
      <c r="R265" s="328" t="str">
        <f>IFERROR(VLOOKUP(R263,'P1'!$B:$AP,31,FALSE),"")</f>
        <v/>
      </c>
      <c r="S265" s="328" t="str">
        <f>IFERROR(VLOOKUP(S263,'P1'!$B:$AP,31,FALSE),"")</f>
        <v/>
      </c>
      <c r="T265" s="328" t="str">
        <f>IFERROR(VLOOKUP(T263,'P1'!$B:$AP,31,FALSE),"")</f>
        <v/>
      </c>
      <c r="U265" s="328" t="str">
        <f>IFERROR(VLOOKUP(U263,'P1'!$B:$AP,31,FALSE),"")</f>
        <v/>
      </c>
      <c r="V265" s="328" t="str">
        <f>IFERROR(VLOOKUP(V263,'P1'!$B:$AP,31,FALSE),"")</f>
        <v/>
      </c>
      <c r="W265" s="328" t="str">
        <f>IFERROR(VLOOKUP(W263,'P1'!$B:$AP,31,FALSE),"")</f>
        <v/>
      </c>
      <c r="X265" s="328" t="str">
        <f>IFERROR(VLOOKUP(X263,'P1'!$B:$AP,31,FALSE),"")</f>
        <v/>
      </c>
      <c r="Y265" s="328" t="str">
        <f>IFERROR(VLOOKUP(Y263,'P1'!$B:$AP,31,FALSE),"")</f>
        <v/>
      </c>
      <c r="Z265" s="328" t="str">
        <f>IFERROR(VLOOKUP(Z263,'P1'!$B:$AP,31,FALSE),"")</f>
        <v/>
      </c>
      <c r="AA265" s="328" t="str">
        <f>IFERROR(VLOOKUP(AA263,'P1'!$B:$AP,31,FALSE),"")</f>
        <v/>
      </c>
      <c r="AB265" s="328" t="str">
        <f>IFERROR(VLOOKUP(AB263,'P1'!$B:$AP,31,FALSE),"")</f>
        <v/>
      </c>
      <c r="AC265" s="328" t="str">
        <f>IFERROR(VLOOKUP(AC263,'P1'!$B:$AP,31,FALSE),"")</f>
        <v/>
      </c>
      <c r="AD265" s="328" t="str">
        <f>IFERROR(VLOOKUP(AD263,'P1'!$B:$AP,31,FALSE),"")</f>
        <v/>
      </c>
      <c r="AE265" s="328" t="str">
        <f>IFERROR(VLOOKUP(AE263,'P1'!$B:$AP,31,FALSE),"")</f>
        <v/>
      </c>
      <c r="AF265" s="328" t="str">
        <f>IFERROR(VLOOKUP(AF263,'P1'!$B:$AP,31,FALSE),"")</f>
        <v/>
      </c>
      <c r="AG265" s="328" t="str">
        <f>IFERROR(VLOOKUP(AG263,'P1'!$B:$AP,31,FALSE),"")</f>
        <v/>
      </c>
      <c r="AH265" s="328" t="str">
        <f>IFERROR(VLOOKUP(AH263,'P1'!$B:$AP,31,FALSE),"")</f>
        <v/>
      </c>
      <c r="AI265" s="328" t="str">
        <f>IFERROR(VLOOKUP(AI263,'P1'!$B:$AP,31,FALSE),"")</f>
        <v/>
      </c>
      <c r="AJ265" s="328" t="str">
        <f>IFERROR(VLOOKUP(AJ263,'P1'!$B:$AP,31,FALSE),"")</f>
        <v/>
      </c>
      <c r="AK265" s="328" t="str">
        <f>IFERROR(VLOOKUP(AK263,'P1'!$B:$AP,31,FALSE),"")</f>
        <v/>
      </c>
      <c r="AL265" s="328" t="str">
        <f>IFERROR(VLOOKUP(AL263,'P1'!$B:$AP,31,FALSE),"")</f>
        <v/>
      </c>
      <c r="AM265" s="328" t="str">
        <f>IFERROR(VLOOKUP(AM263,'P1'!$B:$AP,31,FALSE),"")</f>
        <v/>
      </c>
      <c r="AN265" s="550"/>
      <c r="AO265" s="528"/>
      <c r="AP265" s="555"/>
      <c r="AQ265" s="556"/>
      <c r="AR265" s="528"/>
      <c r="AS265" s="528"/>
      <c r="AT265" s="529"/>
      <c r="AU265" s="329"/>
      <c r="AV265" s="329"/>
      <c r="AX265" s="329"/>
      <c r="AY265" s="329"/>
    </row>
    <row r="266" spans="1:51" s="302" customFormat="1" ht="12" customHeight="1">
      <c r="A266" s="530">
        <v>82</v>
      </c>
      <c r="B266" s="533"/>
      <c r="C266" s="536"/>
      <c r="D266" s="539" t="s">
        <v>400</v>
      </c>
      <c r="E266" s="319"/>
      <c r="F266" s="542"/>
      <c r="G266" s="543"/>
      <c r="H266" s="320" t="s">
        <v>401</v>
      </c>
      <c r="I266" s="321"/>
      <c r="J266" s="321"/>
      <c r="K266" s="321"/>
      <c r="L266" s="321"/>
      <c r="M266" s="321"/>
      <c r="N266" s="321"/>
      <c r="O266" s="321"/>
      <c r="P266" s="321"/>
      <c r="Q266" s="321"/>
      <c r="R266" s="321"/>
      <c r="S266" s="321"/>
      <c r="T266" s="321"/>
      <c r="U266" s="321"/>
      <c r="V266" s="321"/>
      <c r="W266" s="321"/>
      <c r="X266" s="321"/>
      <c r="Y266" s="321"/>
      <c r="Z266" s="321"/>
      <c r="AA266" s="321"/>
      <c r="AB266" s="321"/>
      <c r="AC266" s="321"/>
      <c r="AD266" s="321"/>
      <c r="AE266" s="321"/>
      <c r="AF266" s="321"/>
      <c r="AG266" s="321"/>
      <c r="AH266" s="321"/>
      <c r="AI266" s="321"/>
      <c r="AJ266" s="321"/>
      <c r="AK266" s="321"/>
      <c r="AL266" s="321"/>
      <c r="AM266" s="321"/>
      <c r="AN266" s="548">
        <f t="shared" ref="AN266" si="314">IF(LEFT($AN$1,6)="共同生活援助",SUM(I267:AM267),SUM(I267:AM268))</f>
        <v>0</v>
      </c>
      <c r="AO266" s="526">
        <f>IF($AN$3="４週",AN266/4,AN266/(DAY(EOMONTH($I$21,0))/7))</f>
        <v>0</v>
      </c>
      <c r="AP266" s="551"/>
      <c r="AQ266" s="552"/>
      <c r="AR266" s="526" t="str">
        <f t="shared" ref="AR266" si="315">IF($AN$3="４週",AU267,AV267)</f>
        <v/>
      </c>
      <c r="AS266" s="526"/>
      <c r="AT266" s="529"/>
      <c r="AU266" s="322" t="s">
        <v>402</v>
      </c>
      <c r="AV266" s="322" t="s">
        <v>403</v>
      </c>
      <c r="AX266" s="322" t="s">
        <v>404</v>
      </c>
      <c r="AY266" s="322" t="s">
        <v>405</v>
      </c>
    </row>
    <row r="267" spans="1:51" s="302" customFormat="1" ht="12" customHeight="1">
      <c r="A267" s="531"/>
      <c r="B267" s="534"/>
      <c r="C267" s="537"/>
      <c r="D267" s="540"/>
      <c r="E267" s="323"/>
      <c r="F267" s="544"/>
      <c r="G267" s="545"/>
      <c r="H267" s="324" t="s">
        <v>406</v>
      </c>
      <c r="I267" s="328" t="str">
        <f>IFERROR(VLOOKUP(I266,'P1'!$B:$AP,41,FALSE),"")</f>
        <v/>
      </c>
      <c r="J267" s="328" t="str">
        <f>IFERROR(VLOOKUP(J266,'P1'!$B:$AP,41,FALSE),"")</f>
        <v/>
      </c>
      <c r="K267" s="328" t="str">
        <f>IFERROR(VLOOKUP(K266,'P1'!$B:$AP,41,FALSE),"")</f>
        <v/>
      </c>
      <c r="L267" s="328" t="str">
        <f>IFERROR(VLOOKUP(L266,'P1'!$B:$AP,41,FALSE),"")</f>
        <v/>
      </c>
      <c r="M267" s="328" t="str">
        <f>IFERROR(VLOOKUP(M266,'P1'!$B:$AP,41,FALSE),"")</f>
        <v/>
      </c>
      <c r="N267" s="328" t="str">
        <f>IFERROR(VLOOKUP(N266,'P1'!$B:$AP,41,FALSE),"")</f>
        <v/>
      </c>
      <c r="O267" s="328" t="str">
        <f>IFERROR(VLOOKUP(O266,'P1'!$B:$AP,41,FALSE),"")</f>
        <v/>
      </c>
      <c r="P267" s="328" t="str">
        <f>IFERROR(VLOOKUP(P266,'P1'!$B:$AP,41,FALSE),"")</f>
        <v/>
      </c>
      <c r="Q267" s="328" t="str">
        <f>IFERROR(VLOOKUP(Q266,'P1'!$B:$AP,41,FALSE),"")</f>
        <v/>
      </c>
      <c r="R267" s="328" t="str">
        <f>IFERROR(VLOOKUP(R266,'P1'!$B:$AP,41,FALSE),"")</f>
        <v/>
      </c>
      <c r="S267" s="328" t="str">
        <f>IFERROR(VLOOKUP(S266,'P1'!$B:$AP,41,FALSE),"")</f>
        <v/>
      </c>
      <c r="T267" s="328" t="str">
        <f>IFERROR(VLOOKUP(T266,'P1'!$B:$AP,41,FALSE),"")</f>
        <v/>
      </c>
      <c r="U267" s="328" t="str">
        <f>IFERROR(VLOOKUP(U266,'P1'!$B:$AP,41,FALSE),"")</f>
        <v/>
      </c>
      <c r="V267" s="328" t="str">
        <f>IFERROR(VLOOKUP(V266,'P1'!$B:$AP,41,FALSE),"")</f>
        <v/>
      </c>
      <c r="W267" s="328" t="str">
        <f>IFERROR(VLOOKUP(W266,'P1'!$B:$AP,41,FALSE),"")</f>
        <v/>
      </c>
      <c r="X267" s="328" t="str">
        <f>IFERROR(VLOOKUP(X266,'P1'!$B:$AP,41,FALSE),"")</f>
        <v/>
      </c>
      <c r="Y267" s="328" t="str">
        <f>IFERROR(VLOOKUP(Y266,'P1'!$B:$AP,41,FALSE),"")</f>
        <v/>
      </c>
      <c r="Z267" s="328" t="str">
        <f>IFERROR(VLOOKUP(Z266,'P1'!$B:$AP,41,FALSE),"")</f>
        <v/>
      </c>
      <c r="AA267" s="328" t="str">
        <f>IFERROR(VLOOKUP(AA266,'P1'!$B:$AP,41,FALSE),"")</f>
        <v/>
      </c>
      <c r="AB267" s="328" t="str">
        <f>IFERROR(VLOOKUP(AB266,'P1'!$B:$AP,41,FALSE),"")</f>
        <v/>
      </c>
      <c r="AC267" s="328" t="str">
        <f>IFERROR(VLOOKUP(AC266,'P1'!$B:$AP,41,FALSE),"")</f>
        <v/>
      </c>
      <c r="AD267" s="328" t="str">
        <f>IFERROR(VLOOKUP(AD266,'P1'!$B:$AP,41,FALSE),"")</f>
        <v/>
      </c>
      <c r="AE267" s="328" t="str">
        <f>IFERROR(VLOOKUP(AE266,'P1'!$B:$AP,41,FALSE),"")</f>
        <v/>
      </c>
      <c r="AF267" s="328" t="str">
        <f>IFERROR(VLOOKUP(AF266,'P1'!$B:$AP,41,FALSE),"")</f>
        <v/>
      </c>
      <c r="AG267" s="328" t="str">
        <f>IFERROR(VLOOKUP(AG266,'P1'!$B:$AP,41,FALSE),"")</f>
        <v/>
      </c>
      <c r="AH267" s="328" t="str">
        <f>IFERROR(VLOOKUP(AH266,'P1'!$B:$AP,41,FALSE),"")</f>
        <v/>
      </c>
      <c r="AI267" s="328" t="str">
        <f>IFERROR(VLOOKUP(AI266,'P1'!$B:$AP,41,FALSE),"")</f>
        <v/>
      </c>
      <c r="AJ267" s="328" t="str">
        <f>IFERROR(VLOOKUP(AJ266,'P1'!$B:$AP,41,FALSE),"")</f>
        <v/>
      </c>
      <c r="AK267" s="328" t="str">
        <f>IFERROR(VLOOKUP(AK266,'P1'!$B:$AP,41,FALSE),"")</f>
        <v/>
      </c>
      <c r="AL267" s="328" t="str">
        <f>IFERROR(VLOOKUP(AL266,'P1'!$B:$AP,41,FALSE),"")</f>
        <v/>
      </c>
      <c r="AM267" s="328" t="str">
        <f>IFERROR(VLOOKUP(AM266,'P1'!$B:$AP,41,FALSE),"")</f>
        <v/>
      </c>
      <c r="AN267" s="549"/>
      <c r="AO267" s="527"/>
      <c r="AP267" s="553"/>
      <c r="AQ267" s="554"/>
      <c r="AR267" s="527"/>
      <c r="AS267" s="527"/>
      <c r="AT267" s="529"/>
      <c r="AU267" s="326" t="str">
        <f t="shared" ref="AU267" si="316">IFERROR(IF($D266="□",($AO266/$AK$6),($AO266/$AK$8)),"")</f>
        <v/>
      </c>
      <c r="AV267" s="326" t="str">
        <f t="shared" ref="AV267" si="317">IFERROR(IF($D266="□",($AN266/$AO$6),($AN266/$AO$8)),"")</f>
        <v/>
      </c>
      <c r="AX267" s="326" t="s">
        <v>565</v>
      </c>
      <c r="AY267" s="326" t="s">
        <v>565</v>
      </c>
    </row>
    <row r="268" spans="1:51" s="302" customFormat="1" ht="12" customHeight="1">
      <c r="A268" s="532"/>
      <c r="B268" s="535"/>
      <c r="C268" s="538"/>
      <c r="D268" s="541"/>
      <c r="E268" s="323"/>
      <c r="F268" s="546"/>
      <c r="G268" s="547"/>
      <c r="H268" s="327" t="s">
        <v>407</v>
      </c>
      <c r="I268" s="328" t="str">
        <f>IFERROR(VLOOKUP(I266,'P1'!$B:$AP,31,FALSE),"")</f>
        <v/>
      </c>
      <c r="J268" s="328" t="str">
        <f>IFERROR(VLOOKUP(J266,'P1'!$B:$AP,31,FALSE),"")</f>
        <v/>
      </c>
      <c r="K268" s="328" t="str">
        <f>IFERROR(VLOOKUP(K266,'P1'!$B:$AP,31,FALSE),"")</f>
        <v/>
      </c>
      <c r="L268" s="328" t="str">
        <f>IFERROR(VLOOKUP(L266,'P1'!$B:$AP,31,FALSE),"")</f>
        <v/>
      </c>
      <c r="M268" s="328" t="str">
        <f>IFERROR(VLOOKUP(M266,'P1'!$B:$AP,31,FALSE),"")</f>
        <v/>
      </c>
      <c r="N268" s="328" t="str">
        <f>IFERROR(VLOOKUP(N266,'P1'!$B:$AP,31,FALSE),"")</f>
        <v/>
      </c>
      <c r="O268" s="328" t="str">
        <f>IFERROR(VLOOKUP(O266,'P1'!$B:$AP,31,FALSE),"")</f>
        <v/>
      </c>
      <c r="P268" s="328" t="str">
        <f>IFERROR(VLOOKUP(P266,'P1'!$B:$AP,31,FALSE),"")</f>
        <v/>
      </c>
      <c r="Q268" s="328" t="str">
        <f>IFERROR(VLOOKUP(Q266,'P1'!$B:$AP,31,FALSE),"")</f>
        <v/>
      </c>
      <c r="R268" s="328" t="str">
        <f>IFERROR(VLOOKUP(R266,'P1'!$B:$AP,31,FALSE),"")</f>
        <v/>
      </c>
      <c r="S268" s="328" t="str">
        <f>IFERROR(VLOOKUP(S266,'P1'!$B:$AP,31,FALSE),"")</f>
        <v/>
      </c>
      <c r="T268" s="328" t="str">
        <f>IFERROR(VLOOKUP(T266,'P1'!$B:$AP,31,FALSE),"")</f>
        <v/>
      </c>
      <c r="U268" s="328" t="str">
        <f>IFERROR(VLOOKUP(U266,'P1'!$B:$AP,31,FALSE),"")</f>
        <v/>
      </c>
      <c r="V268" s="328" t="str">
        <f>IFERROR(VLOOKUP(V266,'P1'!$B:$AP,31,FALSE),"")</f>
        <v/>
      </c>
      <c r="W268" s="328" t="str">
        <f>IFERROR(VLOOKUP(W266,'P1'!$B:$AP,31,FALSE),"")</f>
        <v/>
      </c>
      <c r="X268" s="328" t="str">
        <f>IFERROR(VLOOKUP(X266,'P1'!$B:$AP,31,FALSE),"")</f>
        <v/>
      </c>
      <c r="Y268" s="328" t="str">
        <f>IFERROR(VLOOKUP(Y266,'P1'!$B:$AP,31,FALSE),"")</f>
        <v/>
      </c>
      <c r="Z268" s="328" t="str">
        <f>IFERROR(VLOOKUP(Z266,'P1'!$B:$AP,31,FALSE),"")</f>
        <v/>
      </c>
      <c r="AA268" s="328" t="str">
        <f>IFERROR(VLOOKUP(AA266,'P1'!$B:$AP,31,FALSE),"")</f>
        <v/>
      </c>
      <c r="AB268" s="328" t="str">
        <f>IFERROR(VLOOKUP(AB266,'P1'!$B:$AP,31,FALSE),"")</f>
        <v/>
      </c>
      <c r="AC268" s="328" t="str">
        <f>IFERROR(VLOOKUP(AC266,'P1'!$B:$AP,31,FALSE),"")</f>
        <v/>
      </c>
      <c r="AD268" s="328" t="str">
        <f>IFERROR(VLOOKUP(AD266,'P1'!$B:$AP,31,FALSE),"")</f>
        <v/>
      </c>
      <c r="AE268" s="328" t="str">
        <f>IFERROR(VLOOKUP(AE266,'P1'!$B:$AP,31,FALSE),"")</f>
        <v/>
      </c>
      <c r="AF268" s="328" t="str">
        <f>IFERROR(VLOOKUP(AF266,'P1'!$B:$AP,31,FALSE),"")</f>
        <v/>
      </c>
      <c r="AG268" s="328" t="str">
        <f>IFERROR(VLOOKUP(AG266,'P1'!$B:$AP,31,FALSE),"")</f>
        <v/>
      </c>
      <c r="AH268" s="328" t="str">
        <f>IFERROR(VLOOKUP(AH266,'P1'!$B:$AP,31,FALSE),"")</f>
        <v/>
      </c>
      <c r="AI268" s="328" t="str">
        <f>IFERROR(VLOOKUP(AI266,'P1'!$B:$AP,31,FALSE),"")</f>
        <v/>
      </c>
      <c r="AJ268" s="328" t="str">
        <f>IFERROR(VLOOKUP(AJ266,'P1'!$B:$AP,31,FALSE),"")</f>
        <v/>
      </c>
      <c r="AK268" s="328" t="str">
        <f>IFERROR(VLOOKUP(AK266,'P1'!$B:$AP,31,FALSE),"")</f>
        <v/>
      </c>
      <c r="AL268" s="328" t="str">
        <f>IFERROR(VLOOKUP(AL266,'P1'!$B:$AP,31,FALSE),"")</f>
        <v/>
      </c>
      <c r="AM268" s="328" t="str">
        <f>IFERROR(VLOOKUP(AM266,'P1'!$B:$AP,31,FALSE),"")</f>
        <v/>
      </c>
      <c r="AN268" s="550"/>
      <c r="AO268" s="528"/>
      <c r="AP268" s="555"/>
      <c r="AQ268" s="556"/>
      <c r="AR268" s="528"/>
      <c r="AS268" s="528"/>
      <c r="AT268" s="529"/>
      <c r="AU268" s="329"/>
      <c r="AV268" s="329"/>
      <c r="AX268" s="329"/>
      <c r="AY268" s="329"/>
    </row>
    <row r="269" spans="1:51" s="302" customFormat="1" ht="12" customHeight="1">
      <c r="A269" s="530">
        <v>83</v>
      </c>
      <c r="B269" s="533"/>
      <c r="C269" s="536"/>
      <c r="D269" s="539" t="s">
        <v>400</v>
      </c>
      <c r="E269" s="319"/>
      <c r="F269" s="542"/>
      <c r="G269" s="543"/>
      <c r="H269" s="320" t="s">
        <v>401</v>
      </c>
      <c r="I269" s="321"/>
      <c r="J269" s="321"/>
      <c r="K269" s="321"/>
      <c r="L269" s="321"/>
      <c r="M269" s="321"/>
      <c r="N269" s="321"/>
      <c r="O269" s="321"/>
      <c r="P269" s="321"/>
      <c r="Q269" s="321"/>
      <c r="R269" s="321"/>
      <c r="S269" s="321"/>
      <c r="T269" s="321"/>
      <c r="U269" s="321"/>
      <c r="V269" s="321"/>
      <c r="W269" s="321"/>
      <c r="X269" s="321"/>
      <c r="Y269" s="321"/>
      <c r="Z269" s="321"/>
      <c r="AA269" s="321"/>
      <c r="AB269" s="321"/>
      <c r="AC269" s="321"/>
      <c r="AD269" s="321"/>
      <c r="AE269" s="321"/>
      <c r="AF269" s="321"/>
      <c r="AG269" s="321"/>
      <c r="AH269" s="321"/>
      <c r="AI269" s="321"/>
      <c r="AJ269" s="321"/>
      <c r="AK269" s="321"/>
      <c r="AL269" s="321"/>
      <c r="AM269" s="321"/>
      <c r="AN269" s="548">
        <f t="shared" ref="AN269" si="318">IF(LEFT($AN$1,6)="共同生活援助",SUM(I270:AM270),SUM(I270:AM271))</f>
        <v>0</v>
      </c>
      <c r="AO269" s="526">
        <f>IF($AN$3="４週",AN269/4,AN269/(DAY(EOMONTH($I$21,0))/7))</f>
        <v>0</v>
      </c>
      <c r="AP269" s="551"/>
      <c r="AQ269" s="552"/>
      <c r="AR269" s="526" t="str">
        <f t="shared" ref="AR269" si="319">IF($AN$3="４週",AU270,AV270)</f>
        <v/>
      </c>
      <c r="AS269" s="526"/>
      <c r="AT269" s="529"/>
      <c r="AU269" s="322" t="s">
        <v>402</v>
      </c>
      <c r="AV269" s="322" t="s">
        <v>403</v>
      </c>
      <c r="AX269" s="322" t="s">
        <v>404</v>
      </c>
      <c r="AY269" s="322" t="s">
        <v>405</v>
      </c>
    </row>
    <row r="270" spans="1:51" s="302" customFormat="1" ht="12" customHeight="1">
      <c r="A270" s="531"/>
      <c r="B270" s="534"/>
      <c r="C270" s="537"/>
      <c r="D270" s="540"/>
      <c r="E270" s="323"/>
      <c r="F270" s="544"/>
      <c r="G270" s="545"/>
      <c r="H270" s="324" t="s">
        <v>406</v>
      </c>
      <c r="I270" s="328" t="str">
        <f>IFERROR(VLOOKUP(I269,'P1'!$B:$AP,41,FALSE),"")</f>
        <v/>
      </c>
      <c r="J270" s="328" t="str">
        <f>IFERROR(VLOOKUP(J269,'P1'!$B:$AP,41,FALSE),"")</f>
        <v/>
      </c>
      <c r="K270" s="328" t="str">
        <f>IFERROR(VLOOKUP(K269,'P1'!$B:$AP,41,FALSE),"")</f>
        <v/>
      </c>
      <c r="L270" s="328" t="str">
        <f>IFERROR(VLOOKUP(L269,'P1'!$B:$AP,41,FALSE),"")</f>
        <v/>
      </c>
      <c r="M270" s="328" t="str">
        <f>IFERROR(VLOOKUP(M269,'P1'!$B:$AP,41,FALSE),"")</f>
        <v/>
      </c>
      <c r="N270" s="328" t="str">
        <f>IFERROR(VLOOKUP(N269,'P1'!$B:$AP,41,FALSE),"")</f>
        <v/>
      </c>
      <c r="O270" s="328" t="str">
        <f>IFERROR(VLOOKUP(O269,'P1'!$B:$AP,41,FALSE),"")</f>
        <v/>
      </c>
      <c r="P270" s="328" t="str">
        <f>IFERROR(VLOOKUP(P269,'P1'!$B:$AP,41,FALSE),"")</f>
        <v/>
      </c>
      <c r="Q270" s="328" t="str">
        <f>IFERROR(VLOOKUP(Q269,'P1'!$B:$AP,41,FALSE),"")</f>
        <v/>
      </c>
      <c r="R270" s="328" t="str">
        <f>IFERROR(VLOOKUP(R269,'P1'!$B:$AP,41,FALSE),"")</f>
        <v/>
      </c>
      <c r="S270" s="328" t="str">
        <f>IFERROR(VLOOKUP(S269,'P1'!$B:$AP,41,FALSE),"")</f>
        <v/>
      </c>
      <c r="T270" s="328" t="str">
        <f>IFERROR(VLOOKUP(T269,'P1'!$B:$AP,41,FALSE),"")</f>
        <v/>
      </c>
      <c r="U270" s="328" t="str">
        <f>IFERROR(VLOOKUP(U269,'P1'!$B:$AP,41,FALSE),"")</f>
        <v/>
      </c>
      <c r="V270" s="328" t="str">
        <f>IFERROR(VLOOKUP(V269,'P1'!$B:$AP,41,FALSE),"")</f>
        <v/>
      </c>
      <c r="W270" s="328" t="str">
        <f>IFERROR(VLOOKUP(W269,'P1'!$B:$AP,41,FALSE),"")</f>
        <v/>
      </c>
      <c r="X270" s="328" t="str">
        <f>IFERROR(VLOOKUP(X269,'P1'!$B:$AP,41,FALSE),"")</f>
        <v/>
      </c>
      <c r="Y270" s="328" t="str">
        <f>IFERROR(VLOOKUP(Y269,'P1'!$B:$AP,41,FALSE),"")</f>
        <v/>
      </c>
      <c r="Z270" s="328" t="str">
        <f>IFERROR(VLOOKUP(Z269,'P1'!$B:$AP,41,FALSE),"")</f>
        <v/>
      </c>
      <c r="AA270" s="328" t="str">
        <f>IFERROR(VLOOKUP(AA269,'P1'!$B:$AP,41,FALSE),"")</f>
        <v/>
      </c>
      <c r="AB270" s="328" t="str">
        <f>IFERROR(VLOOKUP(AB269,'P1'!$B:$AP,41,FALSE),"")</f>
        <v/>
      </c>
      <c r="AC270" s="328" t="str">
        <f>IFERROR(VLOOKUP(AC269,'P1'!$B:$AP,41,FALSE),"")</f>
        <v/>
      </c>
      <c r="AD270" s="328" t="str">
        <f>IFERROR(VLOOKUP(AD269,'P1'!$B:$AP,41,FALSE),"")</f>
        <v/>
      </c>
      <c r="AE270" s="328" t="str">
        <f>IFERROR(VLOOKUP(AE269,'P1'!$B:$AP,41,FALSE),"")</f>
        <v/>
      </c>
      <c r="AF270" s="328" t="str">
        <f>IFERROR(VLOOKUP(AF269,'P1'!$B:$AP,41,FALSE),"")</f>
        <v/>
      </c>
      <c r="AG270" s="328" t="str">
        <f>IFERROR(VLOOKUP(AG269,'P1'!$B:$AP,41,FALSE),"")</f>
        <v/>
      </c>
      <c r="AH270" s="328" t="str">
        <f>IFERROR(VLOOKUP(AH269,'P1'!$B:$AP,41,FALSE),"")</f>
        <v/>
      </c>
      <c r="AI270" s="328" t="str">
        <f>IFERROR(VLOOKUP(AI269,'P1'!$B:$AP,41,FALSE),"")</f>
        <v/>
      </c>
      <c r="AJ270" s="328" t="str">
        <f>IFERROR(VLOOKUP(AJ269,'P1'!$B:$AP,41,FALSE),"")</f>
        <v/>
      </c>
      <c r="AK270" s="328" t="str">
        <f>IFERROR(VLOOKUP(AK269,'P1'!$B:$AP,41,FALSE),"")</f>
        <v/>
      </c>
      <c r="AL270" s="328" t="str">
        <f>IFERROR(VLOOKUP(AL269,'P1'!$B:$AP,41,FALSE),"")</f>
        <v/>
      </c>
      <c r="AM270" s="328" t="str">
        <f>IFERROR(VLOOKUP(AM269,'P1'!$B:$AP,41,FALSE),"")</f>
        <v/>
      </c>
      <c r="AN270" s="549"/>
      <c r="AO270" s="527"/>
      <c r="AP270" s="553"/>
      <c r="AQ270" s="554"/>
      <c r="AR270" s="527"/>
      <c r="AS270" s="527"/>
      <c r="AT270" s="529"/>
      <c r="AU270" s="326" t="str">
        <f t="shared" ref="AU270" si="320">IFERROR(IF($D269="□",($AO269/$AK$6),($AO269/$AK$8)),"")</f>
        <v/>
      </c>
      <c r="AV270" s="326" t="str">
        <f t="shared" ref="AV270" si="321">IFERROR(IF($D269="□",($AN269/$AO$6),($AN269/$AO$8)),"")</f>
        <v/>
      </c>
      <c r="AX270" s="326" t="s">
        <v>565</v>
      </c>
      <c r="AY270" s="326" t="s">
        <v>565</v>
      </c>
    </row>
    <row r="271" spans="1:51" s="302" customFormat="1" ht="12" customHeight="1">
      <c r="A271" s="532"/>
      <c r="B271" s="535"/>
      <c r="C271" s="538"/>
      <c r="D271" s="541"/>
      <c r="E271" s="323"/>
      <c r="F271" s="546"/>
      <c r="G271" s="547"/>
      <c r="H271" s="327" t="s">
        <v>407</v>
      </c>
      <c r="I271" s="328" t="str">
        <f>IFERROR(VLOOKUP(I269,'P1'!$B:$AP,31,FALSE),"")</f>
        <v/>
      </c>
      <c r="J271" s="328" t="str">
        <f>IFERROR(VLOOKUP(J269,'P1'!$B:$AP,31,FALSE),"")</f>
        <v/>
      </c>
      <c r="K271" s="328" t="str">
        <f>IFERROR(VLOOKUP(K269,'P1'!$B:$AP,31,FALSE),"")</f>
        <v/>
      </c>
      <c r="L271" s="328" t="str">
        <f>IFERROR(VLOOKUP(L269,'P1'!$B:$AP,31,FALSE),"")</f>
        <v/>
      </c>
      <c r="M271" s="328" t="str">
        <f>IFERROR(VLOOKUP(M269,'P1'!$B:$AP,31,FALSE),"")</f>
        <v/>
      </c>
      <c r="N271" s="328" t="str">
        <f>IFERROR(VLOOKUP(N269,'P1'!$B:$AP,31,FALSE),"")</f>
        <v/>
      </c>
      <c r="O271" s="328" t="str">
        <f>IFERROR(VLOOKUP(O269,'P1'!$B:$AP,31,FALSE),"")</f>
        <v/>
      </c>
      <c r="P271" s="328" t="str">
        <f>IFERROR(VLOOKUP(P269,'P1'!$B:$AP,31,FALSE),"")</f>
        <v/>
      </c>
      <c r="Q271" s="328" t="str">
        <f>IFERROR(VLOOKUP(Q269,'P1'!$B:$AP,31,FALSE),"")</f>
        <v/>
      </c>
      <c r="R271" s="328" t="str">
        <f>IFERROR(VLOOKUP(R269,'P1'!$B:$AP,31,FALSE),"")</f>
        <v/>
      </c>
      <c r="S271" s="328" t="str">
        <f>IFERROR(VLOOKUP(S269,'P1'!$B:$AP,31,FALSE),"")</f>
        <v/>
      </c>
      <c r="T271" s="328" t="str">
        <f>IFERROR(VLOOKUP(T269,'P1'!$B:$AP,31,FALSE),"")</f>
        <v/>
      </c>
      <c r="U271" s="328" t="str">
        <f>IFERROR(VLOOKUP(U269,'P1'!$B:$AP,31,FALSE),"")</f>
        <v/>
      </c>
      <c r="V271" s="328" t="str">
        <f>IFERROR(VLOOKUP(V269,'P1'!$B:$AP,31,FALSE),"")</f>
        <v/>
      </c>
      <c r="W271" s="328" t="str">
        <f>IFERROR(VLOOKUP(W269,'P1'!$B:$AP,31,FALSE),"")</f>
        <v/>
      </c>
      <c r="X271" s="328" t="str">
        <f>IFERROR(VLOOKUP(X269,'P1'!$B:$AP,31,FALSE),"")</f>
        <v/>
      </c>
      <c r="Y271" s="328" t="str">
        <f>IFERROR(VLOOKUP(Y269,'P1'!$B:$AP,31,FALSE),"")</f>
        <v/>
      </c>
      <c r="Z271" s="328" t="str">
        <f>IFERROR(VLOOKUP(Z269,'P1'!$B:$AP,31,FALSE),"")</f>
        <v/>
      </c>
      <c r="AA271" s="328" t="str">
        <f>IFERROR(VLOOKUP(AA269,'P1'!$B:$AP,31,FALSE),"")</f>
        <v/>
      </c>
      <c r="AB271" s="328" t="str">
        <f>IFERROR(VLOOKUP(AB269,'P1'!$B:$AP,31,FALSE),"")</f>
        <v/>
      </c>
      <c r="AC271" s="328" t="str">
        <f>IFERROR(VLOOKUP(AC269,'P1'!$B:$AP,31,FALSE),"")</f>
        <v/>
      </c>
      <c r="AD271" s="328" t="str">
        <f>IFERROR(VLOOKUP(AD269,'P1'!$B:$AP,31,FALSE),"")</f>
        <v/>
      </c>
      <c r="AE271" s="328" t="str">
        <f>IFERROR(VLOOKUP(AE269,'P1'!$B:$AP,31,FALSE),"")</f>
        <v/>
      </c>
      <c r="AF271" s="328" t="str">
        <f>IFERROR(VLOOKUP(AF269,'P1'!$B:$AP,31,FALSE),"")</f>
        <v/>
      </c>
      <c r="AG271" s="328" t="str">
        <f>IFERROR(VLOOKUP(AG269,'P1'!$B:$AP,31,FALSE),"")</f>
        <v/>
      </c>
      <c r="AH271" s="328" t="str">
        <f>IFERROR(VLOOKUP(AH269,'P1'!$B:$AP,31,FALSE),"")</f>
        <v/>
      </c>
      <c r="AI271" s="328" t="str">
        <f>IFERROR(VLOOKUP(AI269,'P1'!$B:$AP,31,FALSE),"")</f>
        <v/>
      </c>
      <c r="AJ271" s="328" t="str">
        <f>IFERROR(VLOOKUP(AJ269,'P1'!$B:$AP,31,FALSE),"")</f>
        <v/>
      </c>
      <c r="AK271" s="328" t="str">
        <f>IFERROR(VLOOKUP(AK269,'P1'!$B:$AP,31,FALSE),"")</f>
        <v/>
      </c>
      <c r="AL271" s="328" t="str">
        <f>IFERROR(VLOOKUP(AL269,'P1'!$B:$AP,31,FALSE),"")</f>
        <v/>
      </c>
      <c r="AM271" s="328" t="str">
        <f>IFERROR(VLOOKUP(AM269,'P1'!$B:$AP,31,FALSE),"")</f>
        <v/>
      </c>
      <c r="AN271" s="550"/>
      <c r="AO271" s="528"/>
      <c r="AP271" s="555"/>
      <c r="AQ271" s="556"/>
      <c r="AR271" s="528"/>
      <c r="AS271" s="528"/>
      <c r="AT271" s="529"/>
      <c r="AU271" s="329"/>
      <c r="AV271" s="329"/>
      <c r="AX271" s="329"/>
      <c r="AY271" s="329"/>
    </row>
    <row r="272" spans="1:51" s="302" customFormat="1" ht="12" customHeight="1">
      <c r="A272" s="530">
        <v>84</v>
      </c>
      <c r="B272" s="533"/>
      <c r="C272" s="536"/>
      <c r="D272" s="539" t="s">
        <v>400</v>
      </c>
      <c r="E272" s="319"/>
      <c r="F272" s="542"/>
      <c r="G272" s="543"/>
      <c r="H272" s="320" t="s">
        <v>401</v>
      </c>
      <c r="I272" s="321"/>
      <c r="J272" s="321"/>
      <c r="K272" s="321"/>
      <c r="L272" s="321"/>
      <c r="M272" s="321"/>
      <c r="N272" s="321"/>
      <c r="O272" s="321"/>
      <c r="P272" s="321"/>
      <c r="Q272" s="321"/>
      <c r="R272" s="321"/>
      <c r="S272" s="321"/>
      <c r="T272" s="321"/>
      <c r="U272" s="321"/>
      <c r="V272" s="321"/>
      <c r="W272" s="321"/>
      <c r="X272" s="321"/>
      <c r="Y272" s="321"/>
      <c r="Z272" s="321"/>
      <c r="AA272" s="321"/>
      <c r="AB272" s="321"/>
      <c r="AC272" s="321"/>
      <c r="AD272" s="321"/>
      <c r="AE272" s="321"/>
      <c r="AF272" s="321"/>
      <c r="AG272" s="321"/>
      <c r="AH272" s="321"/>
      <c r="AI272" s="321"/>
      <c r="AJ272" s="321"/>
      <c r="AK272" s="321"/>
      <c r="AL272" s="321"/>
      <c r="AM272" s="321"/>
      <c r="AN272" s="548">
        <f t="shared" ref="AN272" si="322">IF(LEFT($AN$1,6)="共同生活援助",SUM(I273:AM273),SUM(I273:AM274))</f>
        <v>0</v>
      </c>
      <c r="AO272" s="526">
        <f>IF($AN$3="４週",AN272/4,AN272/(DAY(EOMONTH($I$21,0))/7))</f>
        <v>0</v>
      </c>
      <c r="AP272" s="551"/>
      <c r="AQ272" s="552"/>
      <c r="AR272" s="526" t="str">
        <f t="shared" ref="AR272" si="323">IF($AN$3="４週",AU273,AV273)</f>
        <v/>
      </c>
      <c r="AS272" s="526"/>
      <c r="AT272" s="529"/>
      <c r="AU272" s="322" t="s">
        <v>402</v>
      </c>
      <c r="AV272" s="322" t="s">
        <v>403</v>
      </c>
      <c r="AX272" s="322" t="s">
        <v>404</v>
      </c>
      <c r="AY272" s="322" t="s">
        <v>405</v>
      </c>
    </row>
    <row r="273" spans="1:51" s="302" customFormat="1" ht="12" customHeight="1">
      <c r="A273" s="531"/>
      <c r="B273" s="534"/>
      <c r="C273" s="537"/>
      <c r="D273" s="540"/>
      <c r="E273" s="323"/>
      <c r="F273" s="544"/>
      <c r="G273" s="545"/>
      <c r="H273" s="324" t="s">
        <v>406</v>
      </c>
      <c r="I273" s="328" t="str">
        <f>IFERROR(VLOOKUP(I272,'P1'!$B:$AP,41,FALSE),"")</f>
        <v/>
      </c>
      <c r="J273" s="328" t="str">
        <f>IFERROR(VLOOKUP(J272,'P1'!$B:$AP,41,FALSE),"")</f>
        <v/>
      </c>
      <c r="K273" s="328" t="str">
        <f>IFERROR(VLOOKUP(K272,'P1'!$B:$AP,41,FALSE),"")</f>
        <v/>
      </c>
      <c r="L273" s="328" t="str">
        <f>IFERROR(VLOOKUP(L272,'P1'!$B:$AP,41,FALSE),"")</f>
        <v/>
      </c>
      <c r="M273" s="328" t="str">
        <f>IFERROR(VLOOKUP(M272,'P1'!$B:$AP,41,FALSE),"")</f>
        <v/>
      </c>
      <c r="N273" s="328" t="str">
        <f>IFERROR(VLOOKUP(N272,'P1'!$B:$AP,41,FALSE),"")</f>
        <v/>
      </c>
      <c r="O273" s="328" t="str">
        <f>IFERROR(VLOOKUP(O272,'P1'!$B:$AP,41,FALSE),"")</f>
        <v/>
      </c>
      <c r="P273" s="328" t="str">
        <f>IFERROR(VLOOKUP(P272,'P1'!$B:$AP,41,FALSE),"")</f>
        <v/>
      </c>
      <c r="Q273" s="328" t="str">
        <f>IFERROR(VLOOKUP(Q272,'P1'!$B:$AP,41,FALSE),"")</f>
        <v/>
      </c>
      <c r="R273" s="328" t="str">
        <f>IFERROR(VLOOKUP(R272,'P1'!$B:$AP,41,FALSE),"")</f>
        <v/>
      </c>
      <c r="S273" s="328" t="str">
        <f>IFERROR(VLOOKUP(S272,'P1'!$B:$AP,41,FALSE),"")</f>
        <v/>
      </c>
      <c r="T273" s="328" t="str">
        <f>IFERROR(VLOOKUP(T272,'P1'!$B:$AP,41,FALSE),"")</f>
        <v/>
      </c>
      <c r="U273" s="328" t="str">
        <f>IFERROR(VLOOKUP(U272,'P1'!$B:$AP,41,FALSE),"")</f>
        <v/>
      </c>
      <c r="V273" s="328" t="str">
        <f>IFERROR(VLOOKUP(V272,'P1'!$B:$AP,41,FALSE),"")</f>
        <v/>
      </c>
      <c r="W273" s="328" t="str">
        <f>IFERROR(VLOOKUP(W272,'P1'!$B:$AP,41,FALSE),"")</f>
        <v/>
      </c>
      <c r="X273" s="328" t="str">
        <f>IFERROR(VLOOKUP(X272,'P1'!$B:$AP,41,FALSE),"")</f>
        <v/>
      </c>
      <c r="Y273" s="328" t="str">
        <f>IFERROR(VLOOKUP(Y272,'P1'!$B:$AP,41,FALSE),"")</f>
        <v/>
      </c>
      <c r="Z273" s="328" t="str">
        <f>IFERROR(VLOOKUP(Z272,'P1'!$B:$AP,41,FALSE),"")</f>
        <v/>
      </c>
      <c r="AA273" s="328" t="str">
        <f>IFERROR(VLOOKUP(AA272,'P1'!$B:$AP,41,FALSE),"")</f>
        <v/>
      </c>
      <c r="AB273" s="328" t="str">
        <f>IFERROR(VLOOKUP(AB272,'P1'!$B:$AP,41,FALSE),"")</f>
        <v/>
      </c>
      <c r="AC273" s="328" t="str">
        <f>IFERROR(VLOOKUP(AC272,'P1'!$B:$AP,41,FALSE),"")</f>
        <v/>
      </c>
      <c r="AD273" s="328" t="str">
        <f>IFERROR(VLOOKUP(AD272,'P1'!$B:$AP,41,FALSE),"")</f>
        <v/>
      </c>
      <c r="AE273" s="328" t="str">
        <f>IFERROR(VLOOKUP(AE272,'P1'!$B:$AP,41,FALSE),"")</f>
        <v/>
      </c>
      <c r="AF273" s="328" t="str">
        <f>IFERROR(VLOOKUP(AF272,'P1'!$B:$AP,41,FALSE),"")</f>
        <v/>
      </c>
      <c r="AG273" s="328" t="str">
        <f>IFERROR(VLOOKUP(AG272,'P1'!$B:$AP,41,FALSE),"")</f>
        <v/>
      </c>
      <c r="AH273" s="328" t="str">
        <f>IFERROR(VLOOKUP(AH272,'P1'!$B:$AP,41,FALSE),"")</f>
        <v/>
      </c>
      <c r="AI273" s="328" t="str">
        <f>IFERROR(VLOOKUP(AI272,'P1'!$B:$AP,41,FALSE),"")</f>
        <v/>
      </c>
      <c r="AJ273" s="328" t="str">
        <f>IFERROR(VLOOKUP(AJ272,'P1'!$B:$AP,41,FALSE),"")</f>
        <v/>
      </c>
      <c r="AK273" s="328" t="str">
        <f>IFERROR(VLOOKUP(AK272,'P1'!$B:$AP,41,FALSE),"")</f>
        <v/>
      </c>
      <c r="AL273" s="328" t="str">
        <f>IFERROR(VLOOKUP(AL272,'P1'!$B:$AP,41,FALSE),"")</f>
        <v/>
      </c>
      <c r="AM273" s="328" t="str">
        <f>IFERROR(VLOOKUP(AM272,'P1'!$B:$AP,41,FALSE),"")</f>
        <v/>
      </c>
      <c r="AN273" s="549"/>
      <c r="AO273" s="527"/>
      <c r="AP273" s="553"/>
      <c r="AQ273" s="554"/>
      <c r="AR273" s="527"/>
      <c r="AS273" s="527"/>
      <c r="AT273" s="529"/>
      <c r="AU273" s="326" t="str">
        <f t="shared" ref="AU273" si="324">IFERROR(IF($D272="□",($AO272/$AK$6),($AO272/$AK$8)),"")</f>
        <v/>
      </c>
      <c r="AV273" s="326" t="str">
        <f t="shared" ref="AV273" si="325">IFERROR(IF($D272="□",($AN272/$AO$6),($AN272/$AO$8)),"")</f>
        <v/>
      </c>
      <c r="AX273" s="326" t="s">
        <v>565</v>
      </c>
      <c r="AY273" s="326" t="s">
        <v>565</v>
      </c>
    </row>
    <row r="274" spans="1:51" s="302" customFormat="1" ht="12" customHeight="1">
      <c r="A274" s="532"/>
      <c r="B274" s="535"/>
      <c r="C274" s="538"/>
      <c r="D274" s="541"/>
      <c r="E274" s="323"/>
      <c r="F274" s="546"/>
      <c r="G274" s="547"/>
      <c r="H274" s="327" t="s">
        <v>407</v>
      </c>
      <c r="I274" s="328" t="str">
        <f>IFERROR(VLOOKUP(I272,'P1'!$B:$AP,31,FALSE),"")</f>
        <v/>
      </c>
      <c r="J274" s="328" t="str">
        <f>IFERROR(VLOOKUP(J272,'P1'!$B:$AP,31,FALSE),"")</f>
        <v/>
      </c>
      <c r="K274" s="328" t="str">
        <f>IFERROR(VLOOKUP(K272,'P1'!$B:$AP,31,FALSE),"")</f>
        <v/>
      </c>
      <c r="L274" s="328" t="str">
        <f>IFERROR(VLOOKUP(L272,'P1'!$B:$AP,31,FALSE),"")</f>
        <v/>
      </c>
      <c r="M274" s="328" t="str">
        <f>IFERROR(VLOOKUP(M272,'P1'!$B:$AP,31,FALSE),"")</f>
        <v/>
      </c>
      <c r="N274" s="328" t="str">
        <f>IFERROR(VLOOKUP(N272,'P1'!$B:$AP,31,FALSE),"")</f>
        <v/>
      </c>
      <c r="O274" s="328" t="str">
        <f>IFERROR(VLOOKUP(O272,'P1'!$B:$AP,31,FALSE),"")</f>
        <v/>
      </c>
      <c r="P274" s="328" t="str">
        <f>IFERROR(VLOOKUP(P272,'P1'!$B:$AP,31,FALSE),"")</f>
        <v/>
      </c>
      <c r="Q274" s="328" t="str">
        <f>IFERROR(VLOOKUP(Q272,'P1'!$B:$AP,31,FALSE),"")</f>
        <v/>
      </c>
      <c r="R274" s="328" t="str">
        <f>IFERROR(VLOOKUP(R272,'P1'!$B:$AP,31,FALSE),"")</f>
        <v/>
      </c>
      <c r="S274" s="328" t="str">
        <f>IFERROR(VLOOKUP(S272,'P1'!$B:$AP,31,FALSE),"")</f>
        <v/>
      </c>
      <c r="T274" s="328" t="str">
        <f>IFERROR(VLOOKUP(T272,'P1'!$B:$AP,31,FALSE),"")</f>
        <v/>
      </c>
      <c r="U274" s="328" t="str">
        <f>IFERROR(VLOOKUP(U272,'P1'!$B:$AP,31,FALSE),"")</f>
        <v/>
      </c>
      <c r="V274" s="328" t="str">
        <f>IFERROR(VLOOKUP(V272,'P1'!$B:$AP,31,FALSE),"")</f>
        <v/>
      </c>
      <c r="W274" s="328" t="str">
        <f>IFERROR(VLOOKUP(W272,'P1'!$B:$AP,31,FALSE),"")</f>
        <v/>
      </c>
      <c r="X274" s="328" t="str">
        <f>IFERROR(VLOOKUP(X272,'P1'!$B:$AP,31,FALSE),"")</f>
        <v/>
      </c>
      <c r="Y274" s="328" t="str">
        <f>IFERROR(VLOOKUP(Y272,'P1'!$B:$AP,31,FALSE),"")</f>
        <v/>
      </c>
      <c r="Z274" s="328" t="str">
        <f>IFERROR(VLOOKUP(Z272,'P1'!$B:$AP,31,FALSE),"")</f>
        <v/>
      </c>
      <c r="AA274" s="328" t="str">
        <f>IFERROR(VLOOKUP(AA272,'P1'!$B:$AP,31,FALSE),"")</f>
        <v/>
      </c>
      <c r="AB274" s="328" t="str">
        <f>IFERROR(VLOOKUP(AB272,'P1'!$B:$AP,31,FALSE),"")</f>
        <v/>
      </c>
      <c r="AC274" s="328" t="str">
        <f>IFERROR(VLOOKUP(AC272,'P1'!$B:$AP,31,FALSE),"")</f>
        <v/>
      </c>
      <c r="AD274" s="328" t="str">
        <f>IFERROR(VLOOKUP(AD272,'P1'!$B:$AP,31,FALSE),"")</f>
        <v/>
      </c>
      <c r="AE274" s="328" t="str">
        <f>IFERROR(VLOOKUP(AE272,'P1'!$B:$AP,31,FALSE),"")</f>
        <v/>
      </c>
      <c r="AF274" s="328" t="str">
        <f>IFERROR(VLOOKUP(AF272,'P1'!$B:$AP,31,FALSE),"")</f>
        <v/>
      </c>
      <c r="AG274" s="328" t="str">
        <f>IFERROR(VLOOKUP(AG272,'P1'!$B:$AP,31,FALSE),"")</f>
        <v/>
      </c>
      <c r="AH274" s="328" t="str">
        <f>IFERROR(VLOOKUP(AH272,'P1'!$B:$AP,31,FALSE),"")</f>
        <v/>
      </c>
      <c r="AI274" s="328" t="str">
        <f>IFERROR(VLOOKUP(AI272,'P1'!$B:$AP,31,FALSE),"")</f>
        <v/>
      </c>
      <c r="AJ274" s="328" t="str">
        <f>IFERROR(VLOOKUP(AJ272,'P1'!$B:$AP,31,FALSE),"")</f>
        <v/>
      </c>
      <c r="AK274" s="328" t="str">
        <f>IFERROR(VLOOKUP(AK272,'P1'!$B:$AP,31,FALSE),"")</f>
        <v/>
      </c>
      <c r="AL274" s="328" t="str">
        <f>IFERROR(VLOOKUP(AL272,'P1'!$B:$AP,31,FALSE),"")</f>
        <v/>
      </c>
      <c r="AM274" s="328" t="str">
        <f>IFERROR(VLOOKUP(AM272,'P1'!$B:$AP,31,FALSE),"")</f>
        <v/>
      </c>
      <c r="AN274" s="550"/>
      <c r="AO274" s="528"/>
      <c r="AP274" s="555"/>
      <c r="AQ274" s="556"/>
      <c r="AR274" s="528"/>
      <c r="AS274" s="528"/>
      <c r="AT274" s="529"/>
      <c r="AU274" s="329"/>
      <c r="AV274" s="329"/>
      <c r="AX274" s="329"/>
      <c r="AY274" s="329"/>
    </row>
    <row r="275" spans="1:51" s="302" customFormat="1" ht="12" customHeight="1">
      <c r="A275" s="530">
        <v>85</v>
      </c>
      <c r="B275" s="533"/>
      <c r="C275" s="536"/>
      <c r="D275" s="539" t="s">
        <v>400</v>
      </c>
      <c r="E275" s="319"/>
      <c r="F275" s="542"/>
      <c r="G275" s="543"/>
      <c r="H275" s="320" t="s">
        <v>401</v>
      </c>
      <c r="I275" s="321"/>
      <c r="J275" s="321"/>
      <c r="K275" s="321"/>
      <c r="L275" s="321"/>
      <c r="M275" s="321"/>
      <c r="N275" s="321"/>
      <c r="O275" s="321"/>
      <c r="P275" s="321"/>
      <c r="Q275" s="321"/>
      <c r="R275" s="321"/>
      <c r="S275" s="321"/>
      <c r="T275" s="321"/>
      <c r="U275" s="321"/>
      <c r="V275" s="321"/>
      <c r="W275" s="321"/>
      <c r="X275" s="321"/>
      <c r="Y275" s="321"/>
      <c r="Z275" s="321"/>
      <c r="AA275" s="321"/>
      <c r="AB275" s="321"/>
      <c r="AC275" s="321"/>
      <c r="AD275" s="321"/>
      <c r="AE275" s="321"/>
      <c r="AF275" s="321"/>
      <c r="AG275" s="321"/>
      <c r="AH275" s="321"/>
      <c r="AI275" s="321"/>
      <c r="AJ275" s="321"/>
      <c r="AK275" s="321"/>
      <c r="AL275" s="321"/>
      <c r="AM275" s="321"/>
      <c r="AN275" s="548">
        <f t="shared" ref="AN275" si="326">IF(LEFT($AN$1,6)="共同生活援助",SUM(I276:AM276),SUM(I276:AM277))</f>
        <v>0</v>
      </c>
      <c r="AO275" s="526">
        <f>IF($AN$3="４週",AN275/4,AN275/(DAY(EOMONTH($I$21,0))/7))</f>
        <v>0</v>
      </c>
      <c r="AP275" s="551"/>
      <c r="AQ275" s="552"/>
      <c r="AR275" s="526" t="str">
        <f t="shared" ref="AR275" si="327">IF($AN$3="４週",AU276,AV276)</f>
        <v/>
      </c>
      <c r="AS275" s="526"/>
      <c r="AT275" s="529"/>
      <c r="AU275" s="322" t="s">
        <v>402</v>
      </c>
      <c r="AV275" s="322" t="s">
        <v>403</v>
      </c>
      <c r="AX275" s="322" t="s">
        <v>404</v>
      </c>
      <c r="AY275" s="322" t="s">
        <v>405</v>
      </c>
    </row>
    <row r="276" spans="1:51" s="302" customFormat="1" ht="12" customHeight="1">
      <c r="A276" s="531"/>
      <c r="B276" s="534"/>
      <c r="C276" s="537"/>
      <c r="D276" s="540"/>
      <c r="E276" s="323"/>
      <c r="F276" s="544"/>
      <c r="G276" s="545"/>
      <c r="H276" s="324" t="s">
        <v>406</v>
      </c>
      <c r="I276" s="328" t="str">
        <f>IFERROR(VLOOKUP(I275,'P1'!$B:$AP,41,FALSE),"")</f>
        <v/>
      </c>
      <c r="J276" s="328" t="str">
        <f>IFERROR(VLOOKUP(J275,'P1'!$B:$AP,41,FALSE),"")</f>
        <v/>
      </c>
      <c r="K276" s="328" t="str">
        <f>IFERROR(VLOOKUP(K275,'P1'!$B:$AP,41,FALSE),"")</f>
        <v/>
      </c>
      <c r="L276" s="328" t="str">
        <f>IFERROR(VLOOKUP(L275,'P1'!$B:$AP,41,FALSE),"")</f>
        <v/>
      </c>
      <c r="M276" s="328" t="str">
        <f>IFERROR(VLOOKUP(M275,'P1'!$B:$AP,41,FALSE),"")</f>
        <v/>
      </c>
      <c r="N276" s="328" t="str">
        <f>IFERROR(VLOOKUP(N275,'P1'!$B:$AP,41,FALSE),"")</f>
        <v/>
      </c>
      <c r="O276" s="328" t="str">
        <f>IFERROR(VLOOKUP(O275,'P1'!$B:$AP,41,FALSE),"")</f>
        <v/>
      </c>
      <c r="P276" s="328" t="str">
        <f>IFERROR(VLOOKUP(P275,'P1'!$B:$AP,41,FALSE),"")</f>
        <v/>
      </c>
      <c r="Q276" s="328" t="str">
        <f>IFERROR(VLOOKUP(Q275,'P1'!$B:$AP,41,FALSE),"")</f>
        <v/>
      </c>
      <c r="R276" s="328" t="str">
        <f>IFERROR(VLOOKUP(R275,'P1'!$B:$AP,41,FALSE),"")</f>
        <v/>
      </c>
      <c r="S276" s="328" t="str">
        <f>IFERROR(VLOOKUP(S275,'P1'!$B:$AP,41,FALSE),"")</f>
        <v/>
      </c>
      <c r="T276" s="328" t="str">
        <f>IFERROR(VLOOKUP(T275,'P1'!$B:$AP,41,FALSE),"")</f>
        <v/>
      </c>
      <c r="U276" s="328" t="str">
        <f>IFERROR(VLOOKUP(U275,'P1'!$B:$AP,41,FALSE),"")</f>
        <v/>
      </c>
      <c r="V276" s="328" t="str">
        <f>IFERROR(VLOOKUP(V275,'P1'!$B:$AP,41,FALSE),"")</f>
        <v/>
      </c>
      <c r="W276" s="328" t="str">
        <f>IFERROR(VLOOKUP(W275,'P1'!$B:$AP,41,FALSE),"")</f>
        <v/>
      </c>
      <c r="X276" s="328" t="str">
        <f>IFERROR(VLOOKUP(X275,'P1'!$B:$AP,41,FALSE),"")</f>
        <v/>
      </c>
      <c r="Y276" s="328" t="str">
        <f>IFERROR(VLOOKUP(Y275,'P1'!$B:$AP,41,FALSE),"")</f>
        <v/>
      </c>
      <c r="Z276" s="328" t="str">
        <f>IFERROR(VLOOKUP(Z275,'P1'!$B:$AP,41,FALSE),"")</f>
        <v/>
      </c>
      <c r="AA276" s="328" t="str">
        <f>IFERROR(VLOOKUP(AA275,'P1'!$B:$AP,41,FALSE),"")</f>
        <v/>
      </c>
      <c r="AB276" s="328" t="str">
        <f>IFERROR(VLOOKUP(AB275,'P1'!$B:$AP,41,FALSE),"")</f>
        <v/>
      </c>
      <c r="AC276" s="328" t="str">
        <f>IFERROR(VLOOKUP(AC275,'P1'!$B:$AP,41,FALSE),"")</f>
        <v/>
      </c>
      <c r="AD276" s="328" t="str">
        <f>IFERROR(VLOOKUP(AD275,'P1'!$B:$AP,41,FALSE),"")</f>
        <v/>
      </c>
      <c r="AE276" s="328" t="str">
        <f>IFERROR(VLOOKUP(AE275,'P1'!$B:$AP,41,FALSE),"")</f>
        <v/>
      </c>
      <c r="AF276" s="328" t="str">
        <f>IFERROR(VLOOKUP(AF275,'P1'!$B:$AP,41,FALSE),"")</f>
        <v/>
      </c>
      <c r="AG276" s="328" t="str">
        <f>IFERROR(VLOOKUP(AG275,'P1'!$B:$AP,41,FALSE),"")</f>
        <v/>
      </c>
      <c r="AH276" s="328" t="str">
        <f>IFERROR(VLOOKUP(AH275,'P1'!$B:$AP,41,FALSE),"")</f>
        <v/>
      </c>
      <c r="AI276" s="328" t="str">
        <f>IFERROR(VLOOKUP(AI275,'P1'!$B:$AP,41,FALSE),"")</f>
        <v/>
      </c>
      <c r="AJ276" s="328" t="str">
        <f>IFERROR(VLOOKUP(AJ275,'P1'!$B:$AP,41,FALSE),"")</f>
        <v/>
      </c>
      <c r="AK276" s="328" t="str">
        <f>IFERROR(VLOOKUP(AK275,'P1'!$B:$AP,41,FALSE),"")</f>
        <v/>
      </c>
      <c r="AL276" s="328" t="str">
        <f>IFERROR(VLOOKUP(AL275,'P1'!$B:$AP,41,FALSE),"")</f>
        <v/>
      </c>
      <c r="AM276" s="328" t="str">
        <f>IFERROR(VLOOKUP(AM275,'P1'!$B:$AP,41,FALSE),"")</f>
        <v/>
      </c>
      <c r="AN276" s="549"/>
      <c r="AO276" s="527"/>
      <c r="AP276" s="553"/>
      <c r="AQ276" s="554"/>
      <c r="AR276" s="527"/>
      <c r="AS276" s="527"/>
      <c r="AT276" s="529"/>
      <c r="AU276" s="326" t="str">
        <f t="shared" ref="AU276" si="328">IFERROR(IF($D275="□",($AO275/$AK$6),($AO275/$AK$8)),"")</f>
        <v/>
      </c>
      <c r="AV276" s="326" t="str">
        <f t="shared" ref="AV276" si="329">IFERROR(IF($D275="□",($AN275/$AO$6),($AN275/$AO$8)),"")</f>
        <v/>
      </c>
      <c r="AX276" s="326" t="s">
        <v>565</v>
      </c>
      <c r="AY276" s="326" t="s">
        <v>565</v>
      </c>
    </row>
    <row r="277" spans="1:51" s="302" customFormat="1" ht="12" customHeight="1">
      <c r="A277" s="532"/>
      <c r="B277" s="535"/>
      <c r="C277" s="538"/>
      <c r="D277" s="541"/>
      <c r="E277" s="323"/>
      <c r="F277" s="546"/>
      <c r="G277" s="547"/>
      <c r="H277" s="327" t="s">
        <v>407</v>
      </c>
      <c r="I277" s="330" t="str">
        <f>IFERROR(VLOOKUP(I275,'P1'!$B:$AP,31,FALSE),"")</f>
        <v/>
      </c>
      <c r="J277" s="328" t="str">
        <f>IFERROR(VLOOKUP(J275,'P1'!$B:$AP,31,FALSE),"")</f>
        <v/>
      </c>
      <c r="K277" s="328" t="str">
        <f>IFERROR(VLOOKUP(K275,'P1'!$B:$AP,31,FALSE),"")</f>
        <v/>
      </c>
      <c r="L277" s="328" t="str">
        <f>IFERROR(VLOOKUP(L275,'P1'!$B:$AP,31,FALSE),"")</f>
        <v/>
      </c>
      <c r="M277" s="328" t="str">
        <f>IFERROR(VLOOKUP(M275,'P1'!$B:$AP,31,FALSE),"")</f>
        <v/>
      </c>
      <c r="N277" s="328" t="str">
        <f>IFERROR(VLOOKUP(N275,'P1'!$B:$AP,31,FALSE),"")</f>
        <v/>
      </c>
      <c r="O277" s="328" t="str">
        <f>IFERROR(VLOOKUP(O275,'P1'!$B:$AP,31,FALSE),"")</f>
        <v/>
      </c>
      <c r="P277" s="328" t="str">
        <f>IFERROR(VLOOKUP(P275,'P1'!$B:$AP,31,FALSE),"")</f>
        <v/>
      </c>
      <c r="Q277" s="328" t="str">
        <f>IFERROR(VLOOKUP(Q275,'P1'!$B:$AP,31,FALSE),"")</f>
        <v/>
      </c>
      <c r="R277" s="328" t="str">
        <f>IFERROR(VLOOKUP(R275,'P1'!$B:$AP,31,FALSE),"")</f>
        <v/>
      </c>
      <c r="S277" s="328" t="str">
        <f>IFERROR(VLOOKUP(S275,'P1'!$B:$AP,31,FALSE),"")</f>
        <v/>
      </c>
      <c r="T277" s="328" t="str">
        <f>IFERROR(VLOOKUP(T275,'P1'!$B:$AP,31,FALSE),"")</f>
        <v/>
      </c>
      <c r="U277" s="328" t="str">
        <f>IFERROR(VLOOKUP(U275,'P1'!$B:$AP,31,FALSE),"")</f>
        <v/>
      </c>
      <c r="V277" s="328" t="str">
        <f>IFERROR(VLOOKUP(V275,'P1'!$B:$AP,31,FALSE),"")</f>
        <v/>
      </c>
      <c r="W277" s="328" t="str">
        <f>IFERROR(VLOOKUP(W275,'P1'!$B:$AP,31,FALSE),"")</f>
        <v/>
      </c>
      <c r="X277" s="328" t="str">
        <f>IFERROR(VLOOKUP(X275,'P1'!$B:$AP,31,FALSE),"")</f>
        <v/>
      </c>
      <c r="Y277" s="328" t="str">
        <f>IFERROR(VLOOKUP(Y275,'P1'!$B:$AP,31,FALSE),"")</f>
        <v/>
      </c>
      <c r="Z277" s="328" t="str">
        <f>IFERROR(VLOOKUP(Z275,'P1'!$B:$AP,31,FALSE),"")</f>
        <v/>
      </c>
      <c r="AA277" s="328" t="str">
        <f>IFERROR(VLOOKUP(AA275,'P1'!$B:$AP,31,FALSE),"")</f>
        <v/>
      </c>
      <c r="AB277" s="328" t="str">
        <f>IFERROR(VLOOKUP(AB275,'P1'!$B:$AP,31,FALSE),"")</f>
        <v/>
      </c>
      <c r="AC277" s="328" t="str">
        <f>IFERROR(VLOOKUP(AC275,'P1'!$B:$AP,31,FALSE),"")</f>
        <v/>
      </c>
      <c r="AD277" s="328" t="str">
        <f>IFERROR(VLOOKUP(AD275,'P1'!$B:$AP,31,FALSE),"")</f>
        <v/>
      </c>
      <c r="AE277" s="328" t="str">
        <f>IFERROR(VLOOKUP(AE275,'P1'!$B:$AP,31,FALSE),"")</f>
        <v/>
      </c>
      <c r="AF277" s="328" t="str">
        <f>IFERROR(VLOOKUP(AF275,'P1'!$B:$AP,31,FALSE),"")</f>
        <v/>
      </c>
      <c r="AG277" s="328" t="str">
        <f>IFERROR(VLOOKUP(AG275,'P1'!$B:$AP,31,FALSE),"")</f>
        <v/>
      </c>
      <c r="AH277" s="328" t="str">
        <f>IFERROR(VLOOKUP(AH275,'P1'!$B:$AP,31,FALSE),"")</f>
        <v/>
      </c>
      <c r="AI277" s="328" t="str">
        <f>IFERROR(VLOOKUP(AI275,'P1'!$B:$AP,31,FALSE),"")</f>
        <v/>
      </c>
      <c r="AJ277" s="328" t="str">
        <f>IFERROR(VLOOKUP(AJ275,'P1'!$B:$AP,31,FALSE),"")</f>
        <v/>
      </c>
      <c r="AK277" s="328" t="str">
        <f>IFERROR(VLOOKUP(AK275,'P1'!$B:$AP,31,FALSE),"")</f>
        <v/>
      </c>
      <c r="AL277" s="328" t="str">
        <f>IFERROR(VLOOKUP(AL275,'P1'!$B:$AP,31,FALSE),"")</f>
        <v/>
      </c>
      <c r="AM277" s="328" t="str">
        <f>IFERROR(VLOOKUP(AM275,'P1'!$B:$AP,31,FALSE),"")</f>
        <v/>
      </c>
      <c r="AN277" s="550"/>
      <c r="AO277" s="528"/>
      <c r="AP277" s="555"/>
      <c r="AQ277" s="556"/>
      <c r="AR277" s="528"/>
      <c r="AS277" s="528"/>
      <c r="AT277" s="529"/>
      <c r="AU277" s="329"/>
      <c r="AV277" s="329"/>
      <c r="AX277" s="329"/>
      <c r="AY277" s="329"/>
    </row>
    <row r="278" spans="1:51" s="302" customFormat="1" ht="12" customHeight="1">
      <c r="A278" s="530">
        <v>86</v>
      </c>
      <c r="B278" s="533"/>
      <c r="C278" s="536"/>
      <c r="D278" s="539" t="s">
        <v>400</v>
      </c>
      <c r="E278" s="319"/>
      <c r="F278" s="542"/>
      <c r="G278" s="543"/>
      <c r="H278" s="320" t="s">
        <v>401</v>
      </c>
      <c r="I278" s="321"/>
      <c r="J278" s="321"/>
      <c r="K278" s="321"/>
      <c r="L278" s="321"/>
      <c r="M278" s="321"/>
      <c r="N278" s="321"/>
      <c r="O278" s="321"/>
      <c r="P278" s="321"/>
      <c r="Q278" s="321"/>
      <c r="R278" s="321"/>
      <c r="S278" s="321"/>
      <c r="T278" s="321"/>
      <c r="U278" s="321"/>
      <c r="V278" s="321"/>
      <c r="W278" s="321"/>
      <c r="X278" s="321"/>
      <c r="Y278" s="321"/>
      <c r="Z278" s="321"/>
      <c r="AA278" s="321"/>
      <c r="AB278" s="321"/>
      <c r="AC278" s="321"/>
      <c r="AD278" s="321"/>
      <c r="AE278" s="321"/>
      <c r="AF278" s="321"/>
      <c r="AG278" s="321"/>
      <c r="AH278" s="321"/>
      <c r="AI278" s="321"/>
      <c r="AJ278" s="321"/>
      <c r="AK278" s="321"/>
      <c r="AL278" s="321"/>
      <c r="AM278" s="321"/>
      <c r="AN278" s="548">
        <f t="shared" ref="AN278" si="330">IF(LEFT($AN$1,6)="共同生活援助",SUM(I279:AM279),SUM(I279:AM280))</f>
        <v>0</v>
      </c>
      <c r="AO278" s="526">
        <f>IF($AN$3="４週",AN278/4,AN278/(DAY(EOMONTH($I$21,0))/7))</f>
        <v>0</v>
      </c>
      <c r="AP278" s="551"/>
      <c r="AQ278" s="552"/>
      <c r="AR278" s="526" t="str">
        <f t="shared" ref="AR278" si="331">IF($AN$3="４週",AU279,AV279)</f>
        <v/>
      </c>
      <c r="AS278" s="526"/>
      <c r="AT278" s="529"/>
      <c r="AU278" s="322" t="s">
        <v>402</v>
      </c>
      <c r="AV278" s="322" t="s">
        <v>403</v>
      </c>
      <c r="AX278" s="322" t="s">
        <v>404</v>
      </c>
      <c r="AY278" s="322" t="s">
        <v>405</v>
      </c>
    </row>
    <row r="279" spans="1:51" s="302" customFormat="1" ht="12" customHeight="1">
      <c r="A279" s="531"/>
      <c r="B279" s="534"/>
      <c r="C279" s="537"/>
      <c r="D279" s="540"/>
      <c r="E279" s="323"/>
      <c r="F279" s="544"/>
      <c r="G279" s="545"/>
      <c r="H279" s="324" t="s">
        <v>406</v>
      </c>
      <c r="I279" s="328" t="str">
        <f>IFERROR(VLOOKUP(I278,'P1'!$B:$AP,41,FALSE),"")</f>
        <v/>
      </c>
      <c r="J279" s="328" t="str">
        <f>IFERROR(VLOOKUP(J278,'P1'!$B:$AP,41,FALSE),"")</f>
        <v/>
      </c>
      <c r="K279" s="328" t="str">
        <f>IFERROR(VLOOKUP(K278,'P1'!$B:$AP,41,FALSE),"")</f>
        <v/>
      </c>
      <c r="L279" s="328" t="str">
        <f>IFERROR(VLOOKUP(L278,'P1'!$B:$AP,41,FALSE),"")</f>
        <v/>
      </c>
      <c r="M279" s="328" t="str">
        <f>IFERROR(VLOOKUP(M278,'P1'!$B:$AP,41,FALSE),"")</f>
        <v/>
      </c>
      <c r="N279" s="328" t="str">
        <f>IFERROR(VLOOKUP(N278,'P1'!$B:$AP,41,FALSE),"")</f>
        <v/>
      </c>
      <c r="O279" s="328" t="str">
        <f>IFERROR(VLOOKUP(O278,'P1'!$B:$AP,41,FALSE),"")</f>
        <v/>
      </c>
      <c r="P279" s="328" t="str">
        <f>IFERROR(VLOOKUP(P278,'P1'!$B:$AP,41,FALSE),"")</f>
        <v/>
      </c>
      <c r="Q279" s="328" t="str">
        <f>IFERROR(VLOOKUP(Q278,'P1'!$B:$AP,41,FALSE),"")</f>
        <v/>
      </c>
      <c r="R279" s="328" t="str">
        <f>IFERROR(VLOOKUP(R278,'P1'!$B:$AP,41,FALSE),"")</f>
        <v/>
      </c>
      <c r="S279" s="328" t="str">
        <f>IFERROR(VLOOKUP(S278,'P1'!$B:$AP,41,FALSE),"")</f>
        <v/>
      </c>
      <c r="T279" s="328" t="str">
        <f>IFERROR(VLOOKUP(T278,'P1'!$B:$AP,41,FALSE),"")</f>
        <v/>
      </c>
      <c r="U279" s="328" t="str">
        <f>IFERROR(VLOOKUP(U278,'P1'!$B:$AP,41,FALSE),"")</f>
        <v/>
      </c>
      <c r="V279" s="328" t="str">
        <f>IFERROR(VLOOKUP(V278,'P1'!$B:$AP,41,FALSE),"")</f>
        <v/>
      </c>
      <c r="W279" s="328" t="str">
        <f>IFERROR(VLOOKUP(W278,'P1'!$B:$AP,41,FALSE),"")</f>
        <v/>
      </c>
      <c r="X279" s="328" t="str">
        <f>IFERROR(VLOOKUP(X278,'P1'!$B:$AP,41,FALSE),"")</f>
        <v/>
      </c>
      <c r="Y279" s="328" t="str">
        <f>IFERROR(VLOOKUP(Y278,'P1'!$B:$AP,41,FALSE),"")</f>
        <v/>
      </c>
      <c r="Z279" s="328" t="str">
        <f>IFERROR(VLOOKUP(Z278,'P1'!$B:$AP,41,FALSE),"")</f>
        <v/>
      </c>
      <c r="AA279" s="328" t="str">
        <f>IFERROR(VLOOKUP(AA278,'P1'!$B:$AP,41,FALSE),"")</f>
        <v/>
      </c>
      <c r="AB279" s="328" t="str">
        <f>IFERROR(VLOOKUP(AB278,'P1'!$B:$AP,41,FALSE),"")</f>
        <v/>
      </c>
      <c r="AC279" s="328" t="str">
        <f>IFERROR(VLOOKUP(AC278,'P1'!$B:$AP,41,FALSE),"")</f>
        <v/>
      </c>
      <c r="AD279" s="328" t="str">
        <f>IFERROR(VLOOKUP(AD278,'P1'!$B:$AP,41,FALSE),"")</f>
        <v/>
      </c>
      <c r="AE279" s="328" t="str">
        <f>IFERROR(VLOOKUP(AE278,'P1'!$B:$AP,41,FALSE),"")</f>
        <v/>
      </c>
      <c r="AF279" s="328" t="str">
        <f>IFERROR(VLOOKUP(AF278,'P1'!$B:$AP,41,FALSE),"")</f>
        <v/>
      </c>
      <c r="AG279" s="328" t="str">
        <f>IFERROR(VLOOKUP(AG278,'P1'!$B:$AP,41,FALSE),"")</f>
        <v/>
      </c>
      <c r="AH279" s="328" t="str">
        <f>IFERROR(VLOOKUP(AH278,'P1'!$B:$AP,41,FALSE),"")</f>
        <v/>
      </c>
      <c r="AI279" s="328" t="str">
        <f>IFERROR(VLOOKUP(AI278,'P1'!$B:$AP,41,FALSE),"")</f>
        <v/>
      </c>
      <c r="AJ279" s="328" t="str">
        <f>IFERROR(VLOOKUP(AJ278,'P1'!$B:$AP,41,FALSE),"")</f>
        <v/>
      </c>
      <c r="AK279" s="328" t="str">
        <f>IFERROR(VLOOKUP(AK278,'P1'!$B:$AP,41,FALSE),"")</f>
        <v/>
      </c>
      <c r="AL279" s="328" t="str">
        <f>IFERROR(VLOOKUP(AL278,'P1'!$B:$AP,41,FALSE),"")</f>
        <v/>
      </c>
      <c r="AM279" s="328" t="str">
        <f>IFERROR(VLOOKUP(AM278,'P1'!$B:$AP,41,FALSE),"")</f>
        <v/>
      </c>
      <c r="AN279" s="549"/>
      <c r="AO279" s="527"/>
      <c r="AP279" s="553"/>
      <c r="AQ279" s="554"/>
      <c r="AR279" s="527"/>
      <c r="AS279" s="527"/>
      <c r="AT279" s="529"/>
      <c r="AU279" s="326" t="str">
        <f t="shared" ref="AU279" si="332">IFERROR(IF($D278="□",($AO278/$AK$6),($AO278/$AK$8)),"")</f>
        <v/>
      </c>
      <c r="AV279" s="326" t="str">
        <f t="shared" ref="AV279" si="333">IFERROR(IF($D278="□",($AN278/$AO$6),($AN278/$AO$8)),"")</f>
        <v/>
      </c>
      <c r="AX279" s="326" t="s">
        <v>565</v>
      </c>
      <c r="AY279" s="326" t="s">
        <v>565</v>
      </c>
    </row>
    <row r="280" spans="1:51" s="302" customFormat="1" ht="12" customHeight="1">
      <c r="A280" s="532"/>
      <c r="B280" s="535"/>
      <c r="C280" s="538"/>
      <c r="D280" s="541"/>
      <c r="E280" s="323"/>
      <c r="F280" s="546"/>
      <c r="G280" s="547"/>
      <c r="H280" s="327" t="s">
        <v>407</v>
      </c>
      <c r="I280" s="328" t="str">
        <f>IFERROR(VLOOKUP(I278,'P1'!$B:$AP,31,FALSE),"")</f>
        <v/>
      </c>
      <c r="J280" s="328" t="str">
        <f>IFERROR(VLOOKUP(J278,'P1'!$B:$AP,31,FALSE),"")</f>
        <v/>
      </c>
      <c r="K280" s="328" t="str">
        <f>IFERROR(VLOOKUP(K278,'P1'!$B:$AP,31,FALSE),"")</f>
        <v/>
      </c>
      <c r="L280" s="328" t="str">
        <f>IFERROR(VLOOKUP(L278,'P1'!$B:$AP,31,FALSE),"")</f>
        <v/>
      </c>
      <c r="M280" s="328" t="str">
        <f>IFERROR(VLOOKUP(M278,'P1'!$B:$AP,31,FALSE),"")</f>
        <v/>
      </c>
      <c r="N280" s="328" t="str">
        <f>IFERROR(VLOOKUP(N278,'P1'!$B:$AP,31,FALSE),"")</f>
        <v/>
      </c>
      <c r="O280" s="328" t="str">
        <f>IFERROR(VLOOKUP(O278,'P1'!$B:$AP,31,FALSE),"")</f>
        <v/>
      </c>
      <c r="P280" s="328" t="str">
        <f>IFERROR(VLOOKUP(P278,'P1'!$B:$AP,31,FALSE),"")</f>
        <v/>
      </c>
      <c r="Q280" s="328" t="str">
        <f>IFERROR(VLOOKUP(Q278,'P1'!$B:$AP,31,FALSE),"")</f>
        <v/>
      </c>
      <c r="R280" s="328" t="str">
        <f>IFERROR(VLOOKUP(R278,'P1'!$B:$AP,31,FALSE),"")</f>
        <v/>
      </c>
      <c r="S280" s="328" t="str">
        <f>IFERROR(VLOOKUP(S278,'P1'!$B:$AP,31,FALSE),"")</f>
        <v/>
      </c>
      <c r="T280" s="328" t="str">
        <f>IFERROR(VLOOKUP(T278,'P1'!$B:$AP,31,FALSE),"")</f>
        <v/>
      </c>
      <c r="U280" s="328" t="str">
        <f>IFERROR(VLOOKUP(U278,'P1'!$B:$AP,31,FALSE),"")</f>
        <v/>
      </c>
      <c r="V280" s="328" t="str">
        <f>IFERROR(VLOOKUP(V278,'P1'!$B:$AP,31,FALSE),"")</f>
        <v/>
      </c>
      <c r="W280" s="328" t="str">
        <f>IFERROR(VLOOKUP(W278,'P1'!$B:$AP,31,FALSE),"")</f>
        <v/>
      </c>
      <c r="X280" s="328" t="str">
        <f>IFERROR(VLOOKUP(X278,'P1'!$B:$AP,31,FALSE),"")</f>
        <v/>
      </c>
      <c r="Y280" s="328" t="str">
        <f>IFERROR(VLOOKUP(Y278,'P1'!$B:$AP,31,FALSE),"")</f>
        <v/>
      </c>
      <c r="Z280" s="328" t="str">
        <f>IFERROR(VLOOKUP(Z278,'P1'!$B:$AP,31,FALSE),"")</f>
        <v/>
      </c>
      <c r="AA280" s="328" t="str">
        <f>IFERROR(VLOOKUP(AA278,'P1'!$B:$AP,31,FALSE),"")</f>
        <v/>
      </c>
      <c r="AB280" s="328" t="str">
        <f>IFERROR(VLOOKUP(AB278,'P1'!$B:$AP,31,FALSE),"")</f>
        <v/>
      </c>
      <c r="AC280" s="328" t="str">
        <f>IFERROR(VLOOKUP(AC278,'P1'!$B:$AP,31,FALSE),"")</f>
        <v/>
      </c>
      <c r="AD280" s="328" t="str">
        <f>IFERROR(VLOOKUP(AD278,'P1'!$B:$AP,31,FALSE),"")</f>
        <v/>
      </c>
      <c r="AE280" s="328" t="str">
        <f>IFERROR(VLOOKUP(AE278,'P1'!$B:$AP,31,FALSE),"")</f>
        <v/>
      </c>
      <c r="AF280" s="328" t="str">
        <f>IFERROR(VLOOKUP(AF278,'P1'!$B:$AP,31,FALSE),"")</f>
        <v/>
      </c>
      <c r="AG280" s="328" t="str">
        <f>IFERROR(VLOOKUP(AG278,'P1'!$B:$AP,31,FALSE),"")</f>
        <v/>
      </c>
      <c r="AH280" s="328" t="str">
        <f>IFERROR(VLOOKUP(AH278,'P1'!$B:$AP,31,FALSE),"")</f>
        <v/>
      </c>
      <c r="AI280" s="328" t="str">
        <f>IFERROR(VLOOKUP(AI278,'P1'!$B:$AP,31,FALSE),"")</f>
        <v/>
      </c>
      <c r="AJ280" s="328" t="str">
        <f>IFERROR(VLOOKUP(AJ278,'P1'!$B:$AP,31,FALSE),"")</f>
        <v/>
      </c>
      <c r="AK280" s="328" t="str">
        <f>IFERROR(VLOOKUP(AK278,'P1'!$B:$AP,31,FALSE),"")</f>
        <v/>
      </c>
      <c r="AL280" s="328" t="str">
        <f>IFERROR(VLOOKUP(AL278,'P1'!$B:$AP,31,FALSE),"")</f>
        <v/>
      </c>
      <c r="AM280" s="328" t="str">
        <f>IFERROR(VLOOKUP(AM278,'P1'!$B:$AP,31,FALSE),"")</f>
        <v/>
      </c>
      <c r="AN280" s="550"/>
      <c r="AO280" s="528"/>
      <c r="AP280" s="555"/>
      <c r="AQ280" s="556"/>
      <c r="AR280" s="528"/>
      <c r="AS280" s="528"/>
      <c r="AT280" s="529"/>
      <c r="AU280" s="329"/>
      <c r="AV280" s="329"/>
      <c r="AX280" s="329"/>
      <c r="AY280" s="329"/>
    </row>
    <row r="281" spans="1:51" s="302" customFormat="1" ht="12" customHeight="1">
      <c r="A281" s="530">
        <v>87</v>
      </c>
      <c r="B281" s="533"/>
      <c r="C281" s="536"/>
      <c r="D281" s="539" t="s">
        <v>400</v>
      </c>
      <c r="E281" s="319"/>
      <c r="F281" s="542"/>
      <c r="G281" s="543"/>
      <c r="H281" s="320" t="s">
        <v>401</v>
      </c>
      <c r="I281" s="321"/>
      <c r="J281" s="321"/>
      <c r="K281" s="321"/>
      <c r="L281" s="321"/>
      <c r="M281" s="321"/>
      <c r="N281" s="321"/>
      <c r="O281" s="321"/>
      <c r="P281" s="321"/>
      <c r="Q281" s="321"/>
      <c r="R281" s="321"/>
      <c r="S281" s="321"/>
      <c r="T281" s="321"/>
      <c r="U281" s="321"/>
      <c r="V281" s="321"/>
      <c r="W281" s="321"/>
      <c r="X281" s="321"/>
      <c r="Y281" s="321"/>
      <c r="Z281" s="321"/>
      <c r="AA281" s="321"/>
      <c r="AB281" s="321"/>
      <c r="AC281" s="321"/>
      <c r="AD281" s="321"/>
      <c r="AE281" s="321"/>
      <c r="AF281" s="321"/>
      <c r="AG281" s="321"/>
      <c r="AH281" s="321"/>
      <c r="AI281" s="321"/>
      <c r="AJ281" s="321"/>
      <c r="AK281" s="321"/>
      <c r="AL281" s="321"/>
      <c r="AM281" s="321"/>
      <c r="AN281" s="548">
        <f t="shared" ref="AN281" si="334">IF(LEFT($AN$1,6)="共同生活援助",SUM(I282:AM282),SUM(I282:AM283))</f>
        <v>0</v>
      </c>
      <c r="AO281" s="526">
        <f>IF($AN$3="４週",AN281/4,AN281/(DAY(EOMONTH($I$21,0))/7))</f>
        <v>0</v>
      </c>
      <c r="AP281" s="551"/>
      <c r="AQ281" s="552"/>
      <c r="AR281" s="526" t="str">
        <f t="shared" ref="AR281" si="335">IF($AN$3="４週",AU282,AV282)</f>
        <v/>
      </c>
      <c r="AS281" s="526"/>
      <c r="AT281" s="529"/>
      <c r="AU281" s="322" t="s">
        <v>402</v>
      </c>
      <c r="AV281" s="322" t="s">
        <v>403</v>
      </c>
      <c r="AX281" s="322" t="s">
        <v>404</v>
      </c>
      <c r="AY281" s="322" t="s">
        <v>405</v>
      </c>
    </row>
    <row r="282" spans="1:51" s="302" customFormat="1" ht="12" customHeight="1">
      <c r="A282" s="531"/>
      <c r="B282" s="534"/>
      <c r="C282" s="537"/>
      <c r="D282" s="540"/>
      <c r="E282" s="323"/>
      <c r="F282" s="544"/>
      <c r="G282" s="545"/>
      <c r="H282" s="324" t="s">
        <v>406</v>
      </c>
      <c r="I282" s="328" t="str">
        <f>IFERROR(VLOOKUP(I281,'P1'!$B:$AP,41,FALSE),"")</f>
        <v/>
      </c>
      <c r="J282" s="328" t="str">
        <f>IFERROR(VLOOKUP(J281,'P1'!$B:$AP,41,FALSE),"")</f>
        <v/>
      </c>
      <c r="K282" s="328" t="str">
        <f>IFERROR(VLOOKUP(K281,'P1'!$B:$AP,41,FALSE),"")</f>
        <v/>
      </c>
      <c r="L282" s="328" t="str">
        <f>IFERROR(VLOOKUP(L281,'P1'!$B:$AP,41,FALSE),"")</f>
        <v/>
      </c>
      <c r="M282" s="328" t="str">
        <f>IFERROR(VLOOKUP(M281,'P1'!$B:$AP,41,FALSE),"")</f>
        <v/>
      </c>
      <c r="N282" s="328" t="str">
        <f>IFERROR(VLOOKUP(N281,'P1'!$B:$AP,41,FALSE),"")</f>
        <v/>
      </c>
      <c r="O282" s="328" t="str">
        <f>IFERROR(VLOOKUP(O281,'P1'!$B:$AP,41,FALSE),"")</f>
        <v/>
      </c>
      <c r="P282" s="328" t="str">
        <f>IFERROR(VLOOKUP(P281,'P1'!$B:$AP,41,FALSE),"")</f>
        <v/>
      </c>
      <c r="Q282" s="328" t="str">
        <f>IFERROR(VLOOKUP(Q281,'P1'!$B:$AP,41,FALSE),"")</f>
        <v/>
      </c>
      <c r="R282" s="328" t="str">
        <f>IFERROR(VLOOKUP(R281,'P1'!$B:$AP,41,FALSE),"")</f>
        <v/>
      </c>
      <c r="S282" s="328" t="str">
        <f>IFERROR(VLOOKUP(S281,'P1'!$B:$AP,41,FALSE),"")</f>
        <v/>
      </c>
      <c r="T282" s="328" t="str">
        <f>IFERROR(VLOOKUP(T281,'P1'!$B:$AP,41,FALSE),"")</f>
        <v/>
      </c>
      <c r="U282" s="328" t="str">
        <f>IFERROR(VLOOKUP(U281,'P1'!$B:$AP,41,FALSE),"")</f>
        <v/>
      </c>
      <c r="V282" s="328" t="str">
        <f>IFERROR(VLOOKUP(V281,'P1'!$B:$AP,41,FALSE),"")</f>
        <v/>
      </c>
      <c r="W282" s="328" t="str">
        <f>IFERROR(VLOOKUP(W281,'P1'!$B:$AP,41,FALSE),"")</f>
        <v/>
      </c>
      <c r="X282" s="328" t="str">
        <f>IFERROR(VLOOKUP(X281,'P1'!$B:$AP,41,FALSE),"")</f>
        <v/>
      </c>
      <c r="Y282" s="328" t="str">
        <f>IFERROR(VLOOKUP(Y281,'P1'!$B:$AP,41,FALSE),"")</f>
        <v/>
      </c>
      <c r="Z282" s="328" t="str">
        <f>IFERROR(VLOOKUP(Z281,'P1'!$B:$AP,41,FALSE),"")</f>
        <v/>
      </c>
      <c r="AA282" s="328" t="str">
        <f>IFERROR(VLOOKUP(AA281,'P1'!$B:$AP,41,FALSE),"")</f>
        <v/>
      </c>
      <c r="AB282" s="328" t="str">
        <f>IFERROR(VLOOKUP(AB281,'P1'!$B:$AP,41,FALSE),"")</f>
        <v/>
      </c>
      <c r="AC282" s="328" t="str">
        <f>IFERROR(VLOOKUP(AC281,'P1'!$B:$AP,41,FALSE),"")</f>
        <v/>
      </c>
      <c r="AD282" s="328" t="str">
        <f>IFERROR(VLOOKUP(AD281,'P1'!$B:$AP,41,FALSE),"")</f>
        <v/>
      </c>
      <c r="AE282" s="328" t="str">
        <f>IFERROR(VLOOKUP(AE281,'P1'!$B:$AP,41,FALSE),"")</f>
        <v/>
      </c>
      <c r="AF282" s="328" t="str">
        <f>IFERROR(VLOOKUP(AF281,'P1'!$B:$AP,41,FALSE),"")</f>
        <v/>
      </c>
      <c r="AG282" s="328" t="str">
        <f>IFERROR(VLOOKUP(AG281,'P1'!$B:$AP,41,FALSE),"")</f>
        <v/>
      </c>
      <c r="AH282" s="328" t="str">
        <f>IFERROR(VLOOKUP(AH281,'P1'!$B:$AP,41,FALSE),"")</f>
        <v/>
      </c>
      <c r="AI282" s="328" t="str">
        <f>IFERROR(VLOOKUP(AI281,'P1'!$B:$AP,41,FALSE),"")</f>
        <v/>
      </c>
      <c r="AJ282" s="328" t="str">
        <f>IFERROR(VLOOKUP(AJ281,'P1'!$B:$AP,41,FALSE),"")</f>
        <v/>
      </c>
      <c r="AK282" s="328" t="str">
        <f>IFERROR(VLOOKUP(AK281,'P1'!$B:$AP,41,FALSE),"")</f>
        <v/>
      </c>
      <c r="AL282" s="328" t="str">
        <f>IFERROR(VLOOKUP(AL281,'P1'!$B:$AP,41,FALSE),"")</f>
        <v/>
      </c>
      <c r="AM282" s="328" t="str">
        <f>IFERROR(VLOOKUP(AM281,'P1'!$B:$AP,41,FALSE),"")</f>
        <v/>
      </c>
      <c r="AN282" s="549"/>
      <c r="AO282" s="527"/>
      <c r="AP282" s="553"/>
      <c r="AQ282" s="554"/>
      <c r="AR282" s="527"/>
      <c r="AS282" s="527"/>
      <c r="AT282" s="529"/>
      <c r="AU282" s="326" t="str">
        <f t="shared" ref="AU282" si="336">IFERROR(IF($D281="□",($AO281/$AK$6),($AO281/$AK$8)),"")</f>
        <v/>
      </c>
      <c r="AV282" s="326" t="str">
        <f t="shared" ref="AV282" si="337">IFERROR(IF($D281="□",($AN281/$AO$6),($AN281/$AO$8)),"")</f>
        <v/>
      </c>
      <c r="AX282" s="326" t="s">
        <v>565</v>
      </c>
      <c r="AY282" s="326" t="s">
        <v>565</v>
      </c>
    </row>
    <row r="283" spans="1:51" s="302" customFormat="1" ht="12" customHeight="1">
      <c r="A283" s="532"/>
      <c r="B283" s="535"/>
      <c r="C283" s="538"/>
      <c r="D283" s="541"/>
      <c r="E283" s="323"/>
      <c r="F283" s="546"/>
      <c r="G283" s="547"/>
      <c r="H283" s="327" t="s">
        <v>407</v>
      </c>
      <c r="I283" s="328" t="str">
        <f>IFERROR(VLOOKUP(I281,'P1'!$B:$AP,31,FALSE),"")</f>
        <v/>
      </c>
      <c r="J283" s="328" t="str">
        <f>IFERROR(VLOOKUP(J281,'P1'!$B:$AP,31,FALSE),"")</f>
        <v/>
      </c>
      <c r="K283" s="328" t="str">
        <f>IFERROR(VLOOKUP(K281,'P1'!$B:$AP,31,FALSE),"")</f>
        <v/>
      </c>
      <c r="L283" s="328" t="str">
        <f>IFERROR(VLOOKUP(L281,'P1'!$B:$AP,31,FALSE),"")</f>
        <v/>
      </c>
      <c r="M283" s="328" t="str">
        <f>IFERROR(VLOOKUP(M281,'P1'!$B:$AP,31,FALSE),"")</f>
        <v/>
      </c>
      <c r="N283" s="328" t="str">
        <f>IFERROR(VLOOKUP(N281,'P1'!$B:$AP,31,FALSE),"")</f>
        <v/>
      </c>
      <c r="O283" s="328" t="str">
        <f>IFERROR(VLOOKUP(O281,'P1'!$B:$AP,31,FALSE),"")</f>
        <v/>
      </c>
      <c r="P283" s="328" t="str">
        <f>IFERROR(VLOOKUP(P281,'P1'!$B:$AP,31,FALSE),"")</f>
        <v/>
      </c>
      <c r="Q283" s="328" t="str">
        <f>IFERROR(VLOOKUP(Q281,'P1'!$B:$AP,31,FALSE),"")</f>
        <v/>
      </c>
      <c r="R283" s="328" t="str">
        <f>IFERROR(VLOOKUP(R281,'P1'!$B:$AP,31,FALSE),"")</f>
        <v/>
      </c>
      <c r="S283" s="328" t="str">
        <f>IFERROR(VLOOKUP(S281,'P1'!$B:$AP,31,FALSE),"")</f>
        <v/>
      </c>
      <c r="T283" s="328" t="str">
        <f>IFERROR(VLOOKUP(T281,'P1'!$B:$AP,31,FALSE),"")</f>
        <v/>
      </c>
      <c r="U283" s="328" t="str">
        <f>IFERROR(VLOOKUP(U281,'P1'!$B:$AP,31,FALSE),"")</f>
        <v/>
      </c>
      <c r="V283" s="328" t="str">
        <f>IFERROR(VLOOKUP(V281,'P1'!$B:$AP,31,FALSE),"")</f>
        <v/>
      </c>
      <c r="W283" s="328" t="str">
        <f>IFERROR(VLOOKUP(W281,'P1'!$B:$AP,31,FALSE),"")</f>
        <v/>
      </c>
      <c r="X283" s="328" t="str">
        <f>IFERROR(VLOOKUP(X281,'P1'!$B:$AP,31,FALSE),"")</f>
        <v/>
      </c>
      <c r="Y283" s="328" t="str">
        <f>IFERROR(VLOOKUP(Y281,'P1'!$B:$AP,31,FALSE),"")</f>
        <v/>
      </c>
      <c r="Z283" s="328" t="str">
        <f>IFERROR(VLOOKUP(Z281,'P1'!$B:$AP,31,FALSE),"")</f>
        <v/>
      </c>
      <c r="AA283" s="328" t="str">
        <f>IFERROR(VLOOKUP(AA281,'P1'!$B:$AP,31,FALSE),"")</f>
        <v/>
      </c>
      <c r="AB283" s="328" t="str">
        <f>IFERROR(VLOOKUP(AB281,'P1'!$B:$AP,31,FALSE),"")</f>
        <v/>
      </c>
      <c r="AC283" s="328" t="str">
        <f>IFERROR(VLOOKUP(AC281,'P1'!$B:$AP,31,FALSE),"")</f>
        <v/>
      </c>
      <c r="AD283" s="328" t="str">
        <f>IFERROR(VLOOKUP(AD281,'P1'!$B:$AP,31,FALSE),"")</f>
        <v/>
      </c>
      <c r="AE283" s="328" t="str">
        <f>IFERROR(VLOOKUP(AE281,'P1'!$B:$AP,31,FALSE),"")</f>
        <v/>
      </c>
      <c r="AF283" s="328" t="str">
        <f>IFERROR(VLOOKUP(AF281,'P1'!$B:$AP,31,FALSE),"")</f>
        <v/>
      </c>
      <c r="AG283" s="328" t="str">
        <f>IFERROR(VLOOKUP(AG281,'P1'!$B:$AP,31,FALSE),"")</f>
        <v/>
      </c>
      <c r="AH283" s="328" t="str">
        <f>IFERROR(VLOOKUP(AH281,'P1'!$B:$AP,31,FALSE),"")</f>
        <v/>
      </c>
      <c r="AI283" s="328" t="str">
        <f>IFERROR(VLOOKUP(AI281,'P1'!$B:$AP,31,FALSE),"")</f>
        <v/>
      </c>
      <c r="AJ283" s="328" t="str">
        <f>IFERROR(VLOOKUP(AJ281,'P1'!$B:$AP,31,FALSE),"")</f>
        <v/>
      </c>
      <c r="AK283" s="328" t="str">
        <f>IFERROR(VLOOKUP(AK281,'P1'!$B:$AP,31,FALSE),"")</f>
        <v/>
      </c>
      <c r="AL283" s="328" t="str">
        <f>IFERROR(VLOOKUP(AL281,'P1'!$B:$AP,31,FALSE),"")</f>
        <v/>
      </c>
      <c r="AM283" s="328" t="str">
        <f>IFERROR(VLOOKUP(AM281,'P1'!$B:$AP,31,FALSE),"")</f>
        <v/>
      </c>
      <c r="AN283" s="550"/>
      <c r="AO283" s="528"/>
      <c r="AP283" s="555"/>
      <c r="AQ283" s="556"/>
      <c r="AR283" s="528"/>
      <c r="AS283" s="528"/>
      <c r="AT283" s="529"/>
      <c r="AU283" s="329"/>
      <c r="AV283" s="329"/>
      <c r="AX283" s="329"/>
      <c r="AY283" s="329"/>
    </row>
    <row r="284" spans="1:51" s="302" customFormat="1" ht="12" customHeight="1">
      <c r="A284" s="530">
        <v>88</v>
      </c>
      <c r="B284" s="533"/>
      <c r="C284" s="567"/>
      <c r="D284" s="539" t="s">
        <v>400</v>
      </c>
      <c r="E284" s="319"/>
      <c r="F284" s="542"/>
      <c r="G284" s="543"/>
      <c r="H284" s="320" t="s">
        <v>401</v>
      </c>
      <c r="I284" s="321"/>
      <c r="J284" s="321"/>
      <c r="K284" s="321"/>
      <c r="L284" s="321"/>
      <c r="M284" s="321"/>
      <c r="N284" s="321"/>
      <c r="O284" s="321"/>
      <c r="P284" s="321"/>
      <c r="Q284" s="321"/>
      <c r="R284" s="321"/>
      <c r="S284" s="321"/>
      <c r="T284" s="321"/>
      <c r="U284" s="321"/>
      <c r="V284" s="321"/>
      <c r="W284" s="321"/>
      <c r="X284" s="321"/>
      <c r="Y284" s="321"/>
      <c r="Z284" s="321"/>
      <c r="AA284" s="321"/>
      <c r="AB284" s="321"/>
      <c r="AC284" s="321"/>
      <c r="AD284" s="321"/>
      <c r="AE284" s="321"/>
      <c r="AF284" s="321"/>
      <c r="AG284" s="321"/>
      <c r="AH284" s="321"/>
      <c r="AI284" s="321"/>
      <c r="AJ284" s="321"/>
      <c r="AK284" s="321"/>
      <c r="AL284" s="321"/>
      <c r="AM284" s="321"/>
      <c r="AN284" s="548">
        <f t="shared" ref="AN284" si="338">IF(LEFT($AN$1,6)="共同生活援助",SUM(I285:AM285),SUM(I285:AM286))</f>
        <v>0</v>
      </c>
      <c r="AO284" s="526">
        <f>IF($AN$3="４週",AN284/4,AN284/(DAY(EOMONTH($I$21,0))/7))</f>
        <v>0</v>
      </c>
      <c r="AP284" s="551"/>
      <c r="AQ284" s="552"/>
      <c r="AR284" s="526" t="str">
        <f t="shared" ref="AR284" si="339">IF($AN$3="４週",AU285,AV285)</f>
        <v/>
      </c>
      <c r="AS284" s="526"/>
      <c r="AT284" s="529"/>
      <c r="AU284" s="322" t="s">
        <v>402</v>
      </c>
      <c r="AV284" s="322" t="s">
        <v>403</v>
      </c>
      <c r="AX284" s="322" t="s">
        <v>404</v>
      </c>
      <c r="AY284" s="322" t="s">
        <v>405</v>
      </c>
    </row>
    <row r="285" spans="1:51" s="302" customFormat="1" ht="12" customHeight="1">
      <c r="A285" s="531"/>
      <c r="B285" s="534"/>
      <c r="C285" s="568"/>
      <c r="D285" s="540"/>
      <c r="E285" s="323"/>
      <c r="F285" s="544"/>
      <c r="G285" s="545"/>
      <c r="H285" s="324" t="s">
        <v>406</v>
      </c>
      <c r="I285" s="328" t="str">
        <f>IFERROR(VLOOKUP(I284,'P1'!$B:$AP,41,FALSE),"")</f>
        <v/>
      </c>
      <c r="J285" s="328" t="str">
        <f>IFERROR(VLOOKUP(J284,'P1'!$B:$AP,41,FALSE),"")</f>
        <v/>
      </c>
      <c r="K285" s="328" t="str">
        <f>IFERROR(VLOOKUP(K284,'P1'!$B:$AP,41,FALSE),"")</f>
        <v/>
      </c>
      <c r="L285" s="328" t="str">
        <f>IFERROR(VLOOKUP(L284,'P1'!$B:$AP,41,FALSE),"")</f>
        <v/>
      </c>
      <c r="M285" s="328" t="str">
        <f>IFERROR(VLOOKUP(M284,'P1'!$B:$AP,41,FALSE),"")</f>
        <v/>
      </c>
      <c r="N285" s="328" t="str">
        <f>IFERROR(VLOOKUP(N284,'P1'!$B:$AP,41,FALSE),"")</f>
        <v/>
      </c>
      <c r="O285" s="328" t="str">
        <f>IFERROR(VLOOKUP(O284,'P1'!$B:$AP,41,FALSE),"")</f>
        <v/>
      </c>
      <c r="P285" s="328" t="str">
        <f>IFERROR(VLOOKUP(P284,'P1'!$B:$AP,41,FALSE),"")</f>
        <v/>
      </c>
      <c r="Q285" s="328" t="str">
        <f>IFERROR(VLOOKUP(Q284,'P1'!$B:$AP,41,FALSE),"")</f>
        <v/>
      </c>
      <c r="R285" s="328" t="str">
        <f>IFERROR(VLOOKUP(R284,'P1'!$B:$AP,41,FALSE),"")</f>
        <v/>
      </c>
      <c r="S285" s="328" t="str">
        <f>IFERROR(VLOOKUP(S284,'P1'!$B:$AP,41,FALSE),"")</f>
        <v/>
      </c>
      <c r="T285" s="328" t="str">
        <f>IFERROR(VLOOKUP(T284,'P1'!$B:$AP,41,FALSE),"")</f>
        <v/>
      </c>
      <c r="U285" s="328" t="str">
        <f>IFERROR(VLOOKUP(U284,'P1'!$B:$AP,41,FALSE),"")</f>
        <v/>
      </c>
      <c r="V285" s="328" t="str">
        <f>IFERROR(VLOOKUP(V284,'P1'!$B:$AP,41,FALSE),"")</f>
        <v/>
      </c>
      <c r="W285" s="328" t="str">
        <f>IFERROR(VLOOKUP(W284,'P1'!$B:$AP,41,FALSE),"")</f>
        <v/>
      </c>
      <c r="X285" s="328" t="str">
        <f>IFERROR(VLOOKUP(X284,'P1'!$B:$AP,41,FALSE),"")</f>
        <v/>
      </c>
      <c r="Y285" s="328" t="str">
        <f>IFERROR(VLOOKUP(Y284,'P1'!$B:$AP,41,FALSE),"")</f>
        <v/>
      </c>
      <c r="Z285" s="328" t="str">
        <f>IFERROR(VLOOKUP(Z284,'P1'!$B:$AP,41,FALSE),"")</f>
        <v/>
      </c>
      <c r="AA285" s="328" t="str">
        <f>IFERROR(VLOOKUP(AA284,'P1'!$B:$AP,41,FALSE),"")</f>
        <v/>
      </c>
      <c r="AB285" s="328" t="str">
        <f>IFERROR(VLOOKUP(AB284,'P1'!$B:$AP,41,FALSE),"")</f>
        <v/>
      </c>
      <c r="AC285" s="328" t="str">
        <f>IFERROR(VLOOKUP(AC284,'P1'!$B:$AP,41,FALSE),"")</f>
        <v/>
      </c>
      <c r="AD285" s="328" t="str">
        <f>IFERROR(VLOOKUP(AD284,'P1'!$B:$AP,41,FALSE),"")</f>
        <v/>
      </c>
      <c r="AE285" s="328" t="str">
        <f>IFERROR(VLOOKUP(AE284,'P1'!$B:$AP,41,FALSE),"")</f>
        <v/>
      </c>
      <c r="AF285" s="328" t="str">
        <f>IFERROR(VLOOKUP(AF284,'P1'!$B:$AP,41,FALSE),"")</f>
        <v/>
      </c>
      <c r="AG285" s="328" t="str">
        <f>IFERROR(VLOOKUP(AG284,'P1'!$B:$AP,41,FALSE),"")</f>
        <v/>
      </c>
      <c r="AH285" s="328" t="str">
        <f>IFERROR(VLOOKUP(AH284,'P1'!$B:$AP,41,FALSE),"")</f>
        <v/>
      </c>
      <c r="AI285" s="328" t="str">
        <f>IFERROR(VLOOKUP(AI284,'P1'!$B:$AP,41,FALSE),"")</f>
        <v/>
      </c>
      <c r="AJ285" s="328" t="str">
        <f>IFERROR(VLOOKUP(AJ284,'P1'!$B:$AP,41,FALSE),"")</f>
        <v/>
      </c>
      <c r="AK285" s="328" t="str">
        <f>IFERROR(VLOOKUP(AK284,'P1'!$B:$AP,41,FALSE),"")</f>
        <v/>
      </c>
      <c r="AL285" s="328" t="str">
        <f>IFERROR(VLOOKUP(AL284,'P1'!$B:$AP,41,FALSE),"")</f>
        <v/>
      </c>
      <c r="AM285" s="328" t="str">
        <f>IFERROR(VLOOKUP(AM284,'P1'!$B:$AP,41,FALSE),"")</f>
        <v/>
      </c>
      <c r="AN285" s="549"/>
      <c r="AO285" s="527"/>
      <c r="AP285" s="553"/>
      <c r="AQ285" s="554"/>
      <c r="AR285" s="527"/>
      <c r="AS285" s="527"/>
      <c r="AT285" s="529"/>
      <c r="AU285" s="326" t="str">
        <f t="shared" ref="AU285" si="340">IFERROR(IF($D284="□",($AO284/$AK$6),($AO284/$AK$8)),"")</f>
        <v/>
      </c>
      <c r="AV285" s="326" t="str">
        <f t="shared" ref="AV285" si="341">IFERROR(IF($D284="□",($AN284/$AO$6),($AN284/$AO$8)),"")</f>
        <v/>
      </c>
      <c r="AX285" s="326" t="s">
        <v>565</v>
      </c>
      <c r="AY285" s="326" t="s">
        <v>565</v>
      </c>
    </row>
    <row r="286" spans="1:51" s="302" customFormat="1" ht="12" customHeight="1">
      <c r="A286" s="532"/>
      <c r="B286" s="535"/>
      <c r="C286" s="569"/>
      <c r="D286" s="541"/>
      <c r="E286" s="323"/>
      <c r="F286" s="546"/>
      <c r="G286" s="547"/>
      <c r="H286" s="327" t="s">
        <v>407</v>
      </c>
      <c r="I286" s="328" t="str">
        <f>IFERROR(VLOOKUP(I284,'P1'!$B:$AP,31,FALSE),"")</f>
        <v/>
      </c>
      <c r="J286" s="328" t="str">
        <f>IFERROR(VLOOKUP(J284,'P1'!$B:$AP,31,FALSE),"")</f>
        <v/>
      </c>
      <c r="K286" s="328" t="str">
        <f>IFERROR(VLOOKUP(K284,'P1'!$B:$AP,31,FALSE),"")</f>
        <v/>
      </c>
      <c r="L286" s="328" t="str">
        <f>IFERROR(VLOOKUP(L284,'P1'!$B:$AP,31,FALSE),"")</f>
        <v/>
      </c>
      <c r="M286" s="328" t="str">
        <f>IFERROR(VLOOKUP(M284,'P1'!$B:$AP,31,FALSE),"")</f>
        <v/>
      </c>
      <c r="N286" s="328" t="str">
        <f>IFERROR(VLOOKUP(N284,'P1'!$B:$AP,31,FALSE),"")</f>
        <v/>
      </c>
      <c r="O286" s="328" t="str">
        <f>IFERROR(VLOOKUP(O284,'P1'!$B:$AP,31,FALSE),"")</f>
        <v/>
      </c>
      <c r="P286" s="328" t="str">
        <f>IFERROR(VLOOKUP(P284,'P1'!$B:$AP,31,FALSE),"")</f>
        <v/>
      </c>
      <c r="Q286" s="328" t="str">
        <f>IFERROR(VLOOKUP(Q284,'P1'!$B:$AP,31,FALSE),"")</f>
        <v/>
      </c>
      <c r="R286" s="328" t="str">
        <f>IFERROR(VLOOKUP(R284,'P1'!$B:$AP,31,FALSE),"")</f>
        <v/>
      </c>
      <c r="S286" s="328" t="str">
        <f>IFERROR(VLOOKUP(S284,'P1'!$B:$AP,31,FALSE),"")</f>
        <v/>
      </c>
      <c r="T286" s="328" t="str">
        <f>IFERROR(VLOOKUP(T284,'P1'!$B:$AP,31,FALSE),"")</f>
        <v/>
      </c>
      <c r="U286" s="328" t="str">
        <f>IFERROR(VLOOKUP(U284,'P1'!$B:$AP,31,FALSE),"")</f>
        <v/>
      </c>
      <c r="V286" s="328" t="str">
        <f>IFERROR(VLOOKUP(V284,'P1'!$B:$AP,31,FALSE),"")</f>
        <v/>
      </c>
      <c r="W286" s="328" t="str">
        <f>IFERROR(VLOOKUP(W284,'P1'!$B:$AP,31,FALSE),"")</f>
        <v/>
      </c>
      <c r="X286" s="328" t="str">
        <f>IFERROR(VLOOKUP(X284,'P1'!$B:$AP,31,FALSE),"")</f>
        <v/>
      </c>
      <c r="Y286" s="328" t="str">
        <f>IFERROR(VLOOKUP(Y284,'P1'!$B:$AP,31,FALSE),"")</f>
        <v/>
      </c>
      <c r="Z286" s="328" t="str">
        <f>IFERROR(VLOOKUP(Z284,'P1'!$B:$AP,31,FALSE),"")</f>
        <v/>
      </c>
      <c r="AA286" s="328" t="str">
        <f>IFERROR(VLOOKUP(AA284,'P1'!$B:$AP,31,FALSE),"")</f>
        <v/>
      </c>
      <c r="AB286" s="328" t="str">
        <f>IFERROR(VLOOKUP(AB284,'P1'!$B:$AP,31,FALSE),"")</f>
        <v/>
      </c>
      <c r="AC286" s="328" t="str">
        <f>IFERROR(VLOOKUP(AC284,'P1'!$B:$AP,31,FALSE),"")</f>
        <v/>
      </c>
      <c r="AD286" s="328" t="str">
        <f>IFERROR(VLOOKUP(AD284,'P1'!$B:$AP,31,FALSE),"")</f>
        <v/>
      </c>
      <c r="AE286" s="328" t="str">
        <f>IFERROR(VLOOKUP(AE284,'P1'!$B:$AP,31,FALSE),"")</f>
        <v/>
      </c>
      <c r="AF286" s="328" t="str">
        <f>IFERROR(VLOOKUP(AF284,'P1'!$B:$AP,31,FALSE),"")</f>
        <v/>
      </c>
      <c r="AG286" s="328" t="str">
        <f>IFERROR(VLOOKUP(AG284,'P1'!$B:$AP,31,FALSE),"")</f>
        <v/>
      </c>
      <c r="AH286" s="328" t="str">
        <f>IFERROR(VLOOKUP(AH284,'P1'!$B:$AP,31,FALSE),"")</f>
        <v/>
      </c>
      <c r="AI286" s="328" t="str">
        <f>IFERROR(VLOOKUP(AI284,'P1'!$B:$AP,31,FALSE),"")</f>
        <v/>
      </c>
      <c r="AJ286" s="328" t="str">
        <f>IFERROR(VLOOKUP(AJ284,'P1'!$B:$AP,31,FALSE),"")</f>
        <v/>
      </c>
      <c r="AK286" s="328" t="str">
        <f>IFERROR(VLOOKUP(AK284,'P1'!$B:$AP,31,FALSE),"")</f>
        <v/>
      </c>
      <c r="AL286" s="328" t="str">
        <f>IFERROR(VLOOKUP(AL284,'P1'!$B:$AP,31,FALSE),"")</f>
        <v/>
      </c>
      <c r="AM286" s="328" t="str">
        <f>IFERROR(VLOOKUP(AM284,'P1'!$B:$AP,31,FALSE),"")</f>
        <v/>
      </c>
      <c r="AN286" s="550"/>
      <c r="AO286" s="528"/>
      <c r="AP286" s="555"/>
      <c r="AQ286" s="556"/>
      <c r="AR286" s="528"/>
      <c r="AS286" s="528"/>
      <c r="AT286" s="529"/>
      <c r="AU286" s="329"/>
      <c r="AV286" s="329"/>
      <c r="AX286" s="329"/>
      <c r="AY286" s="329"/>
    </row>
    <row r="287" spans="1:51" s="302" customFormat="1" ht="12" customHeight="1">
      <c r="A287" s="530">
        <v>89</v>
      </c>
      <c r="B287" s="533"/>
      <c r="C287" s="536"/>
      <c r="D287" s="539" t="s">
        <v>400</v>
      </c>
      <c r="E287" s="319"/>
      <c r="F287" s="542"/>
      <c r="G287" s="543"/>
      <c r="H287" s="320" t="s">
        <v>401</v>
      </c>
      <c r="I287" s="321"/>
      <c r="J287" s="321"/>
      <c r="K287" s="321"/>
      <c r="L287" s="321"/>
      <c r="M287" s="321"/>
      <c r="N287" s="321"/>
      <c r="O287" s="321"/>
      <c r="P287" s="321"/>
      <c r="Q287" s="321"/>
      <c r="R287" s="321"/>
      <c r="S287" s="321"/>
      <c r="T287" s="321"/>
      <c r="U287" s="321"/>
      <c r="V287" s="321"/>
      <c r="W287" s="321"/>
      <c r="X287" s="321"/>
      <c r="Y287" s="321"/>
      <c r="Z287" s="321"/>
      <c r="AA287" s="321"/>
      <c r="AB287" s="321"/>
      <c r="AC287" s="321"/>
      <c r="AD287" s="321"/>
      <c r="AE287" s="321"/>
      <c r="AF287" s="321"/>
      <c r="AG287" s="321"/>
      <c r="AH287" s="321"/>
      <c r="AI287" s="321"/>
      <c r="AJ287" s="321"/>
      <c r="AK287" s="321"/>
      <c r="AL287" s="321"/>
      <c r="AM287" s="321"/>
      <c r="AN287" s="548">
        <f t="shared" ref="AN287" si="342">IF(LEFT($AN$1,6)="共同生活援助",SUM(I288:AM288),SUM(I288:AM289))</f>
        <v>0</v>
      </c>
      <c r="AO287" s="526">
        <f>IF($AN$3="４週",AN287/4,AN287/(DAY(EOMONTH($I$21,0))/7))</f>
        <v>0</v>
      </c>
      <c r="AP287" s="551"/>
      <c r="AQ287" s="552"/>
      <c r="AR287" s="526" t="str">
        <f t="shared" ref="AR287" si="343">IF($AN$3="４週",AU288,AV288)</f>
        <v/>
      </c>
      <c r="AS287" s="526"/>
      <c r="AT287" s="529"/>
      <c r="AU287" s="322" t="s">
        <v>402</v>
      </c>
      <c r="AV287" s="322" t="s">
        <v>403</v>
      </c>
      <c r="AX287" s="322" t="s">
        <v>404</v>
      </c>
      <c r="AY287" s="322" t="s">
        <v>405</v>
      </c>
    </row>
    <row r="288" spans="1:51" s="302" customFormat="1" ht="12" customHeight="1">
      <c r="A288" s="531"/>
      <c r="B288" s="534"/>
      <c r="C288" s="537"/>
      <c r="D288" s="540"/>
      <c r="E288" s="323"/>
      <c r="F288" s="544"/>
      <c r="G288" s="545"/>
      <c r="H288" s="324" t="s">
        <v>406</v>
      </c>
      <c r="I288" s="328" t="str">
        <f>IFERROR(VLOOKUP(I287,'P1'!$B:$AP,41,FALSE),"")</f>
        <v/>
      </c>
      <c r="J288" s="328" t="str">
        <f>IFERROR(VLOOKUP(J287,'P1'!$B:$AP,41,FALSE),"")</f>
        <v/>
      </c>
      <c r="K288" s="328" t="str">
        <f>IFERROR(VLOOKUP(K287,'P1'!$B:$AP,41,FALSE),"")</f>
        <v/>
      </c>
      <c r="L288" s="328" t="str">
        <f>IFERROR(VLOOKUP(L287,'P1'!$B:$AP,41,FALSE),"")</f>
        <v/>
      </c>
      <c r="M288" s="328" t="str">
        <f>IFERROR(VLOOKUP(M287,'P1'!$B:$AP,41,FALSE),"")</f>
        <v/>
      </c>
      <c r="N288" s="328" t="str">
        <f>IFERROR(VLOOKUP(N287,'P1'!$B:$AP,41,FALSE),"")</f>
        <v/>
      </c>
      <c r="O288" s="328" t="str">
        <f>IFERROR(VLOOKUP(O287,'P1'!$B:$AP,41,FALSE),"")</f>
        <v/>
      </c>
      <c r="P288" s="328" t="str">
        <f>IFERROR(VLOOKUP(P287,'P1'!$B:$AP,41,FALSE),"")</f>
        <v/>
      </c>
      <c r="Q288" s="328" t="str">
        <f>IFERROR(VLOOKUP(Q287,'P1'!$B:$AP,41,FALSE),"")</f>
        <v/>
      </c>
      <c r="R288" s="328" t="str">
        <f>IFERROR(VLOOKUP(R287,'P1'!$B:$AP,41,FALSE),"")</f>
        <v/>
      </c>
      <c r="S288" s="328" t="str">
        <f>IFERROR(VLOOKUP(S287,'P1'!$B:$AP,41,FALSE),"")</f>
        <v/>
      </c>
      <c r="T288" s="328" t="str">
        <f>IFERROR(VLOOKUP(T287,'P1'!$B:$AP,41,FALSE),"")</f>
        <v/>
      </c>
      <c r="U288" s="328" t="str">
        <f>IFERROR(VLOOKUP(U287,'P1'!$B:$AP,41,FALSE),"")</f>
        <v/>
      </c>
      <c r="V288" s="328" t="str">
        <f>IFERROR(VLOOKUP(V287,'P1'!$B:$AP,41,FALSE),"")</f>
        <v/>
      </c>
      <c r="W288" s="328" t="str">
        <f>IFERROR(VLOOKUP(W287,'P1'!$B:$AP,41,FALSE),"")</f>
        <v/>
      </c>
      <c r="X288" s="328" t="str">
        <f>IFERROR(VLOOKUP(X287,'P1'!$B:$AP,41,FALSE),"")</f>
        <v/>
      </c>
      <c r="Y288" s="328" t="str">
        <f>IFERROR(VLOOKUP(Y287,'P1'!$B:$AP,41,FALSE),"")</f>
        <v/>
      </c>
      <c r="Z288" s="328" t="str">
        <f>IFERROR(VLOOKUP(Z287,'P1'!$B:$AP,41,FALSE),"")</f>
        <v/>
      </c>
      <c r="AA288" s="328" t="str">
        <f>IFERROR(VLOOKUP(AA287,'P1'!$B:$AP,41,FALSE),"")</f>
        <v/>
      </c>
      <c r="AB288" s="328" t="str">
        <f>IFERROR(VLOOKUP(AB287,'P1'!$B:$AP,41,FALSE),"")</f>
        <v/>
      </c>
      <c r="AC288" s="328" t="str">
        <f>IFERROR(VLOOKUP(AC287,'P1'!$B:$AP,41,FALSE),"")</f>
        <v/>
      </c>
      <c r="AD288" s="328" t="str">
        <f>IFERROR(VLOOKUP(AD287,'P1'!$B:$AP,41,FALSE),"")</f>
        <v/>
      </c>
      <c r="AE288" s="328" t="str">
        <f>IFERROR(VLOOKUP(AE287,'P1'!$B:$AP,41,FALSE),"")</f>
        <v/>
      </c>
      <c r="AF288" s="328" t="str">
        <f>IFERROR(VLOOKUP(AF287,'P1'!$B:$AP,41,FALSE),"")</f>
        <v/>
      </c>
      <c r="AG288" s="328" t="str">
        <f>IFERROR(VLOOKUP(AG287,'P1'!$B:$AP,41,FALSE),"")</f>
        <v/>
      </c>
      <c r="AH288" s="328" t="str">
        <f>IFERROR(VLOOKUP(AH287,'P1'!$B:$AP,41,FALSE),"")</f>
        <v/>
      </c>
      <c r="AI288" s="328" t="str">
        <f>IFERROR(VLOOKUP(AI287,'P1'!$B:$AP,41,FALSE),"")</f>
        <v/>
      </c>
      <c r="AJ288" s="328" t="str">
        <f>IFERROR(VLOOKUP(AJ287,'P1'!$B:$AP,41,FALSE),"")</f>
        <v/>
      </c>
      <c r="AK288" s="328" t="str">
        <f>IFERROR(VLOOKUP(AK287,'P1'!$B:$AP,41,FALSE),"")</f>
        <v/>
      </c>
      <c r="AL288" s="328" t="str">
        <f>IFERROR(VLOOKUP(AL287,'P1'!$B:$AP,41,FALSE),"")</f>
        <v/>
      </c>
      <c r="AM288" s="328" t="str">
        <f>IFERROR(VLOOKUP(AM287,'P1'!$B:$AP,41,FALSE),"")</f>
        <v/>
      </c>
      <c r="AN288" s="549"/>
      <c r="AO288" s="527"/>
      <c r="AP288" s="553"/>
      <c r="AQ288" s="554"/>
      <c r="AR288" s="527"/>
      <c r="AS288" s="527"/>
      <c r="AT288" s="529"/>
      <c r="AU288" s="326" t="str">
        <f t="shared" ref="AU288" si="344">IFERROR(IF($D287="□",($AO287/$AK$6),($AO287/$AK$8)),"")</f>
        <v/>
      </c>
      <c r="AV288" s="326" t="str">
        <f t="shared" ref="AV288" si="345">IFERROR(IF($D287="□",($AN287/$AO$6),($AN287/$AO$8)),"")</f>
        <v/>
      </c>
      <c r="AX288" s="326" t="s">
        <v>565</v>
      </c>
      <c r="AY288" s="326" t="s">
        <v>565</v>
      </c>
    </row>
    <row r="289" spans="1:51" s="302" customFormat="1" ht="12" customHeight="1">
      <c r="A289" s="532"/>
      <c r="B289" s="535"/>
      <c r="C289" s="538"/>
      <c r="D289" s="541"/>
      <c r="E289" s="323"/>
      <c r="F289" s="546"/>
      <c r="G289" s="547"/>
      <c r="H289" s="327" t="s">
        <v>407</v>
      </c>
      <c r="I289" s="328" t="str">
        <f>IFERROR(VLOOKUP(I287,'P1'!$B:$AP,31,FALSE),"")</f>
        <v/>
      </c>
      <c r="J289" s="328" t="str">
        <f>IFERROR(VLOOKUP(J287,'P1'!$B:$AP,31,FALSE),"")</f>
        <v/>
      </c>
      <c r="K289" s="328" t="str">
        <f>IFERROR(VLOOKUP(K287,'P1'!$B:$AP,31,FALSE),"")</f>
        <v/>
      </c>
      <c r="L289" s="328" t="str">
        <f>IFERROR(VLOOKUP(L287,'P1'!$B:$AP,31,FALSE),"")</f>
        <v/>
      </c>
      <c r="M289" s="328" t="str">
        <f>IFERROR(VLOOKUP(M287,'P1'!$B:$AP,31,FALSE),"")</f>
        <v/>
      </c>
      <c r="N289" s="328" t="str">
        <f>IFERROR(VLOOKUP(N287,'P1'!$B:$AP,31,FALSE),"")</f>
        <v/>
      </c>
      <c r="O289" s="328" t="str">
        <f>IFERROR(VLOOKUP(O287,'P1'!$B:$AP,31,FALSE),"")</f>
        <v/>
      </c>
      <c r="P289" s="328" t="str">
        <f>IFERROR(VLOOKUP(P287,'P1'!$B:$AP,31,FALSE),"")</f>
        <v/>
      </c>
      <c r="Q289" s="328" t="str">
        <f>IFERROR(VLOOKUP(Q287,'P1'!$B:$AP,31,FALSE),"")</f>
        <v/>
      </c>
      <c r="R289" s="328" t="str">
        <f>IFERROR(VLOOKUP(R287,'P1'!$B:$AP,31,FALSE),"")</f>
        <v/>
      </c>
      <c r="S289" s="328" t="str">
        <f>IFERROR(VLOOKUP(S287,'P1'!$B:$AP,31,FALSE),"")</f>
        <v/>
      </c>
      <c r="T289" s="328" t="str">
        <f>IFERROR(VLOOKUP(T287,'P1'!$B:$AP,31,FALSE),"")</f>
        <v/>
      </c>
      <c r="U289" s="328" t="str">
        <f>IFERROR(VLOOKUP(U287,'P1'!$B:$AP,31,FALSE),"")</f>
        <v/>
      </c>
      <c r="V289" s="328" t="str">
        <f>IFERROR(VLOOKUP(V287,'P1'!$B:$AP,31,FALSE),"")</f>
        <v/>
      </c>
      <c r="W289" s="328" t="str">
        <f>IFERROR(VLOOKUP(W287,'P1'!$B:$AP,31,FALSE),"")</f>
        <v/>
      </c>
      <c r="X289" s="328" t="str">
        <f>IFERROR(VLOOKUP(X287,'P1'!$B:$AP,31,FALSE),"")</f>
        <v/>
      </c>
      <c r="Y289" s="328" t="str">
        <f>IFERROR(VLOOKUP(Y287,'P1'!$B:$AP,31,FALSE),"")</f>
        <v/>
      </c>
      <c r="Z289" s="328" t="str">
        <f>IFERROR(VLOOKUP(Z287,'P1'!$B:$AP,31,FALSE),"")</f>
        <v/>
      </c>
      <c r="AA289" s="328" t="str">
        <f>IFERROR(VLOOKUP(AA287,'P1'!$B:$AP,31,FALSE),"")</f>
        <v/>
      </c>
      <c r="AB289" s="328" t="str">
        <f>IFERROR(VLOOKUP(AB287,'P1'!$B:$AP,31,FALSE),"")</f>
        <v/>
      </c>
      <c r="AC289" s="328" t="str">
        <f>IFERROR(VLOOKUP(AC287,'P1'!$B:$AP,31,FALSE),"")</f>
        <v/>
      </c>
      <c r="AD289" s="328" t="str">
        <f>IFERROR(VLOOKUP(AD287,'P1'!$B:$AP,31,FALSE),"")</f>
        <v/>
      </c>
      <c r="AE289" s="328" t="str">
        <f>IFERROR(VLOOKUP(AE287,'P1'!$B:$AP,31,FALSE),"")</f>
        <v/>
      </c>
      <c r="AF289" s="328" t="str">
        <f>IFERROR(VLOOKUP(AF287,'P1'!$B:$AP,31,FALSE),"")</f>
        <v/>
      </c>
      <c r="AG289" s="328" t="str">
        <f>IFERROR(VLOOKUP(AG287,'P1'!$B:$AP,31,FALSE),"")</f>
        <v/>
      </c>
      <c r="AH289" s="328" t="str">
        <f>IFERROR(VLOOKUP(AH287,'P1'!$B:$AP,31,FALSE),"")</f>
        <v/>
      </c>
      <c r="AI289" s="328" t="str">
        <f>IFERROR(VLOOKUP(AI287,'P1'!$B:$AP,31,FALSE),"")</f>
        <v/>
      </c>
      <c r="AJ289" s="328" t="str">
        <f>IFERROR(VLOOKUP(AJ287,'P1'!$B:$AP,31,FALSE),"")</f>
        <v/>
      </c>
      <c r="AK289" s="328" t="str">
        <f>IFERROR(VLOOKUP(AK287,'P1'!$B:$AP,31,FALSE),"")</f>
        <v/>
      </c>
      <c r="AL289" s="328" t="str">
        <f>IFERROR(VLOOKUP(AL287,'P1'!$B:$AP,31,FALSE),"")</f>
        <v/>
      </c>
      <c r="AM289" s="328" t="str">
        <f>IFERROR(VLOOKUP(AM287,'P1'!$B:$AP,31,FALSE),"")</f>
        <v/>
      </c>
      <c r="AN289" s="550"/>
      <c r="AO289" s="528"/>
      <c r="AP289" s="555"/>
      <c r="AQ289" s="556"/>
      <c r="AR289" s="528"/>
      <c r="AS289" s="528"/>
      <c r="AT289" s="529"/>
      <c r="AU289" s="329"/>
      <c r="AV289" s="329"/>
      <c r="AX289" s="329"/>
      <c r="AY289" s="329"/>
    </row>
    <row r="290" spans="1:51" s="302" customFormat="1" ht="12" customHeight="1">
      <c r="A290" s="530">
        <v>90</v>
      </c>
      <c r="B290" s="533"/>
      <c r="C290" s="536"/>
      <c r="D290" s="539" t="s">
        <v>400</v>
      </c>
      <c r="E290" s="319"/>
      <c r="F290" s="542"/>
      <c r="G290" s="543"/>
      <c r="H290" s="320" t="s">
        <v>401</v>
      </c>
      <c r="I290" s="321"/>
      <c r="J290" s="321"/>
      <c r="K290" s="321"/>
      <c r="L290" s="321"/>
      <c r="M290" s="321"/>
      <c r="N290" s="321"/>
      <c r="O290" s="321"/>
      <c r="P290" s="321"/>
      <c r="Q290" s="321"/>
      <c r="R290" s="321"/>
      <c r="S290" s="321"/>
      <c r="T290" s="321"/>
      <c r="U290" s="321"/>
      <c r="V290" s="321"/>
      <c r="W290" s="321"/>
      <c r="X290" s="321"/>
      <c r="Y290" s="321"/>
      <c r="Z290" s="321"/>
      <c r="AA290" s="321"/>
      <c r="AB290" s="321"/>
      <c r="AC290" s="321"/>
      <c r="AD290" s="321"/>
      <c r="AE290" s="321"/>
      <c r="AF290" s="321"/>
      <c r="AG290" s="321"/>
      <c r="AH290" s="321"/>
      <c r="AI290" s="321"/>
      <c r="AJ290" s="321"/>
      <c r="AK290" s="321"/>
      <c r="AL290" s="321"/>
      <c r="AM290" s="321"/>
      <c r="AN290" s="548">
        <f t="shared" ref="AN290" si="346">IF(LEFT($AN$1,6)="共同生活援助",SUM(I291:AM291),SUM(I291:AM292))</f>
        <v>0</v>
      </c>
      <c r="AO290" s="526">
        <f>IF($AN$3="４週",AN290/4,AN290/(DAY(EOMONTH($I$21,0))/7))</f>
        <v>0</v>
      </c>
      <c r="AP290" s="551"/>
      <c r="AQ290" s="552"/>
      <c r="AR290" s="526" t="str">
        <f t="shared" ref="AR290" si="347">IF($AN$3="４週",AU291,AV291)</f>
        <v/>
      </c>
      <c r="AS290" s="526"/>
      <c r="AT290" s="529"/>
      <c r="AU290" s="322" t="s">
        <v>402</v>
      </c>
      <c r="AV290" s="322" t="s">
        <v>403</v>
      </c>
      <c r="AX290" s="322" t="s">
        <v>404</v>
      </c>
      <c r="AY290" s="322" t="s">
        <v>405</v>
      </c>
    </row>
    <row r="291" spans="1:51" s="302" customFormat="1" ht="12" customHeight="1">
      <c r="A291" s="531"/>
      <c r="B291" s="534"/>
      <c r="C291" s="537"/>
      <c r="D291" s="540"/>
      <c r="E291" s="323"/>
      <c r="F291" s="544"/>
      <c r="G291" s="545"/>
      <c r="H291" s="324" t="s">
        <v>406</v>
      </c>
      <c r="I291" s="328" t="str">
        <f>IFERROR(VLOOKUP(I290,'P1'!$B:$AP,41,FALSE),"")</f>
        <v/>
      </c>
      <c r="J291" s="328" t="str">
        <f>IFERROR(VLOOKUP(J290,'P1'!$B:$AP,41,FALSE),"")</f>
        <v/>
      </c>
      <c r="K291" s="328" t="str">
        <f>IFERROR(VLOOKUP(K290,'P1'!$B:$AP,41,FALSE),"")</f>
        <v/>
      </c>
      <c r="L291" s="328" t="str">
        <f>IFERROR(VLOOKUP(L290,'P1'!$B:$AP,41,FALSE),"")</f>
        <v/>
      </c>
      <c r="M291" s="328" t="str">
        <f>IFERROR(VLOOKUP(M290,'P1'!$B:$AP,41,FALSE),"")</f>
        <v/>
      </c>
      <c r="N291" s="328" t="str">
        <f>IFERROR(VLOOKUP(N290,'P1'!$B:$AP,41,FALSE),"")</f>
        <v/>
      </c>
      <c r="O291" s="328" t="str">
        <f>IFERROR(VLOOKUP(O290,'P1'!$B:$AP,41,FALSE),"")</f>
        <v/>
      </c>
      <c r="P291" s="328" t="str">
        <f>IFERROR(VLOOKUP(P290,'P1'!$B:$AP,41,FALSE),"")</f>
        <v/>
      </c>
      <c r="Q291" s="328" t="str">
        <f>IFERROR(VLOOKUP(Q290,'P1'!$B:$AP,41,FALSE),"")</f>
        <v/>
      </c>
      <c r="R291" s="328" t="str">
        <f>IFERROR(VLOOKUP(R290,'P1'!$B:$AP,41,FALSE),"")</f>
        <v/>
      </c>
      <c r="S291" s="328" t="str">
        <f>IFERROR(VLOOKUP(S290,'P1'!$B:$AP,41,FALSE),"")</f>
        <v/>
      </c>
      <c r="T291" s="328" t="str">
        <f>IFERROR(VLOOKUP(T290,'P1'!$B:$AP,41,FALSE),"")</f>
        <v/>
      </c>
      <c r="U291" s="328" t="str">
        <f>IFERROR(VLOOKUP(U290,'P1'!$B:$AP,41,FALSE),"")</f>
        <v/>
      </c>
      <c r="V291" s="328" t="str">
        <f>IFERROR(VLOOKUP(V290,'P1'!$B:$AP,41,FALSE),"")</f>
        <v/>
      </c>
      <c r="W291" s="328" t="str">
        <f>IFERROR(VLOOKUP(W290,'P1'!$B:$AP,41,FALSE),"")</f>
        <v/>
      </c>
      <c r="X291" s="328" t="str">
        <f>IFERROR(VLOOKUP(X290,'P1'!$B:$AP,41,FALSE),"")</f>
        <v/>
      </c>
      <c r="Y291" s="328" t="str">
        <f>IFERROR(VLOOKUP(Y290,'P1'!$B:$AP,41,FALSE),"")</f>
        <v/>
      </c>
      <c r="Z291" s="328" t="str">
        <f>IFERROR(VLOOKUP(Z290,'P1'!$B:$AP,41,FALSE),"")</f>
        <v/>
      </c>
      <c r="AA291" s="328" t="str">
        <f>IFERROR(VLOOKUP(AA290,'P1'!$B:$AP,41,FALSE),"")</f>
        <v/>
      </c>
      <c r="AB291" s="328" t="str">
        <f>IFERROR(VLOOKUP(AB290,'P1'!$B:$AP,41,FALSE),"")</f>
        <v/>
      </c>
      <c r="AC291" s="328" t="str">
        <f>IFERROR(VLOOKUP(AC290,'P1'!$B:$AP,41,FALSE),"")</f>
        <v/>
      </c>
      <c r="AD291" s="328" t="str">
        <f>IFERROR(VLOOKUP(AD290,'P1'!$B:$AP,41,FALSE),"")</f>
        <v/>
      </c>
      <c r="AE291" s="328" t="str">
        <f>IFERROR(VLOOKUP(AE290,'P1'!$B:$AP,41,FALSE),"")</f>
        <v/>
      </c>
      <c r="AF291" s="328" t="str">
        <f>IFERROR(VLOOKUP(AF290,'P1'!$B:$AP,41,FALSE),"")</f>
        <v/>
      </c>
      <c r="AG291" s="328" t="str">
        <f>IFERROR(VLOOKUP(AG290,'P1'!$B:$AP,41,FALSE),"")</f>
        <v/>
      </c>
      <c r="AH291" s="328" t="str">
        <f>IFERROR(VLOOKUP(AH290,'P1'!$B:$AP,41,FALSE),"")</f>
        <v/>
      </c>
      <c r="AI291" s="328" t="str">
        <f>IFERROR(VLOOKUP(AI290,'P1'!$B:$AP,41,FALSE),"")</f>
        <v/>
      </c>
      <c r="AJ291" s="328" t="str">
        <f>IFERROR(VLOOKUP(AJ290,'P1'!$B:$AP,41,FALSE),"")</f>
        <v/>
      </c>
      <c r="AK291" s="328" t="str">
        <f>IFERROR(VLOOKUP(AK290,'P1'!$B:$AP,41,FALSE),"")</f>
        <v/>
      </c>
      <c r="AL291" s="328" t="str">
        <f>IFERROR(VLOOKUP(AL290,'P1'!$B:$AP,41,FALSE),"")</f>
        <v/>
      </c>
      <c r="AM291" s="328" t="str">
        <f>IFERROR(VLOOKUP(AM290,'P1'!$B:$AP,41,FALSE),"")</f>
        <v/>
      </c>
      <c r="AN291" s="549"/>
      <c r="AO291" s="527"/>
      <c r="AP291" s="553"/>
      <c r="AQ291" s="554"/>
      <c r="AR291" s="527"/>
      <c r="AS291" s="527"/>
      <c r="AT291" s="529"/>
      <c r="AU291" s="326" t="str">
        <f t="shared" ref="AU291" si="348">IFERROR(IF($D290="□",($AO290/$AK$6),($AO290/$AK$8)),"")</f>
        <v/>
      </c>
      <c r="AV291" s="326" t="str">
        <f t="shared" ref="AV291" si="349">IFERROR(IF($D290="□",($AN290/$AO$6),($AN290/$AO$8)),"")</f>
        <v/>
      </c>
      <c r="AX291" s="326" t="s">
        <v>565</v>
      </c>
      <c r="AY291" s="326" t="s">
        <v>565</v>
      </c>
    </row>
    <row r="292" spans="1:51" s="302" customFormat="1" ht="12" customHeight="1">
      <c r="A292" s="532"/>
      <c r="B292" s="535"/>
      <c r="C292" s="538"/>
      <c r="D292" s="541"/>
      <c r="E292" s="323"/>
      <c r="F292" s="546"/>
      <c r="G292" s="547"/>
      <c r="H292" s="327" t="s">
        <v>407</v>
      </c>
      <c r="I292" s="328" t="str">
        <f>IFERROR(VLOOKUP(I290,'P1'!$B:$AP,31,FALSE),"")</f>
        <v/>
      </c>
      <c r="J292" s="328" t="str">
        <f>IFERROR(VLOOKUP(J290,'P1'!$B:$AP,31,FALSE),"")</f>
        <v/>
      </c>
      <c r="K292" s="328" t="str">
        <f>IFERROR(VLOOKUP(K290,'P1'!$B:$AP,31,FALSE),"")</f>
        <v/>
      </c>
      <c r="L292" s="328" t="str">
        <f>IFERROR(VLOOKUP(L290,'P1'!$B:$AP,31,FALSE),"")</f>
        <v/>
      </c>
      <c r="M292" s="328" t="str">
        <f>IFERROR(VLOOKUP(M290,'P1'!$B:$AP,31,FALSE),"")</f>
        <v/>
      </c>
      <c r="N292" s="328" t="str">
        <f>IFERROR(VLOOKUP(N290,'P1'!$B:$AP,31,FALSE),"")</f>
        <v/>
      </c>
      <c r="O292" s="328" t="str">
        <f>IFERROR(VLOOKUP(O290,'P1'!$B:$AP,31,FALSE),"")</f>
        <v/>
      </c>
      <c r="P292" s="328" t="str">
        <f>IFERROR(VLOOKUP(P290,'P1'!$B:$AP,31,FALSE),"")</f>
        <v/>
      </c>
      <c r="Q292" s="328" t="str">
        <f>IFERROR(VLOOKUP(Q290,'P1'!$B:$AP,31,FALSE),"")</f>
        <v/>
      </c>
      <c r="R292" s="328" t="str">
        <f>IFERROR(VLOOKUP(R290,'P1'!$B:$AP,31,FALSE),"")</f>
        <v/>
      </c>
      <c r="S292" s="328" t="str">
        <f>IFERROR(VLOOKUP(S290,'P1'!$B:$AP,31,FALSE),"")</f>
        <v/>
      </c>
      <c r="T292" s="328" t="str">
        <f>IFERROR(VLOOKUP(T290,'P1'!$B:$AP,31,FALSE),"")</f>
        <v/>
      </c>
      <c r="U292" s="328" t="str">
        <f>IFERROR(VLOOKUP(U290,'P1'!$B:$AP,31,FALSE),"")</f>
        <v/>
      </c>
      <c r="V292" s="328" t="str">
        <f>IFERROR(VLOOKUP(V290,'P1'!$B:$AP,31,FALSE),"")</f>
        <v/>
      </c>
      <c r="W292" s="328" t="str">
        <f>IFERROR(VLOOKUP(W290,'P1'!$B:$AP,31,FALSE),"")</f>
        <v/>
      </c>
      <c r="X292" s="328" t="str">
        <f>IFERROR(VLOOKUP(X290,'P1'!$B:$AP,31,FALSE),"")</f>
        <v/>
      </c>
      <c r="Y292" s="328" t="str">
        <f>IFERROR(VLOOKUP(Y290,'P1'!$B:$AP,31,FALSE),"")</f>
        <v/>
      </c>
      <c r="Z292" s="328" t="str">
        <f>IFERROR(VLOOKUP(Z290,'P1'!$B:$AP,31,FALSE),"")</f>
        <v/>
      </c>
      <c r="AA292" s="328" t="str">
        <f>IFERROR(VLOOKUP(AA290,'P1'!$B:$AP,31,FALSE),"")</f>
        <v/>
      </c>
      <c r="AB292" s="328" t="str">
        <f>IFERROR(VLOOKUP(AB290,'P1'!$B:$AP,31,FALSE),"")</f>
        <v/>
      </c>
      <c r="AC292" s="328" t="str">
        <f>IFERROR(VLOOKUP(AC290,'P1'!$B:$AP,31,FALSE),"")</f>
        <v/>
      </c>
      <c r="AD292" s="328" t="str">
        <f>IFERROR(VLOOKUP(AD290,'P1'!$B:$AP,31,FALSE),"")</f>
        <v/>
      </c>
      <c r="AE292" s="328" t="str">
        <f>IFERROR(VLOOKUP(AE290,'P1'!$B:$AP,31,FALSE),"")</f>
        <v/>
      </c>
      <c r="AF292" s="328" t="str">
        <f>IFERROR(VLOOKUP(AF290,'P1'!$B:$AP,31,FALSE),"")</f>
        <v/>
      </c>
      <c r="AG292" s="328" t="str">
        <f>IFERROR(VLOOKUP(AG290,'P1'!$B:$AP,31,FALSE),"")</f>
        <v/>
      </c>
      <c r="AH292" s="328" t="str">
        <f>IFERROR(VLOOKUP(AH290,'P1'!$B:$AP,31,FALSE),"")</f>
        <v/>
      </c>
      <c r="AI292" s="328" t="str">
        <f>IFERROR(VLOOKUP(AI290,'P1'!$B:$AP,31,FALSE),"")</f>
        <v/>
      </c>
      <c r="AJ292" s="328" t="str">
        <f>IFERROR(VLOOKUP(AJ290,'P1'!$B:$AP,31,FALSE),"")</f>
        <v/>
      </c>
      <c r="AK292" s="328" t="str">
        <f>IFERROR(VLOOKUP(AK290,'P1'!$B:$AP,31,FALSE),"")</f>
        <v/>
      </c>
      <c r="AL292" s="328" t="str">
        <f>IFERROR(VLOOKUP(AL290,'P1'!$B:$AP,31,FALSE),"")</f>
        <v/>
      </c>
      <c r="AM292" s="328" t="str">
        <f>IFERROR(VLOOKUP(AM290,'P1'!$B:$AP,31,FALSE),"")</f>
        <v/>
      </c>
      <c r="AN292" s="550"/>
      <c r="AO292" s="528"/>
      <c r="AP292" s="555"/>
      <c r="AQ292" s="556"/>
      <c r="AR292" s="528"/>
      <c r="AS292" s="528"/>
      <c r="AT292" s="529"/>
      <c r="AU292" s="329"/>
      <c r="AV292" s="329"/>
      <c r="AX292" s="329"/>
      <c r="AY292" s="329"/>
    </row>
    <row r="293" spans="1:51" s="302" customFormat="1" ht="12" customHeight="1">
      <c r="A293" s="530">
        <v>91</v>
      </c>
      <c r="B293" s="533"/>
      <c r="C293" s="536"/>
      <c r="D293" s="539" t="s">
        <v>400</v>
      </c>
      <c r="E293" s="319"/>
      <c r="F293" s="542"/>
      <c r="G293" s="543"/>
      <c r="H293" s="320" t="s">
        <v>401</v>
      </c>
      <c r="I293" s="321"/>
      <c r="J293" s="321"/>
      <c r="K293" s="321"/>
      <c r="L293" s="321"/>
      <c r="M293" s="321"/>
      <c r="N293" s="321"/>
      <c r="O293" s="321"/>
      <c r="P293" s="321"/>
      <c r="Q293" s="321"/>
      <c r="R293" s="321"/>
      <c r="S293" s="321"/>
      <c r="T293" s="321"/>
      <c r="U293" s="321"/>
      <c r="V293" s="321"/>
      <c r="W293" s="321"/>
      <c r="X293" s="321"/>
      <c r="Y293" s="321"/>
      <c r="Z293" s="321"/>
      <c r="AA293" s="321"/>
      <c r="AB293" s="321"/>
      <c r="AC293" s="321"/>
      <c r="AD293" s="321"/>
      <c r="AE293" s="321"/>
      <c r="AF293" s="321"/>
      <c r="AG293" s="321"/>
      <c r="AH293" s="321"/>
      <c r="AI293" s="321"/>
      <c r="AJ293" s="321"/>
      <c r="AK293" s="321"/>
      <c r="AL293" s="321"/>
      <c r="AM293" s="321"/>
      <c r="AN293" s="548">
        <f t="shared" ref="AN293" si="350">IF(LEFT($AN$1,6)="共同生活援助",SUM(I294:AM294),SUM(I294:AM295))</f>
        <v>0</v>
      </c>
      <c r="AO293" s="526">
        <f>IF($AN$3="４週",AN293/4,AN293/(DAY(EOMONTH($I$21,0))/7))</f>
        <v>0</v>
      </c>
      <c r="AP293" s="551"/>
      <c r="AQ293" s="552"/>
      <c r="AR293" s="526" t="str">
        <f t="shared" ref="AR293" si="351">IF($AN$3="４週",AU294,AV294)</f>
        <v/>
      </c>
      <c r="AS293" s="526"/>
      <c r="AT293" s="529"/>
      <c r="AU293" s="322" t="s">
        <v>402</v>
      </c>
      <c r="AV293" s="322" t="s">
        <v>403</v>
      </c>
      <c r="AX293" s="322" t="s">
        <v>404</v>
      </c>
      <c r="AY293" s="322" t="s">
        <v>405</v>
      </c>
    </row>
    <row r="294" spans="1:51" s="302" customFormat="1" ht="12" customHeight="1">
      <c r="A294" s="531"/>
      <c r="B294" s="534"/>
      <c r="C294" s="537"/>
      <c r="D294" s="540"/>
      <c r="E294" s="323"/>
      <c r="F294" s="544"/>
      <c r="G294" s="545"/>
      <c r="H294" s="324" t="s">
        <v>406</v>
      </c>
      <c r="I294" s="328" t="str">
        <f>IFERROR(VLOOKUP(I293,'P1'!$B:$AP,41,FALSE),"")</f>
        <v/>
      </c>
      <c r="J294" s="328" t="str">
        <f>IFERROR(VLOOKUP(J293,'P1'!$B:$AP,41,FALSE),"")</f>
        <v/>
      </c>
      <c r="K294" s="328" t="str">
        <f>IFERROR(VLOOKUP(K293,'P1'!$B:$AP,41,FALSE),"")</f>
        <v/>
      </c>
      <c r="L294" s="328" t="str">
        <f>IFERROR(VLOOKUP(L293,'P1'!$B:$AP,41,FALSE),"")</f>
        <v/>
      </c>
      <c r="M294" s="328" t="str">
        <f>IFERROR(VLOOKUP(M293,'P1'!$B:$AP,41,FALSE),"")</f>
        <v/>
      </c>
      <c r="N294" s="328" t="str">
        <f>IFERROR(VLOOKUP(N293,'P1'!$B:$AP,41,FALSE),"")</f>
        <v/>
      </c>
      <c r="O294" s="328" t="str">
        <f>IFERROR(VLOOKUP(O293,'P1'!$B:$AP,41,FALSE),"")</f>
        <v/>
      </c>
      <c r="P294" s="328" t="str">
        <f>IFERROR(VLOOKUP(P293,'P1'!$B:$AP,41,FALSE),"")</f>
        <v/>
      </c>
      <c r="Q294" s="328" t="str">
        <f>IFERROR(VLOOKUP(Q293,'P1'!$B:$AP,41,FALSE),"")</f>
        <v/>
      </c>
      <c r="R294" s="328" t="str">
        <f>IFERROR(VLOOKUP(R293,'P1'!$B:$AP,41,FALSE),"")</f>
        <v/>
      </c>
      <c r="S294" s="328" t="str">
        <f>IFERROR(VLOOKUP(S293,'P1'!$B:$AP,41,FALSE),"")</f>
        <v/>
      </c>
      <c r="T294" s="328" t="str">
        <f>IFERROR(VLOOKUP(T293,'P1'!$B:$AP,41,FALSE),"")</f>
        <v/>
      </c>
      <c r="U294" s="328" t="str">
        <f>IFERROR(VLOOKUP(U293,'P1'!$B:$AP,41,FALSE),"")</f>
        <v/>
      </c>
      <c r="V294" s="328" t="str">
        <f>IFERROR(VLOOKUP(V293,'P1'!$B:$AP,41,FALSE),"")</f>
        <v/>
      </c>
      <c r="W294" s="328" t="str">
        <f>IFERROR(VLOOKUP(W293,'P1'!$B:$AP,41,FALSE),"")</f>
        <v/>
      </c>
      <c r="X294" s="328" t="str">
        <f>IFERROR(VLOOKUP(X293,'P1'!$B:$AP,41,FALSE),"")</f>
        <v/>
      </c>
      <c r="Y294" s="328" t="str">
        <f>IFERROR(VLOOKUP(Y293,'P1'!$B:$AP,41,FALSE),"")</f>
        <v/>
      </c>
      <c r="Z294" s="328" t="str">
        <f>IFERROR(VLOOKUP(Z293,'P1'!$B:$AP,41,FALSE),"")</f>
        <v/>
      </c>
      <c r="AA294" s="328" t="str">
        <f>IFERROR(VLOOKUP(AA293,'P1'!$B:$AP,41,FALSE),"")</f>
        <v/>
      </c>
      <c r="AB294" s="328" t="str">
        <f>IFERROR(VLOOKUP(AB293,'P1'!$B:$AP,41,FALSE),"")</f>
        <v/>
      </c>
      <c r="AC294" s="328" t="str">
        <f>IFERROR(VLOOKUP(AC293,'P1'!$B:$AP,41,FALSE),"")</f>
        <v/>
      </c>
      <c r="AD294" s="328" t="str">
        <f>IFERROR(VLOOKUP(AD293,'P1'!$B:$AP,41,FALSE),"")</f>
        <v/>
      </c>
      <c r="AE294" s="328" t="str">
        <f>IFERROR(VLOOKUP(AE293,'P1'!$B:$AP,41,FALSE),"")</f>
        <v/>
      </c>
      <c r="AF294" s="328" t="str">
        <f>IFERROR(VLOOKUP(AF293,'P1'!$B:$AP,41,FALSE),"")</f>
        <v/>
      </c>
      <c r="AG294" s="328" t="str">
        <f>IFERROR(VLOOKUP(AG293,'P1'!$B:$AP,41,FALSE),"")</f>
        <v/>
      </c>
      <c r="AH294" s="328" t="str">
        <f>IFERROR(VLOOKUP(AH293,'P1'!$B:$AP,41,FALSE),"")</f>
        <v/>
      </c>
      <c r="AI294" s="328" t="str">
        <f>IFERROR(VLOOKUP(AI293,'P1'!$B:$AP,41,FALSE),"")</f>
        <v/>
      </c>
      <c r="AJ294" s="328" t="str">
        <f>IFERROR(VLOOKUP(AJ293,'P1'!$B:$AP,41,FALSE),"")</f>
        <v/>
      </c>
      <c r="AK294" s="328" t="str">
        <f>IFERROR(VLOOKUP(AK293,'P1'!$B:$AP,41,FALSE),"")</f>
        <v/>
      </c>
      <c r="AL294" s="328" t="str">
        <f>IFERROR(VLOOKUP(AL293,'P1'!$B:$AP,41,FALSE),"")</f>
        <v/>
      </c>
      <c r="AM294" s="328" t="str">
        <f>IFERROR(VLOOKUP(AM293,'P1'!$B:$AP,41,FALSE),"")</f>
        <v/>
      </c>
      <c r="AN294" s="549"/>
      <c r="AO294" s="527"/>
      <c r="AP294" s="553"/>
      <c r="AQ294" s="554"/>
      <c r="AR294" s="527"/>
      <c r="AS294" s="527"/>
      <c r="AT294" s="529"/>
      <c r="AU294" s="326" t="str">
        <f t="shared" ref="AU294" si="352">IFERROR(IF($D293="□",($AO293/$AK$6),($AO293/$AK$8)),"")</f>
        <v/>
      </c>
      <c r="AV294" s="326" t="str">
        <f t="shared" ref="AV294" si="353">IFERROR(IF($D293="□",($AN293/$AO$6),($AN293/$AO$8)),"")</f>
        <v/>
      </c>
      <c r="AX294" s="326" t="s">
        <v>565</v>
      </c>
      <c r="AY294" s="326" t="s">
        <v>565</v>
      </c>
    </row>
    <row r="295" spans="1:51" s="302" customFormat="1" ht="12" customHeight="1">
      <c r="A295" s="532"/>
      <c r="B295" s="535"/>
      <c r="C295" s="538"/>
      <c r="D295" s="541"/>
      <c r="E295" s="323"/>
      <c r="F295" s="546"/>
      <c r="G295" s="547"/>
      <c r="H295" s="327" t="s">
        <v>407</v>
      </c>
      <c r="I295" s="328" t="str">
        <f>IFERROR(VLOOKUP(I293,'P1'!$B:$AP,31,FALSE),"")</f>
        <v/>
      </c>
      <c r="J295" s="328" t="str">
        <f>IFERROR(VLOOKUP(J293,'P1'!$B:$AP,31,FALSE),"")</f>
        <v/>
      </c>
      <c r="K295" s="328" t="str">
        <f>IFERROR(VLOOKUP(K293,'P1'!$B:$AP,31,FALSE),"")</f>
        <v/>
      </c>
      <c r="L295" s="328" t="str">
        <f>IFERROR(VLOOKUP(L293,'P1'!$B:$AP,31,FALSE),"")</f>
        <v/>
      </c>
      <c r="M295" s="328" t="str">
        <f>IFERROR(VLOOKUP(M293,'P1'!$B:$AP,31,FALSE),"")</f>
        <v/>
      </c>
      <c r="N295" s="328" t="str">
        <f>IFERROR(VLOOKUP(N293,'P1'!$B:$AP,31,FALSE),"")</f>
        <v/>
      </c>
      <c r="O295" s="328" t="str">
        <f>IFERROR(VLOOKUP(O293,'P1'!$B:$AP,31,FALSE),"")</f>
        <v/>
      </c>
      <c r="P295" s="328" t="str">
        <f>IFERROR(VLOOKUP(P293,'P1'!$B:$AP,31,FALSE),"")</f>
        <v/>
      </c>
      <c r="Q295" s="328" t="str">
        <f>IFERROR(VLOOKUP(Q293,'P1'!$B:$AP,31,FALSE),"")</f>
        <v/>
      </c>
      <c r="R295" s="328" t="str">
        <f>IFERROR(VLOOKUP(R293,'P1'!$B:$AP,31,FALSE),"")</f>
        <v/>
      </c>
      <c r="S295" s="328" t="str">
        <f>IFERROR(VLOOKUP(S293,'P1'!$B:$AP,31,FALSE),"")</f>
        <v/>
      </c>
      <c r="T295" s="328" t="str">
        <f>IFERROR(VLOOKUP(T293,'P1'!$B:$AP,31,FALSE),"")</f>
        <v/>
      </c>
      <c r="U295" s="328" t="str">
        <f>IFERROR(VLOOKUP(U293,'P1'!$B:$AP,31,FALSE),"")</f>
        <v/>
      </c>
      <c r="V295" s="328" t="str">
        <f>IFERROR(VLOOKUP(V293,'P1'!$B:$AP,31,FALSE),"")</f>
        <v/>
      </c>
      <c r="W295" s="328" t="str">
        <f>IFERROR(VLOOKUP(W293,'P1'!$B:$AP,31,FALSE),"")</f>
        <v/>
      </c>
      <c r="X295" s="328" t="str">
        <f>IFERROR(VLOOKUP(X293,'P1'!$B:$AP,31,FALSE),"")</f>
        <v/>
      </c>
      <c r="Y295" s="328" t="str">
        <f>IFERROR(VLOOKUP(Y293,'P1'!$B:$AP,31,FALSE),"")</f>
        <v/>
      </c>
      <c r="Z295" s="328" t="str">
        <f>IFERROR(VLOOKUP(Z293,'P1'!$B:$AP,31,FALSE),"")</f>
        <v/>
      </c>
      <c r="AA295" s="328" t="str">
        <f>IFERROR(VLOOKUP(AA293,'P1'!$B:$AP,31,FALSE),"")</f>
        <v/>
      </c>
      <c r="AB295" s="328" t="str">
        <f>IFERROR(VLOOKUP(AB293,'P1'!$B:$AP,31,FALSE),"")</f>
        <v/>
      </c>
      <c r="AC295" s="328" t="str">
        <f>IFERROR(VLOOKUP(AC293,'P1'!$B:$AP,31,FALSE),"")</f>
        <v/>
      </c>
      <c r="AD295" s="328" t="str">
        <f>IFERROR(VLOOKUP(AD293,'P1'!$B:$AP,31,FALSE),"")</f>
        <v/>
      </c>
      <c r="AE295" s="328" t="str">
        <f>IFERROR(VLOOKUP(AE293,'P1'!$B:$AP,31,FALSE),"")</f>
        <v/>
      </c>
      <c r="AF295" s="328" t="str">
        <f>IFERROR(VLOOKUP(AF293,'P1'!$B:$AP,31,FALSE),"")</f>
        <v/>
      </c>
      <c r="AG295" s="328" t="str">
        <f>IFERROR(VLOOKUP(AG293,'P1'!$B:$AP,31,FALSE),"")</f>
        <v/>
      </c>
      <c r="AH295" s="328" t="str">
        <f>IFERROR(VLOOKUP(AH293,'P1'!$B:$AP,31,FALSE),"")</f>
        <v/>
      </c>
      <c r="AI295" s="328" t="str">
        <f>IFERROR(VLOOKUP(AI293,'P1'!$B:$AP,31,FALSE),"")</f>
        <v/>
      </c>
      <c r="AJ295" s="328" t="str">
        <f>IFERROR(VLOOKUP(AJ293,'P1'!$B:$AP,31,FALSE),"")</f>
        <v/>
      </c>
      <c r="AK295" s="328" t="str">
        <f>IFERROR(VLOOKUP(AK293,'P1'!$B:$AP,31,FALSE),"")</f>
        <v/>
      </c>
      <c r="AL295" s="328" t="str">
        <f>IFERROR(VLOOKUP(AL293,'P1'!$B:$AP,31,FALSE),"")</f>
        <v/>
      </c>
      <c r="AM295" s="328" t="str">
        <f>IFERROR(VLOOKUP(AM293,'P1'!$B:$AP,31,FALSE),"")</f>
        <v/>
      </c>
      <c r="AN295" s="550"/>
      <c r="AO295" s="528"/>
      <c r="AP295" s="555"/>
      <c r="AQ295" s="556"/>
      <c r="AR295" s="528"/>
      <c r="AS295" s="528"/>
      <c r="AT295" s="529"/>
      <c r="AU295" s="329"/>
      <c r="AV295" s="329"/>
      <c r="AX295" s="329"/>
      <c r="AY295" s="329"/>
    </row>
    <row r="296" spans="1:51" s="302" customFormat="1" ht="12" customHeight="1">
      <c r="A296" s="530">
        <v>92</v>
      </c>
      <c r="B296" s="533"/>
      <c r="C296" s="536"/>
      <c r="D296" s="539" t="s">
        <v>400</v>
      </c>
      <c r="E296" s="319"/>
      <c r="F296" s="542"/>
      <c r="G296" s="543"/>
      <c r="H296" s="320" t="s">
        <v>401</v>
      </c>
      <c r="I296" s="321"/>
      <c r="J296" s="321"/>
      <c r="K296" s="321"/>
      <c r="L296" s="321"/>
      <c r="M296" s="321"/>
      <c r="N296" s="321"/>
      <c r="O296" s="321"/>
      <c r="P296" s="321"/>
      <c r="Q296" s="321"/>
      <c r="R296" s="321"/>
      <c r="S296" s="321"/>
      <c r="T296" s="321"/>
      <c r="U296" s="321"/>
      <c r="V296" s="321"/>
      <c r="W296" s="321"/>
      <c r="X296" s="321"/>
      <c r="Y296" s="321"/>
      <c r="Z296" s="321"/>
      <c r="AA296" s="321"/>
      <c r="AB296" s="321"/>
      <c r="AC296" s="321"/>
      <c r="AD296" s="321"/>
      <c r="AE296" s="321"/>
      <c r="AF296" s="321"/>
      <c r="AG296" s="321"/>
      <c r="AH296" s="321"/>
      <c r="AI296" s="321"/>
      <c r="AJ296" s="321"/>
      <c r="AK296" s="321"/>
      <c r="AL296" s="321"/>
      <c r="AM296" s="321"/>
      <c r="AN296" s="548">
        <f t="shared" ref="AN296" si="354">IF(LEFT($AN$1,6)="共同生活援助",SUM(I297:AM297),SUM(I297:AM298))</f>
        <v>0</v>
      </c>
      <c r="AO296" s="526">
        <f>IF($AN$3="４週",AN296/4,AN296/(DAY(EOMONTH($I$21,0))/7))</f>
        <v>0</v>
      </c>
      <c r="AP296" s="551"/>
      <c r="AQ296" s="552"/>
      <c r="AR296" s="526" t="str">
        <f t="shared" ref="AR296" si="355">IF($AN$3="４週",AU297,AV297)</f>
        <v/>
      </c>
      <c r="AS296" s="526"/>
      <c r="AT296" s="529"/>
      <c r="AU296" s="322" t="s">
        <v>402</v>
      </c>
      <c r="AV296" s="322" t="s">
        <v>403</v>
      </c>
      <c r="AX296" s="322" t="s">
        <v>404</v>
      </c>
      <c r="AY296" s="322" t="s">
        <v>405</v>
      </c>
    </row>
    <row r="297" spans="1:51" s="302" customFormat="1" ht="12" customHeight="1">
      <c r="A297" s="531"/>
      <c r="B297" s="534"/>
      <c r="C297" s="537"/>
      <c r="D297" s="540"/>
      <c r="E297" s="323"/>
      <c r="F297" s="544"/>
      <c r="G297" s="545"/>
      <c r="H297" s="324" t="s">
        <v>406</v>
      </c>
      <c r="I297" s="328" t="str">
        <f>IFERROR(VLOOKUP(I296,'P1'!$B:$AP,41,FALSE),"")</f>
        <v/>
      </c>
      <c r="J297" s="328" t="str">
        <f>IFERROR(VLOOKUP(J296,'P1'!$B:$AP,41,FALSE),"")</f>
        <v/>
      </c>
      <c r="K297" s="328" t="str">
        <f>IFERROR(VLOOKUP(K296,'P1'!$B:$AP,41,FALSE),"")</f>
        <v/>
      </c>
      <c r="L297" s="328" t="str">
        <f>IFERROR(VLOOKUP(L296,'P1'!$B:$AP,41,FALSE),"")</f>
        <v/>
      </c>
      <c r="M297" s="328" t="str">
        <f>IFERROR(VLOOKUP(M296,'P1'!$B:$AP,41,FALSE),"")</f>
        <v/>
      </c>
      <c r="N297" s="328" t="str">
        <f>IFERROR(VLOOKUP(N296,'P1'!$B:$AP,41,FALSE),"")</f>
        <v/>
      </c>
      <c r="O297" s="328" t="str">
        <f>IFERROR(VLOOKUP(O296,'P1'!$B:$AP,41,FALSE),"")</f>
        <v/>
      </c>
      <c r="P297" s="328" t="str">
        <f>IFERROR(VLOOKUP(P296,'P1'!$B:$AP,41,FALSE),"")</f>
        <v/>
      </c>
      <c r="Q297" s="328" t="str">
        <f>IFERROR(VLOOKUP(Q296,'P1'!$B:$AP,41,FALSE),"")</f>
        <v/>
      </c>
      <c r="R297" s="328" t="str">
        <f>IFERROR(VLOOKUP(R296,'P1'!$B:$AP,41,FALSE),"")</f>
        <v/>
      </c>
      <c r="S297" s="328" t="str">
        <f>IFERROR(VLOOKUP(S296,'P1'!$B:$AP,41,FALSE),"")</f>
        <v/>
      </c>
      <c r="T297" s="328" t="str">
        <f>IFERROR(VLOOKUP(T296,'P1'!$B:$AP,41,FALSE),"")</f>
        <v/>
      </c>
      <c r="U297" s="328" t="str">
        <f>IFERROR(VLOOKUP(U296,'P1'!$B:$AP,41,FALSE),"")</f>
        <v/>
      </c>
      <c r="V297" s="328" t="str">
        <f>IFERROR(VLOOKUP(V296,'P1'!$B:$AP,41,FALSE),"")</f>
        <v/>
      </c>
      <c r="W297" s="328" t="str">
        <f>IFERROR(VLOOKUP(W296,'P1'!$B:$AP,41,FALSE),"")</f>
        <v/>
      </c>
      <c r="X297" s="328" t="str">
        <f>IFERROR(VLOOKUP(X296,'P1'!$B:$AP,41,FALSE),"")</f>
        <v/>
      </c>
      <c r="Y297" s="328" t="str">
        <f>IFERROR(VLOOKUP(Y296,'P1'!$B:$AP,41,FALSE),"")</f>
        <v/>
      </c>
      <c r="Z297" s="328" t="str">
        <f>IFERROR(VLOOKUP(Z296,'P1'!$B:$AP,41,FALSE),"")</f>
        <v/>
      </c>
      <c r="AA297" s="328" t="str">
        <f>IFERROR(VLOOKUP(AA296,'P1'!$B:$AP,41,FALSE),"")</f>
        <v/>
      </c>
      <c r="AB297" s="328" t="str">
        <f>IFERROR(VLOOKUP(AB296,'P1'!$B:$AP,41,FALSE),"")</f>
        <v/>
      </c>
      <c r="AC297" s="328" t="str">
        <f>IFERROR(VLOOKUP(AC296,'P1'!$B:$AP,41,FALSE),"")</f>
        <v/>
      </c>
      <c r="AD297" s="328" t="str">
        <f>IFERROR(VLOOKUP(AD296,'P1'!$B:$AP,41,FALSE),"")</f>
        <v/>
      </c>
      <c r="AE297" s="328" t="str">
        <f>IFERROR(VLOOKUP(AE296,'P1'!$B:$AP,41,FALSE),"")</f>
        <v/>
      </c>
      <c r="AF297" s="328" t="str">
        <f>IFERROR(VLOOKUP(AF296,'P1'!$B:$AP,41,FALSE),"")</f>
        <v/>
      </c>
      <c r="AG297" s="328" t="str">
        <f>IFERROR(VLOOKUP(AG296,'P1'!$B:$AP,41,FALSE),"")</f>
        <v/>
      </c>
      <c r="AH297" s="328" t="str">
        <f>IFERROR(VLOOKUP(AH296,'P1'!$B:$AP,41,FALSE),"")</f>
        <v/>
      </c>
      <c r="AI297" s="328" t="str">
        <f>IFERROR(VLOOKUP(AI296,'P1'!$B:$AP,41,FALSE),"")</f>
        <v/>
      </c>
      <c r="AJ297" s="328" t="str">
        <f>IFERROR(VLOOKUP(AJ296,'P1'!$B:$AP,41,FALSE),"")</f>
        <v/>
      </c>
      <c r="AK297" s="328" t="str">
        <f>IFERROR(VLOOKUP(AK296,'P1'!$B:$AP,41,FALSE),"")</f>
        <v/>
      </c>
      <c r="AL297" s="328" t="str">
        <f>IFERROR(VLOOKUP(AL296,'P1'!$B:$AP,41,FALSE),"")</f>
        <v/>
      </c>
      <c r="AM297" s="328" t="str">
        <f>IFERROR(VLOOKUP(AM296,'P1'!$B:$AP,41,FALSE),"")</f>
        <v/>
      </c>
      <c r="AN297" s="549"/>
      <c r="AO297" s="527"/>
      <c r="AP297" s="553"/>
      <c r="AQ297" s="554"/>
      <c r="AR297" s="527"/>
      <c r="AS297" s="527"/>
      <c r="AT297" s="529"/>
      <c r="AU297" s="326" t="str">
        <f t="shared" ref="AU297" si="356">IFERROR(IF($D296="□",($AO296/$AK$6),($AO296/$AK$8)),"")</f>
        <v/>
      </c>
      <c r="AV297" s="326" t="str">
        <f t="shared" ref="AV297" si="357">IFERROR(IF($D296="□",($AN296/$AO$6),($AN296/$AO$8)),"")</f>
        <v/>
      </c>
      <c r="AX297" s="326" t="s">
        <v>565</v>
      </c>
      <c r="AY297" s="326" t="s">
        <v>565</v>
      </c>
    </row>
    <row r="298" spans="1:51" s="302" customFormat="1" ht="12" customHeight="1">
      <c r="A298" s="532"/>
      <c r="B298" s="535"/>
      <c r="C298" s="538"/>
      <c r="D298" s="541"/>
      <c r="E298" s="323"/>
      <c r="F298" s="546"/>
      <c r="G298" s="547"/>
      <c r="H298" s="327" t="s">
        <v>407</v>
      </c>
      <c r="I298" s="328" t="str">
        <f>IFERROR(VLOOKUP(I296,'P1'!$B:$AP,31,FALSE),"")</f>
        <v/>
      </c>
      <c r="J298" s="328" t="str">
        <f>IFERROR(VLOOKUP(J296,'P1'!$B:$AP,31,FALSE),"")</f>
        <v/>
      </c>
      <c r="K298" s="328" t="str">
        <f>IFERROR(VLOOKUP(K296,'P1'!$B:$AP,31,FALSE),"")</f>
        <v/>
      </c>
      <c r="L298" s="328" t="str">
        <f>IFERROR(VLOOKUP(L296,'P1'!$B:$AP,31,FALSE),"")</f>
        <v/>
      </c>
      <c r="M298" s="328" t="str">
        <f>IFERROR(VLOOKUP(M296,'P1'!$B:$AP,31,FALSE),"")</f>
        <v/>
      </c>
      <c r="N298" s="328" t="str">
        <f>IFERROR(VLOOKUP(N296,'P1'!$B:$AP,31,FALSE),"")</f>
        <v/>
      </c>
      <c r="O298" s="328" t="str">
        <f>IFERROR(VLOOKUP(O296,'P1'!$B:$AP,31,FALSE),"")</f>
        <v/>
      </c>
      <c r="P298" s="328" t="str">
        <f>IFERROR(VLOOKUP(P296,'P1'!$B:$AP,31,FALSE),"")</f>
        <v/>
      </c>
      <c r="Q298" s="328" t="str">
        <f>IFERROR(VLOOKUP(Q296,'P1'!$B:$AP,31,FALSE),"")</f>
        <v/>
      </c>
      <c r="R298" s="328" t="str">
        <f>IFERROR(VLOOKUP(R296,'P1'!$B:$AP,31,FALSE),"")</f>
        <v/>
      </c>
      <c r="S298" s="328" t="str">
        <f>IFERROR(VLOOKUP(S296,'P1'!$B:$AP,31,FALSE),"")</f>
        <v/>
      </c>
      <c r="T298" s="328" t="str">
        <f>IFERROR(VLOOKUP(T296,'P1'!$B:$AP,31,FALSE),"")</f>
        <v/>
      </c>
      <c r="U298" s="328" t="str">
        <f>IFERROR(VLOOKUP(U296,'P1'!$B:$AP,31,FALSE),"")</f>
        <v/>
      </c>
      <c r="V298" s="328" t="str">
        <f>IFERROR(VLOOKUP(V296,'P1'!$B:$AP,31,FALSE),"")</f>
        <v/>
      </c>
      <c r="W298" s="328" t="str">
        <f>IFERROR(VLOOKUP(W296,'P1'!$B:$AP,31,FALSE),"")</f>
        <v/>
      </c>
      <c r="X298" s="328" t="str">
        <f>IFERROR(VLOOKUP(X296,'P1'!$B:$AP,31,FALSE),"")</f>
        <v/>
      </c>
      <c r="Y298" s="328" t="str">
        <f>IFERROR(VLOOKUP(Y296,'P1'!$B:$AP,31,FALSE),"")</f>
        <v/>
      </c>
      <c r="Z298" s="328" t="str">
        <f>IFERROR(VLOOKUP(Z296,'P1'!$B:$AP,31,FALSE),"")</f>
        <v/>
      </c>
      <c r="AA298" s="328" t="str">
        <f>IFERROR(VLOOKUP(AA296,'P1'!$B:$AP,31,FALSE),"")</f>
        <v/>
      </c>
      <c r="AB298" s="328" t="str">
        <f>IFERROR(VLOOKUP(AB296,'P1'!$B:$AP,31,FALSE),"")</f>
        <v/>
      </c>
      <c r="AC298" s="328" t="str">
        <f>IFERROR(VLOOKUP(AC296,'P1'!$B:$AP,31,FALSE),"")</f>
        <v/>
      </c>
      <c r="AD298" s="328" t="str">
        <f>IFERROR(VLOOKUP(AD296,'P1'!$B:$AP,31,FALSE),"")</f>
        <v/>
      </c>
      <c r="AE298" s="328" t="str">
        <f>IFERROR(VLOOKUP(AE296,'P1'!$B:$AP,31,FALSE),"")</f>
        <v/>
      </c>
      <c r="AF298" s="328" t="str">
        <f>IFERROR(VLOOKUP(AF296,'P1'!$B:$AP,31,FALSE),"")</f>
        <v/>
      </c>
      <c r="AG298" s="328" t="str">
        <f>IFERROR(VLOOKUP(AG296,'P1'!$B:$AP,31,FALSE),"")</f>
        <v/>
      </c>
      <c r="AH298" s="328" t="str">
        <f>IFERROR(VLOOKUP(AH296,'P1'!$B:$AP,31,FALSE),"")</f>
        <v/>
      </c>
      <c r="AI298" s="328" t="str">
        <f>IFERROR(VLOOKUP(AI296,'P1'!$B:$AP,31,FALSE),"")</f>
        <v/>
      </c>
      <c r="AJ298" s="328" t="str">
        <f>IFERROR(VLOOKUP(AJ296,'P1'!$B:$AP,31,FALSE),"")</f>
        <v/>
      </c>
      <c r="AK298" s="328" t="str">
        <f>IFERROR(VLOOKUP(AK296,'P1'!$B:$AP,31,FALSE),"")</f>
        <v/>
      </c>
      <c r="AL298" s="328" t="str">
        <f>IFERROR(VLOOKUP(AL296,'P1'!$B:$AP,31,FALSE),"")</f>
        <v/>
      </c>
      <c r="AM298" s="328" t="str">
        <f>IFERROR(VLOOKUP(AM296,'P1'!$B:$AP,31,FALSE),"")</f>
        <v/>
      </c>
      <c r="AN298" s="550"/>
      <c r="AO298" s="528"/>
      <c r="AP298" s="555"/>
      <c r="AQ298" s="556"/>
      <c r="AR298" s="528"/>
      <c r="AS298" s="528"/>
      <c r="AT298" s="529"/>
      <c r="AU298" s="329"/>
      <c r="AV298" s="329"/>
      <c r="AX298" s="329"/>
      <c r="AY298" s="329"/>
    </row>
    <row r="299" spans="1:51" s="302" customFormat="1" ht="12" customHeight="1">
      <c r="A299" s="530">
        <v>93</v>
      </c>
      <c r="B299" s="533"/>
      <c r="C299" s="536"/>
      <c r="D299" s="539" t="s">
        <v>400</v>
      </c>
      <c r="E299" s="319"/>
      <c r="F299" s="542"/>
      <c r="G299" s="543"/>
      <c r="H299" s="320" t="s">
        <v>401</v>
      </c>
      <c r="I299" s="321"/>
      <c r="J299" s="321"/>
      <c r="K299" s="321"/>
      <c r="L299" s="321"/>
      <c r="M299" s="321"/>
      <c r="N299" s="321"/>
      <c r="O299" s="321"/>
      <c r="P299" s="321"/>
      <c r="Q299" s="321"/>
      <c r="R299" s="321"/>
      <c r="S299" s="321"/>
      <c r="T299" s="321"/>
      <c r="U299" s="321"/>
      <c r="V299" s="321"/>
      <c r="W299" s="321"/>
      <c r="X299" s="321"/>
      <c r="Y299" s="321"/>
      <c r="Z299" s="321"/>
      <c r="AA299" s="321"/>
      <c r="AB299" s="321"/>
      <c r="AC299" s="321"/>
      <c r="AD299" s="321"/>
      <c r="AE299" s="321"/>
      <c r="AF299" s="321"/>
      <c r="AG299" s="321"/>
      <c r="AH299" s="321"/>
      <c r="AI299" s="321"/>
      <c r="AJ299" s="321"/>
      <c r="AK299" s="321"/>
      <c r="AL299" s="321"/>
      <c r="AM299" s="321"/>
      <c r="AN299" s="548">
        <f t="shared" ref="AN299" si="358">IF(LEFT($AN$1,6)="共同生活援助",SUM(I300:AM300),SUM(I300:AM301))</f>
        <v>0</v>
      </c>
      <c r="AO299" s="526">
        <f>IF($AN$3="４週",AN299/4,AN299/(DAY(EOMONTH($I$21,0))/7))</f>
        <v>0</v>
      </c>
      <c r="AP299" s="551"/>
      <c r="AQ299" s="552"/>
      <c r="AR299" s="526" t="str">
        <f t="shared" ref="AR299" si="359">IF($AN$3="４週",AU300,AV300)</f>
        <v/>
      </c>
      <c r="AS299" s="526"/>
      <c r="AT299" s="529"/>
      <c r="AU299" s="322" t="s">
        <v>402</v>
      </c>
      <c r="AV299" s="322" t="s">
        <v>403</v>
      </c>
      <c r="AX299" s="322" t="s">
        <v>404</v>
      </c>
      <c r="AY299" s="322" t="s">
        <v>405</v>
      </c>
    </row>
    <row r="300" spans="1:51" s="302" customFormat="1" ht="12" customHeight="1">
      <c r="A300" s="531"/>
      <c r="B300" s="534"/>
      <c r="C300" s="537"/>
      <c r="D300" s="540"/>
      <c r="E300" s="323"/>
      <c r="F300" s="544"/>
      <c r="G300" s="545"/>
      <c r="H300" s="324" t="s">
        <v>406</v>
      </c>
      <c r="I300" s="328" t="str">
        <f>IFERROR(VLOOKUP(I299,'P1'!$B:$AP,41,FALSE),"")</f>
        <v/>
      </c>
      <c r="J300" s="328" t="str">
        <f>IFERROR(VLOOKUP(J299,'P1'!$B:$AP,41,FALSE),"")</f>
        <v/>
      </c>
      <c r="K300" s="328" t="str">
        <f>IFERROR(VLOOKUP(K299,'P1'!$B:$AP,41,FALSE),"")</f>
        <v/>
      </c>
      <c r="L300" s="328" t="str">
        <f>IFERROR(VLOOKUP(L299,'P1'!$B:$AP,41,FALSE),"")</f>
        <v/>
      </c>
      <c r="M300" s="328" t="str">
        <f>IFERROR(VLOOKUP(M299,'P1'!$B:$AP,41,FALSE),"")</f>
        <v/>
      </c>
      <c r="N300" s="328" t="str">
        <f>IFERROR(VLOOKUP(N299,'P1'!$B:$AP,41,FALSE),"")</f>
        <v/>
      </c>
      <c r="O300" s="328" t="str">
        <f>IFERROR(VLOOKUP(O299,'P1'!$B:$AP,41,FALSE),"")</f>
        <v/>
      </c>
      <c r="P300" s="328" t="str">
        <f>IFERROR(VLOOKUP(P299,'P1'!$B:$AP,41,FALSE),"")</f>
        <v/>
      </c>
      <c r="Q300" s="328" t="str">
        <f>IFERROR(VLOOKUP(Q299,'P1'!$B:$AP,41,FALSE),"")</f>
        <v/>
      </c>
      <c r="R300" s="328" t="str">
        <f>IFERROR(VLOOKUP(R299,'P1'!$B:$AP,41,FALSE),"")</f>
        <v/>
      </c>
      <c r="S300" s="328" t="str">
        <f>IFERROR(VLOOKUP(S299,'P1'!$B:$AP,41,FALSE),"")</f>
        <v/>
      </c>
      <c r="T300" s="328" t="str">
        <f>IFERROR(VLOOKUP(T299,'P1'!$B:$AP,41,FALSE),"")</f>
        <v/>
      </c>
      <c r="U300" s="328" t="str">
        <f>IFERROR(VLOOKUP(U299,'P1'!$B:$AP,41,FALSE),"")</f>
        <v/>
      </c>
      <c r="V300" s="328" t="str">
        <f>IFERROR(VLOOKUP(V299,'P1'!$B:$AP,41,FALSE),"")</f>
        <v/>
      </c>
      <c r="W300" s="328" t="str">
        <f>IFERROR(VLOOKUP(W299,'P1'!$B:$AP,41,FALSE),"")</f>
        <v/>
      </c>
      <c r="X300" s="328" t="str">
        <f>IFERROR(VLOOKUP(X299,'P1'!$B:$AP,41,FALSE),"")</f>
        <v/>
      </c>
      <c r="Y300" s="328" t="str">
        <f>IFERROR(VLOOKUP(Y299,'P1'!$B:$AP,41,FALSE),"")</f>
        <v/>
      </c>
      <c r="Z300" s="328" t="str">
        <f>IFERROR(VLOOKUP(Z299,'P1'!$B:$AP,41,FALSE),"")</f>
        <v/>
      </c>
      <c r="AA300" s="328" t="str">
        <f>IFERROR(VLOOKUP(AA299,'P1'!$B:$AP,41,FALSE),"")</f>
        <v/>
      </c>
      <c r="AB300" s="328" t="str">
        <f>IFERROR(VLOOKUP(AB299,'P1'!$B:$AP,41,FALSE),"")</f>
        <v/>
      </c>
      <c r="AC300" s="328" t="str">
        <f>IFERROR(VLOOKUP(AC299,'P1'!$B:$AP,41,FALSE),"")</f>
        <v/>
      </c>
      <c r="AD300" s="328" t="str">
        <f>IFERROR(VLOOKUP(AD299,'P1'!$B:$AP,41,FALSE),"")</f>
        <v/>
      </c>
      <c r="AE300" s="328" t="str">
        <f>IFERROR(VLOOKUP(AE299,'P1'!$B:$AP,41,FALSE),"")</f>
        <v/>
      </c>
      <c r="AF300" s="328" t="str">
        <f>IFERROR(VLOOKUP(AF299,'P1'!$B:$AP,41,FALSE),"")</f>
        <v/>
      </c>
      <c r="AG300" s="328" t="str">
        <f>IFERROR(VLOOKUP(AG299,'P1'!$B:$AP,41,FALSE),"")</f>
        <v/>
      </c>
      <c r="AH300" s="328" t="str">
        <f>IFERROR(VLOOKUP(AH299,'P1'!$B:$AP,41,FALSE),"")</f>
        <v/>
      </c>
      <c r="AI300" s="328" t="str">
        <f>IFERROR(VLOOKUP(AI299,'P1'!$B:$AP,41,FALSE),"")</f>
        <v/>
      </c>
      <c r="AJ300" s="328" t="str">
        <f>IFERROR(VLOOKUP(AJ299,'P1'!$B:$AP,41,FALSE),"")</f>
        <v/>
      </c>
      <c r="AK300" s="328" t="str">
        <f>IFERROR(VLOOKUP(AK299,'P1'!$B:$AP,41,FALSE),"")</f>
        <v/>
      </c>
      <c r="AL300" s="328" t="str">
        <f>IFERROR(VLOOKUP(AL299,'P1'!$B:$AP,41,FALSE),"")</f>
        <v/>
      </c>
      <c r="AM300" s="328" t="str">
        <f>IFERROR(VLOOKUP(AM299,'P1'!$B:$AP,41,FALSE),"")</f>
        <v/>
      </c>
      <c r="AN300" s="549"/>
      <c r="AO300" s="527"/>
      <c r="AP300" s="553"/>
      <c r="AQ300" s="554"/>
      <c r="AR300" s="527"/>
      <c r="AS300" s="527"/>
      <c r="AT300" s="529"/>
      <c r="AU300" s="326" t="str">
        <f t="shared" ref="AU300" si="360">IFERROR(IF($D299="□",($AO299/$AK$6),($AO299/$AK$8)),"")</f>
        <v/>
      </c>
      <c r="AV300" s="326" t="str">
        <f t="shared" ref="AV300" si="361">IFERROR(IF($D299="□",($AN299/$AO$6),($AN299/$AO$8)),"")</f>
        <v/>
      </c>
      <c r="AX300" s="326" t="s">
        <v>565</v>
      </c>
      <c r="AY300" s="326" t="s">
        <v>565</v>
      </c>
    </row>
    <row r="301" spans="1:51" s="302" customFormat="1" ht="12" customHeight="1">
      <c r="A301" s="532"/>
      <c r="B301" s="535"/>
      <c r="C301" s="538"/>
      <c r="D301" s="541"/>
      <c r="E301" s="323"/>
      <c r="F301" s="546"/>
      <c r="G301" s="547"/>
      <c r="H301" s="327" t="s">
        <v>407</v>
      </c>
      <c r="I301" s="328" t="str">
        <f>IFERROR(VLOOKUP(I299,'P1'!$B:$AP,31,FALSE),"")</f>
        <v/>
      </c>
      <c r="J301" s="328" t="str">
        <f>IFERROR(VLOOKUP(J299,'P1'!$B:$AP,31,FALSE),"")</f>
        <v/>
      </c>
      <c r="K301" s="328" t="str">
        <f>IFERROR(VLOOKUP(K299,'P1'!$B:$AP,31,FALSE),"")</f>
        <v/>
      </c>
      <c r="L301" s="328" t="str">
        <f>IFERROR(VLOOKUP(L299,'P1'!$B:$AP,31,FALSE),"")</f>
        <v/>
      </c>
      <c r="M301" s="328" t="str">
        <f>IFERROR(VLOOKUP(M299,'P1'!$B:$AP,31,FALSE),"")</f>
        <v/>
      </c>
      <c r="N301" s="328" t="str">
        <f>IFERROR(VLOOKUP(N299,'P1'!$B:$AP,31,FALSE),"")</f>
        <v/>
      </c>
      <c r="O301" s="328" t="str">
        <f>IFERROR(VLOOKUP(O299,'P1'!$B:$AP,31,FALSE),"")</f>
        <v/>
      </c>
      <c r="P301" s="328" t="str">
        <f>IFERROR(VLOOKUP(P299,'P1'!$B:$AP,31,FALSE),"")</f>
        <v/>
      </c>
      <c r="Q301" s="328" t="str">
        <f>IFERROR(VLOOKUP(Q299,'P1'!$B:$AP,31,FALSE),"")</f>
        <v/>
      </c>
      <c r="R301" s="328" t="str">
        <f>IFERROR(VLOOKUP(R299,'P1'!$B:$AP,31,FALSE),"")</f>
        <v/>
      </c>
      <c r="S301" s="328" t="str">
        <f>IFERROR(VLOOKUP(S299,'P1'!$B:$AP,31,FALSE),"")</f>
        <v/>
      </c>
      <c r="T301" s="328" t="str">
        <f>IFERROR(VLOOKUP(T299,'P1'!$B:$AP,31,FALSE),"")</f>
        <v/>
      </c>
      <c r="U301" s="328" t="str">
        <f>IFERROR(VLOOKUP(U299,'P1'!$B:$AP,31,FALSE),"")</f>
        <v/>
      </c>
      <c r="V301" s="328" t="str">
        <f>IFERROR(VLOOKUP(V299,'P1'!$B:$AP,31,FALSE),"")</f>
        <v/>
      </c>
      <c r="W301" s="328" t="str">
        <f>IFERROR(VLOOKUP(W299,'P1'!$B:$AP,31,FALSE),"")</f>
        <v/>
      </c>
      <c r="X301" s="328" t="str">
        <f>IFERROR(VLOOKUP(X299,'P1'!$B:$AP,31,FALSE),"")</f>
        <v/>
      </c>
      <c r="Y301" s="328" t="str">
        <f>IFERROR(VLOOKUP(Y299,'P1'!$B:$AP,31,FALSE),"")</f>
        <v/>
      </c>
      <c r="Z301" s="328" t="str">
        <f>IFERROR(VLOOKUP(Z299,'P1'!$B:$AP,31,FALSE),"")</f>
        <v/>
      </c>
      <c r="AA301" s="328" t="str">
        <f>IFERROR(VLOOKUP(AA299,'P1'!$B:$AP,31,FALSE),"")</f>
        <v/>
      </c>
      <c r="AB301" s="328" t="str">
        <f>IFERROR(VLOOKUP(AB299,'P1'!$B:$AP,31,FALSE),"")</f>
        <v/>
      </c>
      <c r="AC301" s="328" t="str">
        <f>IFERROR(VLOOKUP(AC299,'P1'!$B:$AP,31,FALSE),"")</f>
        <v/>
      </c>
      <c r="AD301" s="328" t="str">
        <f>IFERROR(VLOOKUP(AD299,'P1'!$B:$AP,31,FALSE),"")</f>
        <v/>
      </c>
      <c r="AE301" s="328" t="str">
        <f>IFERROR(VLOOKUP(AE299,'P1'!$B:$AP,31,FALSE),"")</f>
        <v/>
      </c>
      <c r="AF301" s="328" t="str">
        <f>IFERROR(VLOOKUP(AF299,'P1'!$B:$AP,31,FALSE),"")</f>
        <v/>
      </c>
      <c r="AG301" s="328" t="str">
        <f>IFERROR(VLOOKUP(AG299,'P1'!$B:$AP,31,FALSE),"")</f>
        <v/>
      </c>
      <c r="AH301" s="328" t="str">
        <f>IFERROR(VLOOKUP(AH299,'P1'!$B:$AP,31,FALSE),"")</f>
        <v/>
      </c>
      <c r="AI301" s="328" t="str">
        <f>IFERROR(VLOOKUP(AI299,'P1'!$B:$AP,31,FALSE),"")</f>
        <v/>
      </c>
      <c r="AJ301" s="328" t="str">
        <f>IFERROR(VLOOKUP(AJ299,'P1'!$B:$AP,31,FALSE),"")</f>
        <v/>
      </c>
      <c r="AK301" s="328" t="str">
        <f>IFERROR(VLOOKUP(AK299,'P1'!$B:$AP,31,FALSE),"")</f>
        <v/>
      </c>
      <c r="AL301" s="328" t="str">
        <f>IFERROR(VLOOKUP(AL299,'P1'!$B:$AP,31,FALSE),"")</f>
        <v/>
      </c>
      <c r="AM301" s="328" t="str">
        <f>IFERROR(VLOOKUP(AM299,'P1'!$B:$AP,31,FALSE),"")</f>
        <v/>
      </c>
      <c r="AN301" s="550"/>
      <c r="AO301" s="528"/>
      <c r="AP301" s="555"/>
      <c r="AQ301" s="556"/>
      <c r="AR301" s="528"/>
      <c r="AS301" s="528"/>
      <c r="AT301" s="529"/>
      <c r="AU301" s="329"/>
      <c r="AV301" s="329"/>
      <c r="AX301" s="329"/>
      <c r="AY301" s="329"/>
    </row>
    <row r="302" spans="1:51" s="302" customFormat="1" ht="12" customHeight="1">
      <c r="A302" s="530">
        <v>94</v>
      </c>
      <c r="B302" s="533"/>
      <c r="C302" s="536"/>
      <c r="D302" s="539" t="s">
        <v>400</v>
      </c>
      <c r="E302" s="319"/>
      <c r="F302" s="542"/>
      <c r="G302" s="543"/>
      <c r="H302" s="320" t="s">
        <v>401</v>
      </c>
      <c r="I302" s="321"/>
      <c r="J302" s="321"/>
      <c r="K302" s="321"/>
      <c r="L302" s="321"/>
      <c r="M302" s="321"/>
      <c r="N302" s="321"/>
      <c r="O302" s="321"/>
      <c r="P302" s="321"/>
      <c r="Q302" s="321"/>
      <c r="R302" s="321"/>
      <c r="S302" s="321"/>
      <c r="T302" s="321"/>
      <c r="U302" s="321"/>
      <c r="V302" s="321"/>
      <c r="W302" s="321"/>
      <c r="X302" s="321"/>
      <c r="Y302" s="321"/>
      <c r="Z302" s="321"/>
      <c r="AA302" s="321"/>
      <c r="AB302" s="321"/>
      <c r="AC302" s="321"/>
      <c r="AD302" s="321"/>
      <c r="AE302" s="321"/>
      <c r="AF302" s="321"/>
      <c r="AG302" s="321"/>
      <c r="AH302" s="321"/>
      <c r="AI302" s="321"/>
      <c r="AJ302" s="321"/>
      <c r="AK302" s="321"/>
      <c r="AL302" s="321"/>
      <c r="AM302" s="321"/>
      <c r="AN302" s="548">
        <f t="shared" ref="AN302" si="362">IF(LEFT($AN$1,6)="共同生活援助",SUM(I303:AM303),SUM(I303:AM304))</f>
        <v>0</v>
      </c>
      <c r="AO302" s="526">
        <f>IF($AN$3="４週",AN302/4,AN302/(DAY(EOMONTH($I$21,0))/7))</f>
        <v>0</v>
      </c>
      <c r="AP302" s="551"/>
      <c r="AQ302" s="552"/>
      <c r="AR302" s="526" t="str">
        <f t="shared" ref="AR302" si="363">IF($AN$3="４週",AU303,AV303)</f>
        <v/>
      </c>
      <c r="AS302" s="526"/>
      <c r="AT302" s="529"/>
      <c r="AU302" s="322" t="s">
        <v>402</v>
      </c>
      <c r="AV302" s="322" t="s">
        <v>403</v>
      </c>
      <c r="AX302" s="322" t="s">
        <v>404</v>
      </c>
      <c r="AY302" s="322" t="s">
        <v>405</v>
      </c>
    </row>
    <row r="303" spans="1:51" s="302" customFormat="1" ht="12" customHeight="1">
      <c r="A303" s="531"/>
      <c r="B303" s="534"/>
      <c r="C303" s="537"/>
      <c r="D303" s="540"/>
      <c r="E303" s="323"/>
      <c r="F303" s="544"/>
      <c r="G303" s="545"/>
      <c r="H303" s="324" t="s">
        <v>406</v>
      </c>
      <c r="I303" s="328" t="str">
        <f>IFERROR(VLOOKUP(I302,'P1'!$B:$AP,41,FALSE),"")</f>
        <v/>
      </c>
      <c r="J303" s="328" t="str">
        <f>IFERROR(VLOOKUP(J302,'P1'!$B:$AP,41,FALSE),"")</f>
        <v/>
      </c>
      <c r="K303" s="328" t="str">
        <f>IFERROR(VLOOKUP(K302,'P1'!$B:$AP,41,FALSE),"")</f>
        <v/>
      </c>
      <c r="L303" s="328" t="str">
        <f>IFERROR(VLOOKUP(L302,'P1'!$B:$AP,41,FALSE),"")</f>
        <v/>
      </c>
      <c r="M303" s="328" t="str">
        <f>IFERROR(VLOOKUP(M302,'P1'!$B:$AP,41,FALSE),"")</f>
        <v/>
      </c>
      <c r="N303" s="328" t="str">
        <f>IFERROR(VLOOKUP(N302,'P1'!$B:$AP,41,FALSE),"")</f>
        <v/>
      </c>
      <c r="O303" s="328" t="str">
        <f>IFERROR(VLOOKUP(O302,'P1'!$B:$AP,41,FALSE),"")</f>
        <v/>
      </c>
      <c r="P303" s="328" t="str">
        <f>IFERROR(VLOOKUP(P302,'P1'!$B:$AP,41,FALSE),"")</f>
        <v/>
      </c>
      <c r="Q303" s="328" t="str">
        <f>IFERROR(VLOOKUP(Q302,'P1'!$B:$AP,41,FALSE),"")</f>
        <v/>
      </c>
      <c r="R303" s="328" t="str">
        <f>IFERROR(VLOOKUP(R302,'P1'!$B:$AP,41,FALSE),"")</f>
        <v/>
      </c>
      <c r="S303" s="328" t="str">
        <f>IFERROR(VLOOKUP(S302,'P1'!$B:$AP,41,FALSE),"")</f>
        <v/>
      </c>
      <c r="T303" s="328" t="str">
        <f>IFERROR(VLOOKUP(T302,'P1'!$B:$AP,41,FALSE),"")</f>
        <v/>
      </c>
      <c r="U303" s="328" t="str">
        <f>IFERROR(VLOOKUP(U302,'P1'!$B:$AP,41,FALSE),"")</f>
        <v/>
      </c>
      <c r="V303" s="328" t="str">
        <f>IFERROR(VLOOKUP(V302,'P1'!$B:$AP,41,FALSE),"")</f>
        <v/>
      </c>
      <c r="W303" s="328" t="str">
        <f>IFERROR(VLOOKUP(W302,'P1'!$B:$AP,41,FALSE),"")</f>
        <v/>
      </c>
      <c r="X303" s="328" t="str">
        <f>IFERROR(VLOOKUP(X302,'P1'!$B:$AP,41,FALSE),"")</f>
        <v/>
      </c>
      <c r="Y303" s="328" t="str">
        <f>IFERROR(VLOOKUP(Y302,'P1'!$B:$AP,41,FALSE),"")</f>
        <v/>
      </c>
      <c r="Z303" s="328" t="str">
        <f>IFERROR(VLOOKUP(Z302,'P1'!$B:$AP,41,FALSE),"")</f>
        <v/>
      </c>
      <c r="AA303" s="328" t="str">
        <f>IFERROR(VLOOKUP(AA302,'P1'!$B:$AP,41,FALSE),"")</f>
        <v/>
      </c>
      <c r="AB303" s="328" t="str">
        <f>IFERROR(VLOOKUP(AB302,'P1'!$B:$AP,41,FALSE),"")</f>
        <v/>
      </c>
      <c r="AC303" s="328" t="str">
        <f>IFERROR(VLOOKUP(AC302,'P1'!$B:$AP,41,FALSE),"")</f>
        <v/>
      </c>
      <c r="AD303" s="328" t="str">
        <f>IFERROR(VLOOKUP(AD302,'P1'!$B:$AP,41,FALSE),"")</f>
        <v/>
      </c>
      <c r="AE303" s="328" t="str">
        <f>IFERROR(VLOOKUP(AE302,'P1'!$B:$AP,41,FALSE),"")</f>
        <v/>
      </c>
      <c r="AF303" s="328" t="str">
        <f>IFERROR(VLOOKUP(AF302,'P1'!$B:$AP,41,FALSE),"")</f>
        <v/>
      </c>
      <c r="AG303" s="328" t="str">
        <f>IFERROR(VLOOKUP(AG302,'P1'!$B:$AP,41,FALSE),"")</f>
        <v/>
      </c>
      <c r="AH303" s="328" t="str">
        <f>IFERROR(VLOOKUP(AH302,'P1'!$B:$AP,41,FALSE),"")</f>
        <v/>
      </c>
      <c r="AI303" s="328" t="str">
        <f>IFERROR(VLOOKUP(AI302,'P1'!$B:$AP,41,FALSE),"")</f>
        <v/>
      </c>
      <c r="AJ303" s="328" t="str">
        <f>IFERROR(VLOOKUP(AJ302,'P1'!$B:$AP,41,FALSE),"")</f>
        <v/>
      </c>
      <c r="AK303" s="328" t="str">
        <f>IFERROR(VLOOKUP(AK302,'P1'!$B:$AP,41,FALSE),"")</f>
        <v/>
      </c>
      <c r="AL303" s="328" t="str">
        <f>IFERROR(VLOOKUP(AL302,'P1'!$B:$AP,41,FALSE),"")</f>
        <v/>
      </c>
      <c r="AM303" s="328" t="str">
        <f>IFERROR(VLOOKUP(AM302,'P1'!$B:$AP,41,FALSE),"")</f>
        <v/>
      </c>
      <c r="AN303" s="549"/>
      <c r="AO303" s="527"/>
      <c r="AP303" s="553"/>
      <c r="AQ303" s="554"/>
      <c r="AR303" s="527"/>
      <c r="AS303" s="527"/>
      <c r="AT303" s="529"/>
      <c r="AU303" s="326" t="str">
        <f t="shared" ref="AU303" si="364">IFERROR(IF($D302="□",($AO302/$AK$6),($AO302/$AK$8)),"")</f>
        <v/>
      </c>
      <c r="AV303" s="326" t="str">
        <f t="shared" ref="AV303" si="365">IFERROR(IF($D302="□",($AN302/$AO$6),($AN302/$AO$8)),"")</f>
        <v/>
      </c>
      <c r="AX303" s="326" t="s">
        <v>565</v>
      </c>
      <c r="AY303" s="326" t="s">
        <v>565</v>
      </c>
    </row>
    <row r="304" spans="1:51" s="302" customFormat="1" ht="12" customHeight="1">
      <c r="A304" s="532"/>
      <c r="B304" s="535"/>
      <c r="C304" s="538"/>
      <c r="D304" s="541"/>
      <c r="E304" s="323"/>
      <c r="F304" s="546"/>
      <c r="G304" s="547"/>
      <c r="H304" s="327" t="s">
        <v>407</v>
      </c>
      <c r="I304" s="328" t="str">
        <f>IFERROR(VLOOKUP(I302,'P1'!$B:$AP,31,FALSE),"")</f>
        <v/>
      </c>
      <c r="J304" s="328" t="str">
        <f>IFERROR(VLOOKUP(J302,'P1'!$B:$AP,31,FALSE),"")</f>
        <v/>
      </c>
      <c r="K304" s="328" t="str">
        <f>IFERROR(VLOOKUP(K302,'P1'!$B:$AP,31,FALSE),"")</f>
        <v/>
      </c>
      <c r="L304" s="328" t="str">
        <f>IFERROR(VLOOKUP(L302,'P1'!$B:$AP,31,FALSE),"")</f>
        <v/>
      </c>
      <c r="M304" s="328" t="str">
        <f>IFERROR(VLOOKUP(M302,'P1'!$B:$AP,31,FALSE),"")</f>
        <v/>
      </c>
      <c r="N304" s="328" t="str">
        <f>IFERROR(VLOOKUP(N302,'P1'!$B:$AP,31,FALSE),"")</f>
        <v/>
      </c>
      <c r="O304" s="328" t="str">
        <f>IFERROR(VLOOKUP(O302,'P1'!$B:$AP,31,FALSE),"")</f>
        <v/>
      </c>
      <c r="P304" s="328" t="str">
        <f>IFERROR(VLOOKUP(P302,'P1'!$B:$AP,31,FALSE),"")</f>
        <v/>
      </c>
      <c r="Q304" s="328" t="str">
        <f>IFERROR(VLOOKUP(Q302,'P1'!$B:$AP,31,FALSE),"")</f>
        <v/>
      </c>
      <c r="R304" s="328" t="str">
        <f>IFERROR(VLOOKUP(R302,'P1'!$B:$AP,31,FALSE),"")</f>
        <v/>
      </c>
      <c r="S304" s="328" t="str">
        <f>IFERROR(VLOOKUP(S302,'P1'!$B:$AP,31,FALSE),"")</f>
        <v/>
      </c>
      <c r="T304" s="328" t="str">
        <f>IFERROR(VLOOKUP(T302,'P1'!$B:$AP,31,FALSE),"")</f>
        <v/>
      </c>
      <c r="U304" s="328" t="str">
        <f>IFERROR(VLOOKUP(U302,'P1'!$B:$AP,31,FALSE),"")</f>
        <v/>
      </c>
      <c r="V304" s="328" t="str">
        <f>IFERROR(VLOOKUP(V302,'P1'!$B:$AP,31,FALSE),"")</f>
        <v/>
      </c>
      <c r="W304" s="328" t="str">
        <f>IFERROR(VLOOKUP(W302,'P1'!$B:$AP,31,FALSE),"")</f>
        <v/>
      </c>
      <c r="X304" s="328" t="str">
        <f>IFERROR(VLOOKUP(X302,'P1'!$B:$AP,31,FALSE),"")</f>
        <v/>
      </c>
      <c r="Y304" s="328" t="str">
        <f>IFERROR(VLOOKUP(Y302,'P1'!$B:$AP,31,FALSE),"")</f>
        <v/>
      </c>
      <c r="Z304" s="328" t="str">
        <f>IFERROR(VLOOKUP(Z302,'P1'!$B:$AP,31,FALSE),"")</f>
        <v/>
      </c>
      <c r="AA304" s="328" t="str">
        <f>IFERROR(VLOOKUP(AA302,'P1'!$B:$AP,31,FALSE),"")</f>
        <v/>
      </c>
      <c r="AB304" s="328" t="str">
        <f>IFERROR(VLOOKUP(AB302,'P1'!$B:$AP,31,FALSE),"")</f>
        <v/>
      </c>
      <c r="AC304" s="328" t="str">
        <f>IFERROR(VLOOKUP(AC302,'P1'!$B:$AP,31,FALSE),"")</f>
        <v/>
      </c>
      <c r="AD304" s="328" t="str">
        <f>IFERROR(VLOOKUP(AD302,'P1'!$B:$AP,31,FALSE),"")</f>
        <v/>
      </c>
      <c r="AE304" s="328" t="str">
        <f>IFERROR(VLOOKUP(AE302,'P1'!$B:$AP,31,FALSE),"")</f>
        <v/>
      </c>
      <c r="AF304" s="328" t="str">
        <f>IFERROR(VLOOKUP(AF302,'P1'!$B:$AP,31,FALSE),"")</f>
        <v/>
      </c>
      <c r="AG304" s="328" t="str">
        <f>IFERROR(VLOOKUP(AG302,'P1'!$B:$AP,31,FALSE),"")</f>
        <v/>
      </c>
      <c r="AH304" s="328" t="str">
        <f>IFERROR(VLOOKUP(AH302,'P1'!$B:$AP,31,FALSE),"")</f>
        <v/>
      </c>
      <c r="AI304" s="328" t="str">
        <f>IFERROR(VLOOKUP(AI302,'P1'!$B:$AP,31,FALSE),"")</f>
        <v/>
      </c>
      <c r="AJ304" s="328" t="str">
        <f>IFERROR(VLOOKUP(AJ302,'P1'!$B:$AP,31,FALSE),"")</f>
        <v/>
      </c>
      <c r="AK304" s="328" t="str">
        <f>IFERROR(VLOOKUP(AK302,'P1'!$B:$AP,31,FALSE),"")</f>
        <v/>
      </c>
      <c r="AL304" s="328" t="str">
        <f>IFERROR(VLOOKUP(AL302,'P1'!$B:$AP,31,FALSE),"")</f>
        <v/>
      </c>
      <c r="AM304" s="328" t="str">
        <f>IFERROR(VLOOKUP(AM302,'P1'!$B:$AP,31,FALSE),"")</f>
        <v/>
      </c>
      <c r="AN304" s="550"/>
      <c r="AO304" s="528"/>
      <c r="AP304" s="555"/>
      <c r="AQ304" s="556"/>
      <c r="AR304" s="528"/>
      <c r="AS304" s="528"/>
      <c r="AT304" s="529"/>
      <c r="AU304" s="329"/>
      <c r="AV304" s="329"/>
      <c r="AX304" s="329"/>
      <c r="AY304" s="329"/>
    </row>
    <row r="305" spans="1:51" s="302" customFormat="1" ht="12" customHeight="1">
      <c r="A305" s="530">
        <v>95</v>
      </c>
      <c r="B305" s="533"/>
      <c r="C305" s="536"/>
      <c r="D305" s="539" t="s">
        <v>400</v>
      </c>
      <c r="E305" s="319"/>
      <c r="F305" s="542"/>
      <c r="G305" s="543"/>
      <c r="H305" s="320" t="s">
        <v>401</v>
      </c>
      <c r="I305" s="321"/>
      <c r="J305" s="321"/>
      <c r="K305" s="321"/>
      <c r="L305" s="321"/>
      <c r="M305" s="321"/>
      <c r="N305" s="321"/>
      <c r="O305" s="321"/>
      <c r="P305" s="321"/>
      <c r="Q305" s="321"/>
      <c r="R305" s="321"/>
      <c r="S305" s="321"/>
      <c r="T305" s="321"/>
      <c r="U305" s="321"/>
      <c r="V305" s="321"/>
      <c r="W305" s="321"/>
      <c r="X305" s="321"/>
      <c r="Y305" s="321"/>
      <c r="Z305" s="321"/>
      <c r="AA305" s="321"/>
      <c r="AB305" s="321"/>
      <c r="AC305" s="321"/>
      <c r="AD305" s="321"/>
      <c r="AE305" s="321"/>
      <c r="AF305" s="321"/>
      <c r="AG305" s="321"/>
      <c r="AH305" s="321"/>
      <c r="AI305" s="321"/>
      <c r="AJ305" s="321"/>
      <c r="AK305" s="321"/>
      <c r="AL305" s="321"/>
      <c r="AM305" s="321"/>
      <c r="AN305" s="548">
        <f t="shared" ref="AN305" si="366">IF(LEFT($AN$1,6)="共同生活援助",SUM(I306:AM306),SUM(I306:AM307))</f>
        <v>0</v>
      </c>
      <c r="AO305" s="526">
        <f>IF($AN$3="４週",AN305/4,AN305/(DAY(EOMONTH($I$21,0))/7))</f>
        <v>0</v>
      </c>
      <c r="AP305" s="551"/>
      <c r="AQ305" s="552"/>
      <c r="AR305" s="526" t="str">
        <f t="shared" ref="AR305" si="367">IF($AN$3="４週",AU306,AV306)</f>
        <v/>
      </c>
      <c r="AS305" s="526"/>
      <c r="AT305" s="529"/>
      <c r="AU305" s="322" t="s">
        <v>402</v>
      </c>
      <c r="AV305" s="322" t="s">
        <v>403</v>
      </c>
      <c r="AX305" s="322" t="s">
        <v>404</v>
      </c>
      <c r="AY305" s="322" t="s">
        <v>405</v>
      </c>
    </row>
    <row r="306" spans="1:51" s="302" customFormat="1" ht="12" customHeight="1">
      <c r="A306" s="531"/>
      <c r="B306" s="534"/>
      <c r="C306" s="537"/>
      <c r="D306" s="540"/>
      <c r="E306" s="323"/>
      <c r="F306" s="544"/>
      <c r="G306" s="545"/>
      <c r="H306" s="324" t="s">
        <v>406</v>
      </c>
      <c r="I306" s="328" t="str">
        <f>IFERROR(VLOOKUP(I305,'P1'!$B:$AP,41,FALSE),"")</f>
        <v/>
      </c>
      <c r="J306" s="328" t="str">
        <f>IFERROR(VLOOKUP(J305,'P1'!$B:$AP,41,FALSE),"")</f>
        <v/>
      </c>
      <c r="K306" s="328" t="str">
        <f>IFERROR(VLOOKUP(K305,'P1'!$B:$AP,41,FALSE),"")</f>
        <v/>
      </c>
      <c r="L306" s="328" t="str">
        <f>IFERROR(VLOOKUP(L305,'P1'!$B:$AP,41,FALSE),"")</f>
        <v/>
      </c>
      <c r="M306" s="328" t="str">
        <f>IFERROR(VLOOKUP(M305,'P1'!$B:$AP,41,FALSE),"")</f>
        <v/>
      </c>
      <c r="N306" s="328" t="str">
        <f>IFERROR(VLOOKUP(N305,'P1'!$B:$AP,41,FALSE),"")</f>
        <v/>
      </c>
      <c r="O306" s="328" t="str">
        <f>IFERROR(VLOOKUP(O305,'P1'!$B:$AP,41,FALSE),"")</f>
        <v/>
      </c>
      <c r="P306" s="328" t="str">
        <f>IFERROR(VLOOKUP(P305,'P1'!$B:$AP,41,FALSE),"")</f>
        <v/>
      </c>
      <c r="Q306" s="328" t="str">
        <f>IFERROR(VLOOKUP(Q305,'P1'!$B:$AP,41,FALSE),"")</f>
        <v/>
      </c>
      <c r="R306" s="328" t="str">
        <f>IFERROR(VLOOKUP(R305,'P1'!$B:$AP,41,FALSE),"")</f>
        <v/>
      </c>
      <c r="S306" s="328" t="str">
        <f>IFERROR(VLOOKUP(S305,'P1'!$B:$AP,41,FALSE),"")</f>
        <v/>
      </c>
      <c r="T306" s="328" t="str">
        <f>IFERROR(VLOOKUP(T305,'P1'!$B:$AP,41,FALSE),"")</f>
        <v/>
      </c>
      <c r="U306" s="328" t="str">
        <f>IFERROR(VLOOKUP(U305,'P1'!$B:$AP,41,FALSE),"")</f>
        <v/>
      </c>
      <c r="V306" s="328" t="str">
        <f>IFERROR(VLOOKUP(V305,'P1'!$B:$AP,41,FALSE),"")</f>
        <v/>
      </c>
      <c r="W306" s="328" t="str">
        <f>IFERROR(VLOOKUP(W305,'P1'!$B:$AP,41,FALSE),"")</f>
        <v/>
      </c>
      <c r="X306" s="328" t="str">
        <f>IFERROR(VLOOKUP(X305,'P1'!$B:$AP,41,FALSE),"")</f>
        <v/>
      </c>
      <c r="Y306" s="328" t="str">
        <f>IFERROR(VLOOKUP(Y305,'P1'!$B:$AP,41,FALSE),"")</f>
        <v/>
      </c>
      <c r="Z306" s="328" t="str">
        <f>IFERROR(VLOOKUP(Z305,'P1'!$B:$AP,41,FALSE),"")</f>
        <v/>
      </c>
      <c r="AA306" s="328" t="str">
        <f>IFERROR(VLOOKUP(AA305,'P1'!$B:$AP,41,FALSE),"")</f>
        <v/>
      </c>
      <c r="AB306" s="328" t="str">
        <f>IFERROR(VLOOKUP(AB305,'P1'!$B:$AP,41,FALSE),"")</f>
        <v/>
      </c>
      <c r="AC306" s="328" t="str">
        <f>IFERROR(VLOOKUP(AC305,'P1'!$B:$AP,41,FALSE),"")</f>
        <v/>
      </c>
      <c r="AD306" s="328" t="str">
        <f>IFERROR(VLOOKUP(AD305,'P1'!$B:$AP,41,FALSE),"")</f>
        <v/>
      </c>
      <c r="AE306" s="328" t="str">
        <f>IFERROR(VLOOKUP(AE305,'P1'!$B:$AP,41,FALSE),"")</f>
        <v/>
      </c>
      <c r="AF306" s="328" t="str">
        <f>IFERROR(VLOOKUP(AF305,'P1'!$B:$AP,41,FALSE),"")</f>
        <v/>
      </c>
      <c r="AG306" s="328" t="str">
        <f>IFERROR(VLOOKUP(AG305,'P1'!$B:$AP,41,FALSE),"")</f>
        <v/>
      </c>
      <c r="AH306" s="328" t="str">
        <f>IFERROR(VLOOKUP(AH305,'P1'!$B:$AP,41,FALSE),"")</f>
        <v/>
      </c>
      <c r="AI306" s="328" t="str">
        <f>IFERROR(VLOOKUP(AI305,'P1'!$B:$AP,41,FALSE),"")</f>
        <v/>
      </c>
      <c r="AJ306" s="328" t="str">
        <f>IFERROR(VLOOKUP(AJ305,'P1'!$B:$AP,41,FALSE),"")</f>
        <v/>
      </c>
      <c r="AK306" s="328" t="str">
        <f>IFERROR(VLOOKUP(AK305,'P1'!$B:$AP,41,FALSE),"")</f>
        <v/>
      </c>
      <c r="AL306" s="328" t="str">
        <f>IFERROR(VLOOKUP(AL305,'P1'!$B:$AP,41,FALSE),"")</f>
        <v/>
      </c>
      <c r="AM306" s="328" t="str">
        <f>IFERROR(VLOOKUP(AM305,'P1'!$B:$AP,41,FALSE),"")</f>
        <v/>
      </c>
      <c r="AN306" s="549"/>
      <c r="AO306" s="527"/>
      <c r="AP306" s="553"/>
      <c r="AQ306" s="554"/>
      <c r="AR306" s="527"/>
      <c r="AS306" s="527"/>
      <c r="AT306" s="529"/>
      <c r="AU306" s="326" t="str">
        <f t="shared" ref="AU306" si="368">IFERROR(IF($D305="□",($AO305/$AK$6),($AO305/$AK$8)),"")</f>
        <v/>
      </c>
      <c r="AV306" s="326" t="str">
        <f t="shared" ref="AV306" si="369">IFERROR(IF($D305="□",($AN305/$AO$6),($AN305/$AO$8)),"")</f>
        <v/>
      </c>
      <c r="AX306" s="326" t="s">
        <v>565</v>
      </c>
      <c r="AY306" s="326" t="s">
        <v>565</v>
      </c>
    </row>
    <row r="307" spans="1:51" s="302" customFormat="1" ht="12" customHeight="1">
      <c r="A307" s="532"/>
      <c r="B307" s="535"/>
      <c r="C307" s="538"/>
      <c r="D307" s="541"/>
      <c r="E307" s="323"/>
      <c r="F307" s="546"/>
      <c r="G307" s="547"/>
      <c r="H307" s="327" t="s">
        <v>407</v>
      </c>
      <c r="I307" s="328" t="str">
        <f>IFERROR(VLOOKUP(I305,'P1'!$B:$AP,31,FALSE),"")</f>
        <v/>
      </c>
      <c r="J307" s="328" t="str">
        <f>IFERROR(VLOOKUP(J305,'P1'!$B:$AP,31,FALSE),"")</f>
        <v/>
      </c>
      <c r="K307" s="328" t="str">
        <f>IFERROR(VLOOKUP(K305,'P1'!$B:$AP,31,FALSE),"")</f>
        <v/>
      </c>
      <c r="L307" s="328" t="str">
        <f>IFERROR(VLOOKUP(L305,'P1'!$B:$AP,31,FALSE),"")</f>
        <v/>
      </c>
      <c r="M307" s="328" t="str">
        <f>IFERROR(VLOOKUP(M305,'P1'!$B:$AP,31,FALSE),"")</f>
        <v/>
      </c>
      <c r="N307" s="328" t="str">
        <f>IFERROR(VLOOKUP(N305,'P1'!$B:$AP,31,FALSE),"")</f>
        <v/>
      </c>
      <c r="O307" s="328" t="str">
        <f>IFERROR(VLOOKUP(O305,'P1'!$B:$AP,31,FALSE),"")</f>
        <v/>
      </c>
      <c r="P307" s="328" t="str">
        <f>IFERROR(VLOOKUP(P305,'P1'!$B:$AP,31,FALSE),"")</f>
        <v/>
      </c>
      <c r="Q307" s="328" t="str">
        <f>IFERROR(VLOOKUP(Q305,'P1'!$B:$AP,31,FALSE),"")</f>
        <v/>
      </c>
      <c r="R307" s="328" t="str">
        <f>IFERROR(VLOOKUP(R305,'P1'!$B:$AP,31,FALSE),"")</f>
        <v/>
      </c>
      <c r="S307" s="328" t="str">
        <f>IFERROR(VLOOKUP(S305,'P1'!$B:$AP,31,FALSE),"")</f>
        <v/>
      </c>
      <c r="T307" s="328" t="str">
        <f>IFERROR(VLOOKUP(T305,'P1'!$B:$AP,31,FALSE),"")</f>
        <v/>
      </c>
      <c r="U307" s="328" t="str">
        <f>IFERROR(VLOOKUP(U305,'P1'!$B:$AP,31,FALSE),"")</f>
        <v/>
      </c>
      <c r="V307" s="328" t="str">
        <f>IFERROR(VLOOKUP(V305,'P1'!$B:$AP,31,FALSE),"")</f>
        <v/>
      </c>
      <c r="W307" s="328" t="str">
        <f>IFERROR(VLOOKUP(W305,'P1'!$B:$AP,31,FALSE),"")</f>
        <v/>
      </c>
      <c r="X307" s="328" t="str">
        <f>IFERROR(VLOOKUP(X305,'P1'!$B:$AP,31,FALSE),"")</f>
        <v/>
      </c>
      <c r="Y307" s="328" t="str">
        <f>IFERROR(VLOOKUP(Y305,'P1'!$B:$AP,31,FALSE),"")</f>
        <v/>
      </c>
      <c r="Z307" s="328" t="str">
        <f>IFERROR(VLOOKUP(Z305,'P1'!$B:$AP,31,FALSE),"")</f>
        <v/>
      </c>
      <c r="AA307" s="328" t="str">
        <f>IFERROR(VLOOKUP(AA305,'P1'!$B:$AP,31,FALSE),"")</f>
        <v/>
      </c>
      <c r="AB307" s="328" t="str">
        <f>IFERROR(VLOOKUP(AB305,'P1'!$B:$AP,31,FALSE),"")</f>
        <v/>
      </c>
      <c r="AC307" s="328" t="str">
        <f>IFERROR(VLOOKUP(AC305,'P1'!$B:$AP,31,FALSE),"")</f>
        <v/>
      </c>
      <c r="AD307" s="328" t="str">
        <f>IFERROR(VLOOKUP(AD305,'P1'!$B:$AP,31,FALSE),"")</f>
        <v/>
      </c>
      <c r="AE307" s="328" t="str">
        <f>IFERROR(VLOOKUP(AE305,'P1'!$B:$AP,31,FALSE),"")</f>
        <v/>
      </c>
      <c r="AF307" s="328" t="str">
        <f>IFERROR(VLOOKUP(AF305,'P1'!$B:$AP,31,FALSE),"")</f>
        <v/>
      </c>
      <c r="AG307" s="328" t="str">
        <f>IFERROR(VLOOKUP(AG305,'P1'!$B:$AP,31,FALSE),"")</f>
        <v/>
      </c>
      <c r="AH307" s="328" t="str">
        <f>IFERROR(VLOOKUP(AH305,'P1'!$B:$AP,31,FALSE),"")</f>
        <v/>
      </c>
      <c r="AI307" s="328" t="str">
        <f>IFERROR(VLOOKUP(AI305,'P1'!$B:$AP,31,FALSE),"")</f>
        <v/>
      </c>
      <c r="AJ307" s="328" t="str">
        <f>IFERROR(VLOOKUP(AJ305,'P1'!$B:$AP,31,FALSE),"")</f>
        <v/>
      </c>
      <c r="AK307" s="328" t="str">
        <f>IFERROR(VLOOKUP(AK305,'P1'!$B:$AP,31,FALSE),"")</f>
        <v/>
      </c>
      <c r="AL307" s="328" t="str">
        <f>IFERROR(VLOOKUP(AL305,'P1'!$B:$AP,31,FALSE),"")</f>
        <v/>
      </c>
      <c r="AM307" s="328" t="str">
        <f>IFERROR(VLOOKUP(AM305,'P1'!$B:$AP,31,FALSE),"")</f>
        <v/>
      </c>
      <c r="AN307" s="550"/>
      <c r="AO307" s="528"/>
      <c r="AP307" s="555"/>
      <c r="AQ307" s="556"/>
      <c r="AR307" s="528"/>
      <c r="AS307" s="528"/>
      <c r="AT307" s="529"/>
      <c r="AU307" s="329"/>
      <c r="AV307" s="329"/>
      <c r="AX307" s="329"/>
      <c r="AY307" s="329"/>
    </row>
    <row r="308" spans="1:51" s="302" customFormat="1" ht="12" customHeight="1">
      <c r="A308" s="530">
        <v>96</v>
      </c>
      <c r="B308" s="533"/>
      <c r="C308" s="536"/>
      <c r="D308" s="539" t="s">
        <v>400</v>
      </c>
      <c r="E308" s="319"/>
      <c r="F308" s="542"/>
      <c r="G308" s="543"/>
      <c r="H308" s="320" t="s">
        <v>401</v>
      </c>
      <c r="I308" s="321"/>
      <c r="J308" s="321"/>
      <c r="K308" s="321"/>
      <c r="L308" s="321"/>
      <c r="M308" s="321"/>
      <c r="N308" s="321"/>
      <c r="O308" s="321"/>
      <c r="P308" s="321"/>
      <c r="Q308" s="321"/>
      <c r="R308" s="321"/>
      <c r="S308" s="321"/>
      <c r="T308" s="321"/>
      <c r="U308" s="321"/>
      <c r="V308" s="321"/>
      <c r="W308" s="321"/>
      <c r="X308" s="321"/>
      <c r="Y308" s="321"/>
      <c r="Z308" s="321"/>
      <c r="AA308" s="321"/>
      <c r="AB308" s="321"/>
      <c r="AC308" s="321"/>
      <c r="AD308" s="321"/>
      <c r="AE308" s="321"/>
      <c r="AF308" s="321"/>
      <c r="AG308" s="321"/>
      <c r="AH308" s="321"/>
      <c r="AI308" s="321"/>
      <c r="AJ308" s="321"/>
      <c r="AK308" s="321"/>
      <c r="AL308" s="321"/>
      <c r="AM308" s="321"/>
      <c r="AN308" s="548">
        <f t="shared" ref="AN308" si="370">IF(LEFT($AN$1,6)="共同生活援助",SUM(I309:AM309),SUM(I309:AM310))</f>
        <v>0</v>
      </c>
      <c r="AO308" s="526">
        <f>IF($AN$3="４週",AN308/4,AN308/(DAY(EOMONTH($I$21,0))/7))</f>
        <v>0</v>
      </c>
      <c r="AP308" s="551"/>
      <c r="AQ308" s="552"/>
      <c r="AR308" s="526" t="str">
        <f t="shared" ref="AR308" si="371">IF($AN$3="４週",AU309,AV309)</f>
        <v/>
      </c>
      <c r="AS308" s="526"/>
      <c r="AT308" s="529"/>
      <c r="AU308" s="322" t="s">
        <v>402</v>
      </c>
      <c r="AV308" s="322" t="s">
        <v>403</v>
      </c>
      <c r="AX308" s="322" t="s">
        <v>404</v>
      </c>
      <c r="AY308" s="322" t="s">
        <v>405</v>
      </c>
    </row>
    <row r="309" spans="1:51" s="302" customFormat="1" ht="12" customHeight="1">
      <c r="A309" s="531"/>
      <c r="B309" s="534"/>
      <c r="C309" s="537"/>
      <c r="D309" s="540"/>
      <c r="E309" s="323"/>
      <c r="F309" s="544"/>
      <c r="G309" s="545"/>
      <c r="H309" s="324" t="s">
        <v>406</v>
      </c>
      <c r="I309" s="328" t="str">
        <f>IFERROR(VLOOKUP(I308,'P1'!$B:$AP,41,FALSE),"")</f>
        <v/>
      </c>
      <c r="J309" s="328" t="str">
        <f>IFERROR(VLOOKUP(J308,'P1'!$B:$AP,41,FALSE),"")</f>
        <v/>
      </c>
      <c r="K309" s="328" t="str">
        <f>IFERROR(VLOOKUP(K308,'P1'!$B:$AP,41,FALSE),"")</f>
        <v/>
      </c>
      <c r="L309" s="328" t="str">
        <f>IFERROR(VLOOKUP(L308,'P1'!$B:$AP,41,FALSE),"")</f>
        <v/>
      </c>
      <c r="M309" s="328" t="str">
        <f>IFERROR(VLOOKUP(M308,'P1'!$B:$AP,41,FALSE),"")</f>
        <v/>
      </c>
      <c r="N309" s="328" t="str">
        <f>IFERROR(VLOOKUP(N308,'P1'!$B:$AP,41,FALSE),"")</f>
        <v/>
      </c>
      <c r="O309" s="328" t="str">
        <f>IFERROR(VLOOKUP(O308,'P1'!$B:$AP,41,FALSE),"")</f>
        <v/>
      </c>
      <c r="P309" s="328" t="str">
        <f>IFERROR(VLOOKUP(P308,'P1'!$B:$AP,41,FALSE),"")</f>
        <v/>
      </c>
      <c r="Q309" s="328" t="str">
        <f>IFERROR(VLOOKUP(Q308,'P1'!$B:$AP,41,FALSE),"")</f>
        <v/>
      </c>
      <c r="R309" s="328" t="str">
        <f>IFERROR(VLOOKUP(R308,'P1'!$B:$AP,41,FALSE),"")</f>
        <v/>
      </c>
      <c r="S309" s="328" t="str">
        <f>IFERROR(VLOOKUP(S308,'P1'!$B:$AP,41,FALSE),"")</f>
        <v/>
      </c>
      <c r="T309" s="328" t="str">
        <f>IFERROR(VLOOKUP(T308,'P1'!$B:$AP,41,FALSE),"")</f>
        <v/>
      </c>
      <c r="U309" s="328" t="str">
        <f>IFERROR(VLOOKUP(U308,'P1'!$B:$AP,41,FALSE),"")</f>
        <v/>
      </c>
      <c r="V309" s="328" t="str">
        <f>IFERROR(VLOOKUP(V308,'P1'!$B:$AP,41,FALSE),"")</f>
        <v/>
      </c>
      <c r="W309" s="328" t="str">
        <f>IFERROR(VLOOKUP(W308,'P1'!$B:$AP,41,FALSE),"")</f>
        <v/>
      </c>
      <c r="X309" s="328" t="str">
        <f>IFERROR(VLOOKUP(X308,'P1'!$B:$AP,41,FALSE),"")</f>
        <v/>
      </c>
      <c r="Y309" s="328" t="str">
        <f>IFERROR(VLOOKUP(Y308,'P1'!$B:$AP,41,FALSE),"")</f>
        <v/>
      </c>
      <c r="Z309" s="328" t="str">
        <f>IFERROR(VLOOKUP(Z308,'P1'!$B:$AP,41,FALSE),"")</f>
        <v/>
      </c>
      <c r="AA309" s="328" t="str">
        <f>IFERROR(VLOOKUP(AA308,'P1'!$B:$AP,41,FALSE),"")</f>
        <v/>
      </c>
      <c r="AB309" s="328" t="str">
        <f>IFERROR(VLOOKUP(AB308,'P1'!$B:$AP,41,FALSE),"")</f>
        <v/>
      </c>
      <c r="AC309" s="328" t="str">
        <f>IFERROR(VLOOKUP(AC308,'P1'!$B:$AP,41,FALSE),"")</f>
        <v/>
      </c>
      <c r="AD309" s="328" t="str">
        <f>IFERROR(VLOOKUP(AD308,'P1'!$B:$AP,41,FALSE),"")</f>
        <v/>
      </c>
      <c r="AE309" s="328" t="str">
        <f>IFERROR(VLOOKUP(AE308,'P1'!$B:$AP,41,FALSE),"")</f>
        <v/>
      </c>
      <c r="AF309" s="328" t="str">
        <f>IFERROR(VLOOKUP(AF308,'P1'!$B:$AP,41,FALSE),"")</f>
        <v/>
      </c>
      <c r="AG309" s="328" t="str">
        <f>IFERROR(VLOOKUP(AG308,'P1'!$B:$AP,41,FALSE),"")</f>
        <v/>
      </c>
      <c r="AH309" s="328" t="str">
        <f>IFERROR(VLOOKUP(AH308,'P1'!$B:$AP,41,FALSE),"")</f>
        <v/>
      </c>
      <c r="AI309" s="328" t="str">
        <f>IFERROR(VLOOKUP(AI308,'P1'!$B:$AP,41,FALSE),"")</f>
        <v/>
      </c>
      <c r="AJ309" s="328" t="str">
        <f>IFERROR(VLOOKUP(AJ308,'P1'!$B:$AP,41,FALSE),"")</f>
        <v/>
      </c>
      <c r="AK309" s="328" t="str">
        <f>IFERROR(VLOOKUP(AK308,'P1'!$B:$AP,41,FALSE),"")</f>
        <v/>
      </c>
      <c r="AL309" s="328" t="str">
        <f>IFERROR(VLOOKUP(AL308,'P1'!$B:$AP,41,FALSE),"")</f>
        <v/>
      </c>
      <c r="AM309" s="328" t="str">
        <f>IFERROR(VLOOKUP(AM308,'P1'!$B:$AP,41,FALSE),"")</f>
        <v/>
      </c>
      <c r="AN309" s="549"/>
      <c r="AO309" s="527"/>
      <c r="AP309" s="553"/>
      <c r="AQ309" s="554"/>
      <c r="AR309" s="527"/>
      <c r="AS309" s="527"/>
      <c r="AT309" s="529"/>
      <c r="AU309" s="326" t="str">
        <f t="shared" ref="AU309" si="372">IFERROR(IF($D308="□",($AO308/$AK$6),($AO308/$AK$8)),"")</f>
        <v/>
      </c>
      <c r="AV309" s="326" t="str">
        <f t="shared" ref="AV309" si="373">IFERROR(IF($D308="□",($AN308/$AO$6),($AN308/$AO$8)),"")</f>
        <v/>
      </c>
      <c r="AX309" s="326" t="s">
        <v>565</v>
      </c>
      <c r="AY309" s="326" t="s">
        <v>565</v>
      </c>
    </row>
    <row r="310" spans="1:51" s="302" customFormat="1" ht="12" customHeight="1">
      <c r="A310" s="532"/>
      <c r="B310" s="535"/>
      <c r="C310" s="538"/>
      <c r="D310" s="541"/>
      <c r="E310" s="323"/>
      <c r="F310" s="546"/>
      <c r="G310" s="547"/>
      <c r="H310" s="327" t="s">
        <v>407</v>
      </c>
      <c r="I310" s="330" t="str">
        <f>IFERROR(VLOOKUP(I308,'P1'!$B:$AP,31,FALSE),"")</f>
        <v/>
      </c>
      <c r="J310" s="328" t="str">
        <f>IFERROR(VLOOKUP(J308,'P1'!$B:$AP,31,FALSE),"")</f>
        <v/>
      </c>
      <c r="K310" s="328" t="str">
        <f>IFERROR(VLOOKUP(K308,'P1'!$B:$AP,31,FALSE),"")</f>
        <v/>
      </c>
      <c r="L310" s="328" t="str">
        <f>IFERROR(VLOOKUP(L308,'P1'!$B:$AP,31,FALSE),"")</f>
        <v/>
      </c>
      <c r="M310" s="328" t="str">
        <f>IFERROR(VLOOKUP(M308,'P1'!$B:$AP,31,FALSE),"")</f>
        <v/>
      </c>
      <c r="N310" s="328" t="str">
        <f>IFERROR(VLOOKUP(N308,'P1'!$B:$AP,31,FALSE),"")</f>
        <v/>
      </c>
      <c r="O310" s="328" t="str">
        <f>IFERROR(VLOOKUP(O308,'P1'!$B:$AP,31,FALSE),"")</f>
        <v/>
      </c>
      <c r="P310" s="328" t="str">
        <f>IFERROR(VLOOKUP(P308,'P1'!$B:$AP,31,FALSE),"")</f>
        <v/>
      </c>
      <c r="Q310" s="328" t="str">
        <f>IFERROR(VLOOKUP(Q308,'P1'!$B:$AP,31,FALSE),"")</f>
        <v/>
      </c>
      <c r="R310" s="328" t="str">
        <f>IFERROR(VLOOKUP(R308,'P1'!$B:$AP,31,FALSE),"")</f>
        <v/>
      </c>
      <c r="S310" s="328" t="str">
        <f>IFERROR(VLOOKUP(S308,'P1'!$B:$AP,31,FALSE),"")</f>
        <v/>
      </c>
      <c r="T310" s="328" t="str">
        <f>IFERROR(VLOOKUP(T308,'P1'!$B:$AP,31,FALSE),"")</f>
        <v/>
      </c>
      <c r="U310" s="328" t="str">
        <f>IFERROR(VLOOKUP(U308,'P1'!$B:$AP,31,FALSE),"")</f>
        <v/>
      </c>
      <c r="V310" s="328" t="str">
        <f>IFERROR(VLOOKUP(V308,'P1'!$B:$AP,31,FALSE),"")</f>
        <v/>
      </c>
      <c r="W310" s="328" t="str">
        <f>IFERROR(VLOOKUP(W308,'P1'!$B:$AP,31,FALSE),"")</f>
        <v/>
      </c>
      <c r="X310" s="328" t="str">
        <f>IFERROR(VLOOKUP(X308,'P1'!$B:$AP,31,FALSE),"")</f>
        <v/>
      </c>
      <c r="Y310" s="328" t="str">
        <f>IFERROR(VLOOKUP(Y308,'P1'!$B:$AP,31,FALSE),"")</f>
        <v/>
      </c>
      <c r="Z310" s="328" t="str">
        <f>IFERROR(VLOOKUP(Z308,'P1'!$B:$AP,31,FALSE),"")</f>
        <v/>
      </c>
      <c r="AA310" s="328" t="str">
        <f>IFERROR(VLOOKUP(AA308,'P1'!$B:$AP,31,FALSE),"")</f>
        <v/>
      </c>
      <c r="AB310" s="328" t="str">
        <f>IFERROR(VLOOKUP(AB308,'P1'!$B:$AP,31,FALSE),"")</f>
        <v/>
      </c>
      <c r="AC310" s="328" t="str">
        <f>IFERROR(VLOOKUP(AC308,'P1'!$B:$AP,31,FALSE),"")</f>
        <v/>
      </c>
      <c r="AD310" s="328" t="str">
        <f>IFERROR(VLOOKUP(AD308,'P1'!$B:$AP,31,FALSE),"")</f>
        <v/>
      </c>
      <c r="AE310" s="328" t="str">
        <f>IFERROR(VLOOKUP(AE308,'P1'!$B:$AP,31,FALSE),"")</f>
        <v/>
      </c>
      <c r="AF310" s="328" t="str">
        <f>IFERROR(VLOOKUP(AF308,'P1'!$B:$AP,31,FALSE),"")</f>
        <v/>
      </c>
      <c r="AG310" s="328" t="str">
        <f>IFERROR(VLOOKUP(AG308,'P1'!$B:$AP,31,FALSE),"")</f>
        <v/>
      </c>
      <c r="AH310" s="328" t="str">
        <f>IFERROR(VLOOKUP(AH308,'P1'!$B:$AP,31,FALSE),"")</f>
        <v/>
      </c>
      <c r="AI310" s="328" t="str">
        <f>IFERROR(VLOOKUP(AI308,'P1'!$B:$AP,31,FALSE),"")</f>
        <v/>
      </c>
      <c r="AJ310" s="328" t="str">
        <f>IFERROR(VLOOKUP(AJ308,'P1'!$B:$AP,31,FALSE),"")</f>
        <v/>
      </c>
      <c r="AK310" s="328" t="str">
        <f>IFERROR(VLOOKUP(AK308,'P1'!$B:$AP,31,FALSE),"")</f>
        <v/>
      </c>
      <c r="AL310" s="328" t="str">
        <f>IFERROR(VLOOKUP(AL308,'P1'!$B:$AP,31,FALSE),"")</f>
        <v/>
      </c>
      <c r="AM310" s="328" t="str">
        <f>IFERROR(VLOOKUP(AM308,'P1'!$B:$AP,31,FALSE),"")</f>
        <v/>
      </c>
      <c r="AN310" s="550"/>
      <c r="AO310" s="528"/>
      <c r="AP310" s="555"/>
      <c r="AQ310" s="556"/>
      <c r="AR310" s="528"/>
      <c r="AS310" s="528"/>
      <c r="AT310" s="529"/>
      <c r="AU310" s="329"/>
      <c r="AV310" s="329"/>
      <c r="AX310" s="329"/>
      <c r="AY310" s="329"/>
    </row>
    <row r="311" spans="1:51" s="302" customFormat="1" ht="12" customHeight="1">
      <c r="A311" s="530">
        <v>97</v>
      </c>
      <c r="B311" s="533"/>
      <c r="C311" s="536"/>
      <c r="D311" s="539" t="s">
        <v>400</v>
      </c>
      <c r="E311" s="319"/>
      <c r="F311" s="542"/>
      <c r="G311" s="543"/>
      <c r="H311" s="320" t="s">
        <v>401</v>
      </c>
      <c r="I311" s="321"/>
      <c r="J311" s="321"/>
      <c r="K311" s="321"/>
      <c r="L311" s="321"/>
      <c r="M311" s="321"/>
      <c r="N311" s="321"/>
      <c r="O311" s="321"/>
      <c r="P311" s="321"/>
      <c r="Q311" s="321"/>
      <c r="R311" s="321"/>
      <c r="S311" s="321"/>
      <c r="T311" s="321"/>
      <c r="U311" s="321"/>
      <c r="V311" s="321"/>
      <c r="W311" s="321"/>
      <c r="X311" s="321"/>
      <c r="Y311" s="321"/>
      <c r="Z311" s="321"/>
      <c r="AA311" s="321"/>
      <c r="AB311" s="321"/>
      <c r="AC311" s="321"/>
      <c r="AD311" s="321"/>
      <c r="AE311" s="321"/>
      <c r="AF311" s="321"/>
      <c r="AG311" s="321"/>
      <c r="AH311" s="321"/>
      <c r="AI311" s="321"/>
      <c r="AJ311" s="321"/>
      <c r="AK311" s="321"/>
      <c r="AL311" s="321"/>
      <c r="AM311" s="321"/>
      <c r="AN311" s="548">
        <f t="shared" ref="AN311" si="374">IF(LEFT($AN$1,6)="共同生活援助",SUM(I312:AM312),SUM(I312:AM313))</f>
        <v>0</v>
      </c>
      <c r="AO311" s="526">
        <f>IF($AN$3="４週",AN311/4,AN311/(DAY(EOMONTH($I$21,0))/7))</f>
        <v>0</v>
      </c>
      <c r="AP311" s="551"/>
      <c r="AQ311" s="552"/>
      <c r="AR311" s="526" t="str">
        <f t="shared" ref="AR311" si="375">IF($AN$3="４週",AU312,AV312)</f>
        <v/>
      </c>
      <c r="AS311" s="526"/>
      <c r="AT311" s="529"/>
      <c r="AU311" s="322" t="s">
        <v>402</v>
      </c>
      <c r="AV311" s="322" t="s">
        <v>403</v>
      </c>
      <c r="AX311" s="322" t="s">
        <v>404</v>
      </c>
      <c r="AY311" s="322" t="s">
        <v>405</v>
      </c>
    </row>
    <row r="312" spans="1:51" s="302" customFormat="1" ht="12" customHeight="1">
      <c r="A312" s="531"/>
      <c r="B312" s="534"/>
      <c r="C312" s="537"/>
      <c r="D312" s="540"/>
      <c r="E312" s="323"/>
      <c r="F312" s="544"/>
      <c r="G312" s="545"/>
      <c r="H312" s="324" t="s">
        <v>406</v>
      </c>
      <c r="I312" s="328" t="str">
        <f>IFERROR(VLOOKUP(I311,'P1'!$B:$AP,41,FALSE),"")</f>
        <v/>
      </c>
      <c r="J312" s="328" t="str">
        <f>IFERROR(VLOOKUP(J311,'P1'!$B:$AP,41,FALSE),"")</f>
        <v/>
      </c>
      <c r="K312" s="328" t="str">
        <f>IFERROR(VLOOKUP(K311,'P1'!$B:$AP,41,FALSE),"")</f>
        <v/>
      </c>
      <c r="L312" s="328" t="str">
        <f>IFERROR(VLOOKUP(L311,'P1'!$B:$AP,41,FALSE),"")</f>
        <v/>
      </c>
      <c r="M312" s="328" t="str">
        <f>IFERROR(VLOOKUP(M311,'P1'!$B:$AP,41,FALSE),"")</f>
        <v/>
      </c>
      <c r="N312" s="328" t="str">
        <f>IFERROR(VLOOKUP(N311,'P1'!$B:$AP,41,FALSE),"")</f>
        <v/>
      </c>
      <c r="O312" s="328" t="str">
        <f>IFERROR(VLOOKUP(O311,'P1'!$B:$AP,41,FALSE),"")</f>
        <v/>
      </c>
      <c r="P312" s="328" t="str">
        <f>IFERROR(VLOOKUP(P311,'P1'!$B:$AP,41,FALSE),"")</f>
        <v/>
      </c>
      <c r="Q312" s="328" t="str">
        <f>IFERROR(VLOOKUP(Q311,'P1'!$B:$AP,41,FALSE),"")</f>
        <v/>
      </c>
      <c r="R312" s="328" t="str">
        <f>IFERROR(VLOOKUP(R311,'P1'!$B:$AP,41,FALSE),"")</f>
        <v/>
      </c>
      <c r="S312" s="328" t="str">
        <f>IFERROR(VLOOKUP(S311,'P1'!$B:$AP,41,FALSE),"")</f>
        <v/>
      </c>
      <c r="T312" s="328" t="str">
        <f>IFERROR(VLOOKUP(T311,'P1'!$B:$AP,41,FALSE),"")</f>
        <v/>
      </c>
      <c r="U312" s="328" t="str">
        <f>IFERROR(VLOOKUP(U311,'P1'!$B:$AP,41,FALSE),"")</f>
        <v/>
      </c>
      <c r="V312" s="328" t="str">
        <f>IFERROR(VLOOKUP(V311,'P1'!$B:$AP,41,FALSE),"")</f>
        <v/>
      </c>
      <c r="W312" s="328" t="str">
        <f>IFERROR(VLOOKUP(W311,'P1'!$B:$AP,41,FALSE),"")</f>
        <v/>
      </c>
      <c r="X312" s="328" t="str">
        <f>IFERROR(VLOOKUP(X311,'P1'!$B:$AP,41,FALSE),"")</f>
        <v/>
      </c>
      <c r="Y312" s="328" t="str">
        <f>IFERROR(VLOOKUP(Y311,'P1'!$B:$AP,41,FALSE),"")</f>
        <v/>
      </c>
      <c r="Z312" s="328" t="str">
        <f>IFERROR(VLOOKUP(Z311,'P1'!$B:$AP,41,FALSE),"")</f>
        <v/>
      </c>
      <c r="AA312" s="328" t="str">
        <f>IFERROR(VLOOKUP(AA311,'P1'!$B:$AP,41,FALSE),"")</f>
        <v/>
      </c>
      <c r="AB312" s="328" t="str">
        <f>IFERROR(VLOOKUP(AB311,'P1'!$B:$AP,41,FALSE),"")</f>
        <v/>
      </c>
      <c r="AC312" s="328" t="str">
        <f>IFERROR(VLOOKUP(AC311,'P1'!$B:$AP,41,FALSE),"")</f>
        <v/>
      </c>
      <c r="AD312" s="328" t="str">
        <f>IFERROR(VLOOKUP(AD311,'P1'!$B:$AP,41,FALSE),"")</f>
        <v/>
      </c>
      <c r="AE312" s="328" t="str">
        <f>IFERROR(VLOOKUP(AE311,'P1'!$B:$AP,41,FALSE),"")</f>
        <v/>
      </c>
      <c r="AF312" s="328" t="str">
        <f>IFERROR(VLOOKUP(AF311,'P1'!$B:$AP,41,FALSE),"")</f>
        <v/>
      </c>
      <c r="AG312" s="328" t="str">
        <f>IFERROR(VLOOKUP(AG311,'P1'!$B:$AP,41,FALSE),"")</f>
        <v/>
      </c>
      <c r="AH312" s="328" t="str">
        <f>IFERROR(VLOOKUP(AH311,'P1'!$B:$AP,41,FALSE),"")</f>
        <v/>
      </c>
      <c r="AI312" s="328" t="str">
        <f>IFERROR(VLOOKUP(AI311,'P1'!$B:$AP,41,FALSE),"")</f>
        <v/>
      </c>
      <c r="AJ312" s="328" t="str">
        <f>IFERROR(VLOOKUP(AJ311,'P1'!$B:$AP,41,FALSE),"")</f>
        <v/>
      </c>
      <c r="AK312" s="328" t="str">
        <f>IFERROR(VLOOKUP(AK311,'P1'!$B:$AP,41,FALSE),"")</f>
        <v/>
      </c>
      <c r="AL312" s="328" t="str">
        <f>IFERROR(VLOOKUP(AL311,'P1'!$B:$AP,41,FALSE),"")</f>
        <v/>
      </c>
      <c r="AM312" s="328" t="str">
        <f>IFERROR(VLOOKUP(AM311,'P1'!$B:$AP,41,FALSE),"")</f>
        <v/>
      </c>
      <c r="AN312" s="549"/>
      <c r="AO312" s="527"/>
      <c r="AP312" s="553"/>
      <c r="AQ312" s="554"/>
      <c r="AR312" s="527"/>
      <c r="AS312" s="527"/>
      <c r="AT312" s="529"/>
      <c r="AU312" s="326" t="str">
        <f t="shared" ref="AU312" si="376">IFERROR(IF($D311="□",($AO311/$AK$6),($AO311/$AK$8)),"")</f>
        <v/>
      </c>
      <c r="AV312" s="326" t="str">
        <f t="shared" ref="AV312" si="377">IFERROR(IF($D311="□",($AN311/$AO$6),($AN311/$AO$8)),"")</f>
        <v/>
      </c>
      <c r="AX312" s="326" t="s">
        <v>565</v>
      </c>
      <c r="AY312" s="326" t="s">
        <v>565</v>
      </c>
    </row>
    <row r="313" spans="1:51" s="302" customFormat="1" ht="12" customHeight="1">
      <c r="A313" s="532"/>
      <c r="B313" s="535"/>
      <c r="C313" s="538"/>
      <c r="D313" s="541"/>
      <c r="E313" s="323"/>
      <c r="F313" s="546"/>
      <c r="G313" s="547"/>
      <c r="H313" s="327" t="s">
        <v>407</v>
      </c>
      <c r="I313" s="328" t="str">
        <f>IFERROR(VLOOKUP(I311,'P1'!$B:$AP,31,FALSE),"")</f>
        <v/>
      </c>
      <c r="J313" s="328" t="str">
        <f>IFERROR(VLOOKUP(J311,'P1'!$B:$AP,31,FALSE),"")</f>
        <v/>
      </c>
      <c r="K313" s="328" t="str">
        <f>IFERROR(VLOOKUP(K311,'P1'!$B:$AP,31,FALSE),"")</f>
        <v/>
      </c>
      <c r="L313" s="328" t="str">
        <f>IFERROR(VLOOKUP(L311,'P1'!$B:$AP,31,FALSE),"")</f>
        <v/>
      </c>
      <c r="M313" s="328" t="str">
        <f>IFERROR(VLOOKUP(M311,'P1'!$B:$AP,31,FALSE),"")</f>
        <v/>
      </c>
      <c r="N313" s="328" t="str">
        <f>IFERROR(VLOOKUP(N311,'P1'!$B:$AP,31,FALSE),"")</f>
        <v/>
      </c>
      <c r="O313" s="328" t="str">
        <f>IFERROR(VLOOKUP(O311,'P1'!$B:$AP,31,FALSE),"")</f>
        <v/>
      </c>
      <c r="P313" s="328" t="str">
        <f>IFERROR(VLOOKUP(P311,'P1'!$B:$AP,31,FALSE),"")</f>
        <v/>
      </c>
      <c r="Q313" s="328" t="str">
        <f>IFERROR(VLOOKUP(Q311,'P1'!$B:$AP,31,FALSE),"")</f>
        <v/>
      </c>
      <c r="R313" s="328" t="str">
        <f>IFERROR(VLOOKUP(R311,'P1'!$B:$AP,31,FALSE),"")</f>
        <v/>
      </c>
      <c r="S313" s="328" t="str">
        <f>IFERROR(VLOOKUP(S311,'P1'!$B:$AP,31,FALSE),"")</f>
        <v/>
      </c>
      <c r="T313" s="328" t="str">
        <f>IFERROR(VLOOKUP(T311,'P1'!$B:$AP,31,FALSE),"")</f>
        <v/>
      </c>
      <c r="U313" s="328" t="str">
        <f>IFERROR(VLOOKUP(U311,'P1'!$B:$AP,31,FALSE),"")</f>
        <v/>
      </c>
      <c r="V313" s="328" t="str">
        <f>IFERROR(VLOOKUP(V311,'P1'!$B:$AP,31,FALSE),"")</f>
        <v/>
      </c>
      <c r="W313" s="328" t="str">
        <f>IFERROR(VLOOKUP(W311,'P1'!$B:$AP,31,FALSE),"")</f>
        <v/>
      </c>
      <c r="X313" s="328" t="str">
        <f>IFERROR(VLOOKUP(X311,'P1'!$B:$AP,31,FALSE),"")</f>
        <v/>
      </c>
      <c r="Y313" s="328" t="str">
        <f>IFERROR(VLOOKUP(Y311,'P1'!$B:$AP,31,FALSE),"")</f>
        <v/>
      </c>
      <c r="Z313" s="328" t="str">
        <f>IFERROR(VLOOKUP(Z311,'P1'!$B:$AP,31,FALSE),"")</f>
        <v/>
      </c>
      <c r="AA313" s="328" t="str">
        <f>IFERROR(VLOOKUP(AA311,'P1'!$B:$AP,31,FALSE),"")</f>
        <v/>
      </c>
      <c r="AB313" s="328" t="str">
        <f>IFERROR(VLOOKUP(AB311,'P1'!$B:$AP,31,FALSE),"")</f>
        <v/>
      </c>
      <c r="AC313" s="328" t="str">
        <f>IFERROR(VLOOKUP(AC311,'P1'!$B:$AP,31,FALSE),"")</f>
        <v/>
      </c>
      <c r="AD313" s="328" t="str">
        <f>IFERROR(VLOOKUP(AD311,'P1'!$B:$AP,31,FALSE),"")</f>
        <v/>
      </c>
      <c r="AE313" s="328" t="str">
        <f>IFERROR(VLOOKUP(AE311,'P1'!$B:$AP,31,FALSE),"")</f>
        <v/>
      </c>
      <c r="AF313" s="328" t="str">
        <f>IFERROR(VLOOKUP(AF311,'P1'!$B:$AP,31,FALSE),"")</f>
        <v/>
      </c>
      <c r="AG313" s="328" t="str">
        <f>IFERROR(VLOOKUP(AG311,'P1'!$B:$AP,31,FALSE),"")</f>
        <v/>
      </c>
      <c r="AH313" s="328" t="str">
        <f>IFERROR(VLOOKUP(AH311,'P1'!$B:$AP,31,FALSE),"")</f>
        <v/>
      </c>
      <c r="AI313" s="328" t="str">
        <f>IFERROR(VLOOKUP(AI311,'P1'!$B:$AP,31,FALSE),"")</f>
        <v/>
      </c>
      <c r="AJ313" s="328" t="str">
        <f>IFERROR(VLOOKUP(AJ311,'P1'!$B:$AP,31,FALSE),"")</f>
        <v/>
      </c>
      <c r="AK313" s="328" t="str">
        <f>IFERROR(VLOOKUP(AK311,'P1'!$B:$AP,31,FALSE),"")</f>
        <v/>
      </c>
      <c r="AL313" s="328" t="str">
        <f>IFERROR(VLOOKUP(AL311,'P1'!$B:$AP,31,FALSE),"")</f>
        <v/>
      </c>
      <c r="AM313" s="328" t="str">
        <f>IFERROR(VLOOKUP(AM311,'P1'!$B:$AP,31,FALSE),"")</f>
        <v/>
      </c>
      <c r="AN313" s="550"/>
      <c r="AO313" s="528"/>
      <c r="AP313" s="555"/>
      <c r="AQ313" s="556"/>
      <c r="AR313" s="528"/>
      <c r="AS313" s="528"/>
      <c r="AT313" s="529"/>
      <c r="AU313" s="329"/>
      <c r="AV313" s="329"/>
      <c r="AX313" s="329"/>
      <c r="AY313" s="329"/>
    </row>
    <row r="314" spans="1:51" s="302" customFormat="1" ht="12" customHeight="1">
      <c r="A314" s="530">
        <v>98</v>
      </c>
      <c r="B314" s="533"/>
      <c r="C314" s="536"/>
      <c r="D314" s="539" t="s">
        <v>400</v>
      </c>
      <c r="E314" s="319"/>
      <c r="F314" s="542"/>
      <c r="G314" s="543"/>
      <c r="H314" s="320" t="s">
        <v>401</v>
      </c>
      <c r="I314" s="321"/>
      <c r="J314" s="321"/>
      <c r="K314" s="321"/>
      <c r="L314" s="321"/>
      <c r="M314" s="321"/>
      <c r="N314" s="321"/>
      <c r="O314" s="321"/>
      <c r="P314" s="321"/>
      <c r="Q314" s="321"/>
      <c r="R314" s="321"/>
      <c r="S314" s="321"/>
      <c r="T314" s="321"/>
      <c r="U314" s="321"/>
      <c r="V314" s="321"/>
      <c r="W314" s="321"/>
      <c r="X314" s="321"/>
      <c r="Y314" s="321"/>
      <c r="Z314" s="321"/>
      <c r="AA314" s="321"/>
      <c r="AB314" s="321"/>
      <c r="AC314" s="321"/>
      <c r="AD314" s="321"/>
      <c r="AE314" s="321"/>
      <c r="AF314" s="321"/>
      <c r="AG314" s="321"/>
      <c r="AH314" s="321"/>
      <c r="AI314" s="321"/>
      <c r="AJ314" s="321"/>
      <c r="AK314" s="321"/>
      <c r="AL314" s="321"/>
      <c r="AM314" s="321"/>
      <c r="AN314" s="548">
        <f t="shared" ref="AN314" si="378">IF(LEFT($AN$1,6)="共同生活援助",SUM(I315:AM315),SUM(I315:AM316))</f>
        <v>0</v>
      </c>
      <c r="AO314" s="526">
        <f>IF($AN$3="４週",AN314/4,AN314/(DAY(EOMONTH($I$21,0))/7))</f>
        <v>0</v>
      </c>
      <c r="AP314" s="551"/>
      <c r="AQ314" s="552"/>
      <c r="AR314" s="526" t="str">
        <f t="shared" ref="AR314" si="379">IF($AN$3="４週",AU315,AV315)</f>
        <v/>
      </c>
      <c r="AS314" s="526"/>
      <c r="AT314" s="529"/>
      <c r="AU314" s="322" t="s">
        <v>402</v>
      </c>
      <c r="AV314" s="322" t="s">
        <v>403</v>
      </c>
      <c r="AX314" s="322" t="s">
        <v>404</v>
      </c>
      <c r="AY314" s="322" t="s">
        <v>405</v>
      </c>
    </row>
    <row r="315" spans="1:51" s="302" customFormat="1" ht="12" customHeight="1">
      <c r="A315" s="531"/>
      <c r="B315" s="534"/>
      <c r="C315" s="537"/>
      <c r="D315" s="540"/>
      <c r="E315" s="323"/>
      <c r="F315" s="544"/>
      <c r="G315" s="545"/>
      <c r="H315" s="324" t="s">
        <v>406</v>
      </c>
      <c r="I315" s="328" t="str">
        <f>IFERROR(VLOOKUP(I314,'P1'!$B:$AP,41,FALSE),"")</f>
        <v/>
      </c>
      <c r="J315" s="328" t="str">
        <f>IFERROR(VLOOKUP(J314,'P1'!$B:$AP,41,FALSE),"")</f>
        <v/>
      </c>
      <c r="K315" s="328" t="str">
        <f>IFERROR(VLOOKUP(K314,'P1'!$B:$AP,41,FALSE),"")</f>
        <v/>
      </c>
      <c r="L315" s="328" t="str">
        <f>IFERROR(VLOOKUP(L314,'P1'!$B:$AP,41,FALSE),"")</f>
        <v/>
      </c>
      <c r="M315" s="328" t="str">
        <f>IFERROR(VLOOKUP(M314,'P1'!$B:$AP,41,FALSE),"")</f>
        <v/>
      </c>
      <c r="N315" s="328" t="str">
        <f>IFERROR(VLOOKUP(N314,'P1'!$B:$AP,41,FALSE),"")</f>
        <v/>
      </c>
      <c r="O315" s="328" t="str">
        <f>IFERROR(VLOOKUP(O314,'P1'!$B:$AP,41,FALSE),"")</f>
        <v/>
      </c>
      <c r="P315" s="328" t="str">
        <f>IFERROR(VLOOKUP(P314,'P1'!$B:$AP,41,FALSE),"")</f>
        <v/>
      </c>
      <c r="Q315" s="328" t="str">
        <f>IFERROR(VLOOKUP(Q314,'P1'!$B:$AP,41,FALSE),"")</f>
        <v/>
      </c>
      <c r="R315" s="328" t="str">
        <f>IFERROR(VLOOKUP(R314,'P1'!$B:$AP,41,FALSE),"")</f>
        <v/>
      </c>
      <c r="S315" s="328" t="str">
        <f>IFERROR(VLOOKUP(S314,'P1'!$B:$AP,41,FALSE),"")</f>
        <v/>
      </c>
      <c r="T315" s="328" t="str">
        <f>IFERROR(VLOOKUP(T314,'P1'!$B:$AP,41,FALSE),"")</f>
        <v/>
      </c>
      <c r="U315" s="328" t="str">
        <f>IFERROR(VLOOKUP(U314,'P1'!$B:$AP,41,FALSE),"")</f>
        <v/>
      </c>
      <c r="V315" s="328" t="str">
        <f>IFERROR(VLOOKUP(V314,'P1'!$B:$AP,41,FALSE),"")</f>
        <v/>
      </c>
      <c r="W315" s="328" t="str">
        <f>IFERROR(VLOOKUP(W314,'P1'!$B:$AP,41,FALSE),"")</f>
        <v/>
      </c>
      <c r="X315" s="328" t="str">
        <f>IFERROR(VLOOKUP(X314,'P1'!$B:$AP,41,FALSE),"")</f>
        <v/>
      </c>
      <c r="Y315" s="328" t="str">
        <f>IFERROR(VLOOKUP(Y314,'P1'!$B:$AP,41,FALSE),"")</f>
        <v/>
      </c>
      <c r="Z315" s="328" t="str">
        <f>IFERROR(VLOOKUP(Z314,'P1'!$B:$AP,41,FALSE),"")</f>
        <v/>
      </c>
      <c r="AA315" s="328" t="str">
        <f>IFERROR(VLOOKUP(AA314,'P1'!$B:$AP,41,FALSE),"")</f>
        <v/>
      </c>
      <c r="AB315" s="328" t="str">
        <f>IFERROR(VLOOKUP(AB314,'P1'!$B:$AP,41,FALSE),"")</f>
        <v/>
      </c>
      <c r="AC315" s="328" t="str">
        <f>IFERROR(VLOOKUP(AC314,'P1'!$B:$AP,41,FALSE),"")</f>
        <v/>
      </c>
      <c r="AD315" s="328" t="str">
        <f>IFERROR(VLOOKUP(AD314,'P1'!$B:$AP,41,FALSE),"")</f>
        <v/>
      </c>
      <c r="AE315" s="328" t="str">
        <f>IFERROR(VLOOKUP(AE314,'P1'!$B:$AP,41,FALSE),"")</f>
        <v/>
      </c>
      <c r="AF315" s="328" t="str">
        <f>IFERROR(VLOOKUP(AF314,'P1'!$B:$AP,41,FALSE),"")</f>
        <v/>
      </c>
      <c r="AG315" s="328" t="str">
        <f>IFERROR(VLOOKUP(AG314,'P1'!$B:$AP,41,FALSE),"")</f>
        <v/>
      </c>
      <c r="AH315" s="328" t="str">
        <f>IFERROR(VLOOKUP(AH314,'P1'!$B:$AP,41,FALSE),"")</f>
        <v/>
      </c>
      <c r="AI315" s="328" t="str">
        <f>IFERROR(VLOOKUP(AI314,'P1'!$B:$AP,41,FALSE),"")</f>
        <v/>
      </c>
      <c r="AJ315" s="328" t="str">
        <f>IFERROR(VLOOKUP(AJ314,'P1'!$B:$AP,41,FALSE),"")</f>
        <v/>
      </c>
      <c r="AK315" s="328" t="str">
        <f>IFERROR(VLOOKUP(AK314,'P1'!$B:$AP,41,FALSE),"")</f>
        <v/>
      </c>
      <c r="AL315" s="328" t="str">
        <f>IFERROR(VLOOKUP(AL314,'P1'!$B:$AP,41,FALSE),"")</f>
        <v/>
      </c>
      <c r="AM315" s="328" t="str">
        <f>IFERROR(VLOOKUP(AM314,'P1'!$B:$AP,41,FALSE),"")</f>
        <v/>
      </c>
      <c r="AN315" s="549"/>
      <c r="AO315" s="527"/>
      <c r="AP315" s="553"/>
      <c r="AQ315" s="554"/>
      <c r="AR315" s="527"/>
      <c r="AS315" s="527"/>
      <c r="AT315" s="529"/>
      <c r="AU315" s="326" t="str">
        <f t="shared" ref="AU315" si="380">IFERROR(IF($D314="□",($AO314/$AK$6),($AO314/$AK$8)),"")</f>
        <v/>
      </c>
      <c r="AV315" s="326" t="str">
        <f t="shared" ref="AV315" si="381">IFERROR(IF($D314="□",($AN314/$AO$6),($AN314/$AO$8)),"")</f>
        <v/>
      </c>
      <c r="AX315" s="326" t="s">
        <v>565</v>
      </c>
      <c r="AY315" s="326" t="s">
        <v>565</v>
      </c>
    </row>
    <row r="316" spans="1:51" s="302" customFormat="1" ht="12" customHeight="1">
      <c r="A316" s="532"/>
      <c r="B316" s="535"/>
      <c r="C316" s="538"/>
      <c r="D316" s="541"/>
      <c r="E316" s="323"/>
      <c r="F316" s="546"/>
      <c r="G316" s="547"/>
      <c r="H316" s="327" t="s">
        <v>407</v>
      </c>
      <c r="I316" s="328" t="str">
        <f>IFERROR(VLOOKUP(I314,'P1'!$B:$AP,31,FALSE),"")</f>
        <v/>
      </c>
      <c r="J316" s="328" t="str">
        <f>IFERROR(VLOOKUP(J314,'P1'!$B:$AP,31,FALSE),"")</f>
        <v/>
      </c>
      <c r="K316" s="328" t="str">
        <f>IFERROR(VLOOKUP(K314,'P1'!$B:$AP,31,FALSE),"")</f>
        <v/>
      </c>
      <c r="L316" s="328" t="str">
        <f>IFERROR(VLOOKUP(L314,'P1'!$B:$AP,31,FALSE),"")</f>
        <v/>
      </c>
      <c r="M316" s="328" t="str">
        <f>IFERROR(VLOOKUP(M314,'P1'!$B:$AP,31,FALSE),"")</f>
        <v/>
      </c>
      <c r="N316" s="328" t="str">
        <f>IFERROR(VLOOKUP(N314,'P1'!$B:$AP,31,FALSE),"")</f>
        <v/>
      </c>
      <c r="O316" s="328" t="str">
        <f>IFERROR(VLOOKUP(O314,'P1'!$B:$AP,31,FALSE),"")</f>
        <v/>
      </c>
      <c r="P316" s="328" t="str">
        <f>IFERROR(VLOOKUP(P314,'P1'!$B:$AP,31,FALSE),"")</f>
        <v/>
      </c>
      <c r="Q316" s="328" t="str">
        <f>IFERROR(VLOOKUP(Q314,'P1'!$B:$AP,31,FALSE),"")</f>
        <v/>
      </c>
      <c r="R316" s="328" t="str">
        <f>IFERROR(VLOOKUP(R314,'P1'!$B:$AP,31,FALSE),"")</f>
        <v/>
      </c>
      <c r="S316" s="328" t="str">
        <f>IFERROR(VLOOKUP(S314,'P1'!$B:$AP,31,FALSE),"")</f>
        <v/>
      </c>
      <c r="T316" s="328" t="str">
        <f>IFERROR(VLOOKUP(T314,'P1'!$B:$AP,31,FALSE),"")</f>
        <v/>
      </c>
      <c r="U316" s="328" t="str">
        <f>IFERROR(VLOOKUP(U314,'P1'!$B:$AP,31,FALSE),"")</f>
        <v/>
      </c>
      <c r="V316" s="328" t="str">
        <f>IFERROR(VLOOKUP(V314,'P1'!$B:$AP,31,FALSE),"")</f>
        <v/>
      </c>
      <c r="W316" s="328" t="str">
        <f>IFERROR(VLOOKUP(W314,'P1'!$B:$AP,31,FALSE),"")</f>
        <v/>
      </c>
      <c r="X316" s="328" t="str">
        <f>IFERROR(VLOOKUP(X314,'P1'!$B:$AP,31,FALSE),"")</f>
        <v/>
      </c>
      <c r="Y316" s="328" t="str">
        <f>IFERROR(VLOOKUP(Y314,'P1'!$B:$AP,31,FALSE),"")</f>
        <v/>
      </c>
      <c r="Z316" s="328" t="str">
        <f>IFERROR(VLOOKUP(Z314,'P1'!$B:$AP,31,FALSE),"")</f>
        <v/>
      </c>
      <c r="AA316" s="328" t="str">
        <f>IFERROR(VLOOKUP(AA314,'P1'!$B:$AP,31,FALSE),"")</f>
        <v/>
      </c>
      <c r="AB316" s="328" t="str">
        <f>IFERROR(VLOOKUP(AB314,'P1'!$B:$AP,31,FALSE),"")</f>
        <v/>
      </c>
      <c r="AC316" s="328" t="str">
        <f>IFERROR(VLOOKUP(AC314,'P1'!$B:$AP,31,FALSE),"")</f>
        <v/>
      </c>
      <c r="AD316" s="328" t="str">
        <f>IFERROR(VLOOKUP(AD314,'P1'!$B:$AP,31,FALSE),"")</f>
        <v/>
      </c>
      <c r="AE316" s="328" t="str">
        <f>IFERROR(VLOOKUP(AE314,'P1'!$B:$AP,31,FALSE),"")</f>
        <v/>
      </c>
      <c r="AF316" s="328" t="str">
        <f>IFERROR(VLOOKUP(AF314,'P1'!$B:$AP,31,FALSE),"")</f>
        <v/>
      </c>
      <c r="AG316" s="328" t="str">
        <f>IFERROR(VLOOKUP(AG314,'P1'!$B:$AP,31,FALSE),"")</f>
        <v/>
      </c>
      <c r="AH316" s="328" t="str">
        <f>IFERROR(VLOOKUP(AH314,'P1'!$B:$AP,31,FALSE),"")</f>
        <v/>
      </c>
      <c r="AI316" s="328" t="str">
        <f>IFERROR(VLOOKUP(AI314,'P1'!$B:$AP,31,FALSE),"")</f>
        <v/>
      </c>
      <c r="AJ316" s="328" t="str">
        <f>IFERROR(VLOOKUP(AJ314,'P1'!$B:$AP,31,FALSE),"")</f>
        <v/>
      </c>
      <c r="AK316" s="328" t="str">
        <f>IFERROR(VLOOKUP(AK314,'P1'!$B:$AP,31,FALSE),"")</f>
        <v/>
      </c>
      <c r="AL316" s="328" t="str">
        <f>IFERROR(VLOOKUP(AL314,'P1'!$B:$AP,31,FALSE),"")</f>
        <v/>
      </c>
      <c r="AM316" s="328" t="str">
        <f>IFERROR(VLOOKUP(AM314,'P1'!$B:$AP,31,FALSE),"")</f>
        <v/>
      </c>
      <c r="AN316" s="550"/>
      <c r="AO316" s="528"/>
      <c r="AP316" s="555"/>
      <c r="AQ316" s="556"/>
      <c r="AR316" s="528"/>
      <c r="AS316" s="528"/>
      <c r="AT316" s="529"/>
      <c r="AU316" s="329"/>
      <c r="AV316" s="329"/>
      <c r="AX316" s="329"/>
      <c r="AY316" s="329"/>
    </row>
    <row r="317" spans="1:51" s="302" customFormat="1" ht="12" customHeight="1">
      <c r="A317" s="530">
        <v>99</v>
      </c>
      <c r="B317" s="533"/>
      <c r="C317" s="567"/>
      <c r="D317" s="539" t="s">
        <v>400</v>
      </c>
      <c r="E317" s="319"/>
      <c r="F317" s="542"/>
      <c r="G317" s="543"/>
      <c r="H317" s="320" t="s">
        <v>401</v>
      </c>
      <c r="I317" s="321"/>
      <c r="J317" s="321"/>
      <c r="K317" s="321"/>
      <c r="L317" s="321"/>
      <c r="M317" s="321"/>
      <c r="N317" s="321"/>
      <c r="O317" s="321"/>
      <c r="P317" s="321"/>
      <c r="Q317" s="321"/>
      <c r="R317" s="321"/>
      <c r="S317" s="321"/>
      <c r="T317" s="321"/>
      <c r="U317" s="321"/>
      <c r="V317" s="321"/>
      <c r="W317" s="321"/>
      <c r="X317" s="321"/>
      <c r="Y317" s="321"/>
      <c r="Z317" s="321"/>
      <c r="AA317" s="321"/>
      <c r="AB317" s="321"/>
      <c r="AC317" s="321"/>
      <c r="AD317" s="321"/>
      <c r="AE317" s="321"/>
      <c r="AF317" s="321"/>
      <c r="AG317" s="321"/>
      <c r="AH317" s="321"/>
      <c r="AI317" s="321"/>
      <c r="AJ317" s="321"/>
      <c r="AK317" s="321"/>
      <c r="AL317" s="321"/>
      <c r="AM317" s="321"/>
      <c r="AN317" s="548">
        <f t="shared" ref="AN317" si="382">IF(LEFT($AN$1,6)="共同生活援助",SUM(I318:AM318),SUM(I318:AM319))</f>
        <v>0</v>
      </c>
      <c r="AO317" s="526">
        <f>IF($AN$3="４週",AN317/4,AN317/(DAY(EOMONTH($I$21,0))/7))</f>
        <v>0</v>
      </c>
      <c r="AP317" s="551"/>
      <c r="AQ317" s="552"/>
      <c r="AR317" s="526" t="str">
        <f t="shared" ref="AR317" si="383">IF($AN$3="４週",AU318,AV318)</f>
        <v/>
      </c>
      <c r="AS317" s="526"/>
      <c r="AT317" s="529"/>
      <c r="AU317" s="322" t="s">
        <v>402</v>
      </c>
      <c r="AV317" s="322" t="s">
        <v>403</v>
      </c>
      <c r="AX317" s="322" t="s">
        <v>404</v>
      </c>
      <c r="AY317" s="322" t="s">
        <v>405</v>
      </c>
    </row>
    <row r="318" spans="1:51" s="302" customFormat="1" ht="12" customHeight="1">
      <c r="A318" s="531"/>
      <c r="B318" s="534"/>
      <c r="C318" s="568"/>
      <c r="D318" s="540"/>
      <c r="E318" s="323"/>
      <c r="F318" s="544"/>
      <c r="G318" s="545"/>
      <c r="H318" s="324" t="s">
        <v>406</v>
      </c>
      <c r="I318" s="328" t="str">
        <f>IFERROR(VLOOKUP(I317,'P1'!$B:$AP,41,FALSE),"")</f>
        <v/>
      </c>
      <c r="J318" s="328" t="str">
        <f>IFERROR(VLOOKUP(J317,'P1'!$B:$AP,41,FALSE),"")</f>
        <v/>
      </c>
      <c r="K318" s="328" t="str">
        <f>IFERROR(VLOOKUP(K317,'P1'!$B:$AP,41,FALSE),"")</f>
        <v/>
      </c>
      <c r="L318" s="328" t="str">
        <f>IFERROR(VLOOKUP(L317,'P1'!$B:$AP,41,FALSE),"")</f>
        <v/>
      </c>
      <c r="M318" s="328" t="str">
        <f>IFERROR(VLOOKUP(M317,'P1'!$B:$AP,41,FALSE),"")</f>
        <v/>
      </c>
      <c r="N318" s="328" t="str">
        <f>IFERROR(VLOOKUP(N317,'P1'!$B:$AP,41,FALSE),"")</f>
        <v/>
      </c>
      <c r="O318" s="328" t="str">
        <f>IFERROR(VLOOKUP(O317,'P1'!$B:$AP,41,FALSE),"")</f>
        <v/>
      </c>
      <c r="P318" s="328" t="str">
        <f>IFERROR(VLOOKUP(P317,'P1'!$B:$AP,41,FALSE),"")</f>
        <v/>
      </c>
      <c r="Q318" s="328" t="str">
        <f>IFERROR(VLOOKUP(Q317,'P1'!$B:$AP,41,FALSE),"")</f>
        <v/>
      </c>
      <c r="R318" s="328" t="str">
        <f>IFERROR(VLOOKUP(R317,'P1'!$B:$AP,41,FALSE),"")</f>
        <v/>
      </c>
      <c r="S318" s="328" t="str">
        <f>IFERROR(VLOOKUP(S317,'P1'!$B:$AP,41,FALSE),"")</f>
        <v/>
      </c>
      <c r="T318" s="328" t="str">
        <f>IFERROR(VLOOKUP(T317,'P1'!$B:$AP,41,FALSE),"")</f>
        <v/>
      </c>
      <c r="U318" s="328" t="str">
        <f>IFERROR(VLOOKUP(U317,'P1'!$B:$AP,41,FALSE),"")</f>
        <v/>
      </c>
      <c r="V318" s="328" t="str">
        <f>IFERROR(VLOOKUP(V317,'P1'!$B:$AP,41,FALSE),"")</f>
        <v/>
      </c>
      <c r="W318" s="328" t="str">
        <f>IFERROR(VLOOKUP(W317,'P1'!$B:$AP,41,FALSE),"")</f>
        <v/>
      </c>
      <c r="X318" s="328" t="str">
        <f>IFERROR(VLOOKUP(X317,'P1'!$B:$AP,41,FALSE),"")</f>
        <v/>
      </c>
      <c r="Y318" s="328" t="str">
        <f>IFERROR(VLOOKUP(Y317,'P1'!$B:$AP,41,FALSE),"")</f>
        <v/>
      </c>
      <c r="Z318" s="328" t="str">
        <f>IFERROR(VLOOKUP(Z317,'P1'!$B:$AP,41,FALSE),"")</f>
        <v/>
      </c>
      <c r="AA318" s="328" t="str">
        <f>IFERROR(VLOOKUP(AA317,'P1'!$B:$AP,41,FALSE),"")</f>
        <v/>
      </c>
      <c r="AB318" s="328" t="str">
        <f>IFERROR(VLOOKUP(AB317,'P1'!$B:$AP,41,FALSE),"")</f>
        <v/>
      </c>
      <c r="AC318" s="328" t="str">
        <f>IFERROR(VLOOKUP(AC317,'P1'!$B:$AP,41,FALSE),"")</f>
        <v/>
      </c>
      <c r="AD318" s="328" t="str">
        <f>IFERROR(VLOOKUP(AD317,'P1'!$B:$AP,41,FALSE),"")</f>
        <v/>
      </c>
      <c r="AE318" s="328" t="str">
        <f>IFERROR(VLOOKUP(AE317,'P1'!$B:$AP,41,FALSE),"")</f>
        <v/>
      </c>
      <c r="AF318" s="328" t="str">
        <f>IFERROR(VLOOKUP(AF317,'P1'!$B:$AP,41,FALSE),"")</f>
        <v/>
      </c>
      <c r="AG318" s="328" t="str">
        <f>IFERROR(VLOOKUP(AG317,'P1'!$B:$AP,41,FALSE),"")</f>
        <v/>
      </c>
      <c r="AH318" s="328" t="str">
        <f>IFERROR(VLOOKUP(AH317,'P1'!$B:$AP,41,FALSE),"")</f>
        <v/>
      </c>
      <c r="AI318" s="328" t="str">
        <f>IFERROR(VLOOKUP(AI317,'P1'!$B:$AP,41,FALSE),"")</f>
        <v/>
      </c>
      <c r="AJ318" s="328" t="str">
        <f>IFERROR(VLOOKUP(AJ317,'P1'!$B:$AP,41,FALSE),"")</f>
        <v/>
      </c>
      <c r="AK318" s="328" t="str">
        <f>IFERROR(VLOOKUP(AK317,'P1'!$B:$AP,41,FALSE),"")</f>
        <v/>
      </c>
      <c r="AL318" s="328" t="str">
        <f>IFERROR(VLOOKUP(AL317,'P1'!$B:$AP,41,FALSE),"")</f>
        <v/>
      </c>
      <c r="AM318" s="328" t="str">
        <f>IFERROR(VLOOKUP(AM317,'P1'!$B:$AP,41,FALSE),"")</f>
        <v/>
      </c>
      <c r="AN318" s="549"/>
      <c r="AO318" s="527"/>
      <c r="AP318" s="553"/>
      <c r="AQ318" s="554"/>
      <c r="AR318" s="527"/>
      <c r="AS318" s="527"/>
      <c r="AT318" s="529"/>
      <c r="AU318" s="326" t="str">
        <f t="shared" ref="AU318" si="384">IFERROR(IF($D317="□",($AO317/$AK$6),($AO317/$AK$8)),"")</f>
        <v/>
      </c>
      <c r="AV318" s="326" t="str">
        <f t="shared" ref="AV318" si="385">IFERROR(IF($D317="□",($AN317/$AO$6),($AN317/$AO$8)),"")</f>
        <v/>
      </c>
      <c r="AX318" s="326" t="s">
        <v>565</v>
      </c>
      <c r="AY318" s="326" t="s">
        <v>565</v>
      </c>
    </row>
    <row r="319" spans="1:51" s="302" customFormat="1" ht="12" customHeight="1">
      <c r="A319" s="532"/>
      <c r="B319" s="535"/>
      <c r="C319" s="569"/>
      <c r="D319" s="541"/>
      <c r="E319" s="383"/>
      <c r="F319" s="546"/>
      <c r="G319" s="547"/>
      <c r="H319" s="327" t="s">
        <v>407</v>
      </c>
      <c r="I319" s="328" t="str">
        <f>IFERROR(VLOOKUP(I317,'P1'!$B:$AP,31,FALSE),"")</f>
        <v/>
      </c>
      <c r="J319" s="328" t="str">
        <f>IFERROR(VLOOKUP(J317,'P1'!$B:$AP,31,FALSE),"")</f>
        <v/>
      </c>
      <c r="K319" s="328" t="str">
        <f>IFERROR(VLOOKUP(K317,'P1'!$B:$AP,31,FALSE),"")</f>
        <v/>
      </c>
      <c r="L319" s="328" t="str">
        <f>IFERROR(VLOOKUP(L317,'P1'!$B:$AP,31,FALSE),"")</f>
        <v/>
      </c>
      <c r="M319" s="328" t="str">
        <f>IFERROR(VLOOKUP(M317,'P1'!$B:$AP,31,FALSE),"")</f>
        <v/>
      </c>
      <c r="N319" s="328" t="str">
        <f>IFERROR(VLOOKUP(N317,'P1'!$B:$AP,31,FALSE),"")</f>
        <v/>
      </c>
      <c r="O319" s="328" t="str">
        <f>IFERROR(VLOOKUP(O317,'P1'!$B:$AP,31,FALSE),"")</f>
        <v/>
      </c>
      <c r="P319" s="328" t="str">
        <f>IFERROR(VLOOKUP(P317,'P1'!$B:$AP,31,FALSE),"")</f>
        <v/>
      </c>
      <c r="Q319" s="328" t="str">
        <f>IFERROR(VLOOKUP(Q317,'P1'!$B:$AP,31,FALSE),"")</f>
        <v/>
      </c>
      <c r="R319" s="328" t="str">
        <f>IFERROR(VLOOKUP(R317,'P1'!$B:$AP,31,FALSE),"")</f>
        <v/>
      </c>
      <c r="S319" s="328" t="str">
        <f>IFERROR(VLOOKUP(S317,'P1'!$B:$AP,31,FALSE),"")</f>
        <v/>
      </c>
      <c r="T319" s="328" t="str">
        <f>IFERROR(VLOOKUP(T317,'P1'!$B:$AP,31,FALSE),"")</f>
        <v/>
      </c>
      <c r="U319" s="328" t="str">
        <f>IFERROR(VLOOKUP(U317,'P1'!$B:$AP,31,FALSE),"")</f>
        <v/>
      </c>
      <c r="V319" s="328" t="str">
        <f>IFERROR(VLOOKUP(V317,'P1'!$B:$AP,31,FALSE),"")</f>
        <v/>
      </c>
      <c r="W319" s="328" t="str">
        <f>IFERROR(VLOOKUP(W317,'P1'!$B:$AP,31,FALSE),"")</f>
        <v/>
      </c>
      <c r="X319" s="328" t="str">
        <f>IFERROR(VLOOKUP(X317,'P1'!$B:$AP,31,FALSE),"")</f>
        <v/>
      </c>
      <c r="Y319" s="328" t="str">
        <f>IFERROR(VLOOKUP(Y317,'P1'!$B:$AP,31,FALSE),"")</f>
        <v/>
      </c>
      <c r="Z319" s="328" t="str">
        <f>IFERROR(VLOOKUP(Z317,'P1'!$B:$AP,31,FALSE),"")</f>
        <v/>
      </c>
      <c r="AA319" s="328" t="str">
        <f>IFERROR(VLOOKUP(AA317,'P1'!$B:$AP,31,FALSE),"")</f>
        <v/>
      </c>
      <c r="AB319" s="328" t="str">
        <f>IFERROR(VLOOKUP(AB317,'P1'!$B:$AP,31,FALSE),"")</f>
        <v/>
      </c>
      <c r="AC319" s="328" t="str">
        <f>IFERROR(VLOOKUP(AC317,'P1'!$B:$AP,31,FALSE),"")</f>
        <v/>
      </c>
      <c r="AD319" s="328" t="str">
        <f>IFERROR(VLOOKUP(AD317,'P1'!$B:$AP,31,FALSE),"")</f>
        <v/>
      </c>
      <c r="AE319" s="328" t="str">
        <f>IFERROR(VLOOKUP(AE317,'P1'!$B:$AP,31,FALSE),"")</f>
        <v/>
      </c>
      <c r="AF319" s="328" t="str">
        <f>IFERROR(VLOOKUP(AF317,'P1'!$B:$AP,31,FALSE),"")</f>
        <v/>
      </c>
      <c r="AG319" s="328" t="str">
        <f>IFERROR(VLOOKUP(AG317,'P1'!$B:$AP,31,FALSE),"")</f>
        <v/>
      </c>
      <c r="AH319" s="328" t="str">
        <f>IFERROR(VLOOKUP(AH317,'P1'!$B:$AP,31,FALSE),"")</f>
        <v/>
      </c>
      <c r="AI319" s="328" t="str">
        <f>IFERROR(VLOOKUP(AI317,'P1'!$B:$AP,31,FALSE),"")</f>
        <v/>
      </c>
      <c r="AJ319" s="328" t="str">
        <f>IFERROR(VLOOKUP(AJ317,'P1'!$B:$AP,31,FALSE),"")</f>
        <v/>
      </c>
      <c r="AK319" s="328" t="str">
        <f>IFERROR(VLOOKUP(AK317,'P1'!$B:$AP,31,FALSE),"")</f>
        <v/>
      </c>
      <c r="AL319" s="328" t="str">
        <f>IFERROR(VLOOKUP(AL317,'P1'!$B:$AP,31,FALSE),"")</f>
        <v/>
      </c>
      <c r="AM319" s="328" t="str">
        <f>IFERROR(VLOOKUP(AM317,'P1'!$B:$AP,31,FALSE),"")</f>
        <v/>
      </c>
      <c r="AN319" s="550"/>
      <c r="AO319" s="528"/>
      <c r="AP319" s="555"/>
      <c r="AQ319" s="556"/>
      <c r="AR319" s="528"/>
      <c r="AS319" s="528"/>
      <c r="AT319" s="529"/>
      <c r="AU319" s="329"/>
      <c r="AV319" s="329"/>
      <c r="AX319" s="329"/>
      <c r="AY319" s="329"/>
    </row>
    <row r="320" spans="1:51" ht="12" customHeight="1">
      <c r="A320" s="331"/>
      <c r="B320" s="332"/>
      <c r="C320" s="332"/>
      <c r="D320" s="333"/>
      <c r="E320" s="334"/>
      <c r="F320" s="335"/>
      <c r="G320" s="335"/>
      <c r="H320" s="336"/>
      <c r="I320" s="337"/>
      <c r="J320" s="337"/>
      <c r="K320" s="337"/>
      <c r="L320" s="337"/>
      <c r="M320" s="337"/>
      <c r="N320" s="337"/>
      <c r="O320" s="337"/>
      <c r="P320" s="337"/>
      <c r="Q320" s="337"/>
      <c r="R320" s="337"/>
      <c r="S320" s="337"/>
      <c r="T320" s="337"/>
      <c r="U320" s="337"/>
      <c r="V320" s="337"/>
      <c r="W320" s="337"/>
      <c r="X320" s="337"/>
      <c r="Y320" s="337"/>
      <c r="Z320" s="337"/>
      <c r="AA320" s="337"/>
      <c r="AB320" s="337"/>
      <c r="AC320" s="337"/>
      <c r="AD320" s="337"/>
      <c r="AE320" s="337"/>
      <c r="AF320" s="337"/>
      <c r="AG320" s="337"/>
      <c r="AH320" s="337"/>
      <c r="AI320" s="337"/>
      <c r="AJ320" s="337"/>
      <c r="AK320" s="337"/>
      <c r="AL320" s="337"/>
      <c r="AM320" s="337"/>
      <c r="AN320" s="338"/>
      <c r="AO320" s="339"/>
      <c r="AP320" s="340"/>
      <c r="AQ320" s="340"/>
      <c r="AR320" s="339"/>
      <c r="AS320" s="339"/>
      <c r="AT320" s="341"/>
    </row>
    <row r="321" spans="1:46" ht="15" customHeight="1">
      <c r="A321" s="342" t="s">
        <v>408</v>
      </c>
      <c r="B321" s="343"/>
      <c r="C321" s="344"/>
      <c r="D321" s="344"/>
      <c r="E321" s="344"/>
      <c r="F321" s="344"/>
      <c r="G321" s="344"/>
      <c r="H321" s="344"/>
      <c r="I321" s="345"/>
      <c r="J321" s="344"/>
      <c r="K321" s="346"/>
      <c r="L321" s="346"/>
      <c r="M321" s="346"/>
      <c r="N321" s="346"/>
      <c r="O321" s="346"/>
      <c r="P321" s="346"/>
      <c r="Q321" s="346"/>
      <c r="R321" s="346"/>
      <c r="S321" s="346"/>
      <c r="T321" s="346"/>
      <c r="U321" s="346"/>
      <c r="V321" s="346"/>
      <c r="W321" s="346"/>
      <c r="X321" s="346"/>
      <c r="Y321" s="346"/>
      <c r="Z321" s="346"/>
      <c r="AA321" s="346"/>
      <c r="AB321" s="346"/>
      <c r="AC321" s="346"/>
      <c r="AD321" s="346"/>
      <c r="AE321" s="346"/>
      <c r="AF321" s="346"/>
      <c r="AG321" s="346"/>
      <c r="AH321" s="346"/>
      <c r="AI321" s="346"/>
      <c r="AJ321" s="347"/>
      <c r="AK321" s="347"/>
      <c r="AL321" s="347"/>
      <c r="AM321" s="347"/>
      <c r="AN321" s="348"/>
      <c r="AO321" s="348"/>
      <c r="AP321" s="348"/>
      <c r="AQ321" s="349"/>
    </row>
    <row r="322" spans="1:46" ht="15" customHeight="1">
      <c r="A322" s="342" t="s">
        <v>409</v>
      </c>
      <c r="B322" s="352"/>
      <c r="C322" s="352"/>
      <c r="D322" s="352"/>
      <c r="E322" s="352"/>
      <c r="F322" s="352"/>
      <c r="G322" s="352"/>
      <c r="H322" s="352"/>
      <c r="I322" s="352"/>
      <c r="J322" s="352"/>
      <c r="K322" s="353"/>
      <c r="L322" s="353"/>
      <c r="M322" s="353"/>
      <c r="N322" s="353"/>
      <c r="O322" s="353"/>
      <c r="P322" s="353"/>
      <c r="Q322" s="353"/>
      <c r="R322" s="353"/>
      <c r="S322" s="353"/>
      <c r="T322" s="353"/>
      <c r="U322" s="353"/>
      <c r="V322" s="353"/>
      <c r="W322" s="353"/>
      <c r="X322" s="353"/>
      <c r="Y322" s="353"/>
      <c r="Z322" s="353"/>
      <c r="AA322" s="353"/>
      <c r="AB322" s="353"/>
      <c r="AC322" s="353"/>
      <c r="AD322" s="353"/>
      <c r="AE322" s="353"/>
      <c r="AF322" s="353"/>
      <c r="AG322" s="353"/>
      <c r="AH322" s="353"/>
      <c r="AI322" s="353"/>
      <c r="AJ322" s="353"/>
      <c r="AK322" s="353"/>
      <c r="AL322" s="353"/>
      <c r="AM322" s="353"/>
      <c r="AN322" s="353"/>
      <c r="AO322" s="353"/>
      <c r="AP322" s="353"/>
      <c r="AQ322" s="353"/>
      <c r="AR322" s="342"/>
      <c r="AS322" s="342"/>
    </row>
    <row r="323" spans="1:46" ht="15" customHeight="1">
      <c r="A323" s="342" t="s">
        <v>410</v>
      </c>
      <c r="B323" s="352"/>
      <c r="C323" s="352"/>
      <c r="D323" s="352"/>
      <c r="E323" s="352"/>
      <c r="F323" s="352"/>
      <c r="G323" s="352"/>
      <c r="H323" s="352"/>
      <c r="I323" s="352"/>
      <c r="J323" s="352"/>
      <c r="K323" s="353"/>
      <c r="L323" s="353"/>
      <c r="M323" s="353"/>
      <c r="N323" s="353"/>
      <c r="O323" s="353"/>
      <c r="P323" s="353"/>
      <c r="Q323" s="353"/>
      <c r="R323" s="353"/>
      <c r="S323" s="353"/>
      <c r="T323" s="353"/>
      <c r="U323" s="353"/>
      <c r="V323" s="353"/>
      <c r="W323" s="353"/>
      <c r="X323" s="353"/>
      <c r="Y323" s="353"/>
      <c r="Z323" s="353"/>
      <c r="AA323" s="353"/>
      <c r="AB323" s="353"/>
      <c r="AC323" s="353"/>
      <c r="AD323" s="353"/>
      <c r="AE323" s="353"/>
      <c r="AF323" s="353"/>
      <c r="AG323" s="353"/>
      <c r="AH323" s="353"/>
      <c r="AI323" s="353"/>
      <c r="AJ323" s="353"/>
      <c r="AK323" s="353"/>
      <c r="AL323" s="353"/>
      <c r="AM323" s="353"/>
      <c r="AN323" s="353"/>
      <c r="AO323" s="353"/>
      <c r="AP323" s="353"/>
      <c r="AQ323" s="353"/>
      <c r="AR323" s="342"/>
      <c r="AS323" s="342"/>
    </row>
    <row r="324" spans="1:46" ht="15" customHeight="1">
      <c r="A324" s="342" t="s">
        <v>411</v>
      </c>
      <c r="B324" s="352"/>
      <c r="C324" s="352"/>
      <c r="D324" s="352"/>
      <c r="E324" s="352"/>
      <c r="F324" s="352"/>
      <c r="G324" s="352"/>
      <c r="H324" s="352"/>
      <c r="I324" s="352"/>
      <c r="J324" s="352"/>
      <c r="K324" s="353"/>
      <c r="L324" s="353"/>
      <c r="M324" s="353"/>
      <c r="N324" s="353"/>
      <c r="O324" s="353"/>
      <c r="P324" s="353"/>
      <c r="Q324" s="353"/>
      <c r="R324" s="353"/>
      <c r="S324" s="353"/>
      <c r="T324" s="353"/>
      <c r="U324" s="353"/>
      <c r="V324" s="353"/>
      <c r="W324" s="353"/>
      <c r="X324" s="353"/>
      <c r="Y324" s="353"/>
      <c r="Z324" s="353"/>
      <c r="AA324" s="353"/>
      <c r="AB324" s="353"/>
      <c r="AC324" s="353"/>
      <c r="AD324" s="353"/>
      <c r="AE324" s="353"/>
      <c r="AF324" s="353"/>
      <c r="AG324" s="353"/>
      <c r="AH324" s="353"/>
      <c r="AI324" s="353"/>
      <c r="AJ324" s="353"/>
      <c r="AK324" s="353"/>
      <c r="AL324" s="353"/>
      <c r="AM324" s="353"/>
      <c r="AN324" s="353"/>
      <c r="AO324" s="353"/>
      <c r="AP324" s="353"/>
      <c r="AQ324" s="353"/>
      <c r="AR324" s="342"/>
      <c r="AS324" s="342"/>
    </row>
    <row r="325" spans="1:46" ht="15" customHeight="1">
      <c r="A325" s="342" t="s">
        <v>412</v>
      </c>
      <c r="B325" s="352"/>
      <c r="C325" s="352"/>
      <c r="D325" s="352"/>
      <c r="E325" s="352"/>
      <c r="F325" s="352"/>
      <c r="G325" s="352"/>
      <c r="H325" s="352"/>
      <c r="I325" s="352"/>
      <c r="J325" s="352"/>
      <c r="K325" s="353"/>
      <c r="L325" s="353"/>
      <c r="M325" s="353"/>
      <c r="N325" s="353"/>
      <c r="O325" s="353"/>
      <c r="P325" s="353"/>
      <c r="Q325" s="353"/>
      <c r="R325" s="353"/>
      <c r="S325" s="353"/>
      <c r="T325" s="353"/>
      <c r="U325" s="353"/>
      <c r="V325" s="353"/>
      <c r="W325" s="353"/>
      <c r="X325" s="353"/>
      <c r="Y325" s="353"/>
      <c r="Z325" s="353"/>
      <c r="AA325" s="353"/>
      <c r="AB325" s="353"/>
      <c r="AC325" s="353"/>
      <c r="AD325" s="353"/>
      <c r="AE325" s="353"/>
      <c r="AF325" s="353"/>
      <c r="AG325" s="353"/>
      <c r="AH325" s="353"/>
      <c r="AI325" s="353"/>
      <c r="AJ325" s="353"/>
      <c r="AK325" s="353"/>
      <c r="AL325" s="353"/>
      <c r="AM325" s="353"/>
      <c r="AN325" s="353"/>
      <c r="AO325" s="353"/>
      <c r="AP325" s="353"/>
      <c r="AQ325" s="353"/>
      <c r="AR325" s="342"/>
      <c r="AS325" s="342"/>
    </row>
    <row r="326" spans="1:46" ht="15" customHeight="1">
      <c r="A326" s="342" t="s">
        <v>413</v>
      </c>
      <c r="B326" s="354"/>
      <c r="C326" s="342"/>
      <c r="D326" s="342"/>
      <c r="E326" s="342"/>
      <c r="F326" s="342"/>
      <c r="G326" s="342"/>
      <c r="H326" s="342"/>
      <c r="I326" s="342"/>
      <c r="J326" s="342"/>
    </row>
    <row r="327" spans="1:46" ht="15" customHeight="1">
      <c r="A327" s="342" t="s">
        <v>414</v>
      </c>
      <c r="B327" s="354"/>
      <c r="C327" s="342"/>
      <c r="D327" s="342"/>
      <c r="E327" s="342"/>
      <c r="F327" s="342"/>
      <c r="G327" s="342"/>
      <c r="H327" s="342"/>
      <c r="I327" s="342"/>
      <c r="J327" s="342"/>
    </row>
    <row r="328" spans="1:46" ht="15" customHeight="1">
      <c r="A328" s="342"/>
      <c r="B328" s="355" t="s">
        <v>415</v>
      </c>
      <c r="C328" s="570" t="s">
        <v>416</v>
      </c>
      <c r="D328" s="571"/>
      <c r="E328" s="572"/>
      <c r="F328" s="338"/>
      <c r="G328" s="338"/>
      <c r="H328" s="342"/>
      <c r="I328" s="342"/>
      <c r="AS328" s="342"/>
    </row>
    <row r="329" spans="1:46" ht="15" customHeight="1">
      <c r="A329" s="342"/>
      <c r="B329" s="356" t="s">
        <v>417</v>
      </c>
      <c r="C329" s="570" t="s">
        <v>418</v>
      </c>
      <c r="D329" s="571"/>
      <c r="E329" s="572"/>
      <c r="F329" s="342"/>
      <c r="G329" s="342"/>
      <c r="H329" s="342"/>
      <c r="I329" s="342"/>
      <c r="AS329" s="342"/>
    </row>
    <row r="330" spans="1:46" ht="15" customHeight="1">
      <c r="A330" s="342"/>
      <c r="B330" s="356" t="s">
        <v>419</v>
      </c>
      <c r="C330" s="570" t="s">
        <v>420</v>
      </c>
      <c r="D330" s="571"/>
      <c r="E330" s="572"/>
      <c r="F330" s="342"/>
      <c r="G330" s="342"/>
      <c r="H330" s="342"/>
      <c r="I330" s="342"/>
      <c r="AS330" s="342"/>
    </row>
    <row r="331" spans="1:46" ht="15" customHeight="1">
      <c r="A331" s="342"/>
      <c r="B331" s="356" t="s">
        <v>421</v>
      </c>
      <c r="C331" s="570" t="s">
        <v>422</v>
      </c>
      <c r="D331" s="571"/>
      <c r="E331" s="572"/>
      <c r="F331" s="342"/>
      <c r="G331" s="342"/>
      <c r="H331" s="342"/>
      <c r="I331" s="342"/>
      <c r="AS331" s="342"/>
    </row>
    <row r="332" spans="1:46" ht="15" customHeight="1">
      <c r="A332" s="342"/>
      <c r="B332" s="356" t="s">
        <v>423</v>
      </c>
      <c r="C332" s="570" t="s">
        <v>424</v>
      </c>
      <c r="D332" s="571"/>
      <c r="E332" s="572"/>
      <c r="F332" s="342"/>
      <c r="G332" s="342"/>
      <c r="H332" s="342"/>
      <c r="I332" s="342"/>
      <c r="AS332" s="342"/>
    </row>
    <row r="333" spans="1:46" ht="15" customHeight="1">
      <c r="A333" s="342"/>
      <c r="B333" s="342" t="s">
        <v>425</v>
      </c>
      <c r="C333" s="342"/>
      <c r="D333" s="342"/>
      <c r="E333" s="342"/>
      <c r="F333" s="342"/>
      <c r="G333" s="342"/>
      <c r="H333" s="342"/>
      <c r="I333" s="342"/>
      <c r="J333" s="342"/>
    </row>
    <row r="334" spans="1:46" ht="15" customHeight="1">
      <c r="A334" s="342"/>
      <c r="B334" s="342" t="s">
        <v>426</v>
      </c>
      <c r="C334" s="342"/>
      <c r="D334" s="342"/>
      <c r="E334" s="342"/>
      <c r="F334" s="342"/>
      <c r="G334" s="342"/>
      <c r="H334" s="342"/>
      <c r="I334" s="342"/>
      <c r="J334" s="342"/>
    </row>
    <row r="335" spans="1:46" ht="15" customHeight="1">
      <c r="A335" s="342"/>
      <c r="B335" s="342" t="s">
        <v>427</v>
      </c>
      <c r="C335" s="342"/>
      <c r="D335" s="342"/>
      <c r="E335" s="342"/>
      <c r="F335" s="342"/>
      <c r="G335" s="342"/>
      <c r="H335" s="342"/>
      <c r="I335" s="342"/>
      <c r="J335" s="342"/>
      <c r="K335" s="342"/>
      <c r="L335" s="342"/>
      <c r="M335" s="342"/>
      <c r="N335" s="342"/>
      <c r="O335" s="342"/>
      <c r="P335" s="342"/>
      <c r="Q335" s="342"/>
      <c r="R335" s="342"/>
      <c r="S335" s="342"/>
      <c r="T335" s="342"/>
      <c r="U335" s="342"/>
      <c r="V335" s="342"/>
      <c r="W335" s="342"/>
      <c r="X335" s="342"/>
      <c r="Y335" s="342"/>
      <c r="Z335" s="342"/>
      <c r="AA335" s="342"/>
      <c r="AB335" s="342"/>
      <c r="AC335" s="342"/>
      <c r="AD335" s="342"/>
      <c r="AE335" s="342"/>
      <c r="AF335" s="342"/>
      <c r="AG335" s="342"/>
      <c r="AH335" s="342"/>
      <c r="AI335" s="342"/>
      <c r="AJ335" s="342"/>
      <c r="AK335" s="342"/>
      <c r="AL335" s="342"/>
      <c r="AM335" s="342"/>
      <c r="AN335" s="342"/>
      <c r="AO335" s="342"/>
      <c r="AP335" s="342"/>
      <c r="AQ335" s="342"/>
      <c r="AR335" s="342"/>
      <c r="AS335" s="342"/>
      <c r="AT335" s="342"/>
    </row>
    <row r="336" spans="1:46" ht="15" customHeight="1">
      <c r="A336" s="342" t="s">
        <v>428</v>
      </c>
      <c r="B336" s="354"/>
      <c r="C336" s="342"/>
      <c r="D336" s="342"/>
      <c r="E336" s="342"/>
      <c r="F336" s="342"/>
      <c r="G336" s="342"/>
      <c r="H336" s="342"/>
      <c r="I336" s="342"/>
      <c r="J336" s="342"/>
      <c r="K336" s="342"/>
      <c r="L336" s="342"/>
      <c r="M336" s="342"/>
      <c r="N336" s="342"/>
      <c r="O336" s="342"/>
      <c r="P336" s="342"/>
      <c r="Q336" s="342"/>
      <c r="R336" s="342"/>
      <c r="S336" s="342"/>
      <c r="T336" s="342"/>
      <c r="U336" s="342"/>
      <c r="V336" s="342"/>
      <c r="W336" s="342"/>
      <c r="X336" s="342"/>
      <c r="Y336" s="342"/>
      <c r="Z336" s="342"/>
      <c r="AA336" s="342"/>
      <c r="AB336" s="342"/>
      <c r="AC336" s="342"/>
      <c r="AD336" s="342"/>
      <c r="AE336" s="342"/>
      <c r="AF336" s="342"/>
      <c r="AG336" s="342"/>
      <c r="AH336" s="342"/>
      <c r="AI336" s="342"/>
      <c r="AJ336" s="342"/>
      <c r="AK336" s="342"/>
      <c r="AL336" s="342"/>
      <c r="AM336" s="342"/>
      <c r="AN336" s="342"/>
      <c r="AO336" s="342"/>
      <c r="AP336" s="342"/>
      <c r="AQ336" s="342"/>
      <c r="AR336" s="342"/>
      <c r="AS336" s="342"/>
      <c r="AT336" s="342"/>
    </row>
    <row r="337" spans="1:46" ht="15" customHeight="1">
      <c r="A337" s="342" t="s">
        <v>429</v>
      </c>
      <c r="B337" s="354"/>
      <c r="C337" s="342"/>
      <c r="D337" s="342"/>
      <c r="E337" s="342"/>
      <c r="F337" s="342"/>
      <c r="G337" s="342"/>
      <c r="H337" s="342"/>
      <c r="I337" s="342"/>
      <c r="J337" s="342"/>
      <c r="K337" s="342"/>
      <c r="L337" s="342"/>
      <c r="M337" s="342"/>
      <c r="N337" s="342"/>
      <c r="O337" s="342"/>
      <c r="P337" s="342"/>
      <c r="Q337" s="342"/>
      <c r="R337" s="342"/>
      <c r="S337" s="342"/>
      <c r="T337" s="342"/>
      <c r="U337" s="342"/>
      <c r="V337" s="342"/>
      <c r="W337" s="342"/>
      <c r="X337" s="342"/>
      <c r="Y337" s="342"/>
      <c r="Z337" s="342"/>
      <c r="AA337" s="342"/>
      <c r="AB337" s="342"/>
      <c r="AC337" s="342"/>
      <c r="AD337" s="342"/>
      <c r="AE337" s="342"/>
      <c r="AF337" s="342"/>
      <c r="AG337" s="342"/>
      <c r="AH337" s="342"/>
      <c r="AI337" s="342"/>
      <c r="AJ337" s="342"/>
      <c r="AK337" s="342"/>
      <c r="AL337" s="342"/>
      <c r="AM337" s="342"/>
      <c r="AN337" s="342"/>
      <c r="AO337" s="342"/>
      <c r="AP337" s="342"/>
      <c r="AQ337" s="342"/>
      <c r="AR337" s="342"/>
      <c r="AS337" s="342"/>
      <c r="AT337" s="342"/>
    </row>
    <row r="338" spans="1:46" ht="15" customHeight="1">
      <c r="A338" s="342" t="s">
        <v>430</v>
      </c>
      <c r="B338" s="354"/>
      <c r="C338" s="342"/>
      <c r="D338" s="342"/>
      <c r="E338" s="342"/>
      <c r="F338" s="342"/>
      <c r="G338" s="342"/>
      <c r="H338" s="342"/>
      <c r="I338" s="342"/>
      <c r="J338" s="342"/>
      <c r="K338" s="342"/>
      <c r="L338" s="342"/>
      <c r="M338" s="342"/>
      <c r="N338" s="342"/>
      <c r="O338" s="342"/>
      <c r="P338" s="342"/>
      <c r="Q338" s="342"/>
      <c r="R338" s="342"/>
      <c r="S338" s="342"/>
      <c r="T338" s="342"/>
      <c r="U338" s="342"/>
      <c r="V338" s="342"/>
      <c r="W338" s="342"/>
      <c r="X338" s="342"/>
      <c r="Y338" s="342"/>
      <c r="Z338" s="342"/>
      <c r="AA338" s="342"/>
      <c r="AB338" s="342"/>
      <c r="AC338" s="342"/>
      <c r="AD338" s="342"/>
      <c r="AE338" s="342"/>
      <c r="AF338" s="342"/>
      <c r="AG338" s="342"/>
      <c r="AH338" s="342"/>
      <c r="AI338" s="342"/>
      <c r="AJ338" s="342"/>
      <c r="AK338" s="342"/>
      <c r="AL338" s="342"/>
      <c r="AM338" s="342"/>
      <c r="AN338" s="342"/>
      <c r="AO338" s="342"/>
      <c r="AP338" s="342"/>
      <c r="AQ338" s="342"/>
      <c r="AR338" s="342"/>
      <c r="AS338" s="342"/>
      <c r="AT338" s="342"/>
    </row>
    <row r="339" spans="1:46" ht="15" customHeight="1">
      <c r="A339" s="342" t="s">
        <v>431</v>
      </c>
      <c r="B339" s="354"/>
      <c r="C339" s="342"/>
      <c r="D339" s="342"/>
      <c r="E339" s="342"/>
      <c r="F339" s="342"/>
      <c r="G339" s="342"/>
      <c r="H339" s="342"/>
      <c r="I339" s="342"/>
      <c r="J339" s="342"/>
      <c r="K339" s="342"/>
      <c r="L339" s="342"/>
      <c r="M339" s="342"/>
      <c r="N339" s="342"/>
      <c r="O339" s="342"/>
      <c r="P339" s="342"/>
      <c r="Q339" s="342"/>
      <c r="R339" s="342"/>
      <c r="S339" s="342"/>
      <c r="T339" s="342"/>
      <c r="U339" s="342"/>
      <c r="V339" s="342"/>
      <c r="W339" s="342"/>
      <c r="X339" s="342"/>
      <c r="Y339" s="342"/>
      <c r="Z339" s="342"/>
      <c r="AA339" s="342"/>
      <c r="AB339" s="342"/>
      <c r="AC339" s="342"/>
      <c r="AD339" s="342"/>
      <c r="AE339" s="342"/>
      <c r="AF339" s="342"/>
      <c r="AG339" s="342"/>
      <c r="AH339" s="342"/>
      <c r="AI339" s="342"/>
      <c r="AJ339" s="342"/>
      <c r="AK339" s="342"/>
      <c r="AL339" s="342"/>
      <c r="AM339" s="342"/>
      <c r="AN339" s="342"/>
      <c r="AO339" s="342"/>
      <c r="AP339" s="342"/>
      <c r="AQ339" s="342"/>
      <c r="AR339" s="342"/>
      <c r="AS339" s="342"/>
      <c r="AT339" s="342"/>
    </row>
    <row r="340" spans="1:46" ht="15" customHeight="1">
      <c r="A340" s="342" t="s">
        <v>432</v>
      </c>
      <c r="B340" s="354"/>
      <c r="C340" s="342"/>
      <c r="D340" s="342"/>
      <c r="E340" s="342"/>
      <c r="F340" s="342"/>
      <c r="G340" s="342"/>
      <c r="H340" s="342"/>
      <c r="I340" s="342"/>
      <c r="J340" s="342"/>
      <c r="K340" s="342"/>
      <c r="L340" s="342"/>
      <c r="M340" s="342"/>
      <c r="N340" s="342"/>
      <c r="O340" s="342"/>
      <c r="P340" s="342"/>
      <c r="Q340" s="342"/>
      <c r="R340" s="342"/>
      <c r="S340" s="342"/>
      <c r="T340" s="342"/>
      <c r="U340" s="342"/>
      <c r="V340" s="342"/>
      <c r="W340" s="342"/>
      <c r="X340" s="342"/>
      <c r="Y340" s="342"/>
      <c r="Z340" s="342"/>
      <c r="AA340" s="342"/>
      <c r="AB340" s="342"/>
      <c r="AC340" s="342"/>
      <c r="AD340" s="342"/>
      <c r="AE340" s="342"/>
      <c r="AF340" s="342"/>
      <c r="AG340" s="342"/>
      <c r="AH340" s="342"/>
      <c r="AI340" s="342"/>
      <c r="AJ340" s="342"/>
      <c r="AK340" s="342"/>
      <c r="AL340" s="342"/>
      <c r="AM340" s="342"/>
      <c r="AN340" s="342"/>
      <c r="AO340" s="342"/>
      <c r="AP340" s="342"/>
      <c r="AQ340" s="342"/>
      <c r="AR340" s="342"/>
      <c r="AS340" s="342"/>
      <c r="AT340" s="342"/>
    </row>
    <row r="341" spans="1:46" ht="15" customHeight="1">
      <c r="A341" s="342" t="s">
        <v>433</v>
      </c>
      <c r="B341" s="354"/>
      <c r="C341" s="342"/>
      <c r="D341" s="342"/>
      <c r="E341" s="342"/>
      <c r="F341" s="342"/>
      <c r="G341" s="342"/>
      <c r="H341" s="342"/>
      <c r="I341" s="342"/>
      <c r="J341" s="342"/>
      <c r="K341" s="342"/>
      <c r="L341" s="342"/>
      <c r="M341" s="342"/>
      <c r="N341" s="342"/>
      <c r="O341" s="342"/>
      <c r="P341" s="342"/>
      <c r="Q341" s="342"/>
      <c r="R341" s="342"/>
      <c r="S341" s="342"/>
      <c r="T341" s="342"/>
      <c r="U341" s="342"/>
      <c r="V341" s="342"/>
      <c r="W341" s="342"/>
      <c r="X341" s="342"/>
      <c r="Y341" s="342"/>
      <c r="Z341" s="342"/>
      <c r="AA341" s="342"/>
      <c r="AB341" s="342"/>
      <c r="AC341" s="342"/>
      <c r="AD341" s="342"/>
      <c r="AE341" s="342"/>
      <c r="AF341" s="342"/>
      <c r="AG341" s="342"/>
      <c r="AH341" s="342"/>
      <c r="AI341" s="342"/>
      <c r="AJ341" s="342"/>
      <c r="AK341" s="342"/>
      <c r="AL341" s="342"/>
      <c r="AM341" s="342"/>
      <c r="AN341" s="342"/>
      <c r="AO341" s="342"/>
      <c r="AP341" s="342"/>
      <c r="AQ341" s="342"/>
      <c r="AR341" s="342"/>
      <c r="AS341" s="342"/>
      <c r="AT341" s="342"/>
    </row>
    <row r="342" spans="1:46" ht="15" customHeight="1">
      <c r="A342" s="342" t="s">
        <v>434</v>
      </c>
      <c r="B342" s="354"/>
      <c r="C342" s="342"/>
      <c r="D342" s="342"/>
      <c r="E342" s="342"/>
      <c r="F342" s="342"/>
      <c r="G342" s="342"/>
      <c r="H342" s="342"/>
      <c r="I342" s="342"/>
      <c r="J342" s="342"/>
      <c r="K342" s="342"/>
      <c r="L342" s="342"/>
      <c r="M342" s="342"/>
      <c r="N342" s="342"/>
      <c r="O342" s="342"/>
      <c r="P342" s="342"/>
      <c r="Q342" s="342"/>
      <c r="R342" s="342"/>
      <c r="S342" s="342"/>
      <c r="T342" s="342"/>
      <c r="U342" s="342"/>
      <c r="V342" s="342"/>
      <c r="W342" s="342"/>
      <c r="X342" s="342"/>
      <c r="Y342" s="342"/>
      <c r="Z342" s="342"/>
      <c r="AA342" s="342"/>
      <c r="AB342" s="342"/>
      <c r="AC342" s="342"/>
      <c r="AD342" s="342"/>
      <c r="AE342" s="342"/>
      <c r="AF342" s="342"/>
      <c r="AG342" s="342"/>
      <c r="AH342" s="342"/>
      <c r="AI342" s="342"/>
      <c r="AJ342" s="342"/>
      <c r="AK342" s="342"/>
      <c r="AL342" s="342"/>
      <c r="AM342" s="342"/>
      <c r="AN342" s="342"/>
      <c r="AO342" s="342"/>
      <c r="AP342" s="342"/>
      <c r="AQ342" s="342"/>
      <c r="AR342" s="342"/>
      <c r="AS342" s="342"/>
      <c r="AT342" s="342"/>
    </row>
    <row r="343" spans="1:46" ht="15" customHeight="1">
      <c r="A343" s="342" t="s">
        <v>435</v>
      </c>
      <c r="B343" s="354"/>
      <c r="C343" s="342"/>
      <c r="D343" s="342"/>
      <c r="E343" s="342"/>
      <c r="F343" s="342"/>
      <c r="G343" s="342"/>
      <c r="H343" s="342"/>
      <c r="I343" s="342"/>
      <c r="J343" s="342"/>
      <c r="K343" s="342"/>
      <c r="L343" s="342"/>
      <c r="M343" s="342"/>
      <c r="N343" s="342"/>
      <c r="O343" s="342"/>
      <c r="P343" s="342"/>
      <c r="Q343" s="342"/>
      <c r="R343" s="342"/>
      <c r="S343" s="342"/>
      <c r="T343" s="342"/>
      <c r="U343" s="342"/>
      <c r="V343" s="342"/>
      <c r="W343" s="342"/>
      <c r="X343" s="342"/>
      <c r="Y343" s="342"/>
      <c r="Z343" s="342"/>
      <c r="AA343" s="342"/>
      <c r="AB343" s="342"/>
      <c r="AC343" s="342"/>
      <c r="AD343" s="342"/>
      <c r="AE343" s="342"/>
      <c r="AF343" s="342"/>
      <c r="AG343" s="342"/>
      <c r="AH343" s="342"/>
      <c r="AI343" s="342"/>
      <c r="AJ343" s="342"/>
      <c r="AK343" s="342"/>
      <c r="AL343" s="342"/>
      <c r="AM343" s="342"/>
      <c r="AN343" s="342"/>
      <c r="AO343" s="342"/>
      <c r="AP343" s="342"/>
      <c r="AQ343" s="342"/>
      <c r="AR343" s="342"/>
      <c r="AS343" s="342"/>
      <c r="AT343" s="342"/>
    </row>
    <row r="344" spans="1:46" ht="15" customHeight="1">
      <c r="A344" s="342" t="s">
        <v>436</v>
      </c>
      <c r="B344" s="354"/>
      <c r="C344" s="342"/>
      <c r="D344" s="342"/>
      <c r="E344" s="342"/>
      <c r="F344" s="342"/>
      <c r="G344" s="342"/>
      <c r="H344" s="342"/>
      <c r="I344" s="342"/>
      <c r="J344" s="342"/>
      <c r="K344" s="342"/>
      <c r="L344" s="342"/>
      <c r="M344" s="342"/>
      <c r="N344" s="342"/>
      <c r="O344" s="342"/>
      <c r="P344" s="342"/>
      <c r="Q344" s="342"/>
      <c r="R344" s="342"/>
      <c r="S344" s="342"/>
      <c r="T344" s="342"/>
      <c r="U344" s="342"/>
      <c r="V344" s="342"/>
      <c r="W344" s="342"/>
      <c r="X344" s="342"/>
      <c r="Y344" s="342"/>
      <c r="Z344" s="342"/>
      <c r="AA344" s="342"/>
      <c r="AB344" s="342"/>
      <c r="AC344" s="342"/>
      <c r="AD344" s="342"/>
      <c r="AE344" s="342"/>
      <c r="AF344" s="342"/>
      <c r="AG344" s="342"/>
      <c r="AH344" s="342"/>
      <c r="AI344" s="342"/>
      <c r="AJ344" s="342"/>
      <c r="AK344" s="342"/>
      <c r="AL344" s="342"/>
      <c r="AM344" s="342"/>
      <c r="AN344" s="342"/>
      <c r="AO344" s="342"/>
      <c r="AP344" s="342"/>
      <c r="AQ344" s="342"/>
      <c r="AR344" s="342"/>
      <c r="AS344" s="342"/>
      <c r="AT344" s="342"/>
    </row>
    <row r="345" spans="1:46" ht="15" customHeight="1">
      <c r="A345" s="342" t="s">
        <v>437</v>
      </c>
      <c r="B345" s="354"/>
      <c r="C345" s="342"/>
      <c r="D345" s="342"/>
      <c r="E345" s="342"/>
      <c r="F345" s="342"/>
      <c r="G345" s="342"/>
      <c r="H345" s="342"/>
      <c r="I345" s="342"/>
      <c r="J345" s="342"/>
      <c r="K345" s="342"/>
      <c r="L345" s="342"/>
      <c r="M345" s="342"/>
      <c r="N345" s="342"/>
      <c r="O345" s="342"/>
      <c r="P345" s="342"/>
      <c r="Q345" s="342"/>
      <c r="R345" s="342"/>
      <c r="S345" s="342"/>
      <c r="T345" s="342"/>
      <c r="U345" s="342"/>
      <c r="V345" s="342"/>
      <c r="W345" s="342"/>
      <c r="X345" s="342"/>
      <c r="Y345" s="342"/>
      <c r="Z345" s="342"/>
      <c r="AA345" s="342"/>
      <c r="AB345" s="342"/>
      <c r="AC345" s="342"/>
      <c r="AD345" s="342"/>
      <c r="AE345" s="342"/>
      <c r="AF345" s="342"/>
      <c r="AG345" s="342"/>
      <c r="AH345" s="342"/>
      <c r="AI345" s="342"/>
      <c r="AJ345" s="342"/>
      <c r="AK345" s="342"/>
      <c r="AL345" s="342"/>
      <c r="AM345" s="342"/>
      <c r="AN345" s="342"/>
      <c r="AO345" s="342"/>
      <c r="AP345" s="342"/>
      <c r="AQ345" s="342"/>
      <c r="AR345" s="342"/>
      <c r="AS345" s="342"/>
      <c r="AT345" s="342"/>
    </row>
    <row r="346" spans="1:46" ht="15" customHeight="1">
      <c r="A346" s="342" t="s">
        <v>438</v>
      </c>
      <c r="B346" s="354"/>
      <c r="C346" s="342"/>
      <c r="D346" s="342"/>
      <c r="E346" s="342"/>
      <c r="F346" s="342"/>
      <c r="G346" s="342"/>
      <c r="H346" s="342"/>
      <c r="I346" s="342"/>
      <c r="J346" s="342"/>
      <c r="K346" s="342"/>
      <c r="L346" s="342"/>
      <c r="M346" s="342"/>
      <c r="N346" s="342"/>
      <c r="O346" s="342"/>
      <c r="P346" s="342"/>
      <c r="Q346" s="342"/>
      <c r="R346" s="342"/>
      <c r="S346" s="342"/>
      <c r="T346" s="342"/>
      <c r="U346" s="342"/>
      <c r="V346" s="342"/>
      <c r="W346" s="342"/>
      <c r="X346" s="342"/>
      <c r="Y346" s="342"/>
      <c r="Z346" s="342"/>
      <c r="AA346" s="342"/>
      <c r="AB346" s="342"/>
      <c r="AC346" s="342"/>
      <c r="AD346" s="342"/>
      <c r="AE346" s="342"/>
      <c r="AF346" s="342"/>
      <c r="AG346" s="342"/>
      <c r="AH346" s="342"/>
      <c r="AI346" s="342"/>
      <c r="AJ346" s="342"/>
      <c r="AK346" s="342"/>
      <c r="AL346" s="342"/>
      <c r="AM346" s="342"/>
      <c r="AN346" s="342"/>
      <c r="AO346" s="342"/>
      <c r="AP346" s="342"/>
      <c r="AQ346" s="342"/>
      <c r="AR346" s="342"/>
      <c r="AS346" s="342"/>
      <c r="AT346" s="342"/>
    </row>
    <row r="347" spans="1:46" ht="15" customHeight="1">
      <c r="A347" s="342" t="s">
        <v>439</v>
      </c>
      <c r="B347" s="354"/>
      <c r="C347" s="342"/>
      <c r="D347" s="342"/>
      <c r="E347" s="342"/>
      <c r="F347" s="342"/>
      <c r="G347" s="342"/>
      <c r="H347" s="342"/>
      <c r="I347" s="342"/>
      <c r="J347" s="342"/>
      <c r="K347" s="342"/>
      <c r="L347" s="342"/>
      <c r="M347" s="342"/>
      <c r="N347" s="342"/>
      <c r="O347" s="342"/>
      <c r="P347" s="342"/>
      <c r="Q347" s="342"/>
      <c r="R347" s="342"/>
      <c r="S347" s="342"/>
      <c r="T347" s="342"/>
      <c r="U347" s="342"/>
      <c r="V347" s="342"/>
      <c r="W347" s="342"/>
      <c r="X347" s="342"/>
      <c r="Y347" s="342"/>
      <c r="Z347" s="342"/>
      <c r="AA347" s="342"/>
      <c r="AB347" s="342"/>
      <c r="AC347" s="342"/>
      <c r="AD347" s="342"/>
      <c r="AE347" s="342"/>
      <c r="AF347" s="342"/>
      <c r="AG347" s="342"/>
      <c r="AH347" s="342"/>
      <c r="AI347" s="342"/>
      <c r="AJ347" s="342"/>
      <c r="AK347" s="342"/>
      <c r="AL347" s="342"/>
      <c r="AM347" s="342"/>
      <c r="AN347" s="342"/>
      <c r="AO347" s="342"/>
      <c r="AP347" s="342"/>
      <c r="AQ347" s="342"/>
      <c r="AR347" s="342"/>
      <c r="AS347" s="342"/>
      <c r="AT347" s="342"/>
    </row>
    <row r="348" spans="1:46" ht="15" customHeight="1">
      <c r="A348" s="342" t="s">
        <v>440</v>
      </c>
      <c r="B348" s="354"/>
      <c r="C348" s="342"/>
      <c r="D348" s="342"/>
      <c r="E348" s="342"/>
      <c r="F348" s="342"/>
      <c r="G348" s="342"/>
      <c r="H348" s="342"/>
      <c r="I348" s="342"/>
      <c r="J348" s="342"/>
      <c r="K348" s="342"/>
      <c r="L348" s="342"/>
      <c r="M348" s="342"/>
      <c r="N348" s="342"/>
      <c r="O348" s="342"/>
      <c r="P348" s="342"/>
      <c r="Q348" s="342"/>
      <c r="R348" s="342"/>
      <c r="S348" s="342"/>
      <c r="T348" s="342"/>
      <c r="U348" s="342"/>
      <c r="V348" s="342"/>
      <c r="W348" s="342"/>
      <c r="X348" s="342"/>
      <c r="Y348" s="342"/>
      <c r="Z348" s="342"/>
      <c r="AA348" s="342"/>
      <c r="AB348" s="342"/>
      <c r="AC348" s="342"/>
      <c r="AD348" s="342"/>
      <c r="AE348" s="342"/>
      <c r="AF348" s="342"/>
      <c r="AG348" s="342"/>
      <c r="AH348" s="342"/>
      <c r="AI348" s="342"/>
      <c r="AJ348" s="342"/>
      <c r="AK348" s="342"/>
      <c r="AL348" s="342"/>
      <c r="AM348" s="342"/>
      <c r="AN348" s="342"/>
      <c r="AO348" s="342"/>
      <c r="AP348" s="342"/>
      <c r="AQ348" s="342"/>
      <c r="AR348" s="342"/>
      <c r="AS348" s="342"/>
      <c r="AT348" s="342"/>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s>
  <phoneticPr fontId="2"/>
  <conditionalFormatting sqref="J16:O16">
    <cfRule type="expression" dxfId="2"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40"/>
    </sheetView>
  </sheetViews>
  <sheetFormatPr defaultColWidth="8.25" defaultRowHeight="21" customHeight="1"/>
  <cols>
    <col min="1" max="1" width="2.625" style="350" customWidth="1"/>
    <col min="2" max="2" width="17.25" style="357" customWidth="1"/>
    <col min="3" max="3" width="7.5" style="350" bestFit="1" customWidth="1"/>
    <col min="4" max="4" width="3.25" style="350" customWidth="1"/>
    <col min="5" max="7" width="7.625" style="350" customWidth="1"/>
    <col min="8" max="8" width="5.25" style="350" customWidth="1"/>
    <col min="9" max="39" width="2.625" style="350" customWidth="1"/>
    <col min="40" max="41" width="7.625" style="350" customWidth="1"/>
    <col min="42" max="43" width="7.875" style="350" customWidth="1"/>
    <col min="44" max="45" width="7.625" style="350" customWidth="1"/>
    <col min="46" max="46" width="8.25" style="351" customWidth="1"/>
    <col min="47" max="48" width="10.5" style="342" hidden="1" customWidth="1"/>
    <col min="49" max="49" width="3.125" style="342" hidden="1" customWidth="1"/>
    <col min="50" max="51" width="15.625" style="342" hidden="1" customWidth="1"/>
    <col min="52" max="53" width="8.25" style="342" hidden="1" customWidth="1"/>
    <col min="54" max="16384" width="8.25" style="342"/>
  </cols>
  <sheetData>
    <row r="1" spans="1:53" s="302" customFormat="1" ht="18" customHeight="1">
      <c r="A1" s="295" t="s">
        <v>547</v>
      </c>
      <c r="B1" s="296"/>
      <c r="C1" s="297"/>
      <c r="D1" s="297"/>
      <c r="E1" s="297"/>
      <c r="F1" s="297"/>
      <c r="G1" s="297"/>
      <c r="H1" s="297"/>
      <c r="I1" s="297"/>
      <c r="J1" s="297"/>
      <c r="K1" s="297"/>
      <c r="L1" s="297"/>
      <c r="M1" s="297"/>
      <c r="N1" s="297"/>
      <c r="O1" s="297"/>
      <c r="P1" s="297"/>
      <c r="Q1" s="297"/>
      <c r="R1" s="297"/>
      <c r="S1" s="297"/>
      <c r="T1" s="297"/>
      <c r="U1" s="297"/>
      <c r="V1" s="297"/>
      <c r="W1" s="297"/>
      <c r="X1" s="297"/>
      <c r="Y1" s="297"/>
      <c r="Z1" s="297"/>
      <c r="AA1" s="298"/>
      <c r="AB1" s="298"/>
      <c r="AC1" s="299"/>
      <c r="AD1" s="299"/>
      <c r="AE1" s="299"/>
      <c r="AF1" s="299"/>
      <c r="AG1" s="300"/>
      <c r="AH1" s="300"/>
      <c r="AI1" s="300"/>
      <c r="AJ1" s="300"/>
      <c r="AK1" s="300"/>
      <c r="AL1" s="301" t="s">
        <v>363</v>
      </c>
      <c r="AM1" s="301"/>
      <c r="AN1" s="469" t="s">
        <v>492</v>
      </c>
      <c r="AO1" s="470"/>
      <c r="AP1" s="470"/>
      <c r="AQ1" s="471"/>
      <c r="AT1" s="303"/>
      <c r="AZ1" s="120">
        <v>2023</v>
      </c>
      <c r="BA1" s="120">
        <v>5</v>
      </c>
    </row>
    <row r="2" spans="1:53" s="302" customFormat="1" ht="18" customHeight="1">
      <c r="A2" s="299" t="s">
        <v>365</v>
      </c>
      <c r="B2" s="304"/>
      <c r="C2" s="304"/>
      <c r="D2" s="304"/>
      <c r="E2" s="304"/>
      <c r="F2" s="304"/>
      <c r="G2" s="304"/>
      <c r="H2" s="304"/>
      <c r="I2" s="304"/>
      <c r="J2" s="304"/>
      <c r="K2" s="304"/>
      <c r="L2" s="304"/>
      <c r="M2" s="304"/>
      <c r="N2" s="358"/>
      <c r="O2" s="304"/>
      <c r="P2" s="472">
        <f>YEAR(EOMONTH(DATE(SUM(2018+【共通】!N9),【共通】!P9,【共通】!R9),-2))</f>
        <v>2024</v>
      </c>
      <c r="Q2" s="472"/>
      <c r="R2" s="472"/>
      <c r="S2" s="472"/>
      <c r="T2" s="473" t="s">
        <v>27</v>
      </c>
      <c r="U2" s="473"/>
      <c r="V2" s="472">
        <f>MONTH(EOMONTH(DATE(2024,【共通】!P9,【共通】!R9),-3))</f>
        <v>8</v>
      </c>
      <c r="W2" s="472"/>
      <c r="X2" s="473" t="s">
        <v>197</v>
      </c>
      <c r="Y2" s="473"/>
      <c r="Z2" s="304"/>
      <c r="AA2" s="304"/>
      <c r="AB2" s="304"/>
      <c r="AC2" s="299"/>
      <c r="AD2" s="299"/>
      <c r="AE2" s="305"/>
      <c r="AF2" s="301"/>
      <c r="AG2" s="304"/>
      <c r="AH2" s="304"/>
      <c r="AI2" s="304"/>
      <c r="AJ2" s="304"/>
      <c r="AK2" s="304"/>
      <c r="AL2" s="301" t="s">
        <v>366</v>
      </c>
      <c r="AM2" s="301"/>
      <c r="AN2" s="474"/>
      <c r="AO2" s="475"/>
      <c r="AP2" s="475"/>
      <c r="AQ2" s="476"/>
      <c r="AT2" s="303"/>
      <c r="AZ2" s="120">
        <f>AZ1+1</f>
        <v>2024</v>
      </c>
      <c r="BA2" s="120">
        <f>BA1+1</f>
        <v>6</v>
      </c>
    </row>
    <row r="3" spans="1:53" s="302" customFormat="1" ht="18" customHeight="1">
      <c r="A3" s="306"/>
      <c r="B3" s="304"/>
      <c r="C3" s="306"/>
      <c r="D3" s="306"/>
      <c r="E3" s="306"/>
      <c r="F3" s="306"/>
      <c r="G3" s="306"/>
      <c r="H3" s="306"/>
      <c r="I3" s="306"/>
      <c r="J3" s="306"/>
      <c r="K3" s="306"/>
      <c r="L3" s="306"/>
      <c r="M3" s="306"/>
      <c r="N3" s="306"/>
      <c r="O3" s="306"/>
      <c r="P3" s="306"/>
      <c r="Q3" s="306"/>
      <c r="R3" s="306"/>
      <c r="S3" s="306"/>
      <c r="T3" s="306"/>
      <c r="U3" s="306"/>
      <c r="V3" s="306"/>
      <c r="W3" s="306"/>
      <c r="X3" s="306"/>
      <c r="Y3" s="306"/>
      <c r="Z3" s="306"/>
      <c r="AA3" s="305"/>
      <c r="AB3" s="307"/>
      <c r="AC3" s="307"/>
      <c r="AD3" s="307"/>
      <c r="AE3" s="299"/>
      <c r="AF3" s="307"/>
      <c r="AG3" s="307"/>
      <c r="AH3" s="307"/>
      <c r="AI3" s="307"/>
      <c r="AJ3" s="307"/>
      <c r="AK3" s="307"/>
      <c r="AL3" s="308" t="s">
        <v>367</v>
      </c>
      <c r="AM3" s="301"/>
      <c r="AN3" s="494" t="str">
        <f>IF(AN4="","予定/実績の別を選択",IF(AN4="予定","４週","暦月"))</f>
        <v>暦月</v>
      </c>
      <c r="AO3" s="495"/>
      <c r="AP3" s="495"/>
      <c r="AQ3" s="496"/>
      <c r="AT3" s="303"/>
      <c r="AZ3" s="120">
        <f t="shared" ref="AZ3:BA8" si="0">AZ2+1</f>
        <v>2025</v>
      </c>
      <c r="BA3" s="120">
        <f t="shared" si="0"/>
        <v>7</v>
      </c>
    </row>
    <row r="4" spans="1:53" s="302" customFormat="1" ht="18" customHeight="1">
      <c r="A4" s="306"/>
      <c r="B4" s="304"/>
      <c r="C4" s="306"/>
      <c r="D4" s="306"/>
      <c r="E4" s="306"/>
      <c r="F4" s="306"/>
      <c r="G4" s="306"/>
      <c r="H4" s="306"/>
      <c r="I4" s="306"/>
      <c r="J4" s="306"/>
      <c r="K4" s="306"/>
      <c r="L4" s="306"/>
      <c r="M4" s="306"/>
      <c r="N4" s="306"/>
      <c r="O4" s="306"/>
      <c r="P4" s="306"/>
      <c r="Q4" s="306"/>
      <c r="R4" s="306"/>
      <c r="S4" s="306"/>
      <c r="T4" s="306"/>
      <c r="U4" s="306"/>
      <c r="V4" s="306"/>
      <c r="W4" s="306"/>
      <c r="X4" s="306"/>
      <c r="Y4" s="306"/>
      <c r="Z4" s="306"/>
      <c r="AA4" s="305"/>
      <c r="AB4" s="307"/>
      <c r="AC4" s="307"/>
      <c r="AD4" s="307"/>
      <c r="AE4" s="299"/>
      <c r="AF4" s="307"/>
      <c r="AG4" s="307"/>
      <c r="AH4" s="307"/>
      <c r="AI4" s="307"/>
      <c r="AJ4" s="307"/>
      <c r="AK4" s="307"/>
      <c r="AL4" s="308" t="s">
        <v>368</v>
      </c>
      <c r="AM4" s="301"/>
      <c r="AN4" s="497" t="s">
        <v>442</v>
      </c>
      <c r="AO4" s="498"/>
      <c r="AP4" s="498"/>
      <c r="AQ4" s="499"/>
      <c r="AT4" s="303"/>
      <c r="AZ4" s="120">
        <f t="shared" si="0"/>
        <v>2026</v>
      </c>
      <c r="BA4" s="120">
        <f t="shared" si="0"/>
        <v>8</v>
      </c>
    </row>
    <row r="5" spans="1:53" s="302" customFormat="1" ht="6.75" customHeight="1">
      <c r="A5" s="306"/>
      <c r="B5" s="304"/>
      <c r="C5" s="306"/>
      <c r="D5" s="306"/>
      <c r="E5" s="306"/>
      <c r="F5" s="306"/>
      <c r="G5" s="306"/>
      <c r="H5" s="306"/>
      <c r="I5" s="306"/>
      <c r="J5" s="306"/>
      <c r="K5" s="306"/>
      <c r="L5" s="306"/>
      <c r="M5" s="306"/>
      <c r="N5" s="306"/>
      <c r="O5" s="306"/>
      <c r="P5" s="306"/>
      <c r="Q5" s="306"/>
      <c r="R5" s="306"/>
      <c r="S5" s="306"/>
      <c r="T5" s="306"/>
      <c r="U5" s="306"/>
      <c r="V5" s="306"/>
      <c r="W5" s="306"/>
      <c r="X5" s="306"/>
      <c r="Y5" s="306"/>
      <c r="Z5" s="306"/>
      <c r="AA5" s="305"/>
      <c r="AB5" s="307"/>
      <c r="AC5" s="307"/>
      <c r="AD5" s="307"/>
      <c r="AE5" s="299"/>
      <c r="AF5" s="307"/>
      <c r="AG5" s="307"/>
      <c r="AH5" s="307"/>
      <c r="AI5" s="307"/>
      <c r="AJ5" s="307"/>
      <c r="AK5" s="307"/>
      <c r="AL5" s="308"/>
      <c r="AM5" s="301"/>
      <c r="AN5" s="304"/>
      <c r="AO5" s="304"/>
      <c r="AP5" s="304"/>
      <c r="AQ5" s="304"/>
      <c r="AT5" s="303"/>
      <c r="AZ5" s="120">
        <f t="shared" si="0"/>
        <v>2027</v>
      </c>
      <c r="BA5" s="120">
        <f t="shared" si="0"/>
        <v>9</v>
      </c>
    </row>
    <row r="6" spans="1:53" s="302" customFormat="1" ht="18" customHeight="1">
      <c r="A6" s="306"/>
      <c r="B6" s="304"/>
      <c r="C6" s="306"/>
      <c r="D6" s="306"/>
      <c r="E6" s="306"/>
      <c r="F6" s="306"/>
      <c r="G6" s="306"/>
      <c r="H6" s="306"/>
      <c r="I6" s="306"/>
      <c r="J6" s="306"/>
      <c r="K6" s="306"/>
      <c r="L6" s="306"/>
      <c r="M6" s="306"/>
      <c r="N6" s="306"/>
      <c r="O6" s="306"/>
      <c r="P6" s="306"/>
      <c r="Q6" s="306"/>
      <c r="R6" s="306"/>
      <c r="S6" s="306"/>
      <c r="T6" s="306"/>
      <c r="U6" s="306"/>
      <c r="V6" s="306"/>
      <c r="W6" s="305"/>
      <c r="X6" s="306"/>
      <c r="Y6" s="306"/>
      <c r="Z6" s="306"/>
      <c r="AA6" s="305"/>
      <c r="AB6" s="307"/>
      <c r="AC6" s="307"/>
      <c r="AD6" s="307"/>
      <c r="AE6" s="299"/>
      <c r="AF6" s="307"/>
      <c r="AG6" s="307"/>
      <c r="AH6" s="307"/>
      <c r="AI6" s="307"/>
      <c r="AJ6" s="308" t="s">
        <v>369</v>
      </c>
      <c r="AK6" s="500"/>
      <c r="AL6" s="500"/>
      <c r="AM6" s="500"/>
      <c r="AN6" s="307" t="s">
        <v>370</v>
      </c>
      <c r="AO6" s="309"/>
      <c r="AP6" s="307" t="s">
        <v>371</v>
      </c>
      <c r="AQ6" s="299"/>
      <c r="AT6" s="303"/>
      <c r="AZ6" s="120">
        <f t="shared" si="0"/>
        <v>2028</v>
      </c>
      <c r="BA6" s="120">
        <f t="shared" si="0"/>
        <v>10</v>
      </c>
    </row>
    <row r="7" spans="1:53" s="302" customFormat="1" ht="7.5" customHeight="1">
      <c r="A7" s="306"/>
      <c r="B7" s="304"/>
      <c r="C7" s="306"/>
      <c r="D7" s="306"/>
      <c r="E7" s="306"/>
      <c r="F7" s="306"/>
      <c r="G7" s="306"/>
      <c r="H7" s="306"/>
      <c r="I7" s="306"/>
      <c r="J7" s="306"/>
      <c r="K7" s="306"/>
      <c r="L7" s="306"/>
      <c r="M7" s="306"/>
      <c r="N7" s="306"/>
      <c r="O7" s="306"/>
      <c r="P7" s="306"/>
      <c r="Q7" s="306"/>
      <c r="R7" s="306"/>
      <c r="S7" s="306"/>
      <c r="T7" s="306"/>
      <c r="U7" s="306"/>
      <c r="V7" s="306"/>
      <c r="W7" s="305"/>
      <c r="X7" s="306"/>
      <c r="Y7" s="306"/>
      <c r="Z7" s="306"/>
      <c r="AA7" s="305"/>
      <c r="AB7" s="307"/>
      <c r="AC7" s="307"/>
      <c r="AD7" s="307"/>
      <c r="AE7" s="299"/>
      <c r="AF7" s="307"/>
      <c r="AG7" s="307"/>
      <c r="AH7" s="307"/>
      <c r="AI7" s="307"/>
      <c r="AJ7" s="308"/>
      <c r="AK7" s="307"/>
      <c r="AL7" s="307"/>
      <c r="AM7" s="307"/>
      <c r="AN7" s="307"/>
      <c r="AO7" s="307"/>
      <c r="AP7" s="307"/>
      <c r="AQ7" s="299"/>
      <c r="AT7" s="303"/>
      <c r="AZ7" s="120">
        <f t="shared" si="0"/>
        <v>2029</v>
      </c>
      <c r="BA7" s="120">
        <f t="shared" si="0"/>
        <v>11</v>
      </c>
    </row>
    <row r="8" spans="1:53" s="302" customFormat="1" ht="18" customHeight="1">
      <c r="A8" s="306"/>
      <c r="B8" s="306"/>
      <c r="C8" s="306"/>
      <c r="D8" s="306"/>
      <c r="E8" s="306"/>
      <c r="F8" s="306"/>
      <c r="G8" s="306"/>
      <c r="H8" s="306"/>
      <c r="I8" s="306"/>
      <c r="J8" s="306"/>
      <c r="K8" s="306"/>
      <c r="L8" s="306"/>
      <c r="M8" s="306"/>
      <c r="N8" s="306"/>
      <c r="O8" s="306"/>
      <c r="P8" s="306"/>
      <c r="Q8" s="306"/>
      <c r="R8" s="306"/>
      <c r="S8" s="306"/>
      <c r="T8" s="306"/>
      <c r="U8" s="306"/>
      <c r="V8" s="306"/>
      <c r="W8" s="305"/>
      <c r="X8" s="306"/>
      <c r="Y8" s="306"/>
      <c r="Z8" s="306"/>
      <c r="AA8" s="305"/>
      <c r="AB8" s="307"/>
      <c r="AC8" s="307"/>
      <c r="AD8" s="307"/>
      <c r="AE8" s="299"/>
      <c r="AF8" s="307"/>
      <c r="AG8" s="307"/>
      <c r="AH8" s="307"/>
      <c r="AI8" s="307"/>
      <c r="AJ8" s="308" t="s">
        <v>372</v>
      </c>
      <c r="AK8" s="500"/>
      <c r="AL8" s="500"/>
      <c r="AM8" s="500"/>
      <c r="AN8" s="307" t="s">
        <v>370</v>
      </c>
      <c r="AO8" s="309"/>
      <c r="AP8" s="307" t="s">
        <v>371</v>
      </c>
      <c r="AQ8" s="299"/>
      <c r="AT8" s="303"/>
      <c r="AZ8" s="120">
        <f t="shared" si="0"/>
        <v>2030</v>
      </c>
      <c r="BA8" s="120">
        <f t="shared" si="0"/>
        <v>12</v>
      </c>
    </row>
    <row r="9" spans="1:53" s="302" customFormat="1" ht="5.25" customHeight="1">
      <c r="A9" s="306"/>
      <c r="B9" s="306"/>
      <c r="C9" s="306"/>
      <c r="D9" s="306"/>
      <c r="E9" s="306"/>
      <c r="F9" s="306"/>
      <c r="G9" s="306"/>
      <c r="H9" s="306"/>
      <c r="I9" s="306"/>
      <c r="J9" s="306"/>
      <c r="K9" s="306"/>
      <c r="L9" s="306"/>
      <c r="M9" s="306"/>
      <c r="N9" s="306"/>
      <c r="O9" s="306"/>
      <c r="P9" s="306"/>
      <c r="Q9" s="306"/>
      <c r="R9" s="306"/>
      <c r="S9" s="306"/>
      <c r="T9" s="306"/>
      <c r="U9" s="306"/>
      <c r="V9" s="306"/>
      <c r="W9" s="305"/>
      <c r="X9" s="306"/>
      <c r="Y9" s="306"/>
      <c r="Z9" s="306"/>
      <c r="AA9" s="305"/>
      <c r="AB9" s="307"/>
      <c r="AC9" s="307"/>
      <c r="AD9" s="307"/>
      <c r="AE9" s="299"/>
      <c r="AF9" s="307"/>
      <c r="AG9" s="307"/>
      <c r="AH9" s="307"/>
      <c r="AI9" s="307"/>
      <c r="AJ9" s="308"/>
      <c r="AK9" s="307"/>
      <c r="AL9" s="307"/>
      <c r="AM9" s="307"/>
      <c r="AN9" s="307"/>
      <c r="AO9" s="307"/>
      <c r="AP9" s="307"/>
      <c r="AQ9" s="299"/>
      <c r="AT9" s="303"/>
    </row>
    <row r="10" spans="1:53" s="302" customFormat="1" ht="21" customHeight="1">
      <c r="A10" s="306"/>
      <c r="B10" s="306"/>
      <c r="C10" s="306"/>
      <c r="D10" s="306"/>
      <c r="E10" s="501" t="str">
        <f>IF(E16="","",IF(E15&lt;E16,"ＮＧ",""))</f>
        <v/>
      </c>
      <c r="F10" s="501"/>
      <c r="G10" s="501" t="str">
        <f>IF(G16="","",IF(G11="職業指導員",IF((G15+J15)&lt;(G16+J16),"ＮＧ",""),IF(G15&lt;G16,"ＮＧ","")))</f>
        <v/>
      </c>
      <c r="H10" s="501"/>
      <c r="I10" s="501"/>
      <c r="J10" s="501" t="str">
        <f>IF(J16="","",IF(J11="職業指導員",IF((J15+P15)&lt;(J16+P16),"ＮＧ",""),IF(J15&lt;J16,"ＮＧ","")))</f>
        <v/>
      </c>
      <c r="K10" s="501"/>
      <c r="L10" s="501"/>
      <c r="M10" s="501"/>
      <c r="N10" s="501"/>
      <c r="O10" s="501"/>
      <c r="P10" s="501" t="str">
        <f>IF(P16="","",IF(P15&lt;P16,"ＮＧ",""))</f>
        <v/>
      </c>
      <c r="Q10" s="501"/>
      <c r="R10" s="501"/>
      <c r="S10" s="501"/>
      <c r="T10" s="501"/>
      <c r="U10" s="501"/>
      <c r="V10" s="501" t="str">
        <f>IF(V16="","",IF(V15&lt;V16,"ＮＧ",""))</f>
        <v/>
      </c>
      <c r="W10" s="501"/>
      <c r="X10" s="501"/>
      <c r="Y10" s="501"/>
      <c r="Z10" s="501"/>
      <c r="AA10" s="501"/>
      <c r="AB10" s="480" t="str">
        <f>IF(AB16="","",IF(AB15&lt;AB16,"ＮＧ",""))</f>
        <v/>
      </c>
      <c r="AC10" s="480"/>
      <c r="AD10" s="480"/>
      <c r="AE10" s="480"/>
      <c r="AF10" s="480"/>
      <c r="AG10" s="480"/>
      <c r="AH10" s="480" t="str">
        <f>IF(AH16="","",IF(AH15&lt;AH16,"ＮＧ",""))</f>
        <v/>
      </c>
      <c r="AI10" s="480"/>
      <c r="AJ10" s="480"/>
      <c r="AK10" s="480"/>
      <c r="AL10" s="480"/>
      <c r="AM10" s="480"/>
      <c r="AN10" s="480" t="str">
        <f>IF(AN16="","",IF(AN15&lt;AN16,"ＮＧ",""))</f>
        <v/>
      </c>
      <c r="AO10" s="480"/>
      <c r="AP10" s="480" t="str">
        <f>IF(AP16="","",IF(AP15&lt;AP16,"ＮＧ",""))</f>
        <v/>
      </c>
      <c r="AQ10" s="480"/>
      <c r="AR10" s="481" t="str">
        <f>IF(AR16="","",IF(AR15&lt;AR16,"ＮＧ",""))</f>
        <v/>
      </c>
      <c r="AS10" s="481"/>
      <c r="AT10" s="303"/>
    </row>
    <row r="11" spans="1:53" s="305" customFormat="1" ht="21" customHeight="1">
      <c r="A11" s="298"/>
      <c r="B11" s="485"/>
      <c r="C11" s="487" t="s">
        <v>373</v>
      </c>
      <c r="D11" s="488"/>
      <c r="E11" s="479" t="s">
        <v>561</v>
      </c>
      <c r="F11" s="479"/>
      <c r="G11" s="479" t="s">
        <v>562</v>
      </c>
      <c r="H11" s="479"/>
      <c r="I11" s="479"/>
      <c r="J11" s="491" t="s">
        <v>563</v>
      </c>
      <c r="K11" s="492"/>
      <c r="L11" s="492"/>
      <c r="M11" s="492"/>
      <c r="N11" s="492"/>
      <c r="O11" s="493"/>
      <c r="P11" s="491" t="s">
        <v>564</v>
      </c>
      <c r="Q11" s="492"/>
      <c r="R11" s="492"/>
      <c r="S11" s="492"/>
      <c r="T11" s="492"/>
      <c r="U11" s="493"/>
      <c r="V11" s="491" t="s">
        <v>564</v>
      </c>
      <c r="W11" s="492"/>
      <c r="X11" s="492"/>
      <c r="Y11" s="492"/>
      <c r="Z11" s="492"/>
      <c r="AA11" s="493"/>
      <c r="AB11" s="491" t="s">
        <v>564</v>
      </c>
      <c r="AC11" s="492"/>
      <c r="AD11" s="492"/>
      <c r="AE11" s="492"/>
      <c r="AF11" s="492"/>
      <c r="AG11" s="493"/>
      <c r="AH11" s="491" t="s">
        <v>564</v>
      </c>
      <c r="AI11" s="492"/>
      <c r="AJ11" s="492"/>
      <c r="AK11" s="492"/>
      <c r="AL11" s="492"/>
      <c r="AM11" s="493"/>
      <c r="AN11" s="477" t="s">
        <v>564</v>
      </c>
      <c r="AO11" s="478"/>
      <c r="AP11" s="479" t="s">
        <v>564</v>
      </c>
      <c r="AQ11" s="479"/>
      <c r="AR11" s="479" t="s">
        <v>564</v>
      </c>
      <c r="AS11" s="479"/>
      <c r="AT11" s="310"/>
    </row>
    <row r="12" spans="1:53" s="305" customFormat="1" ht="24.95" customHeight="1">
      <c r="A12" s="299"/>
      <c r="B12" s="486"/>
      <c r="C12" s="489"/>
      <c r="D12" s="490"/>
      <c r="E12" s="311" t="s">
        <v>374</v>
      </c>
      <c r="F12" s="311" t="s">
        <v>375</v>
      </c>
      <c r="G12" s="312" t="s">
        <v>376</v>
      </c>
      <c r="H12" s="502" t="s">
        <v>377</v>
      </c>
      <c r="I12" s="502"/>
      <c r="J12" s="482" t="s">
        <v>378</v>
      </c>
      <c r="K12" s="483"/>
      <c r="L12" s="484"/>
      <c r="M12" s="482" t="s">
        <v>379</v>
      </c>
      <c r="N12" s="483"/>
      <c r="O12" s="484"/>
      <c r="P12" s="482" t="s">
        <v>378</v>
      </c>
      <c r="Q12" s="483"/>
      <c r="R12" s="484"/>
      <c r="S12" s="482" t="s">
        <v>379</v>
      </c>
      <c r="T12" s="483"/>
      <c r="U12" s="484"/>
      <c r="V12" s="482" t="s">
        <v>378</v>
      </c>
      <c r="W12" s="483"/>
      <c r="X12" s="484"/>
      <c r="Y12" s="482" t="s">
        <v>379</v>
      </c>
      <c r="Z12" s="483"/>
      <c r="AA12" s="484"/>
      <c r="AB12" s="482" t="s">
        <v>378</v>
      </c>
      <c r="AC12" s="483"/>
      <c r="AD12" s="484"/>
      <c r="AE12" s="482" t="s">
        <v>379</v>
      </c>
      <c r="AF12" s="483"/>
      <c r="AG12" s="484"/>
      <c r="AH12" s="482" t="s">
        <v>378</v>
      </c>
      <c r="AI12" s="483"/>
      <c r="AJ12" s="484"/>
      <c r="AK12" s="482" t="s">
        <v>379</v>
      </c>
      <c r="AL12" s="483"/>
      <c r="AM12" s="484"/>
      <c r="AN12" s="311" t="s">
        <v>374</v>
      </c>
      <c r="AO12" s="311" t="s">
        <v>375</v>
      </c>
      <c r="AP12" s="311" t="s">
        <v>374</v>
      </c>
      <c r="AQ12" s="311" t="s">
        <v>375</v>
      </c>
      <c r="AR12" s="311" t="s">
        <v>374</v>
      </c>
      <c r="AS12" s="311" t="s">
        <v>375</v>
      </c>
      <c r="AT12" s="310"/>
    </row>
    <row r="13" spans="1:53" s="305" customFormat="1" ht="18" customHeight="1">
      <c r="A13" s="299"/>
      <c r="B13" s="313" t="s">
        <v>380</v>
      </c>
      <c r="C13" s="477">
        <f>SUM(E13:AS13)</f>
        <v>0</v>
      </c>
      <c r="D13" s="478"/>
      <c r="E13" s="311">
        <f>COUNTIFS($B:$B,$E$11,$C:$C,"(A)常/専")</f>
        <v>0</v>
      </c>
      <c r="F13" s="311">
        <f>COUNTIFS($B:$B,$E$11,$C:$C,"(B)常/兼")</f>
        <v>0</v>
      </c>
      <c r="G13" s="311">
        <f>COUNTIFS($B:$B,$G$11,$C:$C,"(A)常/専")</f>
        <v>0</v>
      </c>
      <c r="H13" s="502">
        <f>COUNTIFS($B:$B,$G$11,$C:$C,"(B)常/兼")</f>
        <v>0</v>
      </c>
      <c r="I13" s="502"/>
      <c r="J13" s="482">
        <f>COUNTIFS($B:$B,$J$11,$C:$C,"(A)常/専")</f>
        <v>0</v>
      </c>
      <c r="K13" s="483"/>
      <c r="L13" s="484"/>
      <c r="M13" s="482">
        <f>COUNTIFS($B:$B,$J$11,$C:$C,"(B)常/兼")</f>
        <v>0</v>
      </c>
      <c r="N13" s="483"/>
      <c r="O13" s="484"/>
      <c r="P13" s="482">
        <f>COUNTIFS($B:$B,$P$11,$C:$C,"(A)常/専")</f>
        <v>0</v>
      </c>
      <c r="Q13" s="483"/>
      <c r="R13" s="484"/>
      <c r="S13" s="482">
        <f>COUNTIFS($B:$B,$P$11,$C:$C,"(B)常/兼")</f>
        <v>0</v>
      </c>
      <c r="T13" s="483"/>
      <c r="U13" s="484"/>
      <c r="V13" s="482">
        <f>COUNTIFS($B:$B,$V$11,$C:$C,"(A)常/専")</f>
        <v>0</v>
      </c>
      <c r="W13" s="483"/>
      <c r="X13" s="484"/>
      <c r="Y13" s="482">
        <f>COUNTIFS($B:$B,$V$11,$C:$C,"(B)常/兼")</f>
        <v>0</v>
      </c>
      <c r="Z13" s="483"/>
      <c r="AA13" s="484"/>
      <c r="AB13" s="482">
        <f>COUNTIFS($B:$B,$AB$11,$C:$C,"(A)常/専")</f>
        <v>0</v>
      </c>
      <c r="AC13" s="483"/>
      <c r="AD13" s="484"/>
      <c r="AE13" s="482">
        <f>COUNTIFS($B:$B,$AB$11,$C:$C,"(B)常/兼")</f>
        <v>0</v>
      </c>
      <c r="AF13" s="483"/>
      <c r="AG13" s="484"/>
      <c r="AH13" s="482">
        <f>COUNTIFS($B:$B,$AH$11,$C:$C,"(A)常/専")</f>
        <v>0</v>
      </c>
      <c r="AI13" s="483"/>
      <c r="AJ13" s="484"/>
      <c r="AK13" s="482">
        <f>COUNTIFS($B:$B,$AH$11,$C:$C,"(B)常/兼")</f>
        <v>0</v>
      </c>
      <c r="AL13" s="483"/>
      <c r="AM13" s="484"/>
      <c r="AN13" s="311">
        <f>COUNTIFS($B:$B,$AN$11,$C:$C,"(A)常/専")</f>
        <v>0</v>
      </c>
      <c r="AO13" s="311">
        <f>COUNTIFS($B:$B,$AN$11,$C:$C,"(B)常/兼")</f>
        <v>0</v>
      </c>
      <c r="AP13" s="311">
        <f>COUNTIFS($B:$B,$AP$11,$C:$C,"(A)常/専")</f>
        <v>0</v>
      </c>
      <c r="AQ13" s="311">
        <f>COUNTIFS($B:$B,$AP$11,$C:$C,"(B)常/兼")</f>
        <v>0</v>
      </c>
      <c r="AR13" s="311">
        <f>COUNTIFS($B:$B,$AR$11,$C:$C,"(A)常/専")</f>
        <v>0</v>
      </c>
      <c r="AS13" s="311">
        <f>COUNTIFS($B:$B,$AR$11,$C:$C,"(B)常/兼")</f>
        <v>0</v>
      </c>
      <c r="AT13" s="310"/>
    </row>
    <row r="14" spans="1:53" s="305" customFormat="1" ht="18" customHeight="1">
      <c r="A14" s="299"/>
      <c r="B14" s="313" t="s">
        <v>381</v>
      </c>
      <c r="C14" s="477">
        <f>SUM(E14:AS14)</f>
        <v>0</v>
      </c>
      <c r="D14" s="478"/>
      <c r="E14" s="311">
        <f>COUNTIFS($B:$B,$E$11,$C:$C,"(C)非/専")</f>
        <v>0</v>
      </c>
      <c r="F14" s="311">
        <f>COUNTIFS($B:$B,$E$11,$C:$C,"(D)非/兼")</f>
        <v>0</v>
      </c>
      <c r="G14" s="311">
        <f>COUNTIFS($B:$B,$G$11,$C:$C,"(C)非/専")</f>
        <v>0</v>
      </c>
      <c r="H14" s="502">
        <f>COUNTIFS($B:$B,$G$11,$C:$C,"(D)非/兼")</f>
        <v>0</v>
      </c>
      <c r="I14" s="502"/>
      <c r="J14" s="482">
        <f>COUNTIFS($B:$B,$J$11,$C:$C,"(C)非/専")</f>
        <v>0</v>
      </c>
      <c r="K14" s="483"/>
      <c r="L14" s="484"/>
      <c r="M14" s="482">
        <f>COUNTIFS($B:$B,$J$11,$C:$C,"(D)非/兼")</f>
        <v>0</v>
      </c>
      <c r="N14" s="483"/>
      <c r="O14" s="484"/>
      <c r="P14" s="482">
        <f>COUNTIFS($B:$B,$P$11,$C:$C,"(C)非/専")</f>
        <v>0</v>
      </c>
      <c r="Q14" s="483"/>
      <c r="R14" s="484"/>
      <c r="S14" s="482">
        <f>COUNTIFS($B:$B,$P$11,$C:$C,"(D)非/兼")</f>
        <v>0</v>
      </c>
      <c r="T14" s="483"/>
      <c r="U14" s="484"/>
      <c r="V14" s="482">
        <f>COUNTIFS($B:$B,$V$11,$C:$C,"(C)非/専")</f>
        <v>0</v>
      </c>
      <c r="W14" s="483"/>
      <c r="X14" s="484"/>
      <c r="Y14" s="482">
        <f>COUNTIFS($B:$B,$V$11,$C:$C,"(D)非/兼")</f>
        <v>0</v>
      </c>
      <c r="Z14" s="483"/>
      <c r="AA14" s="484"/>
      <c r="AB14" s="482">
        <f>COUNTIFS($B:$B,$AB$11,$C:$C,"(C)非/専")</f>
        <v>0</v>
      </c>
      <c r="AC14" s="483"/>
      <c r="AD14" s="484"/>
      <c r="AE14" s="482">
        <f>COUNTIFS($B:$B,$AB$11,$C:$C,"(D)非/兼")</f>
        <v>0</v>
      </c>
      <c r="AF14" s="483"/>
      <c r="AG14" s="484"/>
      <c r="AH14" s="482">
        <f>COUNTIFS($B:$B,$AH$11,$C:$C,"(C)非/専")</f>
        <v>0</v>
      </c>
      <c r="AI14" s="483"/>
      <c r="AJ14" s="484"/>
      <c r="AK14" s="482">
        <f>COUNTIFS($B:$B,$AH$11,$C:$C,"(D)非/兼")</f>
        <v>0</v>
      </c>
      <c r="AL14" s="483"/>
      <c r="AM14" s="484"/>
      <c r="AN14" s="311">
        <f>COUNTIFS($B:$B,$AN$11,$C:$C,"(C)非/専")</f>
        <v>0</v>
      </c>
      <c r="AO14" s="311">
        <f>COUNTIFS($B:$B,$AN$11,$C:$C,"(D)非/兼")</f>
        <v>0</v>
      </c>
      <c r="AP14" s="311">
        <f>COUNTIFS($B:$B,$AP$11,$C:$C,"(C)非/専")</f>
        <v>0</v>
      </c>
      <c r="AQ14" s="311">
        <f>COUNTIFS($B:$B,$AP$11,$C:$C,"(D)非/兼")</f>
        <v>0</v>
      </c>
      <c r="AR14" s="311">
        <f>COUNTIFS($B:$B,$AR$11,$C:$C,"(C)非/専")</f>
        <v>0</v>
      </c>
      <c r="AS14" s="311">
        <f>COUNTIFS($B:$B,$AR$11,$C:$C,"(D)非/兼")</f>
        <v>0</v>
      </c>
      <c r="AT14" s="310"/>
    </row>
    <row r="15" spans="1:53" s="305" customFormat="1" ht="18" customHeight="1">
      <c r="A15" s="299"/>
      <c r="B15" s="313" t="s">
        <v>382</v>
      </c>
      <c r="C15" s="477">
        <f>SUM(E15:AS15)-(SUMIFS($AR:$AR,$B:$B,"サービス管理責任者")+SUMIFS($AR:$AR,$B:$B,"医師")+SUMIFS($AR:$AR,$B:$B,"その他職員"))</f>
        <v>0</v>
      </c>
      <c r="D15" s="478"/>
      <c r="E15" s="491">
        <f>ROUND(SUMIF($B:$B,E11,$AR:$AR),1)</f>
        <v>0</v>
      </c>
      <c r="F15" s="493"/>
      <c r="G15" s="525">
        <f>ROUND(SUMIF($B:$B,G11,$AR:$AR),1)</f>
        <v>0</v>
      </c>
      <c r="H15" s="525"/>
      <c r="I15" s="525"/>
      <c r="J15" s="491">
        <f>ROUND(SUMIF($B:$B,J11,$AR:$AR),1)</f>
        <v>0</v>
      </c>
      <c r="K15" s="492"/>
      <c r="L15" s="492"/>
      <c r="M15" s="492"/>
      <c r="N15" s="492"/>
      <c r="O15" s="493"/>
      <c r="P15" s="491">
        <f>ROUND(SUMIF($B:$B,P11,$AR:$AR),1)</f>
        <v>0</v>
      </c>
      <c r="Q15" s="492"/>
      <c r="R15" s="492"/>
      <c r="S15" s="492"/>
      <c r="T15" s="492"/>
      <c r="U15" s="493"/>
      <c r="V15" s="491">
        <f>ROUND(SUMIF($B:$B,V11,$AR:$AR),1)</f>
        <v>0</v>
      </c>
      <c r="W15" s="492"/>
      <c r="X15" s="492"/>
      <c r="Y15" s="492"/>
      <c r="Z15" s="492"/>
      <c r="AA15" s="493"/>
      <c r="AB15" s="491">
        <f>ROUND(SUMIF($B:$B,AB11,$AR:$AR),1)</f>
        <v>0</v>
      </c>
      <c r="AC15" s="492"/>
      <c r="AD15" s="492"/>
      <c r="AE15" s="492"/>
      <c r="AF15" s="492"/>
      <c r="AG15" s="493"/>
      <c r="AH15" s="491">
        <f>ROUND(SUMIF($B:$B,AH11,$AR:$AR),1)</f>
        <v>0</v>
      </c>
      <c r="AI15" s="492"/>
      <c r="AJ15" s="492"/>
      <c r="AK15" s="492"/>
      <c r="AL15" s="492"/>
      <c r="AM15" s="493"/>
      <c r="AN15" s="491">
        <f>ROUND(SUMIF($B:$B,AN11,$AR:$AR),1)</f>
        <v>0</v>
      </c>
      <c r="AO15" s="493"/>
      <c r="AP15" s="491">
        <f>ROUND(SUMIF($B:$B,AP11,$AR:$AR),1)</f>
        <v>0</v>
      </c>
      <c r="AQ15" s="493"/>
      <c r="AR15" s="491">
        <f>SUMIF($B:$B,AR11,$AR:$AR)</f>
        <v>0</v>
      </c>
      <c r="AS15" s="493"/>
      <c r="AT15" s="310"/>
    </row>
    <row r="16" spans="1:53" s="305" customFormat="1" ht="18" customHeight="1">
      <c r="A16" s="299"/>
      <c r="B16" s="313" t="s">
        <v>383</v>
      </c>
      <c r="C16" s="522"/>
      <c r="D16" s="523"/>
      <c r="E16" s="517"/>
      <c r="F16" s="519"/>
      <c r="G16" s="524"/>
      <c r="H16" s="524"/>
      <c r="I16" s="524"/>
      <c r="J16" s="517"/>
      <c r="K16" s="518"/>
      <c r="L16" s="518"/>
      <c r="M16" s="518"/>
      <c r="N16" s="518"/>
      <c r="O16" s="519"/>
      <c r="P16" s="517"/>
      <c r="Q16" s="518"/>
      <c r="R16" s="518"/>
      <c r="S16" s="518"/>
      <c r="T16" s="518"/>
      <c r="U16" s="519"/>
      <c r="V16" s="517"/>
      <c r="W16" s="518"/>
      <c r="X16" s="518"/>
      <c r="Y16" s="518"/>
      <c r="Z16" s="518"/>
      <c r="AA16" s="519"/>
      <c r="AB16" s="517"/>
      <c r="AC16" s="518"/>
      <c r="AD16" s="518"/>
      <c r="AE16" s="518"/>
      <c r="AF16" s="518"/>
      <c r="AG16" s="519"/>
      <c r="AH16" s="517"/>
      <c r="AI16" s="518"/>
      <c r="AJ16" s="518"/>
      <c r="AK16" s="518"/>
      <c r="AL16" s="518"/>
      <c r="AM16" s="519"/>
      <c r="AN16" s="517"/>
      <c r="AO16" s="519"/>
      <c r="AP16" s="517"/>
      <c r="AQ16" s="519"/>
      <c r="AR16" s="517"/>
      <c r="AS16" s="519"/>
      <c r="AT16" s="310"/>
    </row>
    <row r="17" spans="1:51" s="305" customFormat="1" ht="7.5" customHeight="1">
      <c r="A17" s="299"/>
      <c r="B17" s="520" t="s">
        <v>384</v>
      </c>
      <c r="C17" s="520"/>
      <c r="D17" s="520"/>
      <c r="E17" s="520"/>
      <c r="F17" s="520"/>
      <c r="G17" s="520"/>
      <c r="H17" s="520"/>
      <c r="I17" s="314"/>
      <c r="J17" s="315"/>
      <c r="K17" s="315"/>
      <c r="L17" s="315"/>
      <c r="M17" s="315"/>
      <c r="N17" s="315"/>
      <c r="O17" s="315"/>
      <c r="P17" s="315"/>
      <c r="Q17" s="315"/>
      <c r="R17" s="315"/>
      <c r="S17" s="315"/>
      <c r="T17" s="315"/>
      <c r="U17" s="315"/>
      <c r="V17" s="315"/>
      <c r="W17" s="315"/>
      <c r="X17" s="315"/>
      <c r="Y17" s="315"/>
      <c r="Z17" s="315"/>
      <c r="AA17" s="315"/>
      <c r="AB17" s="315"/>
      <c r="AC17" s="315"/>
      <c r="AD17" s="315"/>
      <c r="AE17" s="315"/>
      <c r="AF17" s="315"/>
      <c r="AG17" s="315"/>
      <c r="AH17" s="315"/>
      <c r="AI17" s="315"/>
      <c r="AJ17" s="315"/>
      <c r="AK17" s="315"/>
      <c r="AL17" s="315"/>
      <c r="AM17" s="315"/>
      <c r="AN17" s="315"/>
      <c r="AO17" s="315"/>
      <c r="AP17" s="315"/>
      <c r="AQ17" s="315"/>
      <c r="AR17" s="315"/>
      <c r="AS17" s="315"/>
      <c r="AT17" s="310"/>
    </row>
    <row r="18" spans="1:51" s="302" customFormat="1" ht="30" customHeight="1">
      <c r="A18" s="299"/>
      <c r="B18" s="521"/>
      <c r="C18" s="521"/>
      <c r="D18" s="521"/>
      <c r="E18" s="521"/>
      <c r="F18" s="521"/>
      <c r="G18" s="521"/>
      <c r="H18" s="521"/>
      <c r="I18" s="316" t="str">
        <f t="shared" ref="I18:AM18" si="1">IFERROR(IF(SUMIF($H:$H,"夜間　　",I:I)&gt;0,"🌙"&amp;CHAR(10)&amp;COUNTIFS($H:$H,"夜間　　",I:I,"&gt;0"),""),"")</f>
        <v/>
      </c>
      <c r="J18" s="316" t="str">
        <f t="shared" si="1"/>
        <v/>
      </c>
      <c r="K18" s="316" t="str">
        <f t="shared" si="1"/>
        <v/>
      </c>
      <c r="L18" s="316" t="str">
        <f t="shared" si="1"/>
        <v/>
      </c>
      <c r="M18" s="316" t="str">
        <f t="shared" si="1"/>
        <v/>
      </c>
      <c r="N18" s="316" t="str">
        <f t="shared" si="1"/>
        <v/>
      </c>
      <c r="O18" s="316" t="str">
        <f t="shared" si="1"/>
        <v/>
      </c>
      <c r="P18" s="316" t="str">
        <f t="shared" si="1"/>
        <v/>
      </c>
      <c r="Q18" s="316" t="str">
        <f t="shared" si="1"/>
        <v/>
      </c>
      <c r="R18" s="316" t="str">
        <f t="shared" si="1"/>
        <v/>
      </c>
      <c r="S18" s="316" t="str">
        <f t="shared" si="1"/>
        <v/>
      </c>
      <c r="T18" s="316" t="str">
        <f t="shared" si="1"/>
        <v/>
      </c>
      <c r="U18" s="316" t="str">
        <f t="shared" si="1"/>
        <v/>
      </c>
      <c r="V18" s="316" t="str">
        <f t="shared" si="1"/>
        <v/>
      </c>
      <c r="W18" s="316" t="str">
        <f t="shared" si="1"/>
        <v/>
      </c>
      <c r="X18" s="316" t="str">
        <f t="shared" si="1"/>
        <v/>
      </c>
      <c r="Y18" s="316" t="str">
        <f t="shared" si="1"/>
        <v/>
      </c>
      <c r="Z18" s="316" t="str">
        <f t="shared" si="1"/>
        <v/>
      </c>
      <c r="AA18" s="316" t="str">
        <f t="shared" si="1"/>
        <v/>
      </c>
      <c r="AB18" s="316" t="str">
        <f t="shared" si="1"/>
        <v/>
      </c>
      <c r="AC18" s="316" t="str">
        <f t="shared" si="1"/>
        <v/>
      </c>
      <c r="AD18" s="316" t="str">
        <f t="shared" si="1"/>
        <v/>
      </c>
      <c r="AE18" s="316" t="str">
        <f t="shared" si="1"/>
        <v/>
      </c>
      <c r="AF18" s="316" t="str">
        <f t="shared" si="1"/>
        <v/>
      </c>
      <c r="AG18" s="316" t="str">
        <f t="shared" si="1"/>
        <v/>
      </c>
      <c r="AH18" s="316" t="str">
        <f t="shared" si="1"/>
        <v/>
      </c>
      <c r="AI18" s="316" t="str">
        <f t="shared" si="1"/>
        <v/>
      </c>
      <c r="AJ18" s="316" t="str">
        <f t="shared" si="1"/>
        <v/>
      </c>
      <c r="AK18" s="316" t="str">
        <f t="shared" si="1"/>
        <v/>
      </c>
      <c r="AL18" s="316" t="str">
        <f t="shared" si="1"/>
        <v/>
      </c>
      <c r="AM18" s="316" t="str">
        <f t="shared" si="1"/>
        <v/>
      </c>
      <c r="AN18" s="298" t="s">
        <v>385</v>
      </c>
      <c r="AO18" s="304"/>
      <c r="AP18" s="299"/>
      <c r="AQ18" s="299"/>
      <c r="AR18" s="304"/>
      <c r="AS18" s="304"/>
      <c r="AT18" s="303"/>
    </row>
    <row r="19" spans="1:51" s="302" customFormat="1" ht="15" customHeight="1">
      <c r="A19" s="566" t="s">
        <v>26</v>
      </c>
      <c r="B19" s="479" t="s">
        <v>386</v>
      </c>
      <c r="C19" s="503" t="s">
        <v>387</v>
      </c>
      <c r="D19" s="504"/>
      <c r="E19" s="479" t="s">
        <v>388</v>
      </c>
      <c r="F19" s="487" t="s">
        <v>389</v>
      </c>
      <c r="G19" s="509"/>
      <c r="H19" s="488"/>
      <c r="I19" s="514" t="s">
        <v>390</v>
      </c>
      <c r="J19" s="515"/>
      <c r="K19" s="515"/>
      <c r="L19" s="515"/>
      <c r="M19" s="515"/>
      <c r="N19" s="515"/>
      <c r="O19" s="515"/>
      <c r="P19" s="515"/>
      <c r="Q19" s="515"/>
      <c r="R19" s="515"/>
      <c r="S19" s="515"/>
      <c r="T19" s="515"/>
      <c r="U19" s="515"/>
      <c r="V19" s="515"/>
      <c r="W19" s="515"/>
      <c r="X19" s="515"/>
      <c r="Y19" s="515"/>
      <c r="Z19" s="515"/>
      <c r="AA19" s="515"/>
      <c r="AB19" s="515"/>
      <c r="AC19" s="515"/>
      <c r="AD19" s="515"/>
      <c r="AE19" s="515"/>
      <c r="AF19" s="515"/>
      <c r="AG19" s="515"/>
      <c r="AH19" s="515"/>
      <c r="AI19" s="515"/>
      <c r="AJ19" s="515"/>
      <c r="AK19" s="515"/>
      <c r="AL19" s="515"/>
      <c r="AM19" s="516"/>
      <c r="AN19" s="557" t="s">
        <v>391</v>
      </c>
      <c r="AO19" s="558" t="s">
        <v>392</v>
      </c>
      <c r="AP19" s="559" t="s">
        <v>393</v>
      </c>
      <c r="AQ19" s="560"/>
      <c r="AR19" s="558" t="s">
        <v>394</v>
      </c>
      <c r="AS19" s="558"/>
      <c r="AT19" s="303"/>
    </row>
    <row r="20" spans="1:51" s="302" customFormat="1" ht="15" customHeight="1">
      <c r="A20" s="566"/>
      <c r="B20" s="479"/>
      <c r="C20" s="505"/>
      <c r="D20" s="506"/>
      <c r="E20" s="479"/>
      <c r="F20" s="510"/>
      <c r="G20" s="511"/>
      <c r="H20" s="512"/>
      <c r="I20" s="477" t="s">
        <v>395</v>
      </c>
      <c r="J20" s="565"/>
      <c r="K20" s="565"/>
      <c r="L20" s="565"/>
      <c r="M20" s="565"/>
      <c r="N20" s="565"/>
      <c r="O20" s="478"/>
      <c r="P20" s="479" t="s">
        <v>396</v>
      </c>
      <c r="Q20" s="479"/>
      <c r="R20" s="479"/>
      <c r="S20" s="479"/>
      <c r="T20" s="479"/>
      <c r="U20" s="479"/>
      <c r="V20" s="479"/>
      <c r="W20" s="479" t="s">
        <v>397</v>
      </c>
      <c r="X20" s="479"/>
      <c r="Y20" s="479"/>
      <c r="Z20" s="479"/>
      <c r="AA20" s="479"/>
      <c r="AB20" s="479"/>
      <c r="AC20" s="479"/>
      <c r="AD20" s="479" t="s">
        <v>398</v>
      </c>
      <c r="AE20" s="479"/>
      <c r="AF20" s="479"/>
      <c r="AG20" s="479"/>
      <c r="AH20" s="479"/>
      <c r="AI20" s="479"/>
      <c r="AJ20" s="479"/>
      <c r="AK20" s="479" t="str">
        <f>IF(AN3="暦月","第５週","")</f>
        <v>第５週</v>
      </c>
      <c r="AL20" s="479"/>
      <c r="AM20" s="479"/>
      <c r="AN20" s="557"/>
      <c r="AO20" s="558"/>
      <c r="AP20" s="561"/>
      <c r="AQ20" s="562"/>
      <c r="AR20" s="558"/>
      <c r="AS20" s="558"/>
      <c r="AT20" s="303"/>
    </row>
    <row r="21" spans="1:51" s="302" customFormat="1" ht="15" customHeight="1">
      <c r="A21" s="566"/>
      <c r="B21" s="479"/>
      <c r="C21" s="505"/>
      <c r="D21" s="506"/>
      <c r="E21" s="479"/>
      <c r="F21" s="510"/>
      <c r="G21" s="511"/>
      <c r="H21" s="512"/>
      <c r="I21" s="317">
        <f>DATE($P$2,$V$2,1)</f>
        <v>45505</v>
      </c>
      <c r="J21" s="317">
        <f>DATE($P$2,$V$2,2)</f>
        <v>45506</v>
      </c>
      <c r="K21" s="317">
        <f>DATE($P$2,$V$2,3)</f>
        <v>45507</v>
      </c>
      <c r="L21" s="317">
        <f>DATE($P$2,$V$2,4)</f>
        <v>45508</v>
      </c>
      <c r="M21" s="317">
        <f>DATE($P$2,$V$2,5)</f>
        <v>45509</v>
      </c>
      <c r="N21" s="317">
        <f>DATE($P$2,$V$2,6)</f>
        <v>45510</v>
      </c>
      <c r="O21" s="317">
        <f>DATE($P$2,$V$2,7)</f>
        <v>45511</v>
      </c>
      <c r="P21" s="317">
        <f>DATE($P$2,$V$2,8)</f>
        <v>45512</v>
      </c>
      <c r="Q21" s="317">
        <f>DATE($P$2,$V$2,9)</f>
        <v>45513</v>
      </c>
      <c r="R21" s="317">
        <f>DATE($P$2,$V$2,10)</f>
        <v>45514</v>
      </c>
      <c r="S21" s="317">
        <f>DATE($P$2,$V$2,11)</f>
        <v>45515</v>
      </c>
      <c r="T21" s="317">
        <f>DATE($P$2,$V$2,12)</f>
        <v>45516</v>
      </c>
      <c r="U21" s="317">
        <f>DATE($P$2,$V$2,13)</f>
        <v>45517</v>
      </c>
      <c r="V21" s="317">
        <f>DATE($P$2,$V$2,14)</f>
        <v>45518</v>
      </c>
      <c r="W21" s="317">
        <f>DATE($P$2,$V$2,15)</f>
        <v>45519</v>
      </c>
      <c r="X21" s="317">
        <f>DATE($P$2,$V$2,16)</f>
        <v>45520</v>
      </c>
      <c r="Y21" s="317">
        <f>DATE($P$2,$V$2,17)</f>
        <v>45521</v>
      </c>
      <c r="Z21" s="317">
        <f>DATE($P$2,$V$2,18)</f>
        <v>45522</v>
      </c>
      <c r="AA21" s="317">
        <f>DATE($P$2,$V$2,19)</f>
        <v>45523</v>
      </c>
      <c r="AB21" s="317">
        <f>DATE($P$2,$V$2,20)</f>
        <v>45524</v>
      </c>
      <c r="AC21" s="317">
        <f>DATE($P$2,$V$2,21)</f>
        <v>45525</v>
      </c>
      <c r="AD21" s="317">
        <f>DATE($P$2,$V$2,22)</f>
        <v>45526</v>
      </c>
      <c r="AE21" s="317">
        <f>DATE($P$2,$V$2,23)</f>
        <v>45527</v>
      </c>
      <c r="AF21" s="317">
        <f>DATE($P$2,$V$2,24)</f>
        <v>45528</v>
      </c>
      <c r="AG21" s="317">
        <f>DATE($P$2,$V$2,25)</f>
        <v>45529</v>
      </c>
      <c r="AH21" s="317">
        <f>DATE($P$2,$V$2,26)</f>
        <v>45530</v>
      </c>
      <c r="AI21" s="317">
        <f>DATE($P$2,$V$2,27)</f>
        <v>45531</v>
      </c>
      <c r="AJ21" s="317">
        <f>DATE($P$2,$V$2,28)</f>
        <v>45532</v>
      </c>
      <c r="AK21" s="317">
        <f>IF(AN3="暦月",IF(DAY(EOMONTH(I21,0))&lt;29,"",DATE($P$2,$V$2,29)),"")</f>
        <v>45533</v>
      </c>
      <c r="AL21" s="317">
        <f>IF(AN3="暦月",IF(DAY(EOMONTH(I21,0))&lt;30,"",DATE($P$2,$V$2,30)),"")</f>
        <v>45534</v>
      </c>
      <c r="AM21" s="317">
        <f>IF(AN3="暦月",IF(DAY(EOMONTH(I21,0))&lt;31,"",DATE($P$2,$V$2,31)),"")</f>
        <v>45535</v>
      </c>
      <c r="AN21" s="557"/>
      <c r="AO21" s="558"/>
      <c r="AP21" s="561"/>
      <c r="AQ21" s="562"/>
      <c r="AR21" s="558"/>
      <c r="AS21" s="558"/>
      <c r="AT21" s="303"/>
    </row>
    <row r="22" spans="1:51" s="302" customFormat="1" ht="15" customHeight="1">
      <c r="A22" s="566"/>
      <c r="B22" s="479"/>
      <c r="C22" s="507"/>
      <c r="D22" s="508"/>
      <c r="E22" s="479"/>
      <c r="F22" s="489"/>
      <c r="G22" s="513"/>
      <c r="H22" s="490"/>
      <c r="I22" s="318">
        <f>DATE($P$2,$V$2,1)</f>
        <v>45505</v>
      </c>
      <c r="J22" s="318">
        <f>DATE($P$2,$V$2,2)</f>
        <v>45506</v>
      </c>
      <c r="K22" s="318">
        <f>DATE($P$2,$V$2,3)</f>
        <v>45507</v>
      </c>
      <c r="L22" s="318">
        <f>DATE($P$2,$V$2,4)</f>
        <v>45508</v>
      </c>
      <c r="M22" s="318">
        <f>DATE($P$2,$V$2,5)</f>
        <v>45509</v>
      </c>
      <c r="N22" s="318">
        <f>DATE($P$2,$V$2,6)</f>
        <v>45510</v>
      </c>
      <c r="O22" s="318">
        <f>DATE($P$2,$V$2,7)</f>
        <v>45511</v>
      </c>
      <c r="P22" s="318">
        <f>DATE($P$2,$V$2,8)</f>
        <v>45512</v>
      </c>
      <c r="Q22" s="318">
        <f>DATE($P$2,$V$2,9)</f>
        <v>45513</v>
      </c>
      <c r="R22" s="318">
        <f>DATE($P$2,$V$2,10)</f>
        <v>45514</v>
      </c>
      <c r="S22" s="318">
        <f>DATE($P$2,$V$2,11)</f>
        <v>45515</v>
      </c>
      <c r="T22" s="318">
        <f>DATE($P$2,$V$2,12)</f>
        <v>45516</v>
      </c>
      <c r="U22" s="318">
        <f>DATE($P$2,$V$2,13)</f>
        <v>45517</v>
      </c>
      <c r="V22" s="318">
        <f>DATE($P$2,$V$2,14)</f>
        <v>45518</v>
      </c>
      <c r="W22" s="318">
        <f>DATE($P$2,$V$2,15)</f>
        <v>45519</v>
      </c>
      <c r="X22" s="318">
        <f>DATE($P$2,$V$2,16)</f>
        <v>45520</v>
      </c>
      <c r="Y22" s="318">
        <f>DATE($P$2,$V$2,17)</f>
        <v>45521</v>
      </c>
      <c r="Z22" s="318">
        <f>DATE($P$2,$V$2,18)</f>
        <v>45522</v>
      </c>
      <c r="AA22" s="318">
        <f>DATE($P$2,$V$2,19)</f>
        <v>45523</v>
      </c>
      <c r="AB22" s="318">
        <f>DATE($P$2,$V$2,20)</f>
        <v>45524</v>
      </c>
      <c r="AC22" s="318">
        <f>DATE($P$2,$V$2,21)</f>
        <v>45525</v>
      </c>
      <c r="AD22" s="318">
        <f>DATE($P$2,$V$2,22)</f>
        <v>45526</v>
      </c>
      <c r="AE22" s="318">
        <f>DATE($P$2,$V$2,23)</f>
        <v>45527</v>
      </c>
      <c r="AF22" s="318">
        <f>DATE($P$2,$V$2,24)</f>
        <v>45528</v>
      </c>
      <c r="AG22" s="318">
        <f>DATE($P$2,$V$2,25)</f>
        <v>45529</v>
      </c>
      <c r="AH22" s="318">
        <f>DATE($P$2,$V$2,26)</f>
        <v>45530</v>
      </c>
      <c r="AI22" s="318">
        <f>DATE($P$2,$V$2,27)</f>
        <v>45531</v>
      </c>
      <c r="AJ22" s="318">
        <f>DATE($P$2,$V$2,28)</f>
        <v>45532</v>
      </c>
      <c r="AK22" s="318">
        <f>IF(AN3="暦月",IF(DAY(EOMONTH(I22,0))&lt;29,"",DATE($P$2,$V$2,29)),"")</f>
        <v>45533</v>
      </c>
      <c r="AL22" s="318">
        <f>IF(AN3="暦月",IF(DAY(EOMONTH(I22,0))&lt;30,"",DATE($P$2,$V$2,30)),"")</f>
        <v>45534</v>
      </c>
      <c r="AM22" s="318">
        <f>IF(AN3="暦月",IF(DAY(EOMONTH(I22,0))&lt;31,"",DATE($P$2,$V$2,31)),"")</f>
        <v>45535</v>
      </c>
      <c r="AN22" s="557"/>
      <c r="AO22" s="558"/>
      <c r="AP22" s="563"/>
      <c r="AQ22" s="564"/>
      <c r="AR22" s="558"/>
      <c r="AS22" s="558"/>
      <c r="AT22" s="303"/>
      <c r="AU22" s="477" t="s">
        <v>382</v>
      </c>
      <c r="AV22" s="478"/>
      <c r="AX22" s="477" t="s">
        <v>399</v>
      </c>
      <c r="AY22" s="478"/>
    </row>
    <row r="23" spans="1:51" s="302" customFormat="1" ht="12" customHeight="1">
      <c r="A23" s="530">
        <v>1</v>
      </c>
      <c r="B23" s="533" t="s">
        <v>454</v>
      </c>
      <c r="C23" s="536"/>
      <c r="D23" s="539" t="s">
        <v>400</v>
      </c>
      <c r="E23" s="319"/>
      <c r="F23" s="542"/>
      <c r="G23" s="543"/>
      <c r="H23" s="320" t="s">
        <v>401</v>
      </c>
      <c r="I23" s="321"/>
      <c r="J23" s="321"/>
      <c r="K23" s="321"/>
      <c r="L23" s="321"/>
      <c r="M23" s="321"/>
      <c r="N23" s="321"/>
      <c r="O23" s="321"/>
      <c r="P23" s="321"/>
      <c r="Q23" s="321"/>
      <c r="R23" s="321"/>
      <c r="S23" s="321"/>
      <c r="T23" s="321"/>
      <c r="U23" s="321"/>
      <c r="V23" s="321"/>
      <c r="W23" s="321"/>
      <c r="X23" s="321"/>
      <c r="Y23" s="321"/>
      <c r="Z23" s="321"/>
      <c r="AA23" s="321"/>
      <c r="AB23" s="321"/>
      <c r="AC23" s="321"/>
      <c r="AD23" s="321"/>
      <c r="AE23" s="321"/>
      <c r="AF23" s="321"/>
      <c r="AG23" s="321"/>
      <c r="AH23" s="321"/>
      <c r="AI23" s="321"/>
      <c r="AJ23" s="321"/>
      <c r="AK23" s="321"/>
      <c r="AL23" s="321"/>
      <c r="AM23" s="321"/>
      <c r="AN23" s="548">
        <f>IF(LEFT($AN$1,6)="共同生活援助",SUM(I24:AM24),SUM(I24:AM25))</f>
        <v>0</v>
      </c>
      <c r="AO23" s="526">
        <f>IF($AN$3="４週",AN23/4,AN23/(DAY(EOMONTH($I$21,0))/7))</f>
        <v>0</v>
      </c>
      <c r="AP23" s="551"/>
      <c r="AQ23" s="552"/>
      <c r="AR23" s="526" t="str">
        <f>IF($AN$3="４週",AU24,AV24)</f>
        <v/>
      </c>
      <c r="AS23" s="526"/>
      <c r="AT23" s="529"/>
      <c r="AU23" s="322" t="s">
        <v>402</v>
      </c>
      <c r="AV23" s="322" t="s">
        <v>403</v>
      </c>
      <c r="AX23" s="322" t="s">
        <v>404</v>
      </c>
      <c r="AY23" s="322" t="s">
        <v>405</v>
      </c>
    </row>
    <row r="24" spans="1:51" s="302" customFormat="1" ht="12" customHeight="1">
      <c r="A24" s="531"/>
      <c r="B24" s="534"/>
      <c r="C24" s="537"/>
      <c r="D24" s="540"/>
      <c r="E24" s="323"/>
      <c r="F24" s="544"/>
      <c r="G24" s="545"/>
      <c r="H24" s="324" t="s">
        <v>406</v>
      </c>
      <c r="I24" s="325" t="str">
        <f>IFERROR(VLOOKUP(I23,'P1'!$B:$AP,41,FALSE),"")</f>
        <v/>
      </c>
      <c r="J24" s="325" t="str">
        <f>IFERROR(VLOOKUP(J23,'P1'!$B:$AP,41,FALSE),"")</f>
        <v/>
      </c>
      <c r="K24" s="325" t="str">
        <f>IFERROR(VLOOKUP(K23,'P1'!$B:$AP,41,FALSE),"")</f>
        <v/>
      </c>
      <c r="L24" s="325" t="str">
        <f>IFERROR(VLOOKUP(L23,'P1'!$B:$AP,41,FALSE),"")</f>
        <v/>
      </c>
      <c r="M24" s="325" t="str">
        <f>IFERROR(VLOOKUP(M23,'P1'!$B:$AP,41,FALSE),"")</f>
        <v/>
      </c>
      <c r="N24" s="325" t="str">
        <f>IFERROR(VLOOKUP(N23,'P1'!$B:$AP,41,FALSE),"")</f>
        <v/>
      </c>
      <c r="O24" s="325" t="str">
        <f>IFERROR(VLOOKUP(O23,'P1'!$B:$AP,41,FALSE),"")</f>
        <v/>
      </c>
      <c r="P24" s="325" t="str">
        <f>IFERROR(VLOOKUP(P23,'P1'!$B:$AP,41,FALSE),"")</f>
        <v/>
      </c>
      <c r="Q24" s="325" t="str">
        <f>IFERROR(VLOOKUP(Q23,'P1'!$B:$AP,41,FALSE),"")</f>
        <v/>
      </c>
      <c r="R24" s="325" t="str">
        <f>IFERROR(VLOOKUP(R23,'P1'!$B:$AP,41,FALSE),"")</f>
        <v/>
      </c>
      <c r="S24" s="325" t="str">
        <f>IFERROR(VLOOKUP(S23,'P1'!$B:$AP,41,FALSE),"")</f>
        <v/>
      </c>
      <c r="T24" s="325" t="str">
        <f>IFERROR(VLOOKUP(T23,'P1'!$B:$AP,41,FALSE),"")</f>
        <v/>
      </c>
      <c r="U24" s="325" t="str">
        <f>IFERROR(VLOOKUP(U23,'P1'!$B:$AP,41,FALSE),"")</f>
        <v/>
      </c>
      <c r="V24" s="325" t="str">
        <f>IFERROR(VLOOKUP(V23,'P1'!$B:$AP,41,FALSE),"")</f>
        <v/>
      </c>
      <c r="W24" s="325" t="str">
        <f>IFERROR(VLOOKUP(W23,'P1'!$B:$AP,41,FALSE),"")</f>
        <v/>
      </c>
      <c r="X24" s="325" t="str">
        <f>IFERROR(VLOOKUP(X23,'P1'!$B:$AP,41,FALSE),"")</f>
        <v/>
      </c>
      <c r="Y24" s="325" t="str">
        <f>IFERROR(VLOOKUP(Y23,'P1'!$B:$AP,41,FALSE),"")</f>
        <v/>
      </c>
      <c r="Z24" s="325" t="str">
        <f>IFERROR(VLOOKUP(Z23,'P1'!$B:$AP,41,FALSE),"")</f>
        <v/>
      </c>
      <c r="AA24" s="325" t="str">
        <f>IFERROR(VLOOKUP(AA23,'P1'!$B:$AP,41,FALSE),"")</f>
        <v/>
      </c>
      <c r="AB24" s="325" t="str">
        <f>IFERROR(VLOOKUP(AB23,'P1'!$B:$AP,41,FALSE),"")</f>
        <v/>
      </c>
      <c r="AC24" s="325" t="str">
        <f>IFERROR(VLOOKUP(AC23,'P1'!$B:$AP,41,FALSE),"")</f>
        <v/>
      </c>
      <c r="AD24" s="325" t="str">
        <f>IFERROR(VLOOKUP(AD23,'P1'!$B:$AP,41,FALSE),"")</f>
        <v/>
      </c>
      <c r="AE24" s="325" t="str">
        <f>IFERROR(VLOOKUP(AE23,'P1'!$B:$AP,41,FALSE),"")</f>
        <v/>
      </c>
      <c r="AF24" s="325" t="str">
        <f>IFERROR(VLOOKUP(AF23,'P1'!$B:$AP,41,FALSE),"")</f>
        <v/>
      </c>
      <c r="AG24" s="325" t="str">
        <f>IFERROR(VLOOKUP(AG23,'P1'!$B:$AP,41,FALSE),"")</f>
        <v/>
      </c>
      <c r="AH24" s="325" t="str">
        <f>IFERROR(VLOOKUP(AH23,'P1'!$B:$AP,41,FALSE),"")</f>
        <v/>
      </c>
      <c r="AI24" s="325" t="str">
        <f>IFERROR(VLOOKUP(AI23,'P1'!$B:$AP,41,FALSE),"")</f>
        <v/>
      </c>
      <c r="AJ24" s="325" t="str">
        <f>IFERROR(VLOOKUP(AJ23,'P1'!$B:$AP,41,FALSE),"")</f>
        <v/>
      </c>
      <c r="AK24" s="325" t="str">
        <f>IFERROR(VLOOKUP(AK23,'P1'!$B:$AP,41,FALSE),"")</f>
        <v/>
      </c>
      <c r="AL24" s="325" t="str">
        <f>IFERROR(VLOOKUP(AL23,'P1'!$B:$AP,41,FALSE),"")</f>
        <v/>
      </c>
      <c r="AM24" s="325" t="str">
        <f>IFERROR(VLOOKUP(AM23,'P1'!$B:$AP,41,FALSE),"")</f>
        <v/>
      </c>
      <c r="AN24" s="549"/>
      <c r="AO24" s="527"/>
      <c r="AP24" s="553"/>
      <c r="AQ24" s="554"/>
      <c r="AR24" s="527"/>
      <c r="AS24" s="527"/>
      <c r="AT24" s="529"/>
      <c r="AU24" s="326" t="str">
        <f>IFERROR(IF($D23="□",($AO23/$AK$6),($AO23/$AK$8)),"")</f>
        <v/>
      </c>
      <c r="AV24" s="326" t="str">
        <f>IFERROR(IF($D23="□",($AN23/$AO$6),($AN23/$AO$8)),"")</f>
        <v/>
      </c>
      <c r="AX24" s="326" t="s">
        <v>565</v>
      </c>
      <c r="AY24" s="326" t="s">
        <v>565</v>
      </c>
    </row>
    <row r="25" spans="1:51" s="302" customFormat="1" ht="12" customHeight="1">
      <c r="A25" s="532"/>
      <c r="B25" s="535"/>
      <c r="C25" s="538"/>
      <c r="D25" s="541"/>
      <c r="E25" s="323"/>
      <c r="F25" s="546"/>
      <c r="G25" s="547"/>
      <c r="H25" s="327" t="s">
        <v>407</v>
      </c>
      <c r="I25" s="328" t="str">
        <f>IFERROR(VLOOKUP(I23,'P1'!$B:$AP,31,FALSE),"")</f>
        <v/>
      </c>
      <c r="J25" s="328" t="str">
        <f>IFERROR(VLOOKUP(J23,'P1'!$B:$AP,31,FALSE),"")</f>
        <v/>
      </c>
      <c r="K25" s="328" t="str">
        <f>IFERROR(VLOOKUP(K23,'P1'!$B:$AP,31,FALSE),"")</f>
        <v/>
      </c>
      <c r="L25" s="328" t="str">
        <f>IFERROR(VLOOKUP(L23,'P1'!$B:$AP,31,FALSE),"")</f>
        <v/>
      </c>
      <c r="M25" s="328" t="str">
        <f>IFERROR(VLOOKUP(M23,'P1'!$B:$AP,31,FALSE),"")</f>
        <v/>
      </c>
      <c r="N25" s="328" t="str">
        <f>IFERROR(VLOOKUP(N23,'P1'!$B:$AP,31,FALSE),"")</f>
        <v/>
      </c>
      <c r="O25" s="328" t="str">
        <f>IFERROR(VLOOKUP(O23,'P1'!$B:$AP,31,FALSE),"")</f>
        <v/>
      </c>
      <c r="P25" s="328" t="str">
        <f>IFERROR(VLOOKUP(P23,'P1'!$B:$AP,31,FALSE),"")</f>
        <v/>
      </c>
      <c r="Q25" s="328" t="str">
        <f>IFERROR(VLOOKUP(Q23,'P1'!$B:$AP,31,FALSE),"")</f>
        <v/>
      </c>
      <c r="R25" s="328" t="str">
        <f>IFERROR(VLOOKUP(R23,'P1'!$B:$AP,31,FALSE),"")</f>
        <v/>
      </c>
      <c r="S25" s="328" t="str">
        <f>IFERROR(VLOOKUP(S23,'P1'!$B:$AP,31,FALSE),"")</f>
        <v/>
      </c>
      <c r="T25" s="328" t="str">
        <f>IFERROR(VLOOKUP(T23,'P1'!$B:$AP,31,FALSE),"")</f>
        <v/>
      </c>
      <c r="U25" s="328" t="str">
        <f>IFERROR(VLOOKUP(U23,'P1'!$B:$AP,31,FALSE),"")</f>
        <v/>
      </c>
      <c r="V25" s="328" t="str">
        <f>IFERROR(VLOOKUP(V23,'P1'!$B:$AP,31,FALSE),"")</f>
        <v/>
      </c>
      <c r="W25" s="328" t="str">
        <f>IFERROR(VLOOKUP(W23,'P1'!$B:$AP,31,FALSE),"")</f>
        <v/>
      </c>
      <c r="X25" s="328" t="str">
        <f>IFERROR(VLOOKUP(X23,'P1'!$B:$AP,31,FALSE),"")</f>
        <v/>
      </c>
      <c r="Y25" s="328" t="str">
        <f>IFERROR(VLOOKUP(Y23,'P1'!$B:$AP,31,FALSE),"")</f>
        <v/>
      </c>
      <c r="Z25" s="328" t="str">
        <f>IFERROR(VLOOKUP(Z23,'P1'!$B:$AP,31,FALSE),"")</f>
        <v/>
      </c>
      <c r="AA25" s="328" t="str">
        <f>IFERROR(VLOOKUP(AA23,'P1'!$B:$AP,31,FALSE),"")</f>
        <v/>
      </c>
      <c r="AB25" s="328" t="str">
        <f>IFERROR(VLOOKUP(AB23,'P1'!$B:$AP,31,FALSE),"")</f>
        <v/>
      </c>
      <c r="AC25" s="328" t="str">
        <f>IFERROR(VLOOKUP(AC23,'P1'!$B:$AP,31,FALSE),"")</f>
        <v/>
      </c>
      <c r="AD25" s="328" t="str">
        <f>IFERROR(VLOOKUP(AD23,'P1'!$B:$AP,31,FALSE),"")</f>
        <v/>
      </c>
      <c r="AE25" s="328" t="str">
        <f>IFERROR(VLOOKUP(AE23,'P1'!$B:$AP,31,FALSE),"")</f>
        <v/>
      </c>
      <c r="AF25" s="328" t="str">
        <f>IFERROR(VLOOKUP(AF23,'P1'!$B:$AP,31,FALSE),"")</f>
        <v/>
      </c>
      <c r="AG25" s="328" t="str">
        <f>IFERROR(VLOOKUP(AG23,'P1'!$B:$AP,31,FALSE),"")</f>
        <v/>
      </c>
      <c r="AH25" s="328" t="str">
        <f>IFERROR(VLOOKUP(AH23,'P1'!$B:$AP,31,FALSE),"")</f>
        <v/>
      </c>
      <c r="AI25" s="328" t="str">
        <f>IFERROR(VLOOKUP(AI23,'P1'!$B:$AP,31,FALSE),"")</f>
        <v/>
      </c>
      <c r="AJ25" s="328" t="str">
        <f>IFERROR(VLOOKUP(AJ23,'P1'!$B:$AP,31,FALSE),"")</f>
        <v/>
      </c>
      <c r="AK25" s="328" t="str">
        <f>IFERROR(VLOOKUP(AK23,'P1'!$B:$AP,31,FALSE),"")</f>
        <v/>
      </c>
      <c r="AL25" s="328" t="str">
        <f>IFERROR(VLOOKUP(AL23,'P1'!$B:$AP,31,FALSE),"")</f>
        <v/>
      </c>
      <c r="AM25" s="328" t="str">
        <f>IFERROR(VLOOKUP(AM23,'P1'!$B:$AP,31,FALSE),"")</f>
        <v/>
      </c>
      <c r="AN25" s="550"/>
      <c r="AO25" s="528"/>
      <c r="AP25" s="555"/>
      <c r="AQ25" s="556"/>
      <c r="AR25" s="528"/>
      <c r="AS25" s="528"/>
      <c r="AT25" s="529"/>
      <c r="AU25" s="329"/>
      <c r="AV25" s="329"/>
      <c r="AX25" s="329"/>
      <c r="AY25" s="329"/>
    </row>
    <row r="26" spans="1:51" s="302" customFormat="1" ht="12" customHeight="1">
      <c r="A26" s="530">
        <v>2</v>
      </c>
      <c r="B26" s="533" t="s">
        <v>460</v>
      </c>
      <c r="C26" s="536"/>
      <c r="D26" s="539" t="s">
        <v>400</v>
      </c>
      <c r="E26" s="319"/>
      <c r="F26" s="542"/>
      <c r="G26" s="543"/>
      <c r="H26" s="320" t="s">
        <v>401</v>
      </c>
      <c r="I26" s="321"/>
      <c r="J26" s="321"/>
      <c r="K26" s="321"/>
      <c r="L26" s="321"/>
      <c r="M26" s="321"/>
      <c r="N26" s="321"/>
      <c r="O26" s="321"/>
      <c r="P26" s="321"/>
      <c r="Q26" s="321"/>
      <c r="R26" s="321"/>
      <c r="S26" s="321"/>
      <c r="T26" s="321"/>
      <c r="U26" s="321"/>
      <c r="V26" s="321"/>
      <c r="W26" s="321"/>
      <c r="X26" s="321"/>
      <c r="Y26" s="321"/>
      <c r="Z26" s="321"/>
      <c r="AA26" s="321"/>
      <c r="AB26" s="321"/>
      <c r="AC26" s="321"/>
      <c r="AD26" s="321"/>
      <c r="AE26" s="321"/>
      <c r="AF26" s="321"/>
      <c r="AG26" s="321"/>
      <c r="AH26" s="321"/>
      <c r="AI26" s="321"/>
      <c r="AJ26" s="321"/>
      <c r="AK26" s="321"/>
      <c r="AL26" s="321"/>
      <c r="AM26" s="321"/>
      <c r="AN26" s="548">
        <f t="shared" ref="AN26" si="2">IF(LEFT($AN$1,6)="共同生活援助",SUM(I27:AM27),SUM(I27:AM28))</f>
        <v>0</v>
      </c>
      <c r="AO26" s="526">
        <f>IF($AN$3="４週",AN26/4,AN26/(DAY(EOMONTH($I$21,0))/7))</f>
        <v>0</v>
      </c>
      <c r="AP26" s="551"/>
      <c r="AQ26" s="552"/>
      <c r="AR26" s="526" t="str">
        <f>IF($AN$3="４週",AU27,AV27)</f>
        <v/>
      </c>
      <c r="AS26" s="526"/>
      <c r="AT26" s="529"/>
      <c r="AU26" s="322" t="s">
        <v>402</v>
      </c>
      <c r="AV26" s="322" t="s">
        <v>403</v>
      </c>
      <c r="AX26" s="322" t="s">
        <v>404</v>
      </c>
      <c r="AY26" s="322" t="s">
        <v>405</v>
      </c>
    </row>
    <row r="27" spans="1:51" s="302" customFormat="1" ht="12" customHeight="1">
      <c r="A27" s="531"/>
      <c r="B27" s="534"/>
      <c r="C27" s="537"/>
      <c r="D27" s="540"/>
      <c r="E27" s="323"/>
      <c r="F27" s="544"/>
      <c r="G27" s="545"/>
      <c r="H27" s="324" t="s">
        <v>406</v>
      </c>
      <c r="I27" s="328" t="str">
        <f>IFERROR(VLOOKUP(I26,'P1'!$B:$AP,41,FALSE),"")</f>
        <v/>
      </c>
      <c r="J27" s="328" t="str">
        <f>IFERROR(VLOOKUP(J26,'P1'!$B:$AP,41,FALSE),"")</f>
        <v/>
      </c>
      <c r="K27" s="328" t="str">
        <f>IFERROR(VLOOKUP(K26,'P1'!$B:$AP,41,FALSE),"")</f>
        <v/>
      </c>
      <c r="L27" s="328" t="str">
        <f>IFERROR(VLOOKUP(L26,'P1'!$B:$AP,41,FALSE),"")</f>
        <v/>
      </c>
      <c r="M27" s="328" t="str">
        <f>IFERROR(VLOOKUP(M26,'P1'!$B:$AP,41,FALSE),"")</f>
        <v/>
      </c>
      <c r="N27" s="328" t="str">
        <f>IFERROR(VLOOKUP(N26,'P1'!$B:$AP,41,FALSE),"")</f>
        <v/>
      </c>
      <c r="O27" s="328" t="str">
        <f>IFERROR(VLOOKUP(O26,'P1'!$B:$AP,41,FALSE),"")</f>
        <v/>
      </c>
      <c r="P27" s="328" t="str">
        <f>IFERROR(VLOOKUP(P26,'P1'!$B:$AP,41,FALSE),"")</f>
        <v/>
      </c>
      <c r="Q27" s="328" t="str">
        <f>IFERROR(VLOOKUP(Q26,'P1'!$B:$AP,41,FALSE),"")</f>
        <v/>
      </c>
      <c r="R27" s="328" t="str">
        <f>IFERROR(VLOOKUP(R26,'P1'!$B:$AP,41,FALSE),"")</f>
        <v/>
      </c>
      <c r="S27" s="328" t="str">
        <f>IFERROR(VLOOKUP(S26,'P1'!$B:$AP,41,FALSE),"")</f>
        <v/>
      </c>
      <c r="T27" s="328" t="str">
        <f>IFERROR(VLOOKUP(T26,'P1'!$B:$AP,41,FALSE),"")</f>
        <v/>
      </c>
      <c r="U27" s="328" t="str">
        <f>IFERROR(VLOOKUP(U26,'P1'!$B:$AP,41,FALSE),"")</f>
        <v/>
      </c>
      <c r="V27" s="328" t="str">
        <f>IFERROR(VLOOKUP(V26,'P1'!$B:$AP,41,FALSE),"")</f>
        <v/>
      </c>
      <c r="W27" s="328" t="str">
        <f>IFERROR(VLOOKUP(W26,'P1'!$B:$AP,41,FALSE),"")</f>
        <v/>
      </c>
      <c r="X27" s="328" t="str">
        <f>IFERROR(VLOOKUP(X26,'P1'!$B:$AP,41,FALSE),"")</f>
        <v/>
      </c>
      <c r="Y27" s="328" t="str">
        <f>IFERROR(VLOOKUP(Y26,'P1'!$B:$AP,41,FALSE),"")</f>
        <v/>
      </c>
      <c r="Z27" s="328" t="str">
        <f>IFERROR(VLOOKUP(Z26,'P1'!$B:$AP,41,FALSE),"")</f>
        <v/>
      </c>
      <c r="AA27" s="328" t="str">
        <f>IFERROR(VLOOKUP(AA26,'P1'!$B:$AP,41,FALSE),"")</f>
        <v/>
      </c>
      <c r="AB27" s="328" t="str">
        <f>IFERROR(VLOOKUP(AB26,'P1'!$B:$AP,41,FALSE),"")</f>
        <v/>
      </c>
      <c r="AC27" s="328" t="str">
        <f>IFERROR(VLOOKUP(AC26,'P1'!$B:$AP,41,FALSE),"")</f>
        <v/>
      </c>
      <c r="AD27" s="328" t="str">
        <f>IFERROR(VLOOKUP(AD26,'P1'!$B:$AP,41,FALSE),"")</f>
        <v/>
      </c>
      <c r="AE27" s="328" t="str">
        <f>IFERROR(VLOOKUP(AE26,'P1'!$B:$AP,41,FALSE),"")</f>
        <v/>
      </c>
      <c r="AF27" s="328" t="str">
        <f>IFERROR(VLOOKUP(AF26,'P1'!$B:$AP,41,FALSE),"")</f>
        <v/>
      </c>
      <c r="AG27" s="328" t="str">
        <f>IFERROR(VLOOKUP(AG26,'P1'!$B:$AP,41,FALSE),"")</f>
        <v/>
      </c>
      <c r="AH27" s="328" t="str">
        <f>IFERROR(VLOOKUP(AH26,'P1'!$B:$AP,41,FALSE),"")</f>
        <v/>
      </c>
      <c r="AI27" s="328" t="str">
        <f>IFERROR(VLOOKUP(AI26,'P1'!$B:$AP,41,FALSE),"")</f>
        <v/>
      </c>
      <c r="AJ27" s="328" t="str">
        <f>IFERROR(VLOOKUP(AJ26,'P1'!$B:$AP,41,FALSE),"")</f>
        <v/>
      </c>
      <c r="AK27" s="328" t="str">
        <f>IFERROR(VLOOKUP(AK26,'P1'!$B:$AP,41,FALSE),"")</f>
        <v/>
      </c>
      <c r="AL27" s="328" t="str">
        <f>IFERROR(VLOOKUP(AL26,'P1'!$B:$AP,41,FALSE),"")</f>
        <v/>
      </c>
      <c r="AM27" s="328" t="str">
        <f>IFERROR(VLOOKUP(AM26,'P1'!$B:$AP,41,FALSE),"")</f>
        <v/>
      </c>
      <c r="AN27" s="549"/>
      <c r="AO27" s="527"/>
      <c r="AP27" s="553"/>
      <c r="AQ27" s="554"/>
      <c r="AR27" s="527"/>
      <c r="AS27" s="527"/>
      <c r="AT27" s="529"/>
      <c r="AU27" s="326" t="str">
        <f t="shared" ref="AU27" si="3">IFERROR(IF($D26="□",($AO26/$AK$6),($AO26/$AK$8)),"")</f>
        <v/>
      </c>
      <c r="AV27" s="326" t="str">
        <f t="shared" ref="AV27" si="4">IFERROR(IF($D26="□",($AN26/$AO$6),($AN26/$AO$8)),"")</f>
        <v/>
      </c>
      <c r="AX27" s="326" t="s">
        <v>565</v>
      </c>
      <c r="AY27" s="326" t="s">
        <v>565</v>
      </c>
    </row>
    <row r="28" spans="1:51" s="302" customFormat="1" ht="12" customHeight="1">
      <c r="A28" s="532"/>
      <c r="B28" s="535"/>
      <c r="C28" s="538"/>
      <c r="D28" s="541"/>
      <c r="E28" s="323"/>
      <c r="F28" s="546"/>
      <c r="G28" s="547"/>
      <c r="H28" s="327" t="s">
        <v>407</v>
      </c>
      <c r="I28" s="328" t="str">
        <f>IFERROR(VLOOKUP(I26,'P1'!$B:$AP,31,FALSE),"")</f>
        <v/>
      </c>
      <c r="J28" s="328" t="str">
        <f>IFERROR(VLOOKUP(J26,'P1'!$B:$AP,31,FALSE),"")</f>
        <v/>
      </c>
      <c r="K28" s="328" t="str">
        <f>IFERROR(VLOOKUP(K26,'P1'!$B:$AP,31,FALSE),"")</f>
        <v/>
      </c>
      <c r="L28" s="328" t="str">
        <f>IFERROR(VLOOKUP(L26,'P1'!$B:$AP,31,FALSE),"")</f>
        <v/>
      </c>
      <c r="M28" s="328" t="str">
        <f>IFERROR(VLOOKUP(M26,'P1'!$B:$AP,31,FALSE),"")</f>
        <v/>
      </c>
      <c r="N28" s="328" t="str">
        <f>IFERROR(VLOOKUP(N26,'P1'!$B:$AP,31,FALSE),"")</f>
        <v/>
      </c>
      <c r="O28" s="328" t="str">
        <f>IFERROR(VLOOKUP(O26,'P1'!$B:$AP,31,FALSE),"")</f>
        <v/>
      </c>
      <c r="P28" s="328" t="str">
        <f>IFERROR(VLOOKUP(P26,'P1'!$B:$AP,31,FALSE),"")</f>
        <v/>
      </c>
      <c r="Q28" s="328" t="str">
        <f>IFERROR(VLOOKUP(Q26,'P1'!$B:$AP,31,FALSE),"")</f>
        <v/>
      </c>
      <c r="R28" s="328" t="str">
        <f>IFERROR(VLOOKUP(R26,'P1'!$B:$AP,31,FALSE),"")</f>
        <v/>
      </c>
      <c r="S28" s="328" t="str">
        <f>IFERROR(VLOOKUP(S26,'P1'!$B:$AP,31,FALSE),"")</f>
        <v/>
      </c>
      <c r="T28" s="328" t="str">
        <f>IFERROR(VLOOKUP(T26,'P1'!$B:$AP,31,FALSE),"")</f>
        <v/>
      </c>
      <c r="U28" s="328" t="str">
        <f>IFERROR(VLOOKUP(U26,'P1'!$B:$AP,31,FALSE),"")</f>
        <v/>
      </c>
      <c r="V28" s="328" t="str">
        <f>IFERROR(VLOOKUP(V26,'P1'!$B:$AP,31,FALSE),"")</f>
        <v/>
      </c>
      <c r="W28" s="328" t="str">
        <f>IFERROR(VLOOKUP(W26,'P1'!$B:$AP,31,FALSE),"")</f>
        <v/>
      </c>
      <c r="X28" s="328" t="str">
        <f>IFERROR(VLOOKUP(X26,'P1'!$B:$AP,31,FALSE),"")</f>
        <v/>
      </c>
      <c r="Y28" s="328" t="str">
        <f>IFERROR(VLOOKUP(Y26,'P1'!$B:$AP,31,FALSE),"")</f>
        <v/>
      </c>
      <c r="Z28" s="328" t="str">
        <f>IFERROR(VLOOKUP(Z26,'P1'!$B:$AP,31,FALSE),"")</f>
        <v/>
      </c>
      <c r="AA28" s="328" t="str">
        <f>IFERROR(VLOOKUP(AA26,'P1'!$B:$AP,31,FALSE),"")</f>
        <v/>
      </c>
      <c r="AB28" s="328" t="str">
        <f>IFERROR(VLOOKUP(AB26,'P1'!$B:$AP,31,FALSE),"")</f>
        <v/>
      </c>
      <c r="AC28" s="328" t="str">
        <f>IFERROR(VLOOKUP(AC26,'P1'!$B:$AP,31,FALSE),"")</f>
        <v/>
      </c>
      <c r="AD28" s="328" t="str">
        <f>IFERROR(VLOOKUP(AD26,'P1'!$B:$AP,31,FALSE),"")</f>
        <v/>
      </c>
      <c r="AE28" s="328" t="str">
        <f>IFERROR(VLOOKUP(AE26,'P1'!$B:$AP,31,FALSE),"")</f>
        <v/>
      </c>
      <c r="AF28" s="328" t="str">
        <f>IFERROR(VLOOKUP(AF26,'P1'!$B:$AP,31,FALSE),"")</f>
        <v/>
      </c>
      <c r="AG28" s="328" t="str">
        <f>IFERROR(VLOOKUP(AG26,'P1'!$B:$AP,31,FALSE),"")</f>
        <v/>
      </c>
      <c r="AH28" s="328" t="str">
        <f>IFERROR(VLOOKUP(AH26,'P1'!$B:$AP,31,FALSE),"")</f>
        <v/>
      </c>
      <c r="AI28" s="328" t="str">
        <f>IFERROR(VLOOKUP(AI26,'P1'!$B:$AP,31,FALSE),"")</f>
        <v/>
      </c>
      <c r="AJ28" s="328" t="str">
        <f>IFERROR(VLOOKUP(AJ26,'P1'!$B:$AP,31,FALSE),"")</f>
        <v/>
      </c>
      <c r="AK28" s="328" t="str">
        <f>IFERROR(VLOOKUP(AK26,'P1'!$B:$AP,31,FALSE),"")</f>
        <v/>
      </c>
      <c r="AL28" s="328" t="str">
        <f>IFERROR(VLOOKUP(AL26,'P1'!$B:$AP,31,FALSE),"")</f>
        <v/>
      </c>
      <c r="AM28" s="328" t="str">
        <f>IFERROR(VLOOKUP(AM26,'P1'!$B:$AP,31,FALSE),"")</f>
        <v/>
      </c>
      <c r="AN28" s="550"/>
      <c r="AO28" s="528"/>
      <c r="AP28" s="555"/>
      <c r="AQ28" s="556"/>
      <c r="AR28" s="528"/>
      <c r="AS28" s="528"/>
      <c r="AT28" s="529"/>
      <c r="AU28" s="329"/>
      <c r="AV28" s="329"/>
      <c r="AX28" s="329"/>
      <c r="AY28" s="329"/>
    </row>
    <row r="29" spans="1:51" s="302" customFormat="1" ht="12" customHeight="1">
      <c r="A29" s="530">
        <v>3</v>
      </c>
      <c r="B29" s="533"/>
      <c r="C29" s="536"/>
      <c r="D29" s="539" t="s">
        <v>400</v>
      </c>
      <c r="E29" s="319"/>
      <c r="F29" s="542"/>
      <c r="G29" s="543"/>
      <c r="H29" s="320" t="s">
        <v>401</v>
      </c>
      <c r="I29" s="321"/>
      <c r="J29" s="321"/>
      <c r="K29" s="321"/>
      <c r="L29" s="321"/>
      <c r="M29" s="321"/>
      <c r="N29" s="321"/>
      <c r="O29" s="321"/>
      <c r="P29" s="321"/>
      <c r="Q29" s="321"/>
      <c r="R29" s="321"/>
      <c r="S29" s="321"/>
      <c r="T29" s="321"/>
      <c r="U29" s="321"/>
      <c r="V29" s="321"/>
      <c r="W29" s="321"/>
      <c r="X29" s="321"/>
      <c r="Y29" s="321"/>
      <c r="Z29" s="321"/>
      <c r="AA29" s="321"/>
      <c r="AB29" s="321"/>
      <c r="AC29" s="321"/>
      <c r="AD29" s="321"/>
      <c r="AE29" s="321"/>
      <c r="AF29" s="321"/>
      <c r="AG29" s="321"/>
      <c r="AH29" s="321"/>
      <c r="AI29" s="321"/>
      <c r="AJ29" s="321"/>
      <c r="AK29" s="321"/>
      <c r="AL29" s="321"/>
      <c r="AM29" s="321"/>
      <c r="AN29" s="548">
        <f t="shared" ref="AN29" si="5">IF(LEFT($AN$1,6)="共同生活援助",SUM(I30:AM30),SUM(I30:AM31))</f>
        <v>0</v>
      </c>
      <c r="AO29" s="526">
        <f>IF($AN$3="４週",AN29/4,AN29/(DAY(EOMONTH($I$21,0))/7))</f>
        <v>0</v>
      </c>
      <c r="AP29" s="551"/>
      <c r="AQ29" s="552"/>
      <c r="AR29" s="526" t="str">
        <f>IF($AN$3="４週",AU30,AV30)</f>
        <v/>
      </c>
      <c r="AS29" s="526"/>
      <c r="AT29" s="529"/>
      <c r="AU29" s="322" t="s">
        <v>402</v>
      </c>
      <c r="AV29" s="322" t="s">
        <v>403</v>
      </c>
      <c r="AX29" s="322" t="s">
        <v>404</v>
      </c>
      <c r="AY29" s="322" t="s">
        <v>405</v>
      </c>
    </row>
    <row r="30" spans="1:51" s="302" customFormat="1" ht="12" customHeight="1">
      <c r="A30" s="531"/>
      <c r="B30" s="534"/>
      <c r="C30" s="537"/>
      <c r="D30" s="540"/>
      <c r="E30" s="323"/>
      <c r="F30" s="544"/>
      <c r="G30" s="545"/>
      <c r="H30" s="324" t="s">
        <v>406</v>
      </c>
      <c r="I30" s="328" t="str">
        <f>IFERROR(VLOOKUP(I29,'P1'!$B:$AP,41,FALSE),"")</f>
        <v/>
      </c>
      <c r="J30" s="328" t="str">
        <f>IFERROR(VLOOKUP(J29,'P1'!$B:$AP,41,FALSE),"")</f>
        <v/>
      </c>
      <c r="K30" s="328" t="str">
        <f>IFERROR(VLOOKUP(K29,'P1'!$B:$AP,41,FALSE),"")</f>
        <v/>
      </c>
      <c r="L30" s="328" t="str">
        <f>IFERROR(VLOOKUP(L29,'P1'!$B:$AP,41,FALSE),"")</f>
        <v/>
      </c>
      <c r="M30" s="328" t="str">
        <f>IFERROR(VLOOKUP(M29,'P1'!$B:$AP,41,FALSE),"")</f>
        <v/>
      </c>
      <c r="N30" s="328" t="str">
        <f>IFERROR(VLOOKUP(N29,'P1'!$B:$AP,41,FALSE),"")</f>
        <v/>
      </c>
      <c r="O30" s="328" t="str">
        <f>IFERROR(VLOOKUP(O29,'P1'!$B:$AP,41,FALSE),"")</f>
        <v/>
      </c>
      <c r="P30" s="328" t="str">
        <f>IFERROR(VLOOKUP(P29,'P1'!$B:$AP,41,FALSE),"")</f>
        <v/>
      </c>
      <c r="Q30" s="328" t="str">
        <f>IFERROR(VLOOKUP(Q29,'P1'!$B:$AP,41,FALSE),"")</f>
        <v/>
      </c>
      <c r="R30" s="328" t="str">
        <f>IFERROR(VLOOKUP(R29,'P1'!$B:$AP,41,FALSE),"")</f>
        <v/>
      </c>
      <c r="S30" s="328" t="str">
        <f>IFERROR(VLOOKUP(S29,'P1'!$B:$AP,41,FALSE),"")</f>
        <v/>
      </c>
      <c r="T30" s="328" t="str">
        <f>IFERROR(VLOOKUP(T29,'P1'!$B:$AP,41,FALSE),"")</f>
        <v/>
      </c>
      <c r="U30" s="328" t="str">
        <f>IFERROR(VLOOKUP(U29,'P1'!$B:$AP,41,FALSE),"")</f>
        <v/>
      </c>
      <c r="V30" s="328" t="str">
        <f>IFERROR(VLOOKUP(V29,'P1'!$B:$AP,41,FALSE),"")</f>
        <v/>
      </c>
      <c r="W30" s="328" t="str">
        <f>IFERROR(VLOOKUP(W29,'P1'!$B:$AP,41,FALSE),"")</f>
        <v/>
      </c>
      <c r="X30" s="328" t="str">
        <f>IFERROR(VLOOKUP(X29,'P1'!$B:$AP,41,FALSE),"")</f>
        <v/>
      </c>
      <c r="Y30" s="328" t="str">
        <f>IFERROR(VLOOKUP(Y29,'P1'!$B:$AP,41,FALSE),"")</f>
        <v/>
      </c>
      <c r="Z30" s="328" t="str">
        <f>IFERROR(VLOOKUP(Z29,'P1'!$B:$AP,41,FALSE),"")</f>
        <v/>
      </c>
      <c r="AA30" s="328" t="str">
        <f>IFERROR(VLOOKUP(AA29,'P1'!$B:$AP,41,FALSE),"")</f>
        <v/>
      </c>
      <c r="AB30" s="328" t="str">
        <f>IFERROR(VLOOKUP(AB29,'P1'!$B:$AP,41,FALSE),"")</f>
        <v/>
      </c>
      <c r="AC30" s="328" t="str">
        <f>IFERROR(VLOOKUP(AC29,'P1'!$B:$AP,41,FALSE),"")</f>
        <v/>
      </c>
      <c r="AD30" s="328" t="str">
        <f>IFERROR(VLOOKUP(AD29,'P1'!$B:$AP,41,FALSE),"")</f>
        <v/>
      </c>
      <c r="AE30" s="328" t="str">
        <f>IFERROR(VLOOKUP(AE29,'P1'!$B:$AP,41,FALSE),"")</f>
        <v/>
      </c>
      <c r="AF30" s="328" t="str">
        <f>IFERROR(VLOOKUP(AF29,'P1'!$B:$AP,41,FALSE),"")</f>
        <v/>
      </c>
      <c r="AG30" s="328" t="str">
        <f>IFERROR(VLOOKUP(AG29,'P1'!$B:$AP,41,FALSE),"")</f>
        <v/>
      </c>
      <c r="AH30" s="328" t="str">
        <f>IFERROR(VLOOKUP(AH29,'P1'!$B:$AP,41,FALSE),"")</f>
        <v/>
      </c>
      <c r="AI30" s="328" t="str">
        <f>IFERROR(VLOOKUP(AI29,'P1'!$B:$AP,41,FALSE),"")</f>
        <v/>
      </c>
      <c r="AJ30" s="328" t="str">
        <f>IFERROR(VLOOKUP(AJ29,'P1'!$B:$AP,41,FALSE),"")</f>
        <v/>
      </c>
      <c r="AK30" s="328" t="str">
        <f>IFERROR(VLOOKUP(AK29,'P1'!$B:$AP,41,FALSE),"")</f>
        <v/>
      </c>
      <c r="AL30" s="328" t="str">
        <f>IFERROR(VLOOKUP(AL29,'P1'!$B:$AP,41,FALSE),"")</f>
        <v/>
      </c>
      <c r="AM30" s="328" t="str">
        <f>IFERROR(VLOOKUP(AM29,'P1'!$B:$AP,41,FALSE),"")</f>
        <v/>
      </c>
      <c r="AN30" s="549"/>
      <c r="AO30" s="527"/>
      <c r="AP30" s="553"/>
      <c r="AQ30" s="554"/>
      <c r="AR30" s="527"/>
      <c r="AS30" s="527"/>
      <c r="AT30" s="529"/>
      <c r="AU30" s="326" t="str">
        <f t="shared" ref="AU30" si="6">IFERROR(IF($D29="□",($AO29/$AK$6),($AO29/$AK$8)),"")</f>
        <v/>
      </c>
      <c r="AV30" s="326" t="str">
        <f t="shared" ref="AV30" si="7">IFERROR(IF($D29="□",($AN29/$AO$6),($AN29/$AO$8)),"")</f>
        <v/>
      </c>
      <c r="AX30" s="326" t="s">
        <v>565</v>
      </c>
      <c r="AY30" s="326" t="s">
        <v>565</v>
      </c>
    </row>
    <row r="31" spans="1:51" s="302" customFormat="1" ht="12" customHeight="1">
      <c r="A31" s="532"/>
      <c r="B31" s="535"/>
      <c r="C31" s="538"/>
      <c r="D31" s="541"/>
      <c r="E31" s="323"/>
      <c r="F31" s="546"/>
      <c r="G31" s="547"/>
      <c r="H31" s="327" t="s">
        <v>407</v>
      </c>
      <c r="I31" s="328" t="str">
        <f>IFERROR(VLOOKUP(I29,'P1'!$B:$AP,31,FALSE),"")</f>
        <v/>
      </c>
      <c r="J31" s="328" t="str">
        <f>IFERROR(VLOOKUP(J29,'P1'!$B:$AP,31,FALSE),"")</f>
        <v/>
      </c>
      <c r="K31" s="328" t="str">
        <f>IFERROR(VLOOKUP(K29,'P1'!$B:$AP,31,FALSE),"")</f>
        <v/>
      </c>
      <c r="L31" s="328" t="str">
        <f>IFERROR(VLOOKUP(L29,'P1'!$B:$AP,31,FALSE),"")</f>
        <v/>
      </c>
      <c r="M31" s="328" t="str">
        <f>IFERROR(VLOOKUP(M29,'P1'!$B:$AP,31,FALSE),"")</f>
        <v/>
      </c>
      <c r="N31" s="328" t="str">
        <f>IFERROR(VLOOKUP(N29,'P1'!$B:$AP,31,FALSE),"")</f>
        <v/>
      </c>
      <c r="O31" s="328" t="str">
        <f>IFERROR(VLOOKUP(O29,'P1'!$B:$AP,31,FALSE),"")</f>
        <v/>
      </c>
      <c r="P31" s="328" t="str">
        <f>IFERROR(VLOOKUP(P29,'P1'!$B:$AP,31,FALSE),"")</f>
        <v/>
      </c>
      <c r="Q31" s="328" t="str">
        <f>IFERROR(VLOOKUP(Q29,'P1'!$B:$AP,31,FALSE),"")</f>
        <v/>
      </c>
      <c r="R31" s="328" t="str">
        <f>IFERROR(VLOOKUP(R29,'P1'!$B:$AP,31,FALSE),"")</f>
        <v/>
      </c>
      <c r="S31" s="328" t="str">
        <f>IFERROR(VLOOKUP(S29,'P1'!$B:$AP,31,FALSE),"")</f>
        <v/>
      </c>
      <c r="T31" s="328" t="str">
        <f>IFERROR(VLOOKUP(T29,'P1'!$B:$AP,31,FALSE),"")</f>
        <v/>
      </c>
      <c r="U31" s="328" t="str">
        <f>IFERROR(VLOOKUP(U29,'P1'!$B:$AP,31,FALSE),"")</f>
        <v/>
      </c>
      <c r="V31" s="328" t="str">
        <f>IFERROR(VLOOKUP(V29,'P1'!$B:$AP,31,FALSE),"")</f>
        <v/>
      </c>
      <c r="W31" s="328" t="str">
        <f>IFERROR(VLOOKUP(W29,'P1'!$B:$AP,31,FALSE),"")</f>
        <v/>
      </c>
      <c r="X31" s="328" t="str">
        <f>IFERROR(VLOOKUP(X29,'P1'!$B:$AP,31,FALSE),"")</f>
        <v/>
      </c>
      <c r="Y31" s="328" t="str">
        <f>IFERROR(VLOOKUP(Y29,'P1'!$B:$AP,31,FALSE),"")</f>
        <v/>
      </c>
      <c r="Z31" s="328" t="str">
        <f>IFERROR(VLOOKUP(Z29,'P1'!$B:$AP,31,FALSE),"")</f>
        <v/>
      </c>
      <c r="AA31" s="328" t="str">
        <f>IFERROR(VLOOKUP(AA29,'P1'!$B:$AP,31,FALSE),"")</f>
        <v/>
      </c>
      <c r="AB31" s="328" t="str">
        <f>IFERROR(VLOOKUP(AB29,'P1'!$B:$AP,31,FALSE),"")</f>
        <v/>
      </c>
      <c r="AC31" s="328" t="str">
        <f>IFERROR(VLOOKUP(AC29,'P1'!$B:$AP,31,FALSE),"")</f>
        <v/>
      </c>
      <c r="AD31" s="328" t="str">
        <f>IFERROR(VLOOKUP(AD29,'P1'!$B:$AP,31,FALSE),"")</f>
        <v/>
      </c>
      <c r="AE31" s="328" t="str">
        <f>IFERROR(VLOOKUP(AE29,'P1'!$B:$AP,31,FALSE),"")</f>
        <v/>
      </c>
      <c r="AF31" s="328" t="str">
        <f>IFERROR(VLOOKUP(AF29,'P1'!$B:$AP,31,FALSE),"")</f>
        <v/>
      </c>
      <c r="AG31" s="328" t="str">
        <f>IFERROR(VLOOKUP(AG29,'P1'!$B:$AP,31,FALSE),"")</f>
        <v/>
      </c>
      <c r="AH31" s="328" t="str">
        <f>IFERROR(VLOOKUP(AH29,'P1'!$B:$AP,31,FALSE),"")</f>
        <v/>
      </c>
      <c r="AI31" s="328" t="str">
        <f>IFERROR(VLOOKUP(AI29,'P1'!$B:$AP,31,FALSE),"")</f>
        <v/>
      </c>
      <c r="AJ31" s="328" t="str">
        <f>IFERROR(VLOOKUP(AJ29,'P1'!$B:$AP,31,FALSE),"")</f>
        <v/>
      </c>
      <c r="AK31" s="328" t="str">
        <f>IFERROR(VLOOKUP(AK29,'P1'!$B:$AP,31,FALSE),"")</f>
        <v/>
      </c>
      <c r="AL31" s="328" t="str">
        <f>IFERROR(VLOOKUP(AL29,'P1'!$B:$AP,31,FALSE),"")</f>
        <v/>
      </c>
      <c r="AM31" s="328" t="str">
        <f>IFERROR(VLOOKUP(AM29,'P1'!$B:$AP,31,FALSE),"")</f>
        <v/>
      </c>
      <c r="AN31" s="550"/>
      <c r="AO31" s="528"/>
      <c r="AP31" s="555"/>
      <c r="AQ31" s="556"/>
      <c r="AR31" s="528"/>
      <c r="AS31" s="528"/>
      <c r="AT31" s="529"/>
      <c r="AU31" s="329"/>
      <c r="AV31" s="329"/>
      <c r="AX31" s="329"/>
      <c r="AY31" s="329"/>
    </row>
    <row r="32" spans="1:51" s="302" customFormat="1" ht="12" customHeight="1">
      <c r="A32" s="530">
        <v>4</v>
      </c>
      <c r="B32" s="533"/>
      <c r="C32" s="536"/>
      <c r="D32" s="539" t="s">
        <v>400</v>
      </c>
      <c r="E32" s="319"/>
      <c r="F32" s="542"/>
      <c r="G32" s="543"/>
      <c r="H32" s="320" t="s">
        <v>401</v>
      </c>
      <c r="I32" s="321"/>
      <c r="J32" s="321"/>
      <c r="K32" s="321"/>
      <c r="L32" s="321"/>
      <c r="M32" s="321"/>
      <c r="N32" s="321"/>
      <c r="O32" s="321"/>
      <c r="P32" s="321"/>
      <c r="Q32" s="321"/>
      <c r="R32" s="321"/>
      <c r="S32" s="321"/>
      <c r="T32" s="321"/>
      <c r="U32" s="321"/>
      <c r="V32" s="321"/>
      <c r="W32" s="321"/>
      <c r="X32" s="321"/>
      <c r="Y32" s="321"/>
      <c r="Z32" s="321"/>
      <c r="AA32" s="321"/>
      <c r="AB32" s="321"/>
      <c r="AC32" s="321"/>
      <c r="AD32" s="321"/>
      <c r="AE32" s="321"/>
      <c r="AF32" s="321"/>
      <c r="AG32" s="321"/>
      <c r="AH32" s="321"/>
      <c r="AI32" s="321"/>
      <c r="AJ32" s="321"/>
      <c r="AK32" s="321"/>
      <c r="AL32" s="321"/>
      <c r="AM32" s="321"/>
      <c r="AN32" s="548">
        <f t="shared" ref="AN32" si="8">IF(LEFT($AN$1,6)="共同生活援助",SUM(I33:AM33),SUM(I33:AM34))</f>
        <v>0</v>
      </c>
      <c r="AO32" s="526">
        <f>IF($AN$3="４週",AN32/4,AN32/(DAY(EOMONTH($I$21,0))/7))</f>
        <v>0</v>
      </c>
      <c r="AP32" s="551"/>
      <c r="AQ32" s="552"/>
      <c r="AR32" s="526" t="str">
        <f t="shared" ref="AR32" si="9">IF($AN$3="４週",AU33,AV33)</f>
        <v/>
      </c>
      <c r="AS32" s="526"/>
      <c r="AT32" s="529"/>
      <c r="AU32" s="322" t="s">
        <v>402</v>
      </c>
      <c r="AV32" s="322" t="s">
        <v>403</v>
      </c>
      <c r="AX32" s="322" t="s">
        <v>404</v>
      </c>
      <c r="AY32" s="322" t="s">
        <v>405</v>
      </c>
    </row>
    <row r="33" spans="1:51" s="302" customFormat="1" ht="12" customHeight="1">
      <c r="A33" s="531"/>
      <c r="B33" s="534"/>
      <c r="C33" s="537"/>
      <c r="D33" s="540"/>
      <c r="E33" s="323"/>
      <c r="F33" s="544"/>
      <c r="G33" s="545"/>
      <c r="H33" s="324" t="s">
        <v>406</v>
      </c>
      <c r="I33" s="328" t="str">
        <f>IFERROR(VLOOKUP(I32,'P1'!$B:$AP,41,FALSE),"")</f>
        <v/>
      </c>
      <c r="J33" s="330" t="str">
        <f>IFERROR(VLOOKUP(J32,'P1'!$B:$AP,41,FALSE),"")</f>
        <v/>
      </c>
      <c r="K33" s="328" t="str">
        <f>IFERROR(VLOOKUP(K32,'P1'!$B:$AP,41,FALSE),"")</f>
        <v/>
      </c>
      <c r="L33" s="328" t="str">
        <f>IFERROR(VLOOKUP(L32,'P1'!$B:$AP,41,FALSE),"")</f>
        <v/>
      </c>
      <c r="M33" s="328" t="str">
        <f>IFERROR(VLOOKUP(M32,'P1'!$B:$AP,41,FALSE),"")</f>
        <v/>
      </c>
      <c r="N33" s="328" t="str">
        <f>IFERROR(VLOOKUP(N32,'P1'!$B:$AP,41,FALSE),"")</f>
        <v/>
      </c>
      <c r="O33" s="328" t="str">
        <f>IFERROR(VLOOKUP(O32,'P1'!$B:$AP,41,FALSE),"")</f>
        <v/>
      </c>
      <c r="P33" s="328" t="str">
        <f>IFERROR(VLOOKUP(P32,'P1'!$B:$AP,41,FALSE),"")</f>
        <v/>
      </c>
      <c r="Q33" s="328" t="str">
        <f>IFERROR(VLOOKUP(Q32,'P1'!$B:$AP,41,FALSE),"")</f>
        <v/>
      </c>
      <c r="R33" s="328" t="str">
        <f>IFERROR(VLOOKUP(R32,'P1'!$B:$AP,41,FALSE),"")</f>
        <v/>
      </c>
      <c r="S33" s="328" t="str">
        <f>IFERROR(VLOOKUP(S32,'P1'!$B:$AP,41,FALSE),"")</f>
        <v/>
      </c>
      <c r="T33" s="328" t="str">
        <f>IFERROR(VLOOKUP(T32,'P1'!$B:$AP,41,FALSE),"")</f>
        <v/>
      </c>
      <c r="U33" s="328" t="str">
        <f>IFERROR(VLOOKUP(U32,'P1'!$B:$AP,41,FALSE),"")</f>
        <v/>
      </c>
      <c r="V33" s="328" t="str">
        <f>IFERROR(VLOOKUP(V32,'P1'!$B:$AP,41,FALSE),"")</f>
        <v/>
      </c>
      <c r="W33" s="328" t="str">
        <f>IFERROR(VLOOKUP(W32,'P1'!$B:$AP,41,FALSE),"")</f>
        <v/>
      </c>
      <c r="X33" s="328" t="str">
        <f>IFERROR(VLOOKUP(X32,'P1'!$B:$AP,41,FALSE),"")</f>
        <v/>
      </c>
      <c r="Y33" s="328" t="str">
        <f>IFERROR(VLOOKUP(Y32,'P1'!$B:$AP,41,FALSE),"")</f>
        <v/>
      </c>
      <c r="Z33" s="328" t="str">
        <f>IFERROR(VLOOKUP(Z32,'P1'!$B:$AP,41,FALSE),"")</f>
        <v/>
      </c>
      <c r="AA33" s="328" t="str">
        <f>IFERROR(VLOOKUP(AA32,'P1'!$B:$AP,41,FALSE),"")</f>
        <v/>
      </c>
      <c r="AB33" s="328" t="str">
        <f>IFERROR(VLOOKUP(AB32,'P1'!$B:$AP,41,FALSE),"")</f>
        <v/>
      </c>
      <c r="AC33" s="328" t="str">
        <f>IFERROR(VLOOKUP(AC32,'P1'!$B:$AP,41,FALSE),"")</f>
        <v/>
      </c>
      <c r="AD33" s="328" t="str">
        <f>IFERROR(VLOOKUP(AD32,'P1'!$B:$AP,41,FALSE),"")</f>
        <v/>
      </c>
      <c r="AE33" s="328" t="str">
        <f>IFERROR(VLOOKUP(AE32,'P1'!$B:$AP,41,FALSE),"")</f>
        <v/>
      </c>
      <c r="AF33" s="328" t="str">
        <f>IFERROR(VLOOKUP(AF32,'P1'!$B:$AP,41,FALSE),"")</f>
        <v/>
      </c>
      <c r="AG33" s="328" t="str">
        <f>IFERROR(VLOOKUP(AG32,'P1'!$B:$AP,41,FALSE),"")</f>
        <v/>
      </c>
      <c r="AH33" s="328" t="str">
        <f>IFERROR(VLOOKUP(AH32,'P1'!$B:$AP,41,FALSE),"")</f>
        <v/>
      </c>
      <c r="AI33" s="328" t="str">
        <f>IFERROR(VLOOKUP(AI32,'P1'!$B:$AP,41,FALSE),"")</f>
        <v/>
      </c>
      <c r="AJ33" s="328" t="str">
        <f>IFERROR(VLOOKUP(AJ32,'P1'!$B:$AP,41,FALSE),"")</f>
        <v/>
      </c>
      <c r="AK33" s="328" t="str">
        <f>IFERROR(VLOOKUP(AK32,'P1'!$B:$AP,41,FALSE),"")</f>
        <v/>
      </c>
      <c r="AL33" s="328" t="str">
        <f>IFERROR(VLOOKUP(AL32,'P1'!$B:$AP,41,FALSE),"")</f>
        <v/>
      </c>
      <c r="AM33" s="328" t="str">
        <f>IFERROR(VLOOKUP(AM32,'P1'!$B:$AP,41,FALSE),"")</f>
        <v/>
      </c>
      <c r="AN33" s="549"/>
      <c r="AO33" s="527"/>
      <c r="AP33" s="553"/>
      <c r="AQ33" s="554"/>
      <c r="AR33" s="527"/>
      <c r="AS33" s="527"/>
      <c r="AT33" s="529"/>
      <c r="AU33" s="326" t="str">
        <f t="shared" ref="AU33" si="10">IFERROR(IF($D32="□",($AO32/$AK$6),($AO32/$AK$8)),"")</f>
        <v/>
      </c>
      <c r="AV33" s="326" t="str">
        <f t="shared" ref="AV33" si="11">IFERROR(IF($D32="□",($AN32/$AO$6),($AN32/$AO$8)),"")</f>
        <v/>
      </c>
      <c r="AX33" s="326" t="s">
        <v>565</v>
      </c>
      <c r="AY33" s="326" t="s">
        <v>565</v>
      </c>
    </row>
    <row r="34" spans="1:51" s="302" customFormat="1" ht="12" customHeight="1">
      <c r="A34" s="532"/>
      <c r="B34" s="535"/>
      <c r="C34" s="538"/>
      <c r="D34" s="541"/>
      <c r="E34" s="323"/>
      <c r="F34" s="546"/>
      <c r="G34" s="547"/>
      <c r="H34" s="327" t="s">
        <v>407</v>
      </c>
      <c r="I34" s="328" t="str">
        <f>IFERROR(VLOOKUP(I32,'P1'!$B:$AP,31,FALSE),"")</f>
        <v/>
      </c>
      <c r="J34" s="328" t="str">
        <f>IFERROR(VLOOKUP(J32,'P1'!$B:$AP,31,FALSE),"")</f>
        <v/>
      </c>
      <c r="K34" s="328" t="str">
        <f>IFERROR(VLOOKUP(K32,'P1'!$B:$AP,31,FALSE),"")</f>
        <v/>
      </c>
      <c r="L34" s="328" t="str">
        <f>IFERROR(VLOOKUP(L32,'P1'!$B:$AP,31,FALSE),"")</f>
        <v/>
      </c>
      <c r="M34" s="328" t="str">
        <f>IFERROR(VLOOKUP(M32,'P1'!$B:$AP,31,FALSE),"")</f>
        <v/>
      </c>
      <c r="N34" s="328" t="str">
        <f>IFERROR(VLOOKUP(N32,'P1'!$B:$AP,31,FALSE),"")</f>
        <v/>
      </c>
      <c r="O34" s="328" t="str">
        <f>IFERROR(VLOOKUP(O32,'P1'!$B:$AP,31,FALSE),"")</f>
        <v/>
      </c>
      <c r="P34" s="328" t="str">
        <f>IFERROR(VLOOKUP(P32,'P1'!$B:$AP,31,FALSE),"")</f>
        <v/>
      </c>
      <c r="Q34" s="328" t="str">
        <f>IFERROR(VLOOKUP(Q32,'P1'!$B:$AP,31,FALSE),"")</f>
        <v/>
      </c>
      <c r="R34" s="328" t="str">
        <f>IFERROR(VLOOKUP(R32,'P1'!$B:$AP,31,FALSE),"")</f>
        <v/>
      </c>
      <c r="S34" s="328" t="str">
        <f>IFERROR(VLOOKUP(S32,'P1'!$B:$AP,31,FALSE),"")</f>
        <v/>
      </c>
      <c r="T34" s="328" t="str">
        <f>IFERROR(VLOOKUP(T32,'P1'!$B:$AP,31,FALSE),"")</f>
        <v/>
      </c>
      <c r="U34" s="328" t="str">
        <f>IFERROR(VLOOKUP(U32,'P1'!$B:$AP,31,FALSE),"")</f>
        <v/>
      </c>
      <c r="V34" s="328" t="str">
        <f>IFERROR(VLOOKUP(V32,'P1'!$B:$AP,31,FALSE),"")</f>
        <v/>
      </c>
      <c r="W34" s="328" t="str">
        <f>IFERROR(VLOOKUP(W32,'P1'!$B:$AP,31,FALSE),"")</f>
        <v/>
      </c>
      <c r="X34" s="328" t="str">
        <f>IFERROR(VLOOKUP(X32,'P1'!$B:$AP,31,FALSE),"")</f>
        <v/>
      </c>
      <c r="Y34" s="328" t="str">
        <f>IFERROR(VLOOKUP(Y32,'P1'!$B:$AP,31,FALSE),"")</f>
        <v/>
      </c>
      <c r="Z34" s="328" t="str">
        <f>IFERROR(VLOOKUP(Z32,'P1'!$B:$AP,31,FALSE),"")</f>
        <v/>
      </c>
      <c r="AA34" s="328" t="str">
        <f>IFERROR(VLOOKUP(AA32,'P1'!$B:$AP,31,FALSE),"")</f>
        <v/>
      </c>
      <c r="AB34" s="328" t="str">
        <f>IFERROR(VLOOKUP(AB32,'P1'!$B:$AP,31,FALSE),"")</f>
        <v/>
      </c>
      <c r="AC34" s="328" t="str">
        <f>IFERROR(VLOOKUP(AC32,'P1'!$B:$AP,31,FALSE),"")</f>
        <v/>
      </c>
      <c r="AD34" s="328" t="str">
        <f>IFERROR(VLOOKUP(AD32,'P1'!$B:$AP,31,FALSE),"")</f>
        <v/>
      </c>
      <c r="AE34" s="328" t="str">
        <f>IFERROR(VLOOKUP(AE32,'P1'!$B:$AP,31,FALSE),"")</f>
        <v/>
      </c>
      <c r="AF34" s="328" t="str">
        <f>IFERROR(VLOOKUP(AF32,'P1'!$B:$AP,31,FALSE),"")</f>
        <v/>
      </c>
      <c r="AG34" s="328" t="str">
        <f>IFERROR(VLOOKUP(AG32,'P1'!$B:$AP,31,FALSE),"")</f>
        <v/>
      </c>
      <c r="AH34" s="328" t="str">
        <f>IFERROR(VLOOKUP(AH32,'P1'!$B:$AP,31,FALSE),"")</f>
        <v/>
      </c>
      <c r="AI34" s="328" t="str">
        <f>IFERROR(VLOOKUP(AI32,'P1'!$B:$AP,31,FALSE),"")</f>
        <v/>
      </c>
      <c r="AJ34" s="328" t="str">
        <f>IFERROR(VLOOKUP(AJ32,'P1'!$B:$AP,31,FALSE),"")</f>
        <v/>
      </c>
      <c r="AK34" s="328" t="str">
        <f>IFERROR(VLOOKUP(AK32,'P1'!$B:$AP,31,FALSE),"")</f>
        <v/>
      </c>
      <c r="AL34" s="328" t="str">
        <f>IFERROR(VLOOKUP(AL32,'P1'!$B:$AP,31,FALSE),"")</f>
        <v/>
      </c>
      <c r="AM34" s="328" t="str">
        <f>IFERROR(VLOOKUP(AM32,'P1'!$B:$AP,31,FALSE),"")</f>
        <v/>
      </c>
      <c r="AN34" s="550"/>
      <c r="AO34" s="528"/>
      <c r="AP34" s="555"/>
      <c r="AQ34" s="556"/>
      <c r="AR34" s="528"/>
      <c r="AS34" s="528"/>
      <c r="AT34" s="529"/>
      <c r="AU34" s="329"/>
      <c r="AV34" s="329"/>
      <c r="AX34" s="329"/>
      <c r="AY34" s="329"/>
    </row>
    <row r="35" spans="1:51" s="302" customFormat="1" ht="12" customHeight="1">
      <c r="A35" s="530">
        <v>5</v>
      </c>
      <c r="B35" s="533"/>
      <c r="C35" s="536"/>
      <c r="D35" s="539" t="s">
        <v>400</v>
      </c>
      <c r="E35" s="319"/>
      <c r="F35" s="542"/>
      <c r="G35" s="543"/>
      <c r="H35" s="320" t="s">
        <v>401</v>
      </c>
      <c r="I35" s="321"/>
      <c r="J35" s="321"/>
      <c r="K35" s="321"/>
      <c r="L35" s="321"/>
      <c r="M35" s="321"/>
      <c r="N35" s="321"/>
      <c r="O35" s="321"/>
      <c r="P35" s="321"/>
      <c r="Q35" s="321"/>
      <c r="R35" s="321"/>
      <c r="S35" s="321"/>
      <c r="T35" s="321"/>
      <c r="U35" s="321"/>
      <c r="V35" s="321"/>
      <c r="W35" s="321"/>
      <c r="X35" s="321"/>
      <c r="Y35" s="321"/>
      <c r="Z35" s="321"/>
      <c r="AA35" s="321"/>
      <c r="AB35" s="321"/>
      <c r="AC35" s="321"/>
      <c r="AD35" s="321"/>
      <c r="AE35" s="321"/>
      <c r="AF35" s="321"/>
      <c r="AG35" s="321"/>
      <c r="AH35" s="321"/>
      <c r="AI35" s="321"/>
      <c r="AJ35" s="321"/>
      <c r="AK35" s="321"/>
      <c r="AL35" s="321"/>
      <c r="AM35" s="321"/>
      <c r="AN35" s="548">
        <f t="shared" ref="AN35" si="12">IF(LEFT($AN$1,6)="共同生活援助",SUM(I36:AM36),SUM(I36:AM37))</f>
        <v>0</v>
      </c>
      <c r="AO35" s="526">
        <f>IF($AN$3="４週",AN35/4,AN35/(DAY(EOMONTH($I$21,0))/7))</f>
        <v>0</v>
      </c>
      <c r="AP35" s="551"/>
      <c r="AQ35" s="552"/>
      <c r="AR35" s="526" t="str">
        <f t="shared" ref="AR35" si="13">IF($AN$3="４週",AU36,AV36)</f>
        <v/>
      </c>
      <c r="AS35" s="526"/>
      <c r="AT35" s="529"/>
      <c r="AU35" s="322" t="s">
        <v>402</v>
      </c>
      <c r="AV35" s="322" t="s">
        <v>403</v>
      </c>
      <c r="AX35" s="322" t="s">
        <v>404</v>
      </c>
      <c r="AY35" s="322" t="s">
        <v>405</v>
      </c>
    </row>
    <row r="36" spans="1:51" s="302" customFormat="1" ht="12" customHeight="1">
      <c r="A36" s="531"/>
      <c r="B36" s="534"/>
      <c r="C36" s="537"/>
      <c r="D36" s="540"/>
      <c r="E36" s="323"/>
      <c r="F36" s="544"/>
      <c r="G36" s="545"/>
      <c r="H36" s="324" t="s">
        <v>406</v>
      </c>
      <c r="I36" s="328" t="str">
        <f>IFERROR(VLOOKUP(I35,'P1'!$B:$AP,41,FALSE),"")</f>
        <v/>
      </c>
      <c r="J36" s="328" t="str">
        <f>IFERROR(VLOOKUP(J35,'P1'!$B:$AP,41,FALSE),"")</f>
        <v/>
      </c>
      <c r="K36" s="328" t="str">
        <f>IFERROR(VLOOKUP(K35,'P1'!$B:$AP,41,FALSE),"")</f>
        <v/>
      </c>
      <c r="L36" s="328" t="str">
        <f>IFERROR(VLOOKUP(L35,'P1'!$B:$AP,41,FALSE),"")</f>
        <v/>
      </c>
      <c r="M36" s="328" t="str">
        <f>IFERROR(VLOOKUP(M35,'P1'!$B:$AP,41,FALSE),"")</f>
        <v/>
      </c>
      <c r="N36" s="328" t="str">
        <f>IFERROR(VLOOKUP(N35,'P1'!$B:$AP,41,FALSE),"")</f>
        <v/>
      </c>
      <c r="O36" s="328" t="str">
        <f>IFERROR(VLOOKUP(O35,'P1'!$B:$AP,41,FALSE),"")</f>
        <v/>
      </c>
      <c r="P36" s="328" t="str">
        <f>IFERROR(VLOOKUP(P35,'P1'!$B:$AP,41,FALSE),"")</f>
        <v/>
      </c>
      <c r="Q36" s="328" t="str">
        <f>IFERROR(VLOOKUP(Q35,'P1'!$B:$AP,41,FALSE),"")</f>
        <v/>
      </c>
      <c r="R36" s="328" t="str">
        <f>IFERROR(VLOOKUP(R35,'P1'!$B:$AP,41,FALSE),"")</f>
        <v/>
      </c>
      <c r="S36" s="328" t="str">
        <f>IFERROR(VLOOKUP(S35,'P1'!$B:$AP,41,FALSE),"")</f>
        <v/>
      </c>
      <c r="T36" s="328" t="str">
        <f>IFERROR(VLOOKUP(T35,'P1'!$B:$AP,41,FALSE),"")</f>
        <v/>
      </c>
      <c r="U36" s="328" t="str">
        <f>IFERROR(VLOOKUP(U35,'P1'!$B:$AP,41,FALSE),"")</f>
        <v/>
      </c>
      <c r="V36" s="328" t="str">
        <f>IFERROR(VLOOKUP(V35,'P1'!$B:$AP,41,FALSE),"")</f>
        <v/>
      </c>
      <c r="W36" s="328" t="str">
        <f>IFERROR(VLOOKUP(W35,'P1'!$B:$AP,41,FALSE),"")</f>
        <v/>
      </c>
      <c r="X36" s="328" t="str">
        <f>IFERROR(VLOOKUP(X35,'P1'!$B:$AP,41,FALSE),"")</f>
        <v/>
      </c>
      <c r="Y36" s="328" t="str">
        <f>IFERROR(VLOOKUP(Y35,'P1'!$B:$AP,41,FALSE),"")</f>
        <v/>
      </c>
      <c r="Z36" s="328" t="str">
        <f>IFERROR(VLOOKUP(Z35,'P1'!$B:$AP,41,FALSE),"")</f>
        <v/>
      </c>
      <c r="AA36" s="328" t="str">
        <f>IFERROR(VLOOKUP(AA35,'P1'!$B:$AP,41,FALSE),"")</f>
        <v/>
      </c>
      <c r="AB36" s="328" t="str">
        <f>IFERROR(VLOOKUP(AB35,'P1'!$B:$AP,41,FALSE),"")</f>
        <v/>
      </c>
      <c r="AC36" s="328" t="str">
        <f>IFERROR(VLOOKUP(AC35,'P1'!$B:$AP,41,FALSE),"")</f>
        <v/>
      </c>
      <c r="AD36" s="328" t="str">
        <f>IFERROR(VLOOKUP(AD35,'P1'!$B:$AP,41,FALSE),"")</f>
        <v/>
      </c>
      <c r="AE36" s="328" t="str">
        <f>IFERROR(VLOOKUP(AE35,'P1'!$B:$AP,41,FALSE),"")</f>
        <v/>
      </c>
      <c r="AF36" s="328" t="str">
        <f>IFERROR(VLOOKUP(AF35,'P1'!$B:$AP,41,FALSE),"")</f>
        <v/>
      </c>
      <c r="AG36" s="328" t="str">
        <f>IFERROR(VLOOKUP(AG35,'P1'!$B:$AP,41,FALSE),"")</f>
        <v/>
      </c>
      <c r="AH36" s="328" t="str">
        <f>IFERROR(VLOOKUP(AH35,'P1'!$B:$AP,41,FALSE),"")</f>
        <v/>
      </c>
      <c r="AI36" s="328" t="str">
        <f>IFERROR(VLOOKUP(AI35,'P1'!$B:$AP,41,FALSE),"")</f>
        <v/>
      </c>
      <c r="AJ36" s="328" t="str">
        <f>IFERROR(VLOOKUP(AJ35,'P1'!$B:$AP,41,FALSE),"")</f>
        <v/>
      </c>
      <c r="AK36" s="328" t="str">
        <f>IFERROR(VLOOKUP(AK35,'P1'!$B:$AP,41,FALSE),"")</f>
        <v/>
      </c>
      <c r="AL36" s="328" t="str">
        <f>IFERROR(VLOOKUP(AL35,'P1'!$B:$AP,41,FALSE),"")</f>
        <v/>
      </c>
      <c r="AM36" s="328" t="str">
        <f>IFERROR(VLOOKUP(AM35,'P1'!$B:$AP,41,FALSE),"")</f>
        <v/>
      </c>
      <c r="AN36" s="549"/>
      <c r="AO36" s="527"/>
      <c r="AP36" s="553"/>
      <c r="AQ36" s="554"/>
      <c r="AR36" s="527"/>
      <c r="AS36" s="527"/>
      <c r="AT36" s="529"/>
      <c r="AU36" s="326" t="str">
        <f t="shared" ref="AU36" si="14">IFERROR(IF($D35="□",($AO35/$AK$6),($AO35/$AK$8)),"")</f>
        <v/>
      </c>
      <c r="AV36" s="326" t="str">
        <f t="shared" ref="AV36" si="15">IFERROR(IF($D35="□",($AN35/$AO$6),($AN35/$AO$8)),"")</f>
        <v/>
      </c>
      <c r="AX36" s="326" t="s">
        <v>565</v>
      </c>
      <c r="AY36" s="326" t="s">
        <v>565</v>
      </c>
    </row>
    <row r="37" spans="1:51" s="302" customFormat="1" ht="12" customHeight="1">
      <c r="A37" s="532"/>
      <c r="B37" s="535"/>
      <c r="C37" s="538"/>
      <c r="D37" s="541"/>
      <c r="E37" s="323"/>
      <c r="F37" s="546"/>
      <c r="G37" s="547"/>
      <c r="H37" s="327" t="s">
        <v>407</v>
      </c>
      <c r="I37" s="328" t="str">
        <f>IFERROR(VLOOKUP(I35,'P1'!$B:$AP,31,FALSE),"")</f>
        <v/>
      </c>
      <c r="J37" s="328" t="str">
        <f>IFERROR(VLOOKUP(J35,'P1'!$B:$AP,31,FALSE),"")</f>
        <v/>
      </c>
      <c r="K37" s="328" t="str">
        <f>IFERROR(VLOOKUP(K35,'P1'!$B:$AP,31,FALSE),"")</f>
        <v/>
      </c>
      <c r="L37" s="328" t="str">
        <f>IFERROR(VLOOKUP(L35,'P1'!$B:$AP,31,FALSE),"")</f>
        <v/>
      </c>
      <c r="M37" s="328" t="str">
        <f>IFERROR(VLOOKUP(M35,'P1'!$B:$AP,31,FALSE),"")</f>
        <v/>
      </c>
      <c r="N37" s="328" t="str">
        <f>IFERROR(VLOOKUP(N35,'P1'!$B:$AP,31,FALSE),"")</f>
        <v/>
      </c>
      <c r="O37" s="328" t="str">
        <f>IFERROR(VLOOKUP(O35,'P1'!$B:$AP,31,FALSE),"")</f>
        <v/>
      </c>
      <c r="P37" s="328" t="str">
        <f>IFERROR(VLOOKUP(P35,'P1'!$B:$AP,31,FALSE),"")</f>
        <v/>
      </c>
      <c r="Q37" s="328" t="str">
        <f>IFERROR(VLOOKUP(Q35,'P1'!$B:$AP,31,FALSE),"")</f>
        <v/>
      </c>
      <c r="R37" s="328" t="str">
        <f>IFERROR(VLOOKUP(R35,'P1'!$B:$AP,31,FALSE),"")</f>
        <v/>
      </c>
      <c r="S37" s="328" t="str">
        <f>IFERROR(VLOOKUP(S35,'P1'!$B:$AP,31,FALSE),"")</f>
        <v/>
      </c>
      <c r="T37" s="328" t="str">
        <f>IFERROR(VLOOKUP(T35,'P1'!$B:$AP,31,FALSE),"")</f>
        <v/>
      </c>
      <c r="U37" s="328" t="str">
        <f>IFERROR(VLOOKUP(U35,'P1'!$B:$AP,31,FALSE),"")</f>
        <v/>
      </c>
      <c r="V37" s="328" t="str">
        <f>IFERROR(VLOOKUP(V35,'P1'!$B:$AP,31,FALSE),"")</f>
        <v/>
      </c>
      <c r="W37" s="328" t="str">
        <f>IFERROR(VLOOKUP(W35,'P1'!$B:$AP,31,FALSE),"")</f>
        <v/>
      </c>
      <c r="X37" s="328" t="str">
        <f>IFERROR(VLOOKUP(X35,'P1'!$B:$AP,31,FALSE),"")</f>
        <v/>
      </c>
      <c r="Y37" s="328" t="str">
        <f>IFERROR(VLOOKUP(Y35,'P1'!$B:$AP,31,FALSE),"")</f>
        <v/>
      </c>
      <c r="Z37" s="328" t="str">
        <f>IFERROR(VLOOKUP(Z35,'P1'!$B:$AP,31,FALSE),"")</f>
        <v/>
      </c>
      <c r="AA37" s="328" t="str">
        <f>IFERROR(VLOOKUP(AA35,'P1'!$B:$AP,31,FALSE),"")</f>
        <v/>
      </c>
      <c r="AB37" s="328" t="str">
        <f>IFERROR(VLOOKUP(AB35,'P1'!$B:$AP,31,FALSE),"")</f>
        <v/>
      </c>
      <c r="AC37" s="328" t="str">
        <f>IFERROR(VLOOKUP(AC35,'P1'!$B:$AP,31,FALSE),"")</f>
        <v/>
      </c>
      <c r="AD37" s="328" t="str">
        <f>IFERROR(VLOOKUP(AD35,'P1'!$B:$AP,31,FALSE),"")</f>
        <v/>
      </c>
      <c r="AE37" s="328" t="str">
        <f>IFERROR(VLOOKUP(AE35,'P1'!$B:$AP,31,FALSE),"")</f>
        <v/>
      </c>
      <c r="AF37" s="328" t="str">
        <f>IFERROR(VLOOKUP(AF35,'P1'!$B:$AP,31,FALSE),"")</f>
        <v/>
      </c>
      <c r="AG37" s="328" t="str">
        <f>IFERROR(VLOOKUP(AG35,'P1'!$B:$AP,31,FALSE),"")</f>
        <v/>
      </c>
      <c r="AH37" s="328" t="str">
        <f>IFERROR(VLOOKUP(AH35,'P1'!$B:$AP,31,FALSE),"")</f>
        <v/>
      </c>
      <c r="AI37" s="328" t="str">
        <f>IFERROR(VLOOKUP(AI35,'P1'!$B:$AP,31,FALSE),"")</f>
        <v/>
      </c>
      <c r="AJ37" s="328" t="str">
        <f>IFERROR(VLOOKUP(AJ35,'P1'!$B:$AP,31,FALSE),"")</f>
        <v/>
      </c>
      <c r="AK37" s="328" t="str">
        <f>IFERROR(VLOOKUP(AK35,'P1'!$B:$AP,31,FALSE),"")</f>
        <v/>
      </c>
      <c r="AL37" s="328" t="str">
        <f>IFERROR(VLOOKUP(AL35,'P1'!$B:$AP,31,FALSE),"")</f>
        <v/>
      </c>
      <c r="AM37" s="328" t="str">
        <f>IFERROR(VLOOKUP(AM35,'P1'!$B:$AP,31,FALSE),"")</f>
        <v/>
      </c>
      <c r="AN37" s="550"/>
      <c r="AO37" s="528"/>
      <c r="AP37" s="555"/>
      <c r="AQ37" s="556"/>
      <c r="AR37" s="528"/>
      <c r="AS37" s="528"/>
      <c r="AT37" s="529"/>
      <c r="AU37" s="329"/>
      <c r="AV37" s="329"/>
      <c r="AX37" s="329"/>
      <c r="AY37" s="329"/>
    </row>
    <row r="38" spans="1:51" s="302" customFormat="1" ht="12" customHeight="1">
      <c r="A38" s="530">
        <v>6</v>
      </c>
      <c r="B38" s="533"/>
      <c r="C38" s="536"/>
      <c r="D38" s="539" t="s">
        <v>400</v>
      </c>
      <c r="E38" s="319"/>
      <c r="F38" s="542"/>
      <c r="G38" s="543"/>
      <c r="H38" s="320" t="s">
        <v>401</v>
      </c>
      <c r="I38" s="321"/>
      <c r="J38" s="321"/>
      <c r="K38" s="321"/>
      <c r="L38" s="321"/>
      <c r="M38" s="321"/>
      <c r="N38" s="321"/>
      <c r="O38" s="321"/>
      <c r="P38" s="321"/>
      <c r="Q38" s="321"/>
      <c r="R38" s="321"/>
      <c r="S38" s="321"/>
      <c r="T38" s="321"/>
      <c r="U38" s="321"/>
      <c r="V38" s="321"/>
      <c r="W38" s="321"/>
      <c r="X38" s="321"/>
      <c r="Y38" s="321"/>
      <c r="Z38" s="321"/>
      <c r="AA38" s="321"/>
      <c r="AB38" s="321"/>
      <c r="AC38" s="321"/>
      <c r="AD38" s="321"/>
      <c r="AE38" s="321"/>
      <c r="AF38" s="321"/>
      <c r="AG38" s="321"/>
      <c r="AH38" s="321"/>
      <c r="AI38" s="321"/>
      <c r="AJ38" s="321"/>
      <c r="AK38" s="321"/>
      <c r="AL38" s="321"/>
      <c r="AM38" s="321"/>
      <c r="AN38" s="548">
        <f t="shared" ref="AN38" si="16">IF(LEFT($AN$1,6)="共同生活援助",SUM(I39:AM39),SUM(I39:AM40))</f>
        <v>0</v>
      </c>
      <c r="AO38" s="526">
        <f>IF($AN$3="４週",AN38/4,AN38/(DAY(EOMONTH($I$21,0))/7))</f>
        <v>0</v>
      </c>
      <c r="AP38" s="551"/>
      <c r="AQ38" s="552"/>
      <c r="AR38" s="526" t="str">
        <f t="shared" ref="AR38" si="17">IF($AN$3="４週",AU39,AV39)</f>
        <v/>
      </c>
      <c r="AS38" s="526"/>
      <c r="AT38" s="529"/>
      <c r="AU38" s="322" t="s">
        <v>402</v>
      </c>
      <c r="AV38" s="322" t="s">
        <v>403</v>
      </c>
      <c r="AX38" s="322" t="s">
        <v>404</v>
      </c>
      <c r="AY38" s="322" t="s">
        <v>405</v>
      </c>
    </row>
    <row r="39" spans="1:51" s="302" customFormat="1" ht="12" customHeight="1">
      <c r="A39" s="531"/>
      <c r="B39" s="534"/>
      <c r="C39" s="537"/>
      <c r="D39" s="540"/>
      <c r="E39" s="323"/>
      <c r="F39" s="544"/>
      <c r="G39" s="545"/>
      <c r="H39" s="324" t="s">
        <v>406</v>
      </c>
      <c r="I39" s="328" t="str">
        <f>IFERROR(VLOOKUP(I38,'P1'!$B:$AP,41,FALSE),"")</f>
        <v/>
      </c>
      <c r="J39" s="328" t="str">
        <f>IFERROR(VLOOKUP(J38,'P1'!$B:$AP,41,FALSE),"")</f>
        <v/>
      </c>
      <c r="K39" s="328" t="str">
        <f>IFERROR(VLOOKUP(K38,'P1'!$B:$AP,41,FALSE),"")</f>
        <v/>
      </c>
      <c r="L39" s="328" t="str">
        <f>IFERROR(VLOOKUP(L38,'P1'!$B:$AP,41,FALSE),"")</f>
        <v/>
      </c>
      <c r="M39" s="328" t="str">
        <f>IFERROR(VLOOKUP(M38,'P1'!$B:$AP,41,FALSE),"")</f>
        <v/>
      </c>
      <c r="N39" s="328" t="str">
        <f>IFERROR(VLOOKUP(N38,'P1'!$B:$AP,41,FALSE),"")</f>
        <v/>
      </c>
      <c r="O39" s="328" t="str">
        <f>IFERROR(VLOOKUP(O38,'P1'!$B:$AP,41,FALSE),"")</f>
        <v/>
      </c>
      <c r="P39" s="328" t="str">
        <f>IFERROR(VLOOKUP(P38,'P1'!$B:$AP,41,FALSE),"")</f>
        <v/>
      </c>
      <c r="Q39" s="328" t="str">
        <f>IFERROR(VLOOKUP(Q38,'P1'!$B:$AP,41,FALSE),"")</f>
        <v/>
      </c>
      <c r="R39" s="328" t="str">
        <f>IFERROR(VLOOKUP(R38,'P1'!$B:$AP,41,FALSE),"")</f>
        <v/>
      </c>
      <c r="S39" s="328" t="str">
        <f>IFERROR(VLOOKUP(S38,'P1'!$B:$AP,41,FALSE),"")</f>
        <v/>
      </c>
      <c r="T39" s="328" t="str">
        <f>IFERROR(VLOOKUP(T38,'P1'!$B:$AP,41,FALSE),"")</f>
        <v/>
      </c>
      <c r="U39" s="328" t="str">
        <f>IFERROR(VLOOKUP(U38,'P1'!$B:$AP,41,FALSE),"")</f>
        <v/>
      </c>
      <c r="V39" s="328" t="str">
        <f>IFERROR(VLOOKUP(V38,'P1'!$B:$AP,41,FALSE),"")</f>
        <v/>
      </c>
      <c r="W39" s="328" t="str">
        <f>IFERROR(VLOOKUP(W38,'P1'!$B:$AP,41,FALSE),"")</f>
        <v/>
      </c>
      <c r="X39" s="328" t="str">
        <f>IFERROR(VLOOKUP(X38,'P1'!$B:$AP,41,FALSE),"")</f>
        <v/>
      </c>
      <c r="Y39" s="328" t="str">
        <f>IFERROR(VLOOKUP(Y38,'P1'!$B:$AP,41,FALSE),"")</f>
        <v/>
      </c>
      <c r="Z39" s="328" t="str">
        <f>IFERROR(VLOOKUP(Z38,'P1'!$B:$AP,41,FALSE),"")</f>
        <v/>
      </c>
      <c r="AA39" s="328" t="str">
        <f>IFERROR(VLOOKUP(AA38,'P1'!$B:$AP,41,FALSE),"")</f>
        <v/>
      </c>
      <c r="AB39" s="328" t="str">
        <f>IFERROR(VLOOKUP(AB38,'P1'!$B:$AP,41,FALSE),"")</f>
        <v/>
      </c>
      <c r="AC39" s="328" t="str">
        <f>IFERROR(VLOOKUP(AC38,'P1'!$B:$AP,41,FALSE),"")</f>
        <v/>
      </c>
      <c r="AD39" s="328" t="str">
        <f>IFERROR(VLOOKUP(AD38,'P1'!$B:$AP,41,FALSE),"")</f>
        <v/>
      </c>
      <c r="AE39" s="328" t="str">
        <f>IFERROR(VLOOKUP(AE38,'P1'!$B:$AP,41,FALSE),"")</f>
        <v/>
      </c>
      <c r="AF39" s="328" t="str">
        <f>IFERROR(VLOOKUP(AF38,'P1'!$B:$AP,41,FALSE),"")</f>
        <v/>
      </c>
      <c r="AG39" s="328" t="str">
        <f>IFERROR(VLOOKUP(AG38,'P1'!$B:$AP,41,FALSE),"")</f>
        <v/>
      </c>
      <c r="AH39" s="328" t="str">
        <f>IFERROR(VLOOKUP(AH38,'P1'!$B:$AP,41,FALSE),"")</f>
        <v/>
      </c>
      <c r="AI39" s="328" t="str">
        <f>IFERROR(VLOOKUP(AI38,'P1'!$B:$AP,41,FALSE),"")</f>
        <v/>
      </c>
      <c r="AJ39" s="328" t="str">
        <f>IFERROR(VLOOKUP(AJ38,'P1'!$B:$AP,41,FALSE),"")</f>
        <v/>
      </c>
      <c r="AK39" s="328" t="str">
        <f>IFERROR(VLOOKUP(AK38,'P1'!$B:$AP,41,FALSE),"")</f>
        <v/>
      </c>
      <c r="AL39" s="328" t="str">
        <f>IFERROR(VLOOKUP(AL38,'P1'!$B:$AP,41,FALSE),"")</f>
        <v/>
      </c>
      <c r="AM39" s="328" t="str">
        <f>IFERROR(VLOOKUP(AM38,'P1'!$B:$AP,41,FALSE),"")</f>
        <v/>
      </c>
      <c r="AN39" s="549"/>
      <c r="AO39" s="527"/>
      <c r="AP39" s="553"/>
      <c r="AQ39" s="554"/>
      <c r="AR39" s="527"/>
      <c r="AS39" s="527"/>
      <c r="AT39" s="529"/>
      <c r="AU39" s="326" t="str">
        <f t="shared" ref="AU39" si="18">IFERROR(IF($D38="□",($AO38/$AK$6),($AO38/$AK$8)),"")</f>
        <v/>
      </c>
      <c r="AV39" s="326" t="str">
        <f t="shared" ref="AV39" si="19">IFERROR(IF($D38="□",($AN38/$AO$6),($AN38/$AO$8)),"")</f>
        <v/>
      </c>
      <c r="AX39" s="326" t="s">
        <v>565</v>
      </c>
      <c r="AY39" s="326" t="s">
        <v>565</v>
      </c>
    </row>
    <row r="40" spans="1:51" s="302" customFormat="1" ht="12" customHeight="1">
      <c r="A40" s="532"/>
      <c r="B40" s="535"/>
      <c r="C40" s="538"/>
      <c r="D40" s="541"/>
      <c r="E40" s="323"/>
      <c r="F40" s="546"/>
      <c r="G40" s="547"/>
      <c r="H40" s="327" t="s">
        <v>407</v>
      </c>
      <c r="I40" s="328" t="str">
        <f>IFERROR(VLOOKUP(I38,'P1'!$B:$AP,31,FALSE),"")</f>
        <v/>
      </c>
      <c r="J40" s="328" t="str">
        <f>IFERROR(VLOOKUP(J38,'P1'!$B:$AP,31,FALSE),"")</f>
        <v/>
      </c>
      <c r="K40" s="328" t="str">
        <f>IFERROR(VLOOKUP(K38,'P1'!$B:$AP,31,FALSE),"")</f>
        <v/>
      </c>
      <c r="L40" s="328" t="str">
        <f>IFERROR(VLOOKUP(L38,'P1'!$B:$AP,31,FALSE),"")</f>
        <v/>
      </c>
      <c r="M40" s="328" t="str">
        <f>IFERROR(VLOOKUP(M38,'P1'!$B:$AP,31,FALSE),"")</f>
        <v/>
      </c>
      <c r="N40" s="328" t="str">
        <f>IFERROR(VLOOKUP(N38,'P1'!$B:$AP,31,FALSE),"")</f>
        <v/>
      </c>
      <c r="O40" s="328" t="str">
        <f>IFERROR(VLOOKUP(O38,'P1'!$B:$AP,31,FALSE),"")</f>
        <v/>
      </c>
      <c r="P40" s="328" t="str">
        <f>IFERROR(VLOOKUP(P38,'P1'!$B:$AP,31,FALSE),"")</f>
        <v/>
      </c>
      <c r="Q40" s="328" t="str">
        <f>IFERROR(VLOOKUP(Q38,'P1'!$B:$AP,31,FALSE),"")</f>
        <v/>
      </c>
      <c r="R40" s="328" t="str">
        <f>IFERROR(VLOOKUP(R38,'P1'!$B:$AP,31,FALSE),"")</f>
        <v/>
      </c>
      <c r="S40" s="328" t="str">
        <f>IFERROR(VLOOKUP(S38,'P1'!$B:$AP,31,FALSE),"")</f>
        <v/>
      </c>
      <c r="T40" s="328" t="str">
        <f>IFERROR(VLOOKUP(T38,'P1'!$B:$AP,31,FALSE),"")</f>
        <v/>
      </c>
      <c r="U40" s="328" t="str">
        <f>IFERROR(VLOOKUP(U38,'P1'!$B:$AP,31,FALSE),"")</f>
        <v/>
      </c>
      <c r="V40" s="328" t="str">
        <f>IFERROR(VLOOKUP(V38,'P1'!$B:$AP,31,FALSE),"")</f>
        <v/>
      </c>
      <c r="W40" s="328" t="str">
        <f>IFERROR(VLOOKUP(W38,'P1'!$B:$AP,31,FALSE),"")</f>
        <v/>
      </c>
      <c r="X40" s="328" t="str">
        <f>IFERROR(VLOOKUP(X38,'P1'!$B:$AP,31,FALSE),"")</f>
        <v/>
      </c>
      <c r="Y40" s="328" t="str">
        <f>IFERROR(VLOOKUP(Y38,'P1'!$B:$AP,31,FALSE),"")</f>
        <v/>
      </c>
      <c r="Z40" s="328" t="str">
        <f>IFERROR(VLOOKUP(Z38,'P1'!$B:$AP,31,FALSE),"")</f>
        <v/>
      </c>
      <c r="AA40" s="328" t="str">
        <f>IFERROR(VLOOKUP(AA38,'P1'!$B:$AP,31,FALSE),"")</f>
        <v/>
      </c>
      <c r="AB40" s="328" t="str">
        <f>IFERROR(VLOOKUP(AB38,'P1'!$B:$AP,31,FALSE),"")</f>
        <v/>
      </c>
      <c r="AC40" s="328" t="str">
        <f>IFERROR(VLOOKUP(AC38,'P1'!$B:$AP,31,FALSE),"")</f>
        <v/>
      </c>
      <c r="AD40" s="328" t="str">
        <f>IFERROR(VLOOKUP(AD38,'P1'!$B:$AP,31,FALSE),"")</f>
        <v/>
      </c>
      <c r="AE40" s="328" t="str">
        <f>IFERROR(VLOOKUP(AE38,'P1'!$B:$AP,31,FALSE),"")</f>
        <v/>
      </c>
      <c r="AF40" s="328" t="str">
        <f>IFERROR(VLOOKUP(AF38,'P1'!$B:$AP,31,FALSE),"")</f>
        <v/>
      </c>
      <c r="AG40" s="328" t="str">
        <f>IFERROR(VLOOKUP(AG38,'P1'!$B:$AP,31,FALSE),"")</f>
        <v/>
      </c>
      <c r="AH40" s="328" t="str">
        <f>IFERROR(VLOOKUP(AH38,'P1'!$B:$AP,31,FALSE),"")</f>
        <v/>
      </c>
      <c r="AI40" s="328" t="str">
        <f>IFERROR(VLOOKUP(AI38,'P1'!$B:$AP,31,FALSE),"")</f>
        <v/>
      </c>
      <c r="AJ40" s="328" t="str">
        <f>IFERROR(VLOOKUP(AJ38,'P1'!$B:$AP,31,FALSE),"")</f>
        <v/>
      </c>
      <c r="AK40" s="328" t="str">
        <f>IFERROR(VLOOKUP(AK38,'P1'!$B:$AP,31,FALSE),"")</f>
        <v/>
      </c>
      <c r="AL40" s="328" t="str">
        <f>IFERROR(VLOOKUP(AL38,'P1'!$B:$AP,31,FALSE),"")</f>
        <v/>
      </c>
      <c r="AM40" s="328" t="str">
        <f>IFERROR(VLOOKUP(AM38,'P1'!$B:$AP,31,FALSE),"")</f>
        <v/>
      </c>
      <c r="AN40" s="550"/>
      <c r="AO40" s="528"/>
      <c r="AP40" s="555"/>
      <c r="AQ40" s="556"/>
      <c r="AR40" s="528"/>
      <c r="AS40" s="528"/>
      <c r="AT40" s="529"/>
      <c r="AU40" s="329"/>
      <c r="AV40" s="329"/>
      <c r="AX40" s="329"/>
      <c r="AY40" s="329"/>
    </row>
    <row r="41" spans="1:51" s="302" customFormat="1" ht="12" customHeight="1">
      <c r="A41" s="530">
        <v>7</v>
      </c>
      <c r="B41" s="533"/>
      <c r="C41" s="536"/>
      <c r="D41" s="539" t="s">
        <v>400</v>
      </c>
      <c r="E41" s="319"/>
      <c r="F41" s="542"/>
      <c r="G41" s="543"/>
      <c r="H41" s="320" t="s">
        <v>401</v>
      </c>
      <c r="I41" s="321"/>
      <c r="J41" s="321"/>
      <c r="K41" s="321"/>
      <c r="L41" s="321"/>
      <c r="M41" s="321"/>
      <c r="N41" s="321"/>
      <c r="O41" s="321"/>
      <c r="P41" s="321"/>
      <c r="Q41" s="321"/>
      <c r="R41" s="321"/>
      <c r="S41" s="321"/>
      <c r="T41" s="321"/>
      <c r="U41" s="321"/>
      <c r="V41" s="321"/>
      <c r="W41" s="321"/>
      <c r="X41" s="321"/>
      <c r="Y41" s="321"/>
      <c r="Z41" s="321"/>
      <c r="AA41" s="321"/>
      <c r="AB41" s="321"/>
      <c r="AC41" s="321"/>
      <c r="AD41" s="321"/>
      <c r="AE41" s="321"/>
      <c r="AF41" s="321"/>
      <c r="AG41" s="321"/>
      <c r="AH41" s="321"/>
      <c r="AI41" s="321"/>
      <c r="AJ41" s="321"/>
      <c r="AK41" s="321"/>
      <c r="AL41" s="321"/>
      <c r="AM41" s="321"/>
      <c r="AN41" s="548">
        <f t="shared" ref="AN41" si="20">IF(LEFT($AN$1,6)="共同生活援助",SUM(I42:AM42),SUM(I42:AM43))</f>
        <v>0</v>
      </c>
      <c r="AO41" s="526">
        <f>IF($AN$3="４週",AN41/4,AN41/(DAY(EOMONTH($I$21,0))/7))</f>
        <v>0</v>
      </c>
      <c r="AP41" s="551"/>
      <c r="AQ41" s="552"/>
      <c r="AR41" s="526" t="str">
        <f t="shared" ref="AR41" si="21">IF($AN$3="４週",AU42,AV42)</f>
        <v/>
      </c>
      <c r="AS41" s="526"/>
      <c r="AT41" s="529"/>
      <c r="AU41" s="322" t="s">
        <v>402</v>
      </c>
      <c r="AV41" s="322" t="s">
        <v>403</v>
      </c>
      <c r="AX41" s="322" t="s">
        <v>404</v>
      </c>
      <c r="AY41" s="322" t="s">
        <v>405</v>
      </c>
    </row>
    <row r="42" spans="1:51" s="302" customFormat="1" ht="12" customHeight="1">
      <c r="A42" s="531"/>
      <c r="B42" s="534"/>
      <c r="C42" s="537"/>
      <c r="D42" s="540"/>
      <c r="E42" s="323"/>
      <c r="F42" s="544"/>
      <c r="G42" s="545"/>
      <c r="H42" s="324" t="s">
        <v>406</v>
      </c>
      <c r="I42" s="328" t="str">
        <f>IFERROR(VLOOKUP(I41,'P1'!$B:$AP,41,FALSE),"")</f>
        <v/>
      </c>
      <c r="J42" s="328" t="str">
        <f>IFERROR(VLOOKUP(J41,'P1'!$B:$AP,41,FALSE),"")</f>
        <v/>
      </c>
      <c r="K42" s="328" t="str">
        <f>IFERROR(VLOOKUP(K41,'P1'!$B:$AP,41,FALSE),"")</f>
        <v/>
      </c>
      <c r="L42" s="328" t="str">
        <f>IFERROR(VLOOKUP(L41,'P1'!$B:$AP,41,FALSE),"")</f>
        <v/>
      </c>
      <c r="M42" s="328" t="str">
        <f>IFERROR(VLOOKUP(M41,'P1'!$B:$AP,41,FALSE),"")</f>
        <v/>
      </c>
      <c r="N42" s="328" t="str">
        <f>IFERROR(VLOOKUP(N41,'P1'!$B:$AP,41,FALSE),"")</f>
        <v/>
      </c>
      <c r="O42" s="328" t="str">
        <f>IFERROR(VLOOKUP(O41,'P1'!$B:$AP,41,FALSE),"")</f>
        <v/>
      </c>
      <c r="P42" s="328" t="str">
        <f>IFERROR(VLOOKUP(P41,'P1'!$B:$AP,41,FALSE),"")</f>
        <v/>
      </c>
      <c r="Q42" s="328" t="str">
        <f>IFERROR(VLOOKUP(Q41,'P1'!$B:$AP,41,FALSE),"")</f>
        <v/>
      </c>
      <c r="R42" s="328" t="str">
        <f>IFERROR(VLOOKUP(R41,'P1'!$B:$AP,41,FALSE),"")</f>
        <v/>
      </c>
      <c r="S42" s="328" t="str">
        <f>IFERROR(VLOOKUP(S41,'P1'!$B:$AP,41,FALSE),"")</f>
        <v/>
      </c>
      <c r="T42" s="328" t="str">
        <f>IFERROR(VLOOKUP(T41,'P1'!$B:$AP,41,FALSE),"")</f>
        <v/>
      </c>
      <c r="U42" s="328" t="str">
        <f>IFERROR(VLOOKUP(U41,'P1'!$B:$AP,41,FALSE),"")</f>
        <v/>
      </c>
      <c r="V42" s="328" t="str">
        <f>IFERROR(VLOOKUP(V41,'P1'!$B:$AP,41,FALSE),"")</f>
        <v/>
      </c>
      <c r="W42" s="328" t="str">
        <f>IFERROR(VLOOKUP(W41,'P1'!$B:$AP,41,FALSE),"")</f>
        <v/>
      </c>
      <c r="X42" s="328" t="str">
        <f>IFERROR(VLOOKUP(X41,'P1'!$B:$AP,41,FALSE),"")</f>
        <v/>
      </c>
      <c r="Y42" s="328" t="str">
        <f>IFERROR(VLOOKUP(Y41,'P1'!$B:$AP,41,FALSE),"")</f>
        <v/>
      </c>
      <c r="Z42" s="328" t="str">
        <f>IFERROR(VLOOKUP(Z41,'P1'!$B:$AP,41,FALSE),"")</f>
        <v/>
      </c>
      <c r="AA42" s="328" t="str">
        <f>IFERROR(VLOOKUP(AA41,'P1'!$B:$AP,41,FALSE),"")</f>
        <v/>
      </c>
      <c r="AB42" s="328" t="str">
        <f>IFERROR(VLOOKUP(AB41,'P1'!$B:$AP,41,FALSE),"")</f>
        <v/>
      </c>
      <c r="AC42" s="328" t="str">
        <f>IFERROR(VLOOKUP(AC41,'P1'!$B:$AP,41,FALSE),"")</f>
        <v/>
      </c>
      <c r="AD42" s="328" t="str">
        <f>IFERROR(VLOOKUP(AD41,'P1'!$B:$AP,41,FALSE),"")</f>
        <v/>
      </c>
      <c r="AE42" s="328" t="str">
        <f>IFERROR(VLOOKUP(AE41,'P1'!$B:$AP,41,FALSE),"")</f>
        <v/>
      </c>
      <c r="AF42" s="328" t="str">
        <f>IFERROR(VLOOKUP(AF41,'P1'!$B:$AP,41,FALSE),"")</f>
        <v/>
      </c>
      <c r="AG42" s="328" t="str">
        <f>IFERROR(VLOOKUP(AG41,'P1'!$B:$AP,41,FALSE),"")</f>
        <v/>
      </c>
      <c r="AH42" s="328" t="str">
        <f>IFERROR(VLOOKUP(AH41,'P1'!$B:$AP,41,FALSE),"")</f>
        <v/>
      </c>
      <c r="AI42" s="328" t="str">
        <f>IFERROR(VLOOKUP(AI41,'P1'!$B:$AP,41,FALSE),"")</f>
        <v/>
      </c>
      <c r="AJ42" s="328" t="str">
        <f>IFERROR(VLOOKUP(AJ41,'P1'!$B:$AP,41,FALSE),"")</f>
        <v/>
      </c>
      <c r="AK42" s="328" t="str">
        <f>IFERROR(VLOOKUP(AK41,'P1'!$B:$AP,41,FALSE),"")</f>
        <v/>
      </c>
      <c r="AL42" s="328" t="str">
        <f>IFERROR(VLOOKUP(AL41,'P1'!$B:$AP,41,FALSE),"")</f>
        <v/>
      </c>
      <c r="AM42" s="328" t="str">
        <f>IFERROR(VLOOKUP(AM41,'P1'!$B:$AP,41,FALSE),"")</f>
        <v/>
      </c>
      <c r="AN42" s="549"/>
      <c r="AO42" s="527"/>
      <c r="AP42" s="553"/>
      <c r="AQ42" s="554"/>
      <c r="AR42" s="527"/>
      <c r="AS42" s="527"/>
      <c r="AT42" s="529"/>
      <c r="AU42" s="326" t="str">
        <f t="shared" ref="AU42" si="22">IFERROR(IF($D41="□",($AO41/$AK$6),($AO41/$AK$8)),"")</f>
        <v/>
      </c>
      <c r="AV42" s="326" t="str">
        <f t="shared" ref="AV42" si="23">IFERROR(IF($D41="□",($AN41/$AO$6),($AN41/$AO$8)),"")</f>
        <v/>
      </c>
      <c r="AX42" s="326" t="s">
        <v>565</v>
      </c>
      <c r="AY42" s="326" t="s">
        <v>565</v>
      </c>
    </row>
    <row r="43" spans="1:51" s="302" customFormat="1" ht="12" customHeight="1">
      <c r="A43" s="532"/>
      <c r="B43" s="535"/>
      <c r="C43" s="538"/>
      <c r="D43" s="541"/>
      <c r="E43" s="323"/>
      <c r="F43" s="546"/>
      <c r="G43" s="547"/>
      <c r="H43" s="327" t="s">
        <v>407</v>
      </c>
      <c r="I43" s="328" t="str">
        <f>IFERROR(VLOOKUP(I41,'P1'!$B:$AP,31,FALSE),"")</f>
        <v/>
      </c>
      <c r="J43" s="328" t="str">
        <f>IFERROR(VLOOKUP(J41,'P1'!$B:$AP,31,FALSE),"")</f>
        <v/>
      </c>
      <c r="K43" s="328" t="str">
        <f>IFERROR(VLOOKUP(K41,'P1'!$B:$AP,31,FALSE),"")</f>
        <v/>
      </c>
      <c r="L43" s="328" t="str">
        <f>IFERROR(VLOOKUP(L41,'P1'!$B:$AP,31,FALSE),"")</f>
        <v/>
      </c>
      <c r="M43" s="328" t="str">
        <f>IFERROR(VLOOKUP(M41,'P1'!$B:$AP,31,FALSE),"")</f>
        <v/>
      </c>
      <c r="N43" s="328" t="str">
        <f>IFERROR(VLOOKUP(N41,'P1'!$B:$AP,31,FALSE),"")</f>
        <v/>
      </c>
      <c r="O43" s="328" t="str">
        <f>IFERROR(VLOOKUP(O41,'P1'!$B:$AP,31,FALSE),"")</f>
        <v/>
      </c>
      <c r="P43" s="328" t="str">
        <f>IFERROR(VLOOKUP(P41,'P1'!$B:$AP,31,FALSE),"")</f>
        <v/>
      </c>
      <c r="Q43" s="328" t="str">
        <f>IFERROR(VLOOKUP(Q41,'P1'!$B:$AP,31,FALSE),"")</f>
        <v/>
      </c>
      <c r="R43" s="328" t="str">
        <f>IFERROR(VLOOKUP(R41,'P1'!$B:$AP,31,FALSE),"")</f>
        <v/>
      </c>
      <c r="S43" s="328" t="str">
        <f>IFERROR(VLOOKUP(S41,'P1'!$B:$AP,31,FALSE),"")</f>
        <v/>
      </c>
      <c r="T43" s="328" t="str">
        <f>IFERROR(VLOOKUP(T41,'P1'!$B:$AP,31,FALSE),"")</f>
        <v/>
      </c>
      <c r="U43" s="328" t="str">
        <f>IFERROR(VLOOKUP(U41,'P1'!$B:$AP,31,FALSE),"")</f>
        <v/>
      </c>
      <c r="V43" s="328" t="str">
        <f>IFERROR(VLOOKUP(V41,'P1'!$B:$AP,31,FALSE),"")</f>
        <v/>
      </c>
      <c r="W43" s="328" t="str">
        <f>IFERROR(VLOOKUP(W41,'P1'!$B:$AP,31,FALSE),"")</f>
        <v/>
      </c>
      <c r="X43" s="328" t="str">
        <f>IFERROR(VLOOKUP(X41,'P1'!$B:$AP,31,FALSE),"")</f>
        <v/>
      </c>
      <c r="Y43" s="328" t="str">
        <f>IFERROR(VLOOKUP(Y41,'P1'!$B:$AP,31,FALSE),"")</f>
        <v/>
      </c>
      <c r="Z43" s="328" t="str">
        <f>IFERROR(VLOOKUP(Z41,'P1'!$B:$AP,31,FALSE),"")</f>
        <v/>
      </c>
      <c r="AA43" s="328" t="str">
        <f>IFERROR(VLOOKUP(AA41,'P1'!$B:$AP,31,FALSE),"")</f>
        <v/>
      </c>
      <c r="AB43" s="328" t="str">
        <f>IFERROR(VLOOKUP(AB41,'P1'!$B:$AP,31,FALSE),"")</f>
        <v/>
      </c>
      <c r="AC43" s="328" t="str">
        <f>IFERROR(VLOOKUP(AC41,'P1'!$B:$AP,31,FALSE),"")</f>
        <v/>
      </c>
      <c r="AD43" s="328" t="str">
        <f>IFERROR(VLOOKUP(AD41,'P1'!$B:$AP,31,FALSE),"")</f>
        <v/>
      </c>
      <c r="AE43" s="328" t="str">
        <f>IFERROR(VLOOKUP(AE41,'P1'!$B:$AP,31,FALSE),"")</f>
        <v/>
      </c>
      <c r="AF43" s="328" t="str">
        <f>IFERROR(VLOOKUP(AF41,'P1'!$B:$AP,31,FALSE),"")</f>
        <v/>
      </c>
      <c r="AG43" s="328" t="str">
        <f>IFERROR(VLOOKUP(AG41,'P1'!$B:$AP,31,FALSE),"")</f>
        <v/>
      </c>
      <c r="AH43" s="328" t="str">
        <f>IFERROR(VLOOKUP(AH41,'P1'!$B:$AP,31,FALSE),"")</f>
        <v/>
      </c>
      <c r="AI43" s="328" t="str">
        <f>IFERROR(VLOOKUP(AI41,'P1'!$B:$AP,31,FALSE),"")</f>
        <v/>
      </c>
      <c r="AJ43" s="328" t="str">
        <f>IFERROR(VLOOKUP(AJ41,'P1'!$B:$AP,31,FALSE),"")</f>
        <v/>
      </c>
      <c r="AK43" s="328" t="str">
        <f>IFERROR(VLOOKUP(AK41,'P1'!$B:$AP,31,FALSE),"")</f>
        <v/>
      </c>
      <c r="AL43" s="328" t="str">
        <f>IFERROR(VLOOKUP(AL41,'P1'!$B:$AP,31,FALSE),"")</f>
        <v/>
      </c>
      <c r="AM43" s="328" t="str">
        <f>IFERROR(VLOOKUP(AM41,'P1'!$B:$AP,31,FALSE),"")</f>
        <v/>
      </c>
      <c r="AN43" s="550"/>
      <c r="AO43" s="528"/>
      <c r="AP43" s="555"/>
      <c r="AQ43" s="556"/>
      <c r="AR43" s="528"/>
      <c r="AS43" s="528"/>
      <c r="AT43" s="529"/>
      <c r="AU43" s="329"/>
      <c r="AV43" s="329"/>
      <c r="AX43" s="329"/>
      <c r="AY43" s="329"/>
    </row>
    <row r="44" spans="1:51" s="302" customFormat="1" ht="12" customHeight="1">
      <c r="A44" s="530">
        <v>8</v>
      </c>
      <c r="B44" s="533"/>
      <c r="C44" s="536"/>
      <c r="D44" s="539" t="s">
        <v>400</v>
      </c>
      <c r="E44" s="319"/>
      <c r="F44" s="542"/>
      <c r="G44" s="543"/>
      <c r="H44" s="320" t="s">
        <v>401</v>
      </c>
      <c r="I44" s="321"/>
      <c r="J44" s="321"/>
      <c r="K44" s="321"/>
      <c r="L44" s="321"/>
      <c r="M44" s="321"/>
      <c r="N44" s="321"/>
      <c r="O44" s="321"/>
      <c r="P44" s="321"/>
      <c r="Q44" s="321"/>
      <c r="R44" s="321"/>
      <c r="S44" s="321"/>
      <c r="T44" s="321"/>
      <c r="U44" s="321"/>
      <c r="V44" s="321"/>
      <c r="W44" s="321"/>
      <c r="X44" s="321"/>
      <c r="Y44" s="321"/>
      <c r="Z44" s="321"/>
      <c r="AA44" s="321"/>
      <c r="AB44" s="321"/>
      <c r="AC44" s="321"/>
      <c r="AD44" s="321"/>
      <c r="AE44" s="321"/>
      <c r="AF44" s="321"/>
      <c r="AG44" s="321"/>
      <c r="AH44" s="321"/>
      <c r="AI44" s="321"/>
      <c r="AJ44" s="321"/>
      <c r="AK44" s="321"/>
      <c r="AL44" s="321"/>
      <c r="AM44" s="321"/>
      <c r="AN44" s="548">
        <f t="shared" ref="AN44" si="24">IF(LEFT($AN$1,6)="共同生活援助",SUM(I45:AM45),SUM(I45:AM46))</f>
        <v>0</v>
      </c>
      <c r="AO44" s="526">
        <f>IF($AN$3="４週",AN44/4,AN44/(DAY(EOMONTH($I$21,0))/7))</f>
        <v>0</v>
      </c>
      <c r="AP44" s="551"/>
      <c r="AQ44" s="552"/>
      <c r="AR44" s="526" t="str">
        <f t="shared" ref="AR44" si="25">IF($AN$3="４週",AU45,AV45)</f>
        <v/>
      </c>
      <c r="AS44" s="526"/>
      <c r="AT44" s="529"/>
      <c r="AU44" s="322" t="s">
        <v>402</v>
      </c>
      <c r="AV44" s="322" t="s">
        <v>403</v>
      </c>
      <c r="AX44" s="322" t="s">
        <v>404</v>
      </c>
      <c r="AY44" s="322" t="s">
        <v>405</v>
      </c>
    </row>
    <row r="45" spans="1:51" s="302" customFormat="1" ht="12" customHeight="1">
      <c r="A45" s="531"/>
      <c r="B45" s="534"/>
      <c r="C45" s="537"/>
      <c r="D45" s="540"/>
      <c r="E45" s="323"/>
      <c r="F45" s="544"/>
      <c r="G45" s="545"/>
      <c r="H45" s="324" t="s">
        <v>406</v>
      </c>
      <c r="I45" s="328" t="str">
        <f>IFERROR(VLOOKUP(I44,'P1'!$B:$AP,41,FALSE),"")</f>
        <v/>
      </c>
      <c r="J45" s="328" t="str">
        <f>IFERROR(VLOOKUP(J44,'P1'!$B:$AP,41,FALSE),"")</f>
        <v/>
      </c>
      <c r="K45" s="328" t="str">
        <f>IFERROR(VLOOKUP(K44,'P1'!$B:$AP,41,FALSE),"")</f>
        <v/>
      </c>
      <c r="L45" s="328" t="str">
        <f>IFERROR(VLOOKUP(L44,'P1'!$B:$AP,41,FALSE),"")</f>
        <v/>
      </c>
      <c r="M45" s="328" t="str">
        <f>IFERROR(VLOOKUP(M44,'P1'!$B:$AP,41,FALSE),"")</f>
        <v/>
      </c>
      <c r="N45" s="328" t="str">
        <f>IFERROR(VLOOKUP(N44,'P1'!$B:$AP,41,FALSE),"")</f>
        <v/>
      </c>
      <c r="O45" s="328" t="str">
        <f>IFERROR(VLOOKUP(O44,'P1'!$B:$AP,41,FALSE),"")</f>
        <v/>
      </c>
      <c r="P45" s="328" t="str">
        <f>IFERROR(VLOOKUP(P44,'P1'!$B:$AP,41,FALSE),"")</f>
        <v/>
      </c>
      <c r="Q45" s="328" t="str">
        <f>IFERROR(VLOOKUP(Q44,'P1'!$B:$AP,41,FALSE),"")</f>
        <v/>
      </c>
      <c r="R45" s="328" t="str">
        <f>IFERROR(VLOOKUP(R44,'P1'!$B:$AP,41,FALSE),"")</f>
        <v/>
      </c>
      <c r="S45" s="328" t="str">
        <f>IFERROR(VLOOKUP(S44,'P1'!$B:$AP,41,FALSE),"")</f>
        <v/>
      </c>
      <c r="T45" s="328" t="str">
        <f>IFERROR(VLOOKUP(T44,'P1'!$B:$AP,41,FALSE),"")</f>
        <v/>
      </c>
      <c r="U45" s="328" t="str">
        <f>IFERROR(VLOOKUP(U44,'P1'!$B:$AP,41,FALSE),"")</f>
        <v/>
      </c>
      <c r="V45" s="328" t="str">
        <f>IFERROR(VLOOKUP(V44,'P1'!$B:$AP,41,FALSE),"")</f>
        <v/>
      </c>
      <c r="W45" s="328" t="str">
        <f>IFERROR(VLOOKUP(W44,'P1'!$B:$AP,41,FALSE),"")</f>
        <v/>
      </c>
      <c r="X45" s="328" t="str">
        <f>IFERROR(VLOOKUP(X44,'P1'!$B:$AP,41,FALSE),"")</f>
        <v/>
      </c>
      <c r="Y45" s="328" t="str">
        <f>IFERROR(VLOOKUP(Y44,'P1'!$B:$AP,41,FALSE),"")</f>
        <v/>
      </c>
      <c r="Z45" s="328" t="str">
        <f>IFERROR(VLOOKUP(Z44,'P1'!$B:$AP,41,FALSE),"")</f>
        <v/>
      </c>
      <c r="AA45" s="328" t="str">
        <f>IFERROR(VLOOKUP(AA44,'P1'!$B:$AP,41,FALSE),"")</f>
        <v/>
      </c>
      <c r="AB45" s="328" t="str">
        <f>IFERROR(VLOOKUP(AB44,'P1'!$B:$AP,41,FALSE),"")</f>
        <v/>
      </c>
      <c r="AC45" s="328" t="str">
        <f>IFERROR(VLOOKUP(AC44,'P1'!$B:$AP,41,FALSE),"")</f>
        <v/>
      </c>
      <c r="AD45" s="328" t="str">
        <f>IFERROR(VLOOKUP(AD44,'P1'!$B:$AP,41,FALSE),"")</f>
        <v/>
      </c>
      <c r="AE45" s="328" t="str">
        <f>IFERROR(VLOOKUP(AE44,'P1'!$B:$AP,41,FALSE),"")</f>
        <v/>
      </c>
      <c r="AF45" s="328" t="str">
        <f>IFERROR(VLOOKUP(AF44,'P1'!$B:$AP,41,FALSE),"")</f>
        <v/>
      </c>
      <c r="AG45" s="328" t="str">
        <f>IFERROR(VLOOKUP(AG44,'P1'!$B:$AP,41,FALSE),"")</f>
        <v/>
      </c>
      <c r="AH45" s="328" t="str">
        <f>IFERROR(VLOOKUP(AH44,'P1'!$B:$AP,41,FALSE),"")</f>
        <v/>
      </c>
      <c r="AI45" s="328" t="str">
        <f>IFERROR(VLOOKUP(AI44,'P1'!$B:$AP,41,FALSE),"")</f>
        <v/>
      </c>
      <c r="AJ45" s="328" t="str">
        <f>IFERROR(VLOOKUP(AJ44,'P1'!$B:$AP,41,FALSE),"")</f>
        <v/>
      </c>
      <c r="AK45" s="328" t="str">
        <f>IFERROR(VLOOKUP(AK44,'P1'!$B:$AP,41,FALSE),"")</f>
        <v/>
      </c>
      <c r="AL45" s="328" t="str">
        <f>IFERROR(VLOOKUP(AL44,'P1'!$B:$AP,41,FALSE),"")</f>
        <v/>
      </c>
      <c r="AM45" s="328" t="str">
        <f>IFERROR(VLOOKUP(AM44,'P1'!$B:$AP,41,FALSE),"")</f>
        <v/>
      </c>
      <c r="AN45" s="549"/>
      <c r="AO45" s="527"/>
      <c r="AP45" s="553"/>
      <c r="AQ45" s="554"/>
      <c r="AR45" s="527"/>
      <c r="AS45" s="527"/>
      <c r="AT45" s="529"/>
      <c r="AU45" s="326" t="str">
        <f t="shared" ref="AU45" si="26">IFERROR(IF($D44="□",($AO44/$AK$6),($AO44/$AK$8)),"")</f>
        <v/>
      </c>
      <c r="AV45" s="326" t="str">
        <f t="shared" ref="AV45" si="27">IFERROR(IF($D44="□",($AN44/$AO$6),($AN44/$AO$8)),"")</f>
        <v/>
      </c>
      <c r="AX45" s="326" t="s">
        <v>565</v>
      </c>
      <c r="AY45" s="326" t="s">
        <v>565</v>
      </c>
    </row>
    <row r="46" spans="1:51" s="302" customFormat="1" ht="12" customHeight="1">
      <c r="A46" s="532"/>
      <c r="B46" s="535"/>
      <c r="C46" s="538"/>
      <c r="D46" s="541"/>
      <c r="E46" s="323"/>
      <c r="F46" s="546"/>
      <c r="G46" s="547"/>
      <c r="H46" s="327" t="s">
        <v>407</v>
      </c>
      <c r="I46" s="328" t="str">
        <f>IFERROR(VLOOKUP(I44,'P1'!$B:$AP,31,FALSE),"")</f>
        <v/>
      </c>
      <c r="J46" s="328" t="str">
        <f>IFERROR(VLOOKUP(J44,'P1'!$B:$AP,31,FALSE),"")</f>
        <v/>
      </c>
      <c r="K46" s="328" t="str">
        <f>IFERROR(VLOOKUP(K44,'P1'!$B:$AP,31,FALSE),"")</f>
        <v/>
      </c>
      <c r="L46" s="328" t="str">
        <f>IFERROR(VLOOKUP(L44,'P1'!$B:$AP,31,FALSE),"")</f>
        <v/>
      </c>
      <c r="M46" s="328" t="str">
        <f>IFERROR(VLOOKUP(M44,'P1'!$B:$AP,31,FALSE),"")</f>
        <v/>
      </c>
      <c r="N46" s="328" t="str">
        <f>IFERROR(VLOOKUP(N44,'P1'!$B:$AP,31,FALSE),"")</f>
        <v/>
      </c>
      <c r="O46" s="328" t="str">
        <f>IFERROR(VLOOKUP(O44,'P1'!$B:$AP,31,FALSE),"")</f>
        <v/>
      </c>
      <c r="P46" s="328" t="str">
        <f>IFERROR(VLOOKUP(P44,'P1'!$B:$AP,31,FALSE),"")</f>
        <v/>
      </c>
      <c r="Q46" s="328" t="str">
        <f>IFERROR(VLOOKUP(Q44,'P1'!$B:$AP,31,FALSE),"")</f>
        <v/>
      </c>
      <c r="R46" s="328" t="str">
        <f>IFERROR(VLOOKUP(R44,'P1'!$B:$AP,31,FALSE),"")</f>
        <v/>
      </c>
      <c r="S46" s="328" t="str">
        <f>IFERROR(VLOOKUP(S44,'P1'!$B:$AP,31,FALSE),"")</f>
        <v/>
      </c>
      <c r="T46" s="328" t="str">
        <f>IFERROR(VLOOKUP(T44,'P1'!$B:$AP,31,FALSE),"")</f>
        <v/>
      </c>
      <c r="U46" s="328" t="str">
        <f>IFERROR(VLOOKUP(U44,'P1'!$B:$AP,31,FALSE),"")</f>
        <v/>
      </c>
      <c r="V46" s="328" t="str">
        <f>IFERROR(VLOOKUP(V44,'P1'!$B:$AP,31,FALSE),"")</f>
        <v/>
      </c>
      <c r="W46" s="328" t="str">
        <f>IFERROR(VLOOKUP(W44,'P1'!$B:$AP,31,FALSE),"")</f>
        <v/>
      </c>
      <c r="X46" s="328" t="str">
        <f>IFERROR(VLOOKUP(X44,'P1'!$B:$AP,31,FALSE),"")</f>
        <v/>
      </c>
      <c r="Y46" s="328" t="str">
        <f>IFERROR(VLOOKUP(Y44,'P1'!$B:$AP,31,FALSE),"")</f>
        <v/>
      </c>
      <c r="Z46" s="328" t="str">
        <f>IFERROR(VLOOKUP(Z44,'P1'!$B:$AP,31,FALSE),"")</f>
        <v/>
      </c>
      <c r="AA46" s="328" t="str">
        <f>IFERROR(VLOOKUP(AA44,'P1'!$B:$AP,31,FALSE),"")</f>
        <v/>
      </c>
      <c r="AB46" s="328" t="str">
        <f>IFERROR(VLOOKUP(AB44,'P1'!$B:$AP,31,FALSE),"")</f>
        <v/>
      </c>
      <c r="AC46" s="328" t="str">
        <f>IFERROR(VLOOKUP(AC44,'P1'!$B:$AP,31,FALSE),"")</f>
        <v/>
      </c>
      <c r="AD46" s="328" t="str">
        <f>IFERROR(VLOOKUP(AD44,'P1'!$B:$AP,31,FALSE),"")</f>
        <v/>
      </c>
      <c r="AE46" s="328" t="str">
        <f>IFERROR(VLOOKUP(AE44,'P1'!$B:$AP,31,FALSE),"")</f>
        <v/>
      </c>
      <c r="AF46" s="328" t="str">
        <f>IFERROR(VLOOKUP(AF44,'P1'!$B:$AP,31,FALSE),"")</f>
        <v/>
      </c>
      <c r="AG46" s="328" t="str">
        <f>IFERROR(VLOOKUP(AG44,'P1'!$B:$AP,31,FALSE),"")</f>
        <v/>
      </c>
      <c r="AH46" s="328" t="str">
        <f>IFERROR(VLOOKUP(AH44,'P1'!$B:$AP,31,FALSE),"")</f>
        <v/>
      </c>
      <c r="AI46" s="328" t="str">
        <f>IFERROR(VLOOKUP(AI44,'P1'!$B:$AP,31,FALSE),"")</f>
        <v/>
      </c>
      <c r="AJ46" s="328" t="str">
        <f>IFERROR(VLOOKUP(AJ44,'P1'!$B:$AP,31,FALSE),"")</f>
        <v/>
      </c>
      <c r="AK46" s="328" t="str">
        <f>IFERROR(VLOOKUP(AK44,'P1'!$B:$AP,31,FALSE),"")</f>
        <v/>
      </c>
      <c r="AL46" s="328" t="str">
        <f>IFERROR(VLOOKUP(AL44,'P1'!$B:$AP,31,FALSE),"")</f>
        <v/>
      </c>
      <c r="AM46" s="328" t="str">
        <f>IFERROR(VLOOKUP(AM44,'P1'!$B:$AP,31,FALSE),"")</f>
        <v/>
      </c>
      <c r="AN46" s="550"/>
      <c r="AO46" s="528"/>
      <c r="AP46" s="555"/>
      <c r="AQ46" s="556"/>
      <c r="AR46" s="528"/>
      <c r="AS46" s="528"/>
      <c r="AT46" s="529"/>
      <c r="AU46" s="329"/>
      <c r="AV46" s="329"/>
      <c r="AX46" s="329"/>
      <c r="AY46" s="329"/>
    </row>
    <row r="47" spans="1:51" s="302" customFormat="1" ht="12" customHeight="1">
      <c r="A47" s="530">
        <v>9</v>
      </c>
      <c r="B47" s="533"/>
      <c r="C47" s="536"/>
      <c r="D47" s="539" t="s">
        <v>400</v>
      </c>
      <c r="E47" s="319"/>
      <c r="F47" s="542"/>
      <c r="G47" s="543"/>
      <c r="H47" s="320" t="s">
        <v>401</v>
      </c>
      <c r="I47" s="321"/>
      <c r="J47" s="321"/>
      <c r="K47" s="321"/>
      <c r="L47" s="321"/>
      <c r="M47" s="321"/>
      <c r="N47" s="321"/>
      <c r="O47" s="321"/>
      <c r="P47" s="321"/>
      <c r="Q47" s="321"/>
      <c r="R47" s="321"/>
      <c r="S47" s="321"/>
      <c r="T47" s="321"/>
      <c r="U47" s="321"/>
      <c r="V47" s="321"/>
      <c r="W47" s="321"/>
      <c r="X47" s="321"/>
      <c r="Y47" s="321"/>
      <c r="Z47" s="321"/>
      <c r="AA47" s="321"/>
      <c r="AB47" s="321"/>
      <c r="AC47" s="321"/>
      <c r="AD47" s="321"/>
      <c r="AE47" s="321"/>
      <c r="AF47" s="321"/>
      <c r="AG47" s="321"/>
      <c r="AH47" s="321"/>
      <c r="AI47" s="321"/>
      <c r="AJ47" s="321"/>
      <c r="AK47" s="321"/>
      <c r="AL47" s="321"/>
      <c r="AM47" s="321"/>
      <c r="AN47" s="548">
        <f t="shared" ref="AN47" si="28">IF(LEFT($AN$1,6)="共同生活援助",SUM(I48:AM48),SUM(I48:AM49))</f>
        <v>0</v>
      </c>
      <c r="AO47" s="526">
        <f>IF($AN$3="４週",AN47/4,AN47/(DAY(EOMONTH($I$21,0))/7))</f>
        <v>0</v>
      </c>
      <c r="AP47" s="551"/>
      <c r="AQ47" s="552"/>
      <c r="AR47" s="526" t="str">
        <f t="shared" ref="AR47" si="29">IF($AN$3="４週",AU48,AV48)</f>
        <v/>
      </c>
      <c r="AS47" s="526"/>
      <c r="AT47" s="529"/>
      <c r="AU47" s="322" t="s">
        <v>402</v>
      </c>
      <c r="AV47" s="322" t="s">
        <v>403</v>
      </c>
      <c r="AX47" s="322" t="s">
        <v>404</v>
      </c>
      <c r="AY47" s="322" t="s">
        <v>405</v>
      </c>
    </row>
    <row r="48" spans="1:51" s="302" customFormat="1" ht="12" customHeight="1">
      <c r="A48" s="531"/>
      <c r="B48" s="534"/>
      <c r="C48" s="537"/>
      <c r="D48" s="540"/>
      <c r="E48" s="323"/>
      <c r="F48" s="544"/>
      <c r="G48" s="545"/>
      <c r="H48" s="324" t="s">
        <v>406</v>
      </c>
      <c r="I48" s="328" t="str">
        <f>IFERROR(VLOOKUP(I47,'P1'!$B:$AP,41,FALSE),"")</f>
        <v/>
      </c>
      <c r="J48" s="328" t="str">
        <f>IFERROR(VLOOKUP(J47,'P1'!$B:$AP,41,FALSE),"")</f>
        <v/>
      </c>
      <c r="K48" s="328" t="str">
        <f>IFERROR(VLOOKUP(K47,'P1'!$B:$AP,41,FALSE),"")</f>
        <v/>
      </c>
      <c r="L48" s="328" t="str">
        <f>IFERROR(VLOOKUP(L47,'P1'!$B:$AP,41,FALSE),"")</f>
        <v/>
      </c>
      <c r="M48" s="328" t="str">
        <f>IFERROR(VLOOKUP(M47,'P1'!$B:$AP,41,FALSE),"")</f>
        <v/>
      </c>
      <c r="N48" s="328" t="str">
        <f>IFERROR(VLOOKUP(N47,'P1'!$B:$AP,41,FALSE),"")</f>
        <v/>
      </c>
      <c r="O48" s="328" t="str">
        <f>IFERROR(VLOOKUP(O47,'P1'!$B:$AP,41,FALSE),"")</f>
        <v/>
      </c>
      <c r="P48" s="328" t="str">
        <f>IFERROR(VLOOKUP(P47,'P1'!$B:$AP,41,FALSE),"")</f>
        <v/>
      </c>
      <c r="Q48" s="328" t="str">
        <f>IFERROR(VLOOKUP(Q47,'P1'!$B:$AP,41,FALSE),"")</f>
        <v/>
      </c>
      <c r="R48" s="328" t="str">
        <f>IFERROR(VLOOKUP(R47,'P1'!$B:$AP,41,FALSE),"")</f>
        <v/>
      </c>
      <c r="S48" s="328" t="str">
        <f>IFERROR(VLOOKUP(S47,'P1'!$B:$AP,41,FALSE),"")</f>
        <v/>
      </c>
      <c r="T48" s="328" t="str">
        <f>IFERROR(VLOOKUP(T47,'P1'!$B:$AP,41,FALSE),"")</f>
        <v/>
      </c>
      <c r="U48" s="328" t="str">
        <f>IFERROR(VLOOKUP(U47,'P1'!$B:$AP,41,FALSE),"")</f>
        <v/>
      </c>
      <c r="V48" s="328" t="str">
        <f>IFERROR(VLOOKUP(V47,'P1'!$B:$AP,41,FALSE),"")</f>
        <v/>
      </c>
      <c r="W48" s="328" t="str">
        <f>IFERROR(VLOOKUP(W47,'P1'!$B:$AP,41,FALSE),"")</f>
        <v/>
      </c>
      <c r="X48" s="328" t="str">
        <f>IFERROR(VLOOKUP(X47,'P1'!$B:$AP,41,FALSE),"")</f>
        <v/>
      </c>
      <c r="Y48" s="328" t="str">
        <f>IFERROR(VLOOKUP(Y47,'P1'!$B:$AP,41,FALSE),"")</f>
        <v/>
      </c>
      <c r="Z48" s="328" t="str">
        <f>IFERROR(VLOOKUP(Z47,'P1'!$B:$AP,41,FALSE),"")</f>
        <v/>
      </c>
      <c r="AA48" s="328" t="str">
        <f>IFERROR(VLOOKUP(AA47,'P1'!$B:$AP,41,FALSE),"")</f>
        <v/>
      </c>
      <c r="AB48" s="328" t="str">
        <f>IFERROR(VLOOKUP(AB47,'P1'!$B:$AP,41,FALSE),"")</f>
        <v/>
      </c>
      <c r="AC48" s="328" t="str">
        <f>IFERROR(VLOOKUP(AC47,'P1'!$B:$AP,41,FALSE),"")</f>
        <v/>
      </c>
      <c r="AD48" s="328" t="str">
        <f>IFERROR(VLOOKUP(AD47,'P1'!$B:$AP,41,FALSE),"")</f>
        <v/>
      </c>
      <c r="AE48" s="328" t="str">
        <f>IFERROR(VLOOKUP(AE47,'P1'!$B:$AP,41,FALSE),"")</f>
        <v/>
      </c>
      <c r="AF48" s="328" t="str">
        <f>IFERROR(VLOOKUP(AF47,'P1'!$B:$AP,41,FALSE),"")</f>
        <v/>
      </c>
      <c r="AG48" s="328" t="str">
        <f>IFERROR(VLOOKUP(AG47,'P1'!$B:$AP,41,FALSE),"")</f>
        <v/>
      </c>
      <c r="AH48" s="328" t="str">
        <f>IFERROR(VLOOKUP(AH47,'P1'!$B:$AP,41,FALSE),"")</f>
        <v/>
      </c>
      <c r="AI48" s="328" t="str">
        <f>IFERROR(VLOOKUP(AI47,'P1'!$B:$AP,41,FALSE),"")</f>
        <v/>
      </c>
      <c r="AJ48" s="328" t="str">
        <f>IFERROR(VLOOKUP(AJ47,'P1'!$B:$AP,41,FALSE),"")</f>
        <v/>
      </c>
      <c r="AK48" s="328" t="str">
        <f>IFERROR(VLOOKUP(AK47,'P1'!$B:$AP,41,FALSE),"")</f>
        <v/>
      </c>
      <c r="AL48" s="328" t="str">
        <f>IFERROR(VLOOKUP(AL47,'P1'!$B:$AP,41,FALSE),"")</f>
        <v/>
      </c>
      <c r="AM48" s="328" t="str">
        <f>IFERROR(VLOOKUP(AM47,'P1'!$B:$AP,41,FALSE),"")</f>
        <v/>
      </c>
      <c r="AN48" s="549"/>
      <c r="AO48" s="527"/>
      <c r="AP48" s="553"/>
      <c r="AQ48" s="554"/>
      <c r="AR48" s="527"/>
      <c r="AS48" s="527"/>
      <c r="AT48" s="529"/>
      <c r="AU48" s="326" t="str">
        <f t="shared" ref="AU48" si="30">IFERROR(IF($D47="□",($AO47/$AK$6),($AO47/$AK$8)),"")</f>
        <v/>
      </c>
      <c r="AV48" s="326" t="str">
        <f t="shared" ref="AV48" si="31">IFERROR(IF($D47="□",($AN47/$AO$6),($AN47/$AO$8)),"")</f>
        <v/>
      </c>
      <c r="AX48" s="326" t="s">
        <v>565</v>
      </c>
      <c r="AY48" s="326" t="s">
        <v>565</v>
      </c>
    </row>
    <row r="49" spans="1:51" s="302" customFormat="1" ht="12" customHeight="1">
      <c r="A49" s="532"/>
      <c r="B49" s="535"/>
      <c r="C49" s="538"/>
      <c r="D49" s="541"/>
      <c r="E49" s="323"/>
      <c r="F49" s="546"/>
      <c r="G49" s="547"/>
      <c r="H49" s="327" t="s">
        <v>407</v>
      </c>
      <c r="I49" s="328" t="str">
        <f>IFERROR(VLOOKUP(I47,'P1'!$B:$AP,31,FALSE),"")</f>
        <v/>
      </c>
      <c r="J49" s="328" t="str">
        <f>IFERROR(VLOOKUP(J47,'P1'!$B:$AP,31,FALSE),"")</f>
        <v/>
      </c>
      <c r="K49" s="328" t="str">
        <f>IFERROR(VLOOKUP(K47,'P1'!$B:$AP,31,FALSE),"")</f>
        <v/>
      </c>
      <c r="L49" s="328" t="str">
        <f>IFERROR(VLOOKUP(L47,'P1'!$B:$AP,31,FALSE),"")</f>
        <v/>
      </c>
      <c r="M49" s="328" t="str">
        <f>IFERROR(VLOOKUP(M47,'P1'!$B:$AP,31,FALSE),"")</f>
        <v/>
      </c>
      <c r="N49" s="328" t="str">
        <f>IFERROR(VLOOKUP(N47,'P1'!$B:$AP,31,FALSE),"")</f>
        <v/>
      </c>
      <c r="O49" s="328" t="str">
        <f>IFERROR(VLOOKUP(O47,'P1'!$B:$AP,31,FALSE),"")</f>
        <v/>
      </c>
      <c r="P49" s="328" t="str">
        <f>IFERROR(VLOOKUP(P47,'P1'!$B:$AP,31,FALSE),"")</f>
        <v/>
      </c>
      <c r="Q49" s="328" t="str">
        <f>IFERROR(VLOOKUP(Q47,'P1'!$B:$AP,31,FALSE),"")</f>
        <v/>
      </c>
      <c r="R49" s="328" t="str">
        <f>IFERROR(VLOOKUP(R47,'P1'!$B:$AP,31,FALSE),"")</f>
        <v/>
      </c>
      <c r="S49" s="328" t="str">
        <f>IFERROR(VLOOKUP(S47,'P1'!$B:$AP,31,FALSE),"")</f>
        <v/>
      </c>
      <c r="T49" s="328" t="str">
        <f>IFERROR(VLOOKUP(T47,'P1'!$B:$AP,31,FALSE),"")</f>
        <v/>
      </c>
      <c r="U49" s="328" t="str">
        <f>IFERROR(VLOOKUP(U47,'P1'!$B:$AP,31,FALSE),"")</f>
        <v/>
      </c>
      <c r="V49" s="328" t="str">
        <f>IFERROR(VLOOKUP(V47,'P1'!$B:$AP,31,FALSE),"")</f>
        <v/>
      </c>
      <c r="W49" s="328" t="str">
        <f>IFERROR(VLOOKUP(W47,'P1'!$B:$AP,31,FALSE),"")</f>
        <v/>
      </c>
      <c r="X49" s="328" t="str">
        <f>IFERROR(VLOOKUP(X47,'P1'!$B:$AP,31,FALSE),"")</f>
        <v/>
      </c>
      <c r="Y49" s="328" t="str">
        <f>IFERROR(VLOOKUP(Y47,'P1'!$B:$AP,31,FALSE),"")</f>
        <v/>
      </c>
      <c r="Z49" s="328" t="str">
        <f>IFERROR(VLOOKUP(Z47,'P1'!$B:$AP,31,FALSE),"")</f>
        <v/>
      </c>
      <c r="AA49" s="328" t="str">
        <f>IFERROR(VLOOKUP(AA47,'P1'!$B:$AP,31,FALSE),"")</f>
        <v/>
      </c>
      <c r="AB49" s="328" t="str">
        <f>IFERROR(VLOOKUP(AB47,'P1'!$B:$AP,31,FALSE),"")</f>
        <v/>
      </c>
      <c r="AC49" s="328" t="str">
        <f>IFERROR(VLOOKUP(AC47,'P1'!$B:$AP,31,FALSE),"")</f>
        <v/>
      </c>
      <c r="AD49" s="328" t="str">
        <f>IFERROR(VLOOKUP(AD47,'P1'!$B:$AP,31,FALSE),"")</f>
        <v/>
      </c>
      <c r="AE49" s="328" t="str">
        <f>IFERROR(VLOOKUP(AE47,'P1'!$B:$AP,31,FALSE),"")</f>
        <v/>
      </c>
      <c r="AF49" s="328" t="str">
        <f>IFERROR(VLOOKUP(AF47,'P1'!$B:$AP,31,FALSE),"")</f>
        <v/>
      </c>
      <c r="AG49" s="328" t="str">
        <f>IFERROR(VLOOKUP(AG47,'P1'!$B:$AP,31,FALSE),"")</f>
        <v/>
      </c>
      <c r="AH49" s="328" t="str">
        <f>IFERROR(VLOOKUP(AH47,'P1'!$B:$AP,31,FALSE),"")</f>
        <v/>
      </c>
      <c r="AI49" s="328" t="str">
        <f>IFERROR(VLOOKUP(AI47,'P1'!$B:$AP,31,FALSE),"")</f>
        <v/>
      </c>
      <c r="AJ49" s="328" t="str">
        <f>IFERROR(VLOOKUP(AJ47,'P1'!$B:$AP,31,FALSE),"")</f>
        <v/>
      </c>
      <c r="AK49" s="328" t="str">
        <f>IFERROR(VLOOKUP(AK47,'P1'!$B:$AP,31,FALSE),"")</f>
        <v/>
      </c>
      <c r="AL49" s="328" t="str">
        <f>IFERROR(VLOOKUP(AL47,'P1'!$B:$AP,31,FALSE),"")</f>
        <v/>
      </c>
      <c r="AM49" s="328" t="str">
        <f>IFERROR(VLOOKUP(AM47,'P1'!$B:$AP,31,FALSE),"")</f>
        <v/>
      </c>
      <c r="AN49" s="550"/>
      <c r="AO49" s="528"/>
      <c r="AP49" s="555"/>
      <c r="AQ49" s="556"/>
      <c r="AR49" s="528"/>
      <c r="AS49" s="528"/>
      <c r="AT49" s="529"/>
      <c r="AU49" s="329"/>
      <c r="AV49" s="329"/>
      <c r="AX49" s="329"/>
      <c r="AY49" s="329"/>
    </row>
    <row r="50" spans="1:51" s="302" customFormat="1" ht="12" customHeight="1">
      <c r="A50" s="530">
        <v>10</v>
      </c>
      <c r="B50" s="533"/>
      <c r="C50" s="536"/>
      <c r="D50" s="539" t="s">
        <v>400</v>
      </c>
      <c r="E50" s="319"/>
      <c r="F50" s="542"/>
      <c r="G50" s="543"/>
      <c r="H50" s="320" t="s">
        <v>401</v>
      </c>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21"/>
      <c r="AL50" s="321"/>
      <c r="AM50" s="321"/>
      <c r="AN50" s="548">
        <f t="shared" ref="AN50" si="32">IF(LEFT($AN$1,6)="共同生活援助",SUM(I51:AM51),SUM(I51:AM52))</f>
        <v>0</v>
      </c>
      <c r="AO50" s="526">
        <f>IF($AN$3="４週",AN50/4,AN50/(DAY(EOMONTH($I$21,0))/7))</f>
        <v>0</v>
      </c>
      <c r="AP50" s="551"/>
      <c r="AQ50" s="552"/>
      <c r="AR50" s="526" t="str">
        <f t="shared" ref="AR50" si="33">IF($AN$3="４週",AU51,AV51)</f>
        <v/>
      </c>
      <c r="AS50" s="526"/>
      <c r="AT50" s="529"/>
      <c r="AU50" s="322" t="s">
        <v>402</v>
      </c>
      <c r="AV50" s="322" t="s">
        <v>403</v>
      </c>
      <c r="AX50" s="322" t="s">
        <v>404</v>
      </c>
      <c r="AY50" s="322" t="s">
        <v>405</v>
      </c>
    </row>
    <row r="51" spans="1:51" s="302" customFormat="1" ht="12" customHeight="1">
      <c r="A51" s="531"/>
      <c r="B51" s="534"/>
      <c r="C51" s="537"/>
      <c r="D51" s="540"/>
      <c r="E51" s="323"/>
      <c r="F51" s="544"/>
      <c r="G51" s="545"/>
      <c r="H51" s="324" t="s">
        <v>406</v>
      </c>
      <c r="I51" s="328" t="str">
        <f>IFERROR(VLOOKUP(I50,'P1'!$B:$AP,41,FALSE),"")</f>
        <v/>
      </c>
      <c r="J51" s="328" t="str">
        <f>IFERROR(VLOOKUP(J50,'P1'!$B:$AP,41,FALSE),"")</f>
        <v/>
      </c>
      <c r="K51" s="328" t="str">
        <f>IFERROR(VLOOKUP(K50,'P1'!$B:$AP,41,FALSE),"")</f>
        <v/>
      </c>
      <c r="L51" s="328" t="str">
        <f>IFERROR(VLOOKUP(L50,'P1'!$B:$AP,41,FALSE),"")</f>
        <v/>
      </c>
      <c r="M51" s="328" t="str">
        <f>IFERROR(VLOOKUP(M50,'P1'!$B:$AP,41,FALSE),"")</f>
        <v/>
      </c>
      <c r="N51" s="328" t="str">
        <f>IFERROR(VLOOKUP(N50,'P1'!$B:$AP,41,FALSE),"")</f>
        <v/>
      </c>
      <c r="O51" s="328" t="str">
        <f>IFERROR(VLOOKUP(O50,'P1'!$B:$AP,41,FALSE),"")</f>
        <v/>
      </c>
      <c r="P51" s="328" t="str">
        <f>IFERROR(VLOOKUP(P50,'P1'!$B:$AP,41,FALSE),"")</f>
        <v/>
      </c>
      <c r="Q51" s="328" t="str">
        <f>IFERROR(VLOOKUP(Q50,'P1'!$B:$AP,41,FALSE),"")</f>
        <v/>
      </c>
      <c r="R51" s="328" t="str">
        <f>IFERROR(VLOOKUP(R50,'P1'!$B:$AP,41,FALSE),"")</f>
        <v/>
      </c>
      <c r="S51" s="328" t="str">
        <f>IFERROR(VLOOKUP(S50,'P1'!$B:$AP,41,FALSE),"")</f>
        <v/>
      </c>
      <c r="T51" s="328" t="str">
        <f>IFERROR(VLOOKUP(T50,'P1'!$B:$AP,41,FALSE),"")</f>
        <v/>
      </c>
      <c r="U51" s="328" t="str">
        <f>IFERROR(VLOOKUP(U50,'P1'!$B:$AP,41,FALSE),"")</f>
        <v/>
      </c>
      <c r="V51" s="328" t="str">
        <f>IFERROR(VLOOKUP(V50,'P1'!$B:$AP,41,FALSE),"")</f>
        <v/>
      </c>
      <c r="W51" s="328" t="str">
        <f>IFERROR(VLOOKUP(W50,'P1'!$B:$AP,41,FALSE),"")</f>
        <v/>
      </c>
      <c r="X51" s="328" t="str">
        <f>IFERROR(VLOOKUP(X50,'P1'!$B:$AP,41,FALSE),"")</f>
        <v/>
      </c>
      <c r="Y51" s="328" t="str">
        <f>IFERROR(VLOOKUP(Y50,'P1'!$B:$AP,41,FALSE),"")</f>
        <v/>
      </c>
      <c r="Z51" s="328" t="str">
        <f>IFERROR(VLOOKUP(Z50,'P1'!$B:$AP,41,FALSE),"")</f>
        <v/>
      </c>
      <c r="AA51" s="328" t="str">
        <f>IFERROR(VLOOKUP(AA50,'P1'!$B:$AP,41,FALSE),"")</f>
        <v/>
      </c>
      <c r="AB51" s="328" t="str">
        <f>IFERROR(VLOOKUP(AB50,'P1'!$B:$AP,41,FALSE),"")</f>
        <v/>
      </c>
      <c r="AC51" s="328" t="str">
        <f>IFERROR(VLOOKUP(AC50,'P1'!$B:$AP,41,FALSE),"")</f>
        <v/>
      </c>
      <c r="AD51" s="328" t="str">
        <f>IFERROR(VLOOKUP(AD50,'P1'!$B:$AP,41,FALSE),"")</f>
        <v/>
      </c>
      <c r="AE51" s="328" t="str">
        <f>IFERROR(VLOOKUP(AE50,'P1'!$B:$AP,41,FALSE),"")</f>
        <v/>
      </c>
      <c r="AF51" s="328" t="str">
        <f>IFERROR(VLOOKUP(AF50,'P1'!$B:$AP,41,FALSE),"")</f>
        <v/>
      </c>
      <c r="AG51" s="328" t="str">
        <f>IFERROR(VLOOKUP(AG50,'P1'!$B:$AP,41,FALSE),"")</f>
        <v/>
      </c>
      <c r="AH51" s="328" t="str">
        <f>IFERROR(VLOOKUP(AH50,'P1'!$B:$AP,41,FALSE),"")</f>
        <v/>
      </c>
      <c r="AI51" s="328" t="str">
        <f>IFERROR(VLOOKUP(AI50,'P1'!$B:$AP,41,FALSE),"")</f>
        <v/>
      </c>
      <c r="AJ51" s="328" t="str">
        <f>IFERROR(VLOOKUP(AJ50,'P1'!$B:$AP,41,FALSE),"")</f>
        <v/>
      </c>
      <c r="AK51" s="328" t="str">
        <f>IFERROR(VLOOKUP(AK50,'P1'!$B:$AP,41,FALSE),"")</f>
        <v/>
      </c>
      <c r="AL51" s="328" t="str">
        <f>IFERROR(VLOOKUP(AL50,'P1'!$B:$AP,41,FALSE),"")</f>
        <v/>
      </c>
      <c r="AM51" s="328" t="str">
        <f>IFERROR(VLOOKUP(AM50,'P1'!$B:$AP,41,FALSE),"")</f>
        <v/>
      </c>
      <c r="AN51" s="549"/>
      <c r="AO51" s="527"/>
      <c r="AP51" s="553"/>
      <c r="AQ51" s="554"/>
      <c r="AR51" s="527"/>
      <c r="AS51" s="527"/>
      <c r="AT51" s="529"/>
      <c r="AU51" s="326" t="str">
        <f t="shared" ref="AU51" si="34">IFERROR(IF($D50="□",($AO50/$AK$6),($AO50/$AK$8)),"")</f>
        <v/>
      </c>
      <c r="AV51" s="326" t="str">
        <f t="shared" ref="AV51" si="35">IFERROR(IF($D50="□",($AN50/$AO$6),($AN50/$AO$8)),"")</f>
        <v/>
      </c>
      <c r="AX51" s="326" t="s">
        <v>565</v>
      </c>
      <c r="AY51" s="326" t="s">
        <v>565</v>
      </c>
    </row>
    <row r="52" spans="1:51" s="302" customFormat="1" ht="12" customHeight="1">
      <c r="A52" s="532"/>
      <c r="B52" s="535"/>
      <c r="C52" s="538"/>
      <c r="D52" s="541"/>
      <c r="E52" s="323"/>
      <c r="F52" s="546"/>
      <c r="G52" s="547"/>
      <c r="H52" s="327" t="s">
        <v>407</v>
      </c>
      <c r="I52" s="328" t="str">
        <f>IFERROR(VLOOKUP(I50,'P1'!$B:$AP,31,FALSE),"")</f>
        <v/>
      </c>
      <c r="J52" s="328" t="str">
        <f>IFERROR(VLOOKUP(J50,'P1'!$B:$AP,31,FALSE),"")</f>
        <v/>
      </c>
      <c r="K52" s="328" t="str">
        <f>IFERROR(VLOOKUP(K50,'P1'!$B:$AP,31,FALSE),"")</f>
        <v/>
      </c>
      <c r="L52" s="328" t="str">
        <f>IFERROR(VLOOKUP(L50,'P1'!$B:$AP,31,FALSE),"")</f>
        <v/>
      </c>
      <c r="M52" s="328" t="str">
        <f>IFERROR(VLOOKUP(M50,'P1'!$B:$AP,31,FALSE),"")</f>
        <v/>
      </c>
      <c r="N52" s="328" t="str">
        <f>IFERROR(VLOOKUP(N50,'P1'!$B:$AP,31,FALSE),"")</f>
        <v/>
      </c>
      <c r="O52" s="328" t="str">
        <f>IFERROR(VLOOKUP(O50,'P1'!$B:$AP,31,FALSE),"")</f>
        <v/>
      </c>
      <c r="P52" s="328" t="str">
        <f>IFERROR(VLOOKUP(P50,'P1'!$B:$AP,31,FALSE),"")</f>
        <v/>
      </c>
      <c r="Q52" s="328" t="str">
        <f>IFERROR(VLOOKUP(Q50,'P1'!$B:$AP,31,FALSE),"")</f>
        <v/>
      </c>
      <c r="R52" s="328" t="str">
        <f>IFERROR(VLOOKUP(R50,'P1'!$B:$AP,31,FALSE),"")</f>
        <v/>
      </c>
      <c r="S52" s="328" t="str">
        <f>IFERROR(VLOOKUP(S50,'P1'!$B:$AP,31,FALSE),"")</f>
        <v/>
      </c>
      <c r="T52" s="328" t="str">
        <f>IFERROR(VLOOKUP(T50,'P1'!$B:$AP,31,FALSE),"")</f>
        <v/>
      </c>
      <c r="U52" s="328" t="str">
        <f>IFERROR(VLOOKUP(U50,'P1'!$B:$AP,31,FALSE),"")</f>
        <v/>
      </c>
      <c r="V52" s="328" t="str">
        <f>IFERROR(VLOOKUP(V50,'P1'!$B:$AP,31,FALSE),"")</f>
        <v/>
      </c>
      <c r="W52" s="328" t="str">
        <f>IFERROR(VLOOKUP(W50,'P1'!$B:$AP,31,FALSE),"")</f>
        <v/>
      </c>
      <c r="X52" s="328" t="str">
        <f>IFERROR(VLOOKUP(X50,'P1'!$B:$AP,31,FALSE),"")</f>
        <v/>
      </c>
      <c r="Y52" s="328" t="str">
        <f>IFERROR(VLOOKUP(Y50,'P1'!$B:$AP,31,FALSE),"")</f>
        <v/>
      </c>
      <c r="Z52" s="328" t="str">
        <f>IFERROR(VLOOKUP(Z50,'P1'!$B:$AP,31,FALSE),"")</f>
        <v/>
      </c>
      <c r="AA52" s="328" t="str">
        <f>IFERROR(VLOOKUP(AA50,'P1'!$B:$AP,31,FALSE),"")</f>
        <v/>
      </c>
      <c r="AB52" s="328" t="str">
        <f>IFERROR(VLOOKUP(AB50,'P1'!$B:$AP,31,FALSE),"")</f>
        <v/>
      </c>
      <c r="AC52" s="328" t="str">
        <f>IFERROR(VLOOKUP(AC50,'P1'!$B:$AP,31,FALSE),"")</f>
        <v/>
      </c>
      <c r="AD52" s="328" t="str">
        <f>IFERROR(VLOOKUP(AD50,'P1'!$B:$AP,31,FALSE),"")</f>
        <v/>
      </c>
      <c r="AE52" s="328" t="str">
        <f>IFERROR(VLOOKUP(AE50,'P1'!$B:$AP,31,FALSE),"")</f>
        <v/>
      </c>
      <c r="AF52" s="328" t="str">
        <f>IFERROR(VLOOKUP(AF50,'P1'!$B:$AP,31,FALSE),"")</f>
        <v/>
      </c>
      <c r="AG52" s="328" t="str">
        <f>IFERROR(VLOOKUP(AG50,'P1'!$B:$AP,31,FALSE),"")</f>
        <v/>
      </c>
      <c r="AH52" s="328" t="str">
        <f>IFERROR(VLOOKUP(AH50,'P1'!$B:$AP,31,FALSE),"")</f>
        <v/>
      </c>
      <c r="AI52" s="328" t="str">
        <f>IFERROR(VLOOKUP(AI50,'P1'!$B:$AP,31,FALSE),"")</f>
        <v/>
      </c>
      <c r="AJ52" s="328" t="str">
        <f>IFERROR(VLOOKUP(AJ50,'P1'!$B:$AP,31,FALSE),"")</f>
        <v/>
      </c>
      <c r="AK52" s="328" t="str">
        <f>IFERROR(VLOOKUP(AK50,'P1'!$B:$AP,31,FALSE),"")</f>
        <v/>
      </c>
      <c r="AL52" s="328" t="str">
        <f>IFERROR(VLOOKUP(AL50,'P1'!$B:$AP,31,FALSE),"")</f>
        <v/>
      </c>
      <c r="AM52" s="328" t="str">
        <f>IFERROR(VLOOKUP(AM50,'P1'!$B:$AP,31,FALSE),"")</f>
        <v/>
      </c>
      <c r="AN52" s="550"/>
      <c r="AO52" s="528"/>
      <c r="AP52" s="555"/>
      <c r="AQ52" s="556"/>
      <c r="AR52" s="528"/>
      <c r="AS52" s="528"/>
      <c r="AT52" s="529"/>
      <c r="AU52" s="329"/>
      <c r="AV52" s="329"/>
      <c r="AX52" s="329"/>
      <c r="AY52" s="329"/>
    </row>
    <row r="53" spans="1:51" s="302" customFormat="1" ht="12" customHeight="1">
      <c r="A53" s="530">
        <v>11</v>
      </c>
      <c r="B53" s="533"/>
      <c r="C53" s="536"/>
      <c r="D53" s="539" t="s">
        <v>400</v>
      </c>
      <c r="E53" s="319"/>
      <c r="F53" s="542"/>
      <c r="G53" s="543"/>
      <c r="H53" s="320" t="s">
        <v>401</v>
      </c>
      <c r="I53" s="321"/>
      <c r="J53" s="321"/>
      <c r="K53" s="321"/>
      <c r="L53" s="321"/>
      <c r="M53" s="321"/>
      <c r="N53" s="321"/>
      <c r="O53" s="321"/>
      <c r="P53" s="321"/>
      <c r="Q53" s="321"/>
      <c r="R53" s="321"/>
      <c r="S53" s="321"/>
      <c r="T53" s="321"/>
      <c r="U53" s="321"/>
      <c r="V53" s="321"/>
      <c r="W53" s="321"/>
      <c r="X53" s="321"/>
      <c r="Y53" s="321"/>
      <c r="Z53" s="321"/>
      <c r="AA53" s="321"/>
      <c r="AB53" s="321"/>
      <c r="AC53" s="321"/>
      <c r="AD53" s="321"/>
      <c r="AE53" s="321"/>
      <c r="AF53" s="321"/>
      <c r="AG53" s="321"/>
      <c r="AH53" s="321"/>
      <c r="AI53" s="321"/>
      <c r="AJ53" s="321"/>
      <c r="AK53" s="321"/>
      <c r="AL53" s="321"/>
      <c r="AM53" s="321"/>
      <c r="AN53" s="548">
        <f t="shared" ref="AN53" si="36">IF(LEFT($AN$1,6)="共同生活援助",SUM(I54:AM54),SUM(I54:AM55))</f>
        <v>0</v>
      </c>
      <c r="AO53" s="526">
        <f>IF($AN$3="４週",AN53/4,AN53/(DAY(EOMONTH($I$21,0))/7))</f>
        <v>0</v>
      </c>
      <c r="AP53" s="551"/>
      <c r="AQ53" s="552"/>
      <c r="AR53" s="526" t="str">
        <f t="shared" ref="AR53" si="37">IF($AN$3="４週",AU54,AV54)</f>
        <v/>
      </c>
      <c r="AS53" s="526"/>
      <c r="AT53" s="529"/>
      <c r="AU53" s="322" t="s">
        <v>402</v>
      </c>
      <c r="AV53" s="322" t="s">
        <v>403</v>
      </c>
      <c r="AX53" s="322" t="s">
        <v>404</v>
      </c>
      <c r="AY53" s="322" t="s">
        <v>405</v>
      </c>
    </row>
    <row r="54" spans="1:51" s="302" customFormat="1" ht="12" customHeight="1">
      <c r="A54" s="531"/>
      <c r="B54" s="534"/>
      <c r="C54" s="537"/>
      <c r="D54" s="540"/>
      <c r="E54" s="323"/>
      <c r="F54" s="544"/>
      <c r="G54" s="545"/>
      <c r="H54" s="324" t="s">
        <v>406</v>
      </c>
      <c r="I54" s="328" t="str">
        <f>IFERROR(VLOOKUP(I53,'P1'!$B:$AP,41,FALSE),"")</f>
        <v/>
      </c>
      <c r="J54" s="328" t="str">
        <f>IFERROR(VLOOKUP(J53,'P1'!$B:$AP,41,FALSE),"")</f>
        <v/>
      </c>
      <c r="K54" s="328" t="str">
        <f>IFERROR(VLOOKUP(K53,'P1'!$B:$AP,41,FALSE),"")</f>
        <v/>
      </c>
      <c r="L54" s="328" t="str">
        <f>IFERROR(VLOOKUP(L53,'P1'!$B:$AP,41,FALSE),"")</f>
        <v/>
      </c>
      <c r="M54" s="328" t="str">
        <f>IFERROR(VLOOKUP(M53,'P1'!$B:$AP,41,FALSE),"")</f>
        <v/>
      </c>
      <c r="N54" s="328" t="str">
        <f>IFERROR(VLOOKUP(N53,'P1'!$B:$AP,41,FALSE),"")</f>
        <v/>
      </c>
      <c r="O54" s="328" t="str">
        <f>IFERROR(VLOOKUP(O53,'P1'!$B:$AP,41,FALSE),"")</f>
        <v/>
      </c>
      <c r="P54" s="328" t="str">
        <f>IFERROR(VLOOKUP(P53,'P1'!$B:$AP,41,FALSE),"")</f>
        <v/>
      </c>
      <c r="Q54" s="328" t="str">
        <f>IFERROR(VLOOKUP(Q53,'P1'!$B:$AP,41,FALSE),"")</f>
        <v/>
      </c>
      <c r="R54" s="328" t="str">
        <f>IFERROR(VLOOKUP(R53,'P1'!$B:$AP,41,FALSE),"")</f>
        <v/>
      </c>
      <c r="S54" s="328" t="str">
        <f>IFERROR(VLOOKUP(S53,'P1'!$B:$AP,41,FALSE),"")</f>
        <v/>
      </c>
      <c r="T54" s="328" t="str">
        <f>IFERROR(VLOOKUP(T53,'P1'!$B:$AP,41,FALSE),"")</f>
        <v/>
      </c>
      <c r="U54" s="328" t="str">
        <f>IFERROR(VLOOKUP(U53,'P1'!$B:$AP,41,FALSE),"")</f>
        <v/>
      </c>
      <c r="V54" s="328" t="str">
        <f>IFERROR(VLOOKUP(V53,'P1'!$B:$AP,41,FALSE),"")</f>
        <v/>
      </c>
      <c r="W54" s="328" t="str">
        <f>IFERROR(VLOOKUP(W53,'P1'!$B:$AP,41,FALSE),"")</f>
        <v/>
      </c>
      <c r="X54" s="328" t="str">
        <f>IFERROR(VLOOKUP(X53,'P1'!$B:$AP,41,FALSE),"")</f>
        <v/>
      </c>
      <c r="Y54" s="328" t="str">
        <f>IFERROR(VLOOKUP(Y53,'P1'!$B:$AP,41,FALSE),"")</f>
        <v/>
      </c>
      <c r="Z54" s="328" t="str">
        <f>IFERROR(VLOOKUP(Z53,'P1'!$B:$AP,41,FALSE),"")</f>
        <v/>
      </c>
      <c r="AA54" s="328" t="str">
        <f>IFERROR(VLOOKUP(AA53,'P1'!$B:$AP,41,FALSE),"")</f>
        <v/>
      </c>
      <c r="AB54" s="328" t="str">
        <f>IFERROR(VLOOKUP(AB53,'P1'!$B:$AP,41,FALSE),"")</f>
        <v/>
      </c>
      <c r="AC54" s="328" t="str">
        <f>IFERROR(VLOOKUP(AC53,'P1'!$B:$AP,41,FALSE),"")</f>
        <v/>
      </c>
      <c r="AD54" s="328" t="str">
        <f>IFERROR(VLOOKUP(AD53,'P1'!$B:$AP,41,FALSE),"")</f>
        <v/>
      </c>
      <c r="AE54" s="328" t="str">
        <f>IFERROR(VLOOKUP(AE53,'P1'!$B:$AP,41,FALSE),"")</f>
        <v/>
      </c>
      <c r="AF54" s="328" t="str">
        <f>IFERROR(VLOOKUP(AF53,'P1'!$B:$AP,41,FALSE),"")</f>
        <v/>
      </c>
      <c r="AG54" s="328" t="str">
        <f>IFERROR(VLOOKUP(AG53,'P1'!$B:$AP,41,FALSE),"")</f>
        <v/>
      </c>
      <c r="AH54" s="328" t="str">
        <f>IFERROR(VLOOKUP(AH53,'P1'!$B:$AP,41,FALSE),"")</f>
        <v/>
      </c>
      <c r="AI54" s="328" t="str">
        <f>IFERROR(VLOOKUP(AI53,'P1'!$B:$AP,41,FALSE),"")</f>
        <v/>
      </c>
      <c r="AJ54" s="328" t="str">
        <f>IFERROR(VLOOKUP(AJ53,'P1'!$B:$AP,41,FALSE),"")</f>
        <v/>
      </c>
      <c r="AK54" s="328" t="str">
        <f>IFERROR(VLOOKUP(AK53,'P1'!$B:$AP,41,FALSE),"")</f>
        <v/>
      </c>
      <c r="AL54" s="328" t="str">
        <f>IFERROR(VLOOKUP(AL53,'P1'!$B:$AP,41,FALSE),"")</f>
        <v/>
      </c>
      <c r="AM54" s="328" t="str">
        <f>IFERROR(VLOOKUP(AM53,'P1'!$B:$AP,41,FALSE),"")</f>
        <v/>
      </c>
      <c r="AN54" s="549"/>
      <c r="AO54" s="527"/>
      <c r="AP54" s="553"/>
      <c r="AQ54" s="554"/>
      <c r="AR54" s="527"/>
      <c r="AS54" s="527"/>
      <c r="AT54" s="529"/>
      <c r="AU54" s="326" t="str">
        <f t="shared" ref="AU54" si="38">IFERROR(IF($D53="□",($AO53/$AK$6),($AO53/$AK$8)),"")</f>
        <v/>
      </c>
      <c r="AV54" s="326" t="str">
        <f t="shared" ref="AV54" si="39">IFERROR(IF($D53="□",($AN53/$AO$6),($AN53/$AO$8)),"")</f>
        <v/>
      </c>
      <c r="AX54" s="326" t="s">
        <v>565</v>
      </c>
      <c r="AY54" s="326" t="s">
        <v>565</v>
      </c>
    </row>
    <row r="55" spans="1:51" s="302" customFormat="1" ht="12" customHeight="1">
      <c r="A55" s="532"/>
      <c r="B55" s="535"/>
      <c r="C55" s="538"/>
      <c r="D55" s="541"/>
      <c r="E55" s="323"/>
      <c r="F55" s="546"/>
      <c r="G55" s="547"/>
      <c r="H55" s="327" t="s">
        <v>407</v>
      </c>
      <c r="I55" s="328" t="str">
        <f>IFERROR(VLOOKUP(I53,'P1'!$B:$AP,31,FALSE),"")</f>
        <v/>
      </c>
      <c r="J55" s="328" t="str">
        <f>IFERROR(VLOOKUP(J53,'P1'!$B:$AP,31,FALSE),"")</f>
        <v/>
      </c>
      <c r="K55" s="328" t="str">
        <f>IFERROR(VLOOKUP(K53,'P1'!$B:$AP,31,FALSE),"")</f>
        <v/>
      </c>
      <c r="L55" s="328" t="str">
        <f>IFERROR(VLOOKUP(L53,'P1'!$B:$AP,31,FALSE),"")</f>
        <v/>
      </c>
      <c r="M55" s="328" t="str">
        <f>IFERROR(VLOOKUP(M53,'P1'!$B:$AP,31,FALSE),"")</f>
        <v/>
      </c>
      <c r="N55" s="328" t="str">
        <f>IFERROR(VLOOKUP(N53,'P1'!$B:$AP,31,FALSE),"")</f>
        <v/>
      </c>
      <c r="O55" s="328" t="str">
        <f>IFERROR(VLOOKUP(O53,'P1'!$B:$AP,31,FALSE),"")</f>
        <v/>
      </c>
      <c r="P55" s="328" t="str">
        <f>IFERROR(VLOOKUP(P53,'P1'!$B:$AP,31,FALSE),"")</f>
        <v/>
      </c>
      <c r="Q55" s="328" t="str">
        <f>IFERROR(VLOOKUP(Q53,'P1'!$B:$AP,31,FALSE),"")</f>
        <v/>
      </c>
      <c r="R55" s="328" t="str">
        <f>IFERROR(VLOOKUP(R53,'P1'!$B:$AP,31,FALSE),"")</f>
        <v/>
      </c>
      <c r="S55" s="328" t="str">
        <f>IFERROR(VLOOKUP(S53,'P1'!$B:$AP,31,FALSE),"")</f>
        <v/>
      </c>
      <c r="T55" s="328" t="str">
        <f>IFERROR(VLOOKUP(T53,'P1'!$B:$AP,31,FALSE),"")</f>
        <v/>
      </c>
      <c r="U55" s="328" t="str">
        <f>IFERROR(VLOOKUP(U53,'P1'!$B:$AP,31,FALSE),"")</f>
        <v/>
      </c>
      <c r="V55" s="328" t="str">
        <f>IFERROR(VLOOKUP(V53,'P1'!$B:$AP,31,FALSE),"")</f>
        <v/>
      </c>
      <c r="W55" s="328" t="str">
        <f>IFERROR(VLOOKUP(W53,'P1'!$B:$AP,31,FALSE),"")</f>
        <v/>
      </c>
      <c r="X55" s="328" t="str">
        <f>IFERROR(VLOOKUP(X53,'P1'!$B:$AP,31,FALSE),"")</f>
        <v/>
      </c>
      <c r="Y55" s="328" t="str">
        <f>IFERROR(VLOOKUP(Y53,'P1'!$B:$AP,31,FALSE),"")</f>
        <v/>
      </c>
      <c r="Z55" s="328" t="str">
        <f>IFERROR(VLOOKUP(Z53,'P1'!$B:$AP,31,FALSE),"")</f>
        <v/>
      </c>
      <c r="AA55" s="328" t="str">
        <f>IFERROR(VLOOKUP(AA53,'P1'!$B:$AP,31,FALSE),"")</f>
        <v/>
      </c>
      <c r="AB55" s="328" t="str">
        <f>IFERROR(VLOOKUP(AB53,'P1'!$B:$AP,31,FALSE),"")</f>
        <v/>
      </c>
      <c r="AC55" s="328" t="str">
        <f>IFERROR(VLOOKUP(AC53,'P1'!$B:$AP,31,FALSE),"")</f>
        <v/>
      </c>
      <c r="AD55" s="328" t="str">
        <f>IFERROR(VLOOKUP(AD53,'P1'!$B:$AP,31,FALSE),"")</f>
        <v/>
      </c>
      <c r="AE55" s="328" t="str">
        <f>IFERROR(VLOOKUP(AE53,'P1'!$B:$AP,31,FALSE),"")</f>
        <v/>
      </c>
      <c r="AF55" s="328" t="str">
        <f>IFERROR(VLOOKUP(AF53,'P1'!$B:$AP,31,FALSE),"")</f>
        <v/>
      </c>
      <c r="AG55" s="328" t="str">
        <f>IFERROR(VLOOKUP(AG53,'P1'!$B:$AP,31,FALSE),"")</f>
        <v/>
      </c>
      <c r="AH55" s="328" t="str">
        <f>IFERROR(VLOOKUP(AH53,'P1'!$B:$AP,31,FALSE),"")</f>
        <v/>
      </c>
      <c r="AI55" s="328" t="str">
        <f>IFERROR(VLOOKUP(AI53,'P1'!$B:$AP,31,FALSE),"")</f>
        <v/>
      </c>
      <c r="AJ55" s="328" t="str">
        <f>IFERROR(VLOOKUP(AJ53,'P1'!$B:$AP,31,FALSE),"")</f>
        <v/>
      </c>
      <c r="AK55" s="328" t="str">
        <f>IFERROR(VLOOKUP(AK53,'P1'!$B:$AP,31,FALSE),"")</f>
        <v/>
      </c>
      <c r="AL55" s="328" t="str">
        <f>IFERROR(VLOOKUP(AL53,'P1'!$B:$AP,31,FALSE),"")</f>
        <v/>
      </c>
      <c r="AM55" s="328" t="str">
        <f>IFERROR(VLOOKUP(AM53,'P1'!$B:$AP,31,FALSE),"")</f>
        <v/>
      </c>
      <c r="AN55" s="550"/>
      <c r="AO55" s="528"/>
      <c r="AP55" s="555"/>
      <c r="AQ55" s="556"/>
      <c r="AR55" s="528"/>
      <c r="AS55" s="528"/>
      <c r="AT55" s="529"/>
      <c r="AU55" s="329"/>
      <c r="AV55" s="329"/>
      <c r="AX55" s="329"/>
      <c r="AY55" s="329"/>
    </row>
    <row r="56" spans="1:51" s="302" customFormat="1" ht="12" customHeight="1">
      <c r="A56" s="530">
        <v>12</v>
      </c>
      <c r="B56" s="533"/>
      <c r="C56" s="536"/>
      <c r="D56" s="539" t="s">
        <v>400</v>
      </c>
      <c r="E56" s="319"/>
      <c r="F56" s="542"/>
      <c r="G56" s="543"/>
      <c r="H56" s="320" t="s">
        <v>401</v>
      </c>
      <c r="I56" s="321"/>
      <c r="J56" s="321"/>
      <c r="K56" s="321"/>
      <c r="L56" s="321"/>
      <c r="M56" s="321"/>
      <c r="N56" s="321"/>
      <c r="O56" s="321"/>
      <c r="P56" s="321"/>
      <c r="Q56" s="321"/>
      <c r="R56" s="321"/>
      <c r="S56" s="321"/>
      <c r="T56" s="321"/>
      <c r="U56" s="321"/>
      <c r="V56" s="321"/>
      <c r="W56" s="321"/>
      <c r="X56" s="321"/>
      <c r="Y56" s="321"/>
      <c r="Z56" s="321"/>
      <c r="AA56" s="321"/>
      <c r="AB56" s="321"/>
      <c r="AC56" s="321"/>
      <c r="AD56" s="321"/>
      <c r="AE56" s="321"/>
      <c r="AF56" s="321"/>
      <c r="AG56" s="321"/>
      <c r="AH56" s="321"/>
      <c r="AI56" s="321"/>
      <c r="AJ56" s="321"/>
      <c r="AK56" s="321"/>
      <c r="AL56" s="321"/>
      <c r="AM56" s="321"/>
      <c r="AN56" s="548">
        <f t="shared" ref="AN56" si="40">IF(LEFT($AN$1,6)="共同生活援助",SUM(I57:AM57),SUM(I57:AM58))</f>
        <v>0</v>
      </c>
      <c r="AO56" s="526">
        <f>IF($AN$3="４週",AN56/4,AN56/(DAY(EOMONTH($I$21,0))/7))</f>
        <v>0</v>
      </c>
      <c r="AP56" s="551"/>
      <c r="AQ56" s="552"/>
      <c r="AR56" s="526" t="str">
        <f t="shared" ref="AR56" si="41">IF($AN$3="４週",AU57,AV57)</f>
        <v/>
      </c>
      <c r="AS56" s="526"/>
      <c r="AT56" s="529"/>
      <c r="AU56" s="322" t="s">
        <v>402</v>
      </c>
      <c r="AV56" s="322" t="s">
        <v>403</v>
      </c>
      <c r="AX56" s="322" t="s">
        <v>404</v>
      </c>
      <c r="AY56" s="322" t="s">
        <v>405</v>
      </c>
    </row>
    <row r="57" spans="1:51" s="302" customFormat="1" ht="12" customHeight="1">
      <c r="A57" s="531"/>
      <c r="B57" s="534"/>
      <c r="C57" s="537"/>
      <c r="D57" s="540"/>
      <c r="E57" s="323"/>
      <c r="F57" s="544"/>
      <c r="G57" s="545"/>
      <c r="H57" s="324" t="s">
        <v>406</v>
      </c>
      <c r="I57" s="328" t="str">
        <f>IFERROR(VLOOKUP(I56,'P1'!$B:$AP,41,FALSE),"")</f>
        <v/>
      </c>
      <c r="J57" s="328" t="str">
        <f>IFERROR(VLOOKUP(J56,'P1'!$B:$AP,41,FALSE),"")</f>
        <v/>
      </c>
      <c r="K57" s="328" t="str">
        <f>IFERROR(VLOOKUP(K56,'P1'!$B:$AP,41,FALSE),"")</f>
        <v/>
      </c>
      <c r="L57" s="328" t="str">
        <f>IFERROR(VLOOKUP(L56,'P1'!$B:$AP,41,FALSE),"")</f>
        <v/>
      </c>
      <c r="M57" s="328" t="str">
        <f>IFERROR(VLOOKUP(M56,'P1'!$B:$AP,41,FALSE),"")</f>
        <v/>
      </c>
      <c r="N57" s="328" t="str">
        <f>IFERROR(VLOOKUP(N56,'P1'!$B:$AP,41,FALSE),"")</f>
        <v/>
      </c>
      <c r="O57" s="328" t="str">
        <f>IFERROR(VLOOKUP(O56,'P1'!$B:$AP,41,FALSE),"")</f>
        <v/>
      </c>
      <c r="P57" s="328" t="str">
        <f>IFERROR(VLOOKUP(P56,'P1'!$B:$AP,41,FALSE),"")</f>
        <v/>
      </c>
      <c r="Q57" s="328" t="str">
        <f>IFERROR(VLOOKUP(Q56,'P1'!$B:$AP,41,FALSE),"")</f>
        <v/>
      </c>
      <c r="R57" s="328" t="str">
        <f>IFERROR(VLOOKUP(R56,'P1'!$B:$AP,41,FALSE),"")</f>
        <v/>
      </c>
      <c r="S57" s="328" t="str">
        <f>IFERROR(VLOOKUP(S56,'P1'!$B:$AP,41,FALSE),"")</f>
        <v/>
      </c>
      <c r="T57" s="328" t="str">
        <f>IFERROR(VLOOKUP(T56,'P1'!$B:$AP,41,FALSE),"")</f>
        <v/>
      </c>
      <c r="U57" s="328" t="str">
        <f>IFERROR(VLOOKUP(U56,'P1'!$B:$AP,41,FALSE),"")</f>
        <v/>
      </c>
      <c r="V57" s="328" t="str">
        <f>IFERROR(VLOOKUP(V56,'P1'!$B:$AP,41,FALSE),"")</f>
        <v/>
      </c>
      <c r="W57" s="328" t="str">
        <f>IFERROR(VLOOKUP(W56,'P1'!$B:$AP,41,FALSE),"")</f>
        <v/>
      </c>
      <c r="X57" s="328" t="str">
        <f>IFERROR(VLOOKUP(X56,'P1'!$B:$AP,41,FALSE),"")</f>
        <v/>
      </c>
      <c r="Y57" s="328" t="str">
        <f>IFERROR(VLOOKUP(Y56,'P1'!$B:$AP,41,FALSE),"")</f>
        <v/>
      </c>
      <c r="Z57" s="328" t="str">
        <f>IFERROR(VLOOKUP(Z56,'P1'!$B:$AP,41,FALSE),"")</f>
        <v/>
      </c>
      <c r="AA57" s="328" t="str">
        <f>IFERROR(VLOOKUP(AA56,'P1'!$B:$AP,41,FALSE),"")</f>
        <v/>
      </c>
      <c r="AB57" s="328" t="str">
        <f>IFERROR(VLOOKUP(AB56,'P1'!$B:$AP,41,FALSE),"")</f>
        <v/>
      </c>
      <c r="AC57" s="328" t="str">
        <f>IFERROR(VLOOKUP(AC56,'P1'!$B:$AP,41,FALSE),"")</f>
        <v/>
      </c>
      <c r="AD57" s="328" t="str">
        <f>IFERROR(VLOOKUP(AD56,'P1'!$B:$AP,41,FALSE),"")</f>
        <v/>
      </c>
      <c r="AE57" s="328" t="str">
        <f>IFERROR(VLOOKUP(AE56,'P1'!$B:$AP,41,FALSE),"")</f>
        <v/>
      </c>
      <c r="AF57" s="328" t="str">
        <f>IFERROR(VLOOKUP(AF56,'P1'!$B:$AP,41,FALSE),"")</f>
        <v/>
      </c>
      <c r="AG57" s="328" t="str">
        <f>IFERROR(VLOOKUP(AG56,'P1'!$B:$AP,41,FALSE),"")</f>
        <v/>
      </c>
      <c r="AH57" s="328" t="str">
        <f>IFERROR(VLOOKUP(AH56,'P1'!$B:$AP,41,FALSE),"")</f>
        <v/>
      </c>
      <c r="AI57" s="328" t="str">
        <f>IFERROR(VLOOKUP(AI56,'P1'!$B:$AP,41,FALSE),"")</f>
        <v/>
      </c>
      <c r="AJ57" s="328" t="str">
        <f>IFERROR(VLOOKUP(AJ56,'P1'!$B:$AP,41,FALSE),"")</f>
        <v/>
      </c>
      <c r="AK57" s="328" t="str">
        <f>IFERROR(VLOOKUP(AK56,'P1'!$B:$AP,41,FALSE),"")</f>
        <v/>
      </c>
      <c r="AL57" s="328" t="str">
        <f>IFERROR(VLOOKUP(AL56,'P1'!$B:$AP,41,FALSE),"")</f>
        <v/>
      </c>
      <c r="AM57" s="328" t="str">
        <f>IFERROR(VLOOKUP(AM56,'P1'!$B:$AP,41,FALSE),"")</f>
        <v/>
      </c>
      <c r="AN57" s="549"/>
      <c r="AO57" s="527"/>
      <c r="AP57" s="553"/>
      <c r="AQ57" s="554"/>
      <c r="AR57" s="527"/>
      <c r="AS57" s="527"/>
      <c r="AT57" s="529"/>
      <c r="AU57" s="326" t="str">
        <f t="shared" ref="AU57" si="42">IFERROR(IF($D56="□",($AO56/$AK$6),($AO56/$AK$8)),"")</f>
        <v/>
      </c>
      <c r="AV57" s="326" t="str">
        <f t="shared" ref="AV57" si="43">IFERROR(IF($D56="□",($AN56/$AO$6),($AN56/$AO$8)),"")</f>
        <v/>
      </c>
      <c r="AX57" s="326" t="s">
        <v>565</v>
      </c>
      <c r="AY57" s="326" t="s">
        <v>565</v>
      </c>
    </row>
    <row r="58" spans="1:51" s="302" customFormat="1" ht="12" customHeight="1">
      <c r="A58" s="532"/>
      <c r="B58" s="535"/>
      <c r="C58" s="538"/>
      <c r="D58" s="541"/>
      <c r="E58" s="323"/>
      <c r="F58" s="546"/>
      <c r="G58" s="547"/>
      <c r="H58" s="327" t="s">
        <v>407</v>
      </c>
      <c r="I58" s="328" t="str">
        <f>IFERROR(VLOOKUP(I56,'P1'!$B:$AP,31,FALSE),"")</f>
        <v/>
      </c>
      <c r="J58" s="328" t="str">
        <f>IFERROR(VLOOKUP(J56,'P1'!$B:$AP,31,FALSE),"")</f>
        <v/>
      </c>
      <c r="K58" s="328" t="str">
        <f>IFERROR(VLOOKUP(K56,'P1'!$B:$AP,31,FALSE),"")</f>
        <v/>
      </c>
      <c r="L58" s="328" t="str">
        <f>IFERROR(VLOOKUP(L56,'P1'!$B:$AP,31,FALSE),"")</f>
        <v/>
      </c>
      <c r="M58" s="328" t="str">
        <f>IFERROR(VLOOKUP(M56,'P1'!$B:$AP,31,FALSE),"")</f>
        <v/>
      </c>
      <c r="N58" s="328" t="str">
        <f>IFERROR(VLOOKUP(N56,'P1'!$B:$AP,31,FALSE),"")</f>
        <v/>
      </c>
      <c r="O58" s="328" t="str">
        <f>IFERROR(VLOOKUP(O56,'P1'!$B:$AP,31,FALSE),"")</f>
        <v/>
      </c>
      <c r="P58" s="328" t="str">
        <f>IFERROR(VLOOKUP(P56,'P1'!$B:$AP,31,FALSE),"")</f>
        <v/>
      </c>
      <c r="Q58" s="328" t="str">
        <f>IFERROR(VLOOKUP(Q56,'P1'!$B:$AP,31,FALSE),"")</f>
        <v/>
      </c>
      <c r="R58" s="328" t="str">
        <f>IFERROR(VLOOKUP(R56,'P1'!$B:$AP,31,FALSE),"")</f>
        <v/>
      </c>
      <c r="S58" s="328" t="str">
        <f>IFERROR(VLOOKUP(S56,'P1'!$B:$AP,31,FALSE),"")</f>
        <v/>
      </c>
      <c r="T58" s="328" t="str">
        <f>IFERROR(VLOOKUP(T56,'P1'!$B:$AP,31,FALSE),"")</f>
        <v/>
      </c>
      <c r="U58" s="328" t="str">
        <f>IFERROR(VLOOKUP(U56,'P1'!$B:$AP,31,FALSE),"")</f>
        <v/>
      </c>
      <c r="V58" s="328" t="str">
        <f>IFERROR(VLOOKUP(V56,'P1'!$B:$AP,31,FALSE),"")</f>
        <v/>
      </c>
      <c r="W58" s="328" t="str">
        <f>IFERROR(VLOOKUP(W56,'P1'!$B:$AP,31,FALSE),"")</f>
        <v/>
      </c>
      <c r="X58" s="328" t="str">
        <f>IFERROR(VLOOKUP(X56,'P1'!$B:$AP,31,FALSE),"")</f>
        <v/>
      </c>
      <c r="Y58" s="328" t="str">
        <f>IFERROR(VLOOKUP(Y56,'P1'!$B:$AP,31,FALSE),"")</f>
        <v/>
      </c>
      <c r="Z58" s="328" t="str">
        <f>IFERROR(VLOOKUP(Z56,'P1'!$B:$AP,31,FALSE),"")</f>
        <v/>
      </c>
      <c r="AA58" s="328" t="str">
        <f>IFERROR(VLOOKUP(AA56,'P1'!$B:$AP,31,FALSE),"")</f>
        <v/>
      </c>
      <c r="AB58" s="328" t="str">
        <f>IFERROR(VLOOKUP(AB56,'P1'!$B:$AP,31,FALSE),"")</f>
        <v/>
      </c>
      <c r="AC58" s="328" t="str">
        <f>IFERROR(VLOOKUP(AC56,'P1'!$B:$AP,31,FALSE),"")</f>
        <v/>
      </c>
      <c r="AD58" s="328" t="str">
        <f>IFERROR(VLOOKUP(AD56,'P1'!$B:$AP,31,FALSE),"")</f>
        <v/>
      </c>
      <c r="AE58" s="328" t="str">
        <f>IFERROR(VLOOKUP(AE56,'P1'!$B:$AP,31,FALSE),"")</f>
        <v/>
      </c>
      <c r="AF58" s="328" t="str">
        <f>IFERROR(VLOOKUP(AF56,'P1'!$B:$AP,31,FALSE),"")</f>
        <v/>
      </c>
      <c r="AG58" s="328" t="str">
        <f>IFERROR(VLOOKUP(AG56,'P1'!$B:$AP,31,FALSE),"")</f>
        <v/>
      </c>
      <c r="AH58" s="328" t="str">
        <f>IFERROR(VLOOKUP(AH56,'P1'!$B:$AP,31,FALSE),"")</f>
        <v/>
      </c>
      <c r="AI58" s="328" t="str">
        <f>IFERROR(VLOOKUP(AI56,'P1'!$B:$AP,31,FALSE),"")</f>
        <v/>
      </c>
      <c r="AJ58" s="328" t="str">
        <f>IFERROR(VLOOKUP(AJ56,'P1'!$B:$AP,31,FALSE),"")</f>
        <v/>
      </c>
      <c r="AK58" s="328" t="str">
        <f>IFERROR(VLOOKUP(AK56,'P1'!$B:$AP,31,FALSE),"")</f>
        <v/>
      </c>
      <c r="AL58" s="328" t="str">
        <f>IFERROR(VLOOKUP(AL56,'P1'!$B:$AP,31,FALSE),"")</f>
        <v/>
      </c>
      <c r="AM58" s="328" t="str">
        <f>IFERROR(VLOOKUP(AM56,'P1'!$B:$AP,31,FALSE),"")</f>
        <v/>
      </c>
      <c r="AN58" s="550"/>
      <c r="AO58" s="528"/>
      <c r="AP58" s="555"/>
      <c r="AQ58" s="556"/>
      <c r="AR58" s="528"/>
      <c r="AS58" s="528"/>
      <c r="AT58" s="529"/>
      <c r="AU58" s="329"/>
      <c r="AV58" s="329"/>
      <c r="AX58" s="329"/>
      <c r="AY58" s="329"/>
    </row>
    <row r="59" spans="1:51" s="302" customFormat="1" ht="12" customHeight="1">
      <c r="A59" s="530">
        <v>13</v>
      </c>
      <c r="B59" s="533"/>
      <c r="C59" s="536"/>
      <c r="D59" s="539" t="s">
        <v>400</v>
      </c>
      <c r="E59" s="319"/>
      <c r="F59" s="542"/>
      <c r="G59" s="543"/>
      <c r="H59" s="320" t="s">
        <v>401</v>
      </c>
      <c r="I59" s="321"/>
      <c r="J59" s="321"/>
      <c r="K59" s="321"/>
      <c r="L59" s="321"/>
      <c r="M59" s="321"/>
      <c r="N59" s="321"/>
      <c r="O59" s="321"/>
      <c r="P59" s="321"/>
      <c r="Q59" s="321"/>
      <c r="R59" s="321"/>
      <c r="S59" s="321"/>
      <c r="T59" s="321"/>
      <c r="U59" s="321"/>
      <c r="V59" s="321"/>
      <c r="W59" s="321"/>
      <c r="X59" s="321"/>
      <c r="Y59" s="321"/>
      <c r="Z59" s="321"/>
      <c r="AA59" s="321"/>
      <c r="AB59" s="321"/>
      <c r="AC59" s="321"/>
      <c r="AD59" s="321"/>
      <c r="AE59" s="321"/>
      <c r="AF59" s="321"/>
      <c r="AG59" s="321"/>
      <c r="AH59" s="321"/>
      <c r="AI59" s="321"/>
      <c r="AJ59" s="321"/>
      <c r="AK59" s="321"/>
      <c r="AL59" s="321"/>
      <c r="AM59" s="321"/>
      <c r="AN59" s="548">
        <f t="shared" ref="AN59" si="44">IF(LEFT($AN$1,6)="共同生活援助",SUM(I60:AM60),SUM(I60:AM61))</f>
        <v>0</v>
      </c>
      <c r="AO59" s="526">
        <f>IF($AN$3="４週",AN59/4,AN59/(DAY(EOMONTH($I$21,0))/7))</f>
        <v>0</v>
      </c>
      <c r="AP59" s="551"/>
      <c r="AQ59" s="552"/>
      <c r="AR59" s="526" t="str">
        <f t="shared" ref="AR59" si="45">IF($AN$3="４週",AU60,AV60)</f>
        <v/>
      </c>
      <c r="AS59" s="526"/>
      <c r="AT59" s="529"/>
      <c r="AU59" s="322" t="s">
        <v>402</v>
      </c>
      <c r="AV59" s="322" t="s">
        <v>403</v>
      </c>
      <c r="AX59" s="322" t="s">
        <v>404</v>
      </c>
      <c r="AY59" s="322" t="s">
        <v>405</v>
      </c>
    </row>
    <row r="60" spans="1:51" s="302" customFormat="1" ht="12" customHeight="1">
      <c r="A60" s="531"/>
      <c r="B60" s="534"/>
      <c r="C60" s="537"/>
      <c r="D60" s="540"/>
      <c r="E60" s="323"/>
      <c r="F60" s="544"/>
      <c r="G60" s="545"/>
      <c r="H60" s="324" t="s">
        <v>406</v>
      </c>
      <c r="I60" s="328" t="str">
        <f>IFERROR(VLOOKUP(I59,'P1'!$B:$AP,41,FALSE),"")</f>
        <v/>
      </c>
      <c r="J60" s="328" t="str">
        <f>IFERROR(VLOOKUP(J59,'P1'!$B:$AP,41,FALSE),"")</f>
        <v/>
      </c>
      <c r="K60" s="328" t="str">
        <f>IFERROR(VLOOKUP(K59,'P1'!$B:$AP,41,FALSE),"")</f>
        <v/>
      </c>
      <c r="L60" s="328" t="str">
        <f>IFERROR(VLOOKUP(L59,'P1'!$B:$AP,41,FALSE),"")</f>
        <v/>
      </c>
      <c r="M60" s="328" t="str">
        <f>IFERROR(VLOOKUP(M59,'P1'!$B:$AP,41,FALSE),"")</f>
        <v/>
      </c>
      <c r="N60" s="328" t="str">
        <f>IFERROR(VLOOKUP(N59,'P1'!$B:$AP,41,FALSE),"")</f>
        <v/>
      </c>
      <c r="O60" s="328" t="str">
        <f>IFERROR(VLOOKUP(O59,'P1'!$B:$AP,41,FALSE),"")</f>
        <v/>
      </c>
      <c r="P60" s="328" t="str">
        <f>IFERROR(VLOOKUP(P59,'P1'!$B:$AP,41,FALSE),"")</f>
        <v/>
      </c>
      <c r="Q60" s="328" t="str">
        <f>IFERROR(VLOOKUP(Q59,'P1'!$B:$AP,41,FALSE),"")</f>
        <v/>
      </c>
      <c r="R60" s="328" t="str">
        <f>IFERROR(VLOOKUP(R59,'P1'!$B:$AP,41,FALSE),"")</f>
        <v/>
      </c>
      <c r="S60" s="328" t="str">
        <f>IFERROR(VLOOKUP(S59,'P1'!$B:$AP,41,FALSE),"")</f>
        <v/>
      </c>
      <c r="T60" s="328" t="str">
        <f>IFERROR(VLOOKUP(T59,'P1'!$B:$AP,41,FALSE),"")</f>
        <v/>
      </c>
      <c r="U60" s="328" t="str">
        <f>IFERROR(VLOOKUP(U59,'P1'!$B:$AP,41,FALSE),"")</f>
        <v/>
      </c>
      <c r="V60" s="328" t="str">
        <f>IFERROR(VLOOKUP(V59,'P1'!$B:$AP,41,FALSE),"")</f>
        <v/>
      </c>
      <c r="W60" s="328" t="str">
        <f>IFERROR(VLOOKUP(W59,'P1'!$B:$AP,41,FALSE),"")</f>
        <v/>
      </c>
      <c r="X60" s="328" t="str">
        <f>IFERROR(VLOOKUP(X59,'P1'!$B:$AP,41,FALSE),"")</f>
        <v/>
      </c>
      <c r="Y60" s="328" t="str">
        <f>IFERROR(VLOOKUP(Y59,'P1'!$B:$AP,41,FALSE),"")</f>
        <v/>
      </c>
      <c r="Z60" s="328" t="str">
        <f>IFERROR(VLOOKUP(Z59,'P1'!$B:$AP,41,FALSE),"")</f>
        <v/>
      </c>
      <c r="AA60" s="328" t="str">
        <f>IFERROR(VLOOKUP(AA59,'P1'!$B:$AP,41,FALSE),"")</f>
        <v/>
      </c>
      <c r="AB60" s="328" t="str">
        <f>IFERROR(VLOOKUP(AB59,'P1'!$B:$AP,41,FALSE),"")</f>
        <v/>
      </c>
      <c r="AC60" s="328" t="str">
        <f>IFERROR(VLOOKUP(AC59,'P1'!$B:$AP,41,FALSE),"")</f>
        <v/>
      </c>
      <c r="AD60" s="328" t="str">
        <f>IFERROR(VLOOKUP(AD59,'P1'!$B:$AP,41,FALSE),"")</f>
        <v/>
      </c>
      <c r="AE60" s="328" t="str">
        <f>IFERROR(VLOOKUP(AE59,'P1'!$B:$AP,41,FALSE),"")</f>
        <v/>
      </c>
      <c r="AF60" s="328" t="str">
        <f>IFERROR(VLOOKUP(AF59,'P1'!$B:$AP,41,FALSE),"")</f>
        <v/>
      </c>
      <c r="AG60" s="328" t="str">
        <f>IFERROR(VLOOKUP(AG59,'P1'!$B:$AP,41,FALSE),"")</f>
        <v/>
      </c>
      <c r="AH60" s="328" t="str">
        <f>IFERROR(VLOOKUP(AH59,'P1'!$B:$AP,41,FALSE),"")</f>
        <v/>
      </c>
      <c r="AI60" s="328" t="str">
        <f>IFERROR(VLOOKUP(AI59,'P1'!$B:$AP,41,FALSE),"")</f>
        <v/>
      </c>
      <c r="AJ60" s="328" t="str">
        <f>IFERROR(VLOOKUP(AJ59,'P1'!$B:$AP,41,FALSE),"")</f>
        <v/>
      </c>
      <c r="AK60" s="328" t="str">
        <f>IFERROR(VLOOKUP(AK59,'P1'!$B:$AP,41,FALSE),"")</f>
        <v/>
      </c>
      <c r="AL60" s="328" t="str">
        <f>IFERROR(VLOOKUP(AL59,'P1'!$B:$AP,41,FALSE),"")</f>
        <v/>
      </c>
      <c r="AM60" s="328" t="str">
        <f>IFERROR(VLOOKUP(AM59,'P1'!$B:$AP,41,FALSE),"")</f>
        <v/>
      </c>
      <c r="AN60" s="549"/>
      <c r="AO60" s="527"/>
      <c r="AP60" s="553"/>
      <c r="AQ60" s="554"/>
      <c r="AR60" s="527"/>
      <c r="AS60" s="527"/>
      <c r="AT60" s="529"/>
      <c r="AU60" s="326" t="str">
        <f t="shared" ref="AU60" si="46">IFERROR(IF($D59="□",($AO59/$AK$6),($AO59/$AK$8)),"")</f>
        <v/>
      </c>
      <c r="AV60" s="326" t="str">
        <f t="shared" ref="AV60" si="47">IFERROR(IF($D59="□",($AN59/$AO$6),($AN59/$AO$8)),"")</f>
        <v/>
      </c>
      <c r="AX60" s="326" t="s">
        <v>565</v>
      </c>
      <c r="AY60" s="326" t="s">
        <v>565</v>
      </c>
    </row>
    <row r="61" spans="1:51" s="302" customFormat="1" ht="12" customHeight="1">
      <c r="A61" s="532"/>
      <c r="B61" s="535"/>
      <c r="C61" s="538"/>
      <c r="D61" s="541"/>
      <c r="E61" s="323"/>
      <c r="F61" s="546"/>
      <c r="G61" s="547"/>
      <c r="H61" s="327" t="s">
        <v>407</v>
      </c>
      <c r="I61" s="328" t="str">
        <f>IFERROR(VLOOKUP(I59,'P1'!$B:$AP,31,FALSE),"")</f>
        <v/>
      </c>
      <c r="J61" s="328" t="str">
        <f>IFERROR(VLOOKUP(J59,'P1'!$B:$AP,31,FALSE),"")</f>
        <v/>
      </c>
      <c r="K61" s="328" t="str">
        <f>IFERROR(VLOOKUP(K59,'P1'!$B:$AP,31,FALSE),"")</f>
        <v/>
      </c>
      <c r="L61" s="328" t="str">
        <f>IFERROR(VLOOKUP(L59,'P1'!$B:$AP,31,FALSE),"")</f>
        <v/>
      </c>
      <c r="M61" s="328" t="str">
        <f>IFERROR(VLOOKUP(M59,'P1'!$B:$AP,31,FALSE),"")</f>
        <v/>
      </c>
      <c r="N61" s="328" t="str">
        <f>IFERROR(VLOOKUP(N59,'P1'!$B:$AP,31,FALSE),"")</f>
        <v/>
      </c>
      <c r="O61" s="328" t="str">
        <f>IFERROR(VLOOKUP(O59,'P1'!$B:$AP,31,FALSE),"")</f>
        <v/>
      </c>
      <c r="P61" s="328" t="str">
        <f>IFERROR(VLOOKUP(P59,'P1'!$B:$AP,31,FALSE),"")</f>
        <v/>
      </c>
      <c r="Q61" s="328" t="str">
        <f>IFERROR(VLOOKUP(Q59,'P1'!$B:$AP,31,FALSE),"")</f>
        <v/>
      </c>
      <c r="R61" s="328" t="str">
        <f>IFERROR(VLOOKUP(R59,'P1'!$B:$AP,31,FALSE),"")</f>
        <v/>
      </c>
      <c r="S61" s="328" t="str">
        <f>IFERROR(VLOOKUP(S59,'P1'!$B:$AP,31,FALSE),"")</f>
        <v/>
      </c>
      <c r="T61" s="328" t="str">
        <f>IFERROR(VLOOKUP(T59,'P1'!$B:$AP,31,FALSE),"")</f>
        <v/>
      </c>
      <c r="U61" s="328" t="str">
        <f>IFERROR(VLOOKUP(U59,'P1'!$B:$AP,31,FALSE),"")</f>
        <v/>
      </c>
      <c r="V61" s="328" t="str">
        <f>IFERROR(VLOOKUP(V59,'P1'!$B:$AP,31,FALSE),"")</f>
        <v/>
      </c>
      <c r="W61" s="328" t="str">
        <f>IFERROR(VLOOKUP(W59,'P1'!$B:$AP,31,FALSE),"")</f>
        <v/>
      </c>
      <c r="X61" s="328" t="str">
        <f>IFERROR(VLOOKUP(X59,'P1'!$B:$AP,31,FALSE),"")</f>
        <v/>
      </c>
      <c r="Y61" s="328" t="str">
        <f>IFERROR(VLOOKUP(Y59,'P1'!$B:$AP,31,FALSE),"")</f>
        <v/>
      </c>
      <c r="Z61" s="328" t="str">
        <f>IFERROR(VLOOKUP(Z59,'P1'!$B:$AP,31,FALSE),"")</f>
        <v/>
      </c>
      <c r="AA61" s="328" t="str">
        <f>IFERROR(VLOOKUP(AA59,'P1'!$B:$AP,31,FALSE),"")</f>
        <v/>
      </c>
      <c r="AB61" s="328" t="str">
        <f>IFERROR(VLOOKUP(AB59,'P1'!$B:$AP,31,FALSE),"")</f>
        <v/>
      </c>
      <c r="AC61" s="328" t="str">
        <f>IFERROR(VLOOKUP(AC59,'P1'!$B:$AP,31,FALSE),"")</f>
        <v/>
      </c>
      <c r="AD61" s="328" t="str">
        <f>IFERROR(VLOOKUP(AD59,'P1'!$B:$AP,31,FALSE),"")</f>
        <v/>
      </c>
      <c r="AE61" s="328" t="str">
        <f>IFERROR(VLOOKUP(AE59,'P1'!$B:$AP,31,FALSE),"")</f>
        <v/>
      </c>
      <c r="AF61" s="328" t="str">
        <f>IFERROR(VLOOKUP(AF59,'P1'!$B:$AP,31,FALSE),"")</f>
        <v/>
      </c>
      <c r="AG61" s="328" t="str">
        <f>IFERROR(VLOOKUP(AG59,'P1'!$B:$AP,31,FALSE),"")</f>
        <v/>
      </c>
      <c r="AH61" s="328" t="str">
        <f>IFERROR(VLOOKUP(AH59,'P1'!$B:$AP,31,FALSE),"")</f>
        <v/>
      </c>
      <c r="AI61" s="328" t="str">
        <f>IFERROR(VLOOKUP(AI59,'P1'!$B:$AP,31,FALSE),"")</f>
        <v/>
      </c>
      <c r="AJ61" s="328" t="str">
        <f>IFERROR(VLOOKUP(AJ59,'P1'!$B:$AP,31,FALSE),"")</f>
        <v/>
      </c>
      <c r="AK61" s="328" t="str">
        <f>IFERROR(VLOOKUP(AK59,'P1'!$B:$AP,31,FALSE),"")</f>
        <v/>
      </c>
      <c r="AL61" s="328" t="str">
        <f>IFERROR(VLOOKUP(AL59,'P1'!$B:$AP,31,FALSE),"")</f>
        <v/>
      </c>
      <c r="AM61" s="328" t="str">
        <f>IFERROR(VLOOKUP(AM59,'P1'!$B:$AP,31,FALSE),"")</f>
        <v/>
      </c>
      <c r="AN61" s="550"/>
      <c r="AO61" s="528"/>
      <c r="AP61" s="555"/>
      <c r="AQ61" s="556"/>
      <c r="AR61" s="528"/>
      <c r="AS61" s="528"/>
      <c r="AT61" s="529"/>
      <c r="AU61" s="329"/>
      <c r="AV61" s="329"/>
      <c r="AX61" s="329"/>
      <c r="AY61" s="329"/>
    </row>
    <row r="62" spans="1:51" s="302" customFormat="1" ht="12" customHeight="1">
      <c r="A62" s="530">
        <v>14</v>
      </c>
      <c r="B62" s="533"/>
      <c r="C62" s="536"/>
      <c r="D62" s="539" t="s">
        <v>400</v>
      </c>
      <c r="E62" s="319"/>
      <c r="F62" s="542"/>
      <c r="G62" s="543"/>
      <c r="H62" s="320" t="s">
        <v>401</v>
      </c>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548">
        <f t="shared" ref="AN62" si="48">IF(LEFT($AN$1,6)="共同生活援助",SUM(I63:AM63),SUM(I63:AM64))</f>
        <v>0</v>
      </c>
      <c r="AO62" s="526">
        <f>IF($AN$3="４週",AN62/4,AN62/(DAY(EOMONTH($I$21,0))/7))</f>
        <v>0</v>
      </c>
      <c r="AP62" s="551"/>
      <c r="AQ62" s="552"/>
      <c r="AR62" s="526" t="str">
        <f t="shared" ref="AR62" si="49">IF($AN$3="４週",AU63,AV63)</f>
        <v/>
      </c>
      <c r="AS62" s="526"/>
      <c r="AT62" s="529"/>
      <c r="AU62" s="322" t="s">
        <v>402</v>
      </c>
      <c r="AV62" s="322" t="s">
        <v>403</v>
      </c>
      <c r="AX62" s="322" t="s">
        <v>404</v>
      </c>
      <c r="AY62" s="322" t="s">
        <v>405</v>
      </c>
    </row>
    <row r="63" spans="1:51" s="302" customFormat="1" ht="12" customHeight="1">
      <c r="A63" s="531"/>
      <c r="B63" s="534"/>
      <c r="C63" s="537"/>
      <c r="D63" s="540"/>
      <c r="E63" s="323"/>
      <c r="F63" s="544"/>
      <c r="G63" s="545"/>
      <c r="H63" s="324" t="s">
        <v>406</v>
      </c>
      <c r="I63" s="328" t="str">
        <f>IFERROR(VLOOKUP(I62,'P1'!$B:$AP,41,FALSE),"")</f>
        <v/>
      </c>
      <c r="J63" s="328" t="str">
        <f>IFERROR(VLOOKUP(J62,'P1'!$B:$AP,41,FALSE),"")</f>
        <v/>
      </c>
      <c r="K63" s="328" t="str">
        <f>IFERROR(VLOOKUP(K62,'P1'!$B:$AP,41,FALSE),"")</f>
        <v/>
      </c>
      <c r="L63" s="328" t="str">
        <f>IFERROR(VLOOKUP(L62,'P1'!$B:$AP,41,FALSE),"")</f>
        <v/>
      </c>
      <c r="M63" s="328" t="str">
        <f>IFERROR(VLOOKUP(M62,'P1'!$B:$AP,41,FALSE),"")</f>
        <v/>
      </c>
      <c r="N63" s="328" t="str">
        <f>IFERROR(VLOOKUP(N62,'P1'!$B:$AP,41,FALSE),"")</f>
        <v/>
      </c>
      <c r="O63" s="328" t="str">
        <f>IFERROR(VLOOKUP(O62,'P1'!$B:$AP,41,FALSE),"")</f>
        <v/>
      </c>
      <c r="P63" s="328" t="str">
        <f>IFERROR(VLOOKUP(P62,'P1'!$B:$AP,41,FALSE),"")</f>
        <v/>
      </c>
      <c r="Q63" s="328" t="str">
        <f>IFERROR(VLOOKUP(Q62,'P1'!$B:$AP,41,FALSE),"")</f>
        <v/>
      </c>
      <c r="R63" s="328" t="str">
        <f>IFERROR(VLOOKUP(R62,'P1'!$B:$AP,41,FALSE),"")</f>
        <v/>
      </c>
      <c r="S63" s="328" t="str">
        <f>IFERROR(VLOOKUP(S62,'P1'!$B:$AP,41,FALSE),"")</f>
        <v/>
      </c>
      <c r="T63" s="328" t="str">
        <f>IFERROR(VLOOKUP(T62,'P1'!$B:$AP,41,FALSE),"")</f>
        <v/>
      </c>
      <c r="U63" s="328" t="str">
        <f>IFERROR(VLOOKUP(U62,'P1'!$B:$AP,41,FALSE),"")</f>
        <v/>
      </c>
      <c r="V63" s="328" t="str">
        <f>IFERROR(VLOOKUP(V62,'P1'!$B:$AP,41,FALSE),"")</f>
        <v/>
      </c>
      <c r="W63" s="328" t="str">
        <f>IFERROR(VLOOKUP(W62,'P1'!$B:$AP,41,FALSE),"")</f>
        <v/>
      </c>
      <c r="X63" s="328" t="str">
        <f>IFERROR(VLOOKUP(X62,'P1'!$B:$AP,41,FALSE),"")</f>
        <v/>
      </c>
      <c r="Y63" s="328" t="str">
        <f>IFERROR(VLOOKUP(Y62,'P1'!$B:$AP,41,FALSE),"")</f>
        <v/>
      </c>
      <c r="Z63" s="328" t="str">
        <f>IFERROR(VLOOKUP(Z62,'P1'!$B:$AP,41,FALSE),"")</f>
        <v/>
      </c>
      <c r="AA63" s="328" t="str">
        <f>IFERROR(VLOOKUP(AA62,'P1'!$B:$AP,41,FALSE),"")</f>
        <v/>
      </c>
      <c r="AB63" s="328" t="str">
        <f>IFERROR(VLOOKUP(AB62,'P1'!$B:$AP,41,FALSE),"")</f>
        <v/>
      </c>
      <c r="AC63" s="328" t="str">
        <f>IFERROR(VLOOKUP(AC62,'P1'!$B:$AP,41,FALSE),"")</f>
        <v/>
      </c>
      <c r="AD63" s="328" t="str">
        <f>IFERROR(VLOOKUP(AD62,'P1'!$B:$AP,41,FALSE),"")</f>
        <v/>
      </c>
      <c r="AE63" s="328" t="str">
        <f>IFERROR(VLOOKUP(AE62,'P1'!$B:$AP,41,FALSE),"")</f>
        <v/>
      </c>
      <c r="AF63" s="328" t="str">
        <f>IFERROR(VLOOKUP(AF62,'P1'!$B:$AP,41,FALSE),"")</f>
        <v/>
      </c>
      <c r="AG63" s="328" t="str">
        <f>IFERROR(VLOOKUP(AG62,'P1'!$B:$AP,41,FALSE),"")</f>
        <v/>
      </c>
      <c r="AH63" s="328" t="str">
        <f>IFERROR(VLOOKUP(AH62,'P1'!$B:$AP,41,FALSE),"")</f>
        <v/>
      </c>
      <c r="AI63" s="328" t="str">
        <f>IFERROR(VLOOKUP(AI62,'P1'!$B:$AP,41,FALSE),"")</f>
        <v/>
      </c>
      <c r="AJ63" s="328" t="str">
        <f>IFERROR(VLOOKUP(AJ62,'P1'!$B:$AP,41,FALSE),"")</f>
        <v/>
      </c>
      <c r="AK63" s="328" t="str">
        <f>IFERROR(VLOOKUP(AK62,'P1'!$B:$AP,41,FALSE),"")</f>
        <v/>
      </c>
      <c r="AL63" s="328" t="str">
        <f>IFERROR(VLOOKUP(AL62,'P1'!$B:$AP,41,FALSE),"")</f>
        <v/>
      </c>
      <c r="AM63" s="328" t="str">
        <f>IFERROR(VLOOKUP(AM62,'P1'!$B:$AP,41,FALSE),"")</f>
        <v/>
      </c>
      <c r="AN63" s="549"/>
      <c r="AO63" s="527"/>
      <c r="AP63" s="553"/>
      <c r="AQ63" s="554"/>
      <c r="AR63" s="527"/>
      <c r="AS63" s="527"/>
      <c r="AT63" s="529"/>
      <c r="AU63" s="326" t="str">
        <f t="shared" ref="AU63" si="50">IFERROR(IF($D62="□",($AO62/$AK$6),($AO62/$AK$8)),"")</f>
        <v/>
      </c>
      <c r="AV63" s="326" t="str">
        <f t="shared" ref="AV63" si="51">IFERROR(IF($D62="□",($AN62/$AO$6),($AN62/$AO$8)),"")</f>
        <v/>
      </c>
      <c r="AX63" s="326" t="s">
        <v>565</v>
      </c>
      <c r="AY63" s="326" t="s">
        <v>565</v>
      </c>
    </row>
    <row r="64" spans="1:51" s="302" customFormat="1" ht="12" customHeight="1">
      <c r="A64" s="532"/>
      <c r="B64" s="535"/>
      <c r="C64" s="538"/>
      <c r="D64" s="541"/>
      <c r="E64" s="323"/>
      <c r="F64" s="546"/>
      <c r="G64" s="547"/>
      <c r="H64" s="327" t="s">
        <v>407</v>
      </c>
      <c r="I64" s="330" t="str">
        <f>IFERROR(VLOOKUP(I62,'P1'!$B:$AP,31,FALSE),"")</f>
        <v/>
      </c>
      <c r="J64" s="328" t="str">
        <f>IFERROR(VLOOKUP(J62,'P1'!$B:$AP,31,FALSE),"")</f>
        <v/>
      </c>
      <c r="K64" s="328" t="str">
        <f>IFERROR(VLOOKUP(K62,'P1'!$B:$AP,31,FALSE),"")</f>
        <v/>
      </c>
      <c r="L64" s="328" t="str">
        <f>IFERROR(VLOOKUP(L62,'P1'!$B:$AP,31,FALSE),"")</f>
        <v/>
      </c>
      <c r="M64" s="328" t="str">
        <f>IFERROR(VLOOKUP(M62,'P1'!$B:$AP,31,FALSE),"")</f>
        <v/>
      </c>
      <c r="N64" s="328" t="str">
        <f>IFERROR(VLOOKUP(N62,'P1'!$B:$AP,31,FALSE),"")</f>
        <v/>
      </c>
      <c r="O64" s="328" t="str">
        <f>IFERROR(VLOOKUP(O62,'P1'!$B:$AP,31,FALSE),"")</f>
        <v/>
      </c>
      <c r="P64" s="328" t="str">
        <f>IFERROR(VLOOKUP(P62,'P1'!$B:$AP,31,FALSE),"")</f>
        <v/>
      </c>
      <c r="Q64" s="328" t="str">
        <f>IFERROR(VLOOKUP(Q62,'P1'!$B:$AP,31,FALSE),"")</f>
        <v/>
      </c>
      <c r="R64" s="328" t="str">
        <f>IFERROR(VLOOKUP(R62,'P1'!$B:$AP,31,FALSE),"")</f>
        <v/>
      </c>
      <c r="S64" s="328" t="str">
        <f>IFERROR(VLOOKUP(S62,'P1'!$B:$AP,31,FALSE),"")</f>
        <v/>
      </c>
      <c r="T64" s="328" t="str">
        <f>IFERROR(VLOOKUP(T62,'P1'!$B:$AP,31,FALSE),"")</f>
        <v/>
      </c>
      <c r="U64" s="328" t="str">
        <f>IFERROR(VLOOKUP(U62,'P1'!$B:$AP,31,FALSE),"")</f>
        <v/>
      </c>
      <c r="V64" s="328" t="str">
        <f>IFERROR(VLOOKUP(V62,'P1'!$B:$AP,31,FALSE),"")</f>
        <v/>
      </c>
      <c r="W64" s="328" t="str">
        <f>IFERROR(VLOOKUP(W62,'P1'!$B:$AP,31,FALSE),"")</f>
        <v/>
      </c>
      <c r="X64" s="328" t="str">
        <f>IFERROR(VLOOKUP(X62,'P1'!$B:$AP,31,FALSE),"")</f>
        <v/>
      </c>
      <c r="Y64" s="328" t="str">
        <f>IFERROR(VLOOKUP(Y62,'P1'!$B:$AP,31,FALSE),"")</f>
        <v/>
      </c>
      <c r="Z64" s="328" t="str">
        <f>IFERROR(VLOOKUP(Z62,'P1'!$B:$AP,31,FALSE),"")</f>
        <v/>
      </c>
      <c r="AA64" s="328" t="str">
        <f>IFERROR(VLOOKUP(AA62,'P1'!$B:$AP,31,FALSE),"")</f>
        <v/>
      </c>
      <c r="AB64" s="328" t="str">
        <f>IFERROR(VLOOKUP(AB62,'P1'!$B:$AP,31,FALSE),"")</f>
        <v/>
      </c>
      <c r="AC64" s="328" t="str">
        <f>IFERROR(VLOOKUP(AC62,'P1'!$B:$AP,31,FALSE),"")</f>
        <v/>
      </c>
      <c r="AD64" s="328" t="str">
        <f>IFERROR(VLOOKUP(AD62,'P1'!$B:$AP,31,FALSE),"")</f>
        <v/>
      </c>
      <c r="AE64" s="328" t="str">
        <f>IFERROR(VLOOKUP(AE62,'P1'!$B:$AP,31,FALSE),"")</f>
        <v/>
      </c>
      <c r="AF64" s="328" t="str">
        <f>IFERROR(VLOOKUP(AF62,'P1'!$B:$AP,31,FALSE),"")</f>
        <v/>
      </c>
      <c r="AG64" s="328" t="str">
        <f>IFERROR(VLOOKUP(AG62,'P1'!$B:$AP,31,FALSE),"")</f>
        <v/>
      </c>
      <c r="AH64" s="328" t="str">
        <f>IFERROR(VLOOKUP(AH62,'P1'!$B:$AP,31,FALSE),"")</f>
        <v/>
      </c>
      <c r="AI64" s="328" t="str">
        <f>IFERROR(VLOOKUP(AI62,'P1'!$B:$AP,31,FALSE),"")</f>
        <v/>
      </c>
      <c r="AJ64" s="328" t="str">
        <f>IFERROR(VLOOKUP(AJ62,'P1'!$B:$AP,31,FALSE),"")</f>
        <v/>
      </c>
      <c r="AK64" s="328" t="str">
        <f>IFERROR(VLOOKUP(AK62,'P1'!$B:$AP,31,FALSE),"")</f>
        <v/>
      </c>
      <c r="AL64" s="328" t="str">
        <f>IFERROR(VLOOKUP(AL62,'P1'!$B:$AP,31,FALSE),"")</f>
        <v/>
      </c>
      <c r="AM64" s="328" t="str">
        <f>IFERROR(VLOOKUP(AM62,'P1'!$B:$AP,31,FALSE),"")</f>
        <v/>
      </c>
      <c r="AN64" s="550"/>
      <c r="AO64" s="528"/>
      <c r="AP64" s="555"/>
      <c r="AQ64" s="556"/>
      <c r="AR64" s="528"/>
      <c r="AS64" s="528"/>
      <c r="AT64" s="529"/>
      <c r="AU64" s="329"/>
      <c r="AV64" s="329"/>
      <c r="AX64" s="329"/>
      <c r="AY64" s="329"/>
    </row>
    <row r="65" spans="1:51" s="302" customFormat="1" ht="12" customHeight="1">
      <c r="A65" s="530">
        <v>15</v>
      </c>
      <c r="B65" s="533"/>
      <c r="C65" s="536"/>
      <c r="D65" s="539" t="s">
        <v>400</v>
      </c>
      <c r="E65" s="319"/>
      <c r="F65" s="542"/>
      <c r="G65" s="543"/>
      <c r="H65" s="320" t="s">
        <v>401</v>
      </c>
      <c r="I65" s="321"/>
      <c r="J65" s="321"/>
      <c r="K65" s="321"/>
      <c r="L65" s="321"/>
      <c r="M65" s="321"/>
      <c r="N65" s="321"/>
      <c r="O65" s="321"/>
      <c r="P65" s="321"/>
      <c r="Q65" s="321"/>
      <c r="R65" s="321"/>
      <c r="S65" s="321"/>
      <c r="T65" s="321"/>
      <c r="U65" s="321"/>
      <c r="V65" s="321"/>
      <c r="W65" s="321"/>
      <c r="X65" s="321"/>
      <c r="Y65" s="321"/>
      <c r="Z65" s="321"/>
      <c r="AA65" s="321"/>
      <c r="AB65" s="321"/>
      <c r="AC65" s="321"/>
      <c r="AD65" s="321"/>
      <c r="AE65" s="321"/>
      <c r="AF65" s="321"/>
      <c r="AG65" s="321"/>
      <c r="AH65" s="321"/>
      <c r="AI65" s="321"/>
      <c r="AJ65" s="321"/>
      <c r="AK65" s="321"/>
      <c r="AL65" s="321"/>
      <c r="AM65" s="321"/>
      <c r="AN65" s="548">
        <f t="shared" ref="AN65" si="52">IF(LEFT($AN$1,6)="共同生活援助",SUM(I66:AM66),SUM(I66:AM67))</f>
        <v>0</v>
      </c>
      <c r="AO65" s="526">
        <f>IF($AN$3="４週",AN65/4,AN65/(DAY(EOMONTH($I$21,0))/7))</f>
        <v>0</v>
      </c>
      <c r="AP65" s="551"/>
      <c r="AQ65" s="552"/>
      <c r="AR65" s="526" t="str">
        <f t="shared" ref="AR65" si="53">IF($AN$3="４週",AU66,AV66)</f>
        <v/>
      </c>
      <c r="AS65" s="526"/>
      <c r="AT65" s="529"/>
      <c r="AU65" s="322" t="s">
        <v>402</v>
      </c>
      <c r="AV65" s="322" t="s">
        <v>403</v>
      </c>
      <c r="AX65" s="322" t="s">
        <v>404</v>
      </c>
      <c r="AY65" s="322" t="s">
        <v>405</v>
      </c>
    </row>
    <row r="66" spans="1:51" s="302" customFormat="1" ht="12" customHeight="1">
      <c r="A66" s="531"/>
      <c r="B66" s="534"/>
      <c r="C66" s="537"/>
      <c r="D66" s="540"/>
      <c r="E66" s="323"/>
      <c r="F66" s="544"/>
      <c r="G66" s="545"/>
      <c r="H66" s="324" t="s">
        <v>406</v>
      </c>
      <c r="I66" s="328" t="str">
        <f>IFERROR(VLOOKUP(I65,'P1'!$B:$AP,41,FALSE),"")</f>
        <v/>
      </c>
      <c r="J66" s="328" t="str">
        <f>IFERROR(VLOOKUP(J65,'P1'!$B:$AP,41,FALSE),"")</f>
        <v/>
      </c>
      <c r="K66" s="328" t="str">
        <f>IFERROR(VLOOKUP(K65,'P1'!$B:$AP,41,FALSE),"")</f>
        <v/>
      </c>
      <c r="L66" s="328" t="str">
        <f>IFERROR(VLOOKUP(L65,'P1'!$B:$AP,41,FALSE),"")</f>
        <v/>
      </c>
      <c r="M66" s="328" t="str">
        <f>IFERROR(VLOOKUP(M65,'P1'!$B:$AP,41,FALSE),"")</f>
        <v/>
      </c>
      <c r="N66" s="328" t="str">
        <f>IFERROR(VLOOKUP(N65,'P1'!$B:$AP,41,FALSE),"")</f>
        <v/>
      </c>
      <c r="O66" s="328" t="str">
        <f>IFERROR(VLOOKUP(O65,'P1'!$B:$AP,41,FALSE),"")</f>
        <v/>
      </c>
      <c r="P66" s="328" t="str">
        <f>IFERROR(VLOOKUP(P65,'P1'!$B:$AP,41,FALSE),"")</f>
        <v/>
      </c>
      <c r="Q66" s="328" t="str">
        <f>IFERROR(VLOOKUP(Q65,'P1'!$B:$AP,41,FALSE),"")</f>
        <v/>
      </c>
      <c r="R66" s="328" t="str">
        <f>IFERROR(VLOOKUP(R65,'P1'!$B:$AP,41,FALSE),"")</f>
        <v/>
      </c>
      <c r="S66" s="328" t="str">
        <f>IFERROR(VLOOKUP(S65,'P1'!$B:$AP,41,FALSE),"")</f>
        <v/>
      </c>
      <c r="T66" s="328" t="str">
        <f>IFERROR(VLOOKUP(T65,'P1'!$B:$AP,41,FALSE),"")</f>
        <v/>
      </c>
      <c r="U66" s="328" t="str">
        <f>IFERROR(VLOOKUP(U65,'P1'!$B:$AP,41,FALSE),"")</f>
        <v/>
      </c>
      <c r="V66" s="328" t="str">
        <f>IFERROR(VLOOKUP(V65,'P1'!$B:$AP,41,FALSE),"")</f>
        <v/>
      </c>
      <c r="W66" s="328" t="str">
        <f>IFERROR(VLOOKUP(W65,'P1'!$B:$AP,41,FALSE),"")</f>
        <v/>
      </c>
      <c r="X66" s="328" t="str">
        <f>IFERROR(VLOOKUP(X65,'P1'!$B:$AP,41,FALSE),"")</f>
        <v/>
      </c>
      <c r="Y66" s="328" t="str">
        <f>IFERROR(VLOOKUP(Y65,'P1'!$B:$AP,41,FALSE),"")</f>
        <v/>
      </c>
      <c r="Z66" s="328" t="str">
        <f>IFERROR(VLOOKUP(Z65,'P1'!$B:$AP,41,FALSE),"")</f>
        <v/>
      </c>
      <c r="AA66" s="328" t="str">
        <f>IFERROR(VLOOKUP(AA65,'P1'!$B:$AP,41,FALSE),"")</f>
        <v/>
      </c>
      <c r="AB66" s="328" t="str">
        <f>IFERROR(VLOOKUP(AB65,'P1'!$B:$AP,41,FALSE),"")</f>
        <v/>
      </c>
      <c r="AC66" s="328" t="str">
        <f>IFERROR(VLOOKUP(AC65,'P1'!$B:$AP,41,FALSE),"")</f>
        <v/>
      </c>
      <c r="AD66" s="328" t="str">
        <f>IFERROR(VLOOKUP(AD65,'P1'!$B:$AP,41,FALSE),"")</f>
        <v/>
      </c>
      <c r="AE66" s="328" t="str">
        <f>IFERROR(VLOOKUP(AE65,'P1'!$B:$AP,41,FALSE),"")</f>
        <v/>
      </c>
      <c r="AF66" s="328" t="str">
        <f>IFERROR(VLOOKUP(AF65,'P1'!$B:$AP,41,FALSE),"")</f>
        <v/>
      </c>
      <c r="AG66" s="328" t="str">
        <f>IFERROR(VLOOKUP(AG65,'P1'!$B:$AP,41,FALSE),"")</f>
        <v/>
      </c>
      <c r="AH66" s="328" t="str">
        <f>IFERROR(VLOOKUP(AH65,'P1'!$B:$AP,41,FALSE),"")</f>
        <v/>
      </c>
      <c r="AI66" s="328" t="str">
        <f>IFERROR(VLOOKUP(AI65,'P1'!$B:$AP,41,FALSE),"")</f>
        <v/>
      </c>
      <c r="AJ66" s="328" t="str">
        <f>IFERROR(VLOOKUP(AJ65,'P1'!$B:$AP,41,FALSE),"")</f>
        <v/>
      </c>
      <c r="AK66" s="328" t="str">
        <f>IFERROR(VLOOKUP(AK65,'P1'!$B:$AP,41,FALSE),"")</f>
        <v/>
      </c>
      <c r="AL66" s="328" t="str">
        <f>IFERROR(VLOOKUP(AL65,'P1'!$B:$AP,41,FALSE),"")</f>
        <v/>
      </c>
      <c r="AM66" s="328" t="str">
        <f>IFERROR(VLOOKUP(AM65,'P1'!$B:$AP,41,FALSE),"")</f>
        <v/>
      </c>
      <c r="AN66" s="549"/>
      <c r="AO66" s="527"/>
      <c r="AP66" s="553"/>
      <c r="AQ66" s="554"/>
      <c r="AR66" s="527"/>
      <c r="AS66" s="527"/>
      <c r="AT66" s="529"/>
      <c r="AU66" s="326" t="str">
        <f t="shared" ref="AU66" si="54">IFERROR(IF($D65="□",($AO65/$AK$6),($AO65/$AK$8)),"")</f>
        <v/>
      </c>
      <c r="AV66" s="326" t="str">
        <f t="shared" ref="AV66" si="55">IFERROR(IF($D65="□",($AN65/$AO$6),($AN65/$AO$8)),"")</f>
        <v/>
      </c>
      <c r="AX66" s="326" t="s">
        <v>565</v>
      </c>
      <c r="AY66" s="326" t="s">
        <v>565</v>
      </c>
    </row>
    <row r="67" spans="1:51" s="302" customFormat="1" ht="12" customHeight="1">
      <c r="A67" s="532"/>
      <c r="B67" s="535"/>
      <c r="C67" s="538"/>
      <c r="D67" s="541"/>
      <c r="E67" s="323"/>
      <c r="F67" s="546"/>
      <c r="G67" s="547"/>
      <c r="H67" s="327" t="s">
        <v>407</v>
      </c>
      <c r="I67" s="328" t="str">
        <f>IFERROR(VLOOKUP(I65,'P1'!$B:$AP,31,FALSE),"")</f>
        <v/>
      </c>
      <c r="J67" s="328" t="str">
        <f>IFERROR(VLOOKUP(J65,'P1'!$B:$AP,31,FALSE),"")</f>
        <v/>
      </c>
      <c r="K67" s="328" t="str">
        <f>IFERROR(VLOOKUP(K65,'P1'!$B:$AP,31,FALSE),"")</f>
        <v/>
      </c>
      <c r="L67" s="328" t="str">
        <f>IFERROR(VLOOKUP(L65,'P1'!$B:$AP,31,FALSE),"")</f>
        <v/>
      </c>
      <c r="M67" s="328" t="str">
        <f>IFERROR(VLOOKUP(M65,'P1'!$B:$AP,31,FALSE),"")</f>
        <v/>
      </c>
      <c r="N67" s="328" t="str">
        <f>IFERROR(VLOOKUP(N65,'P1'!$B:$AP,31,FALSE),"")</f>
        <v/>
      </c>
      <c r="O67" s="328" t="str">
        <f>IFERROR(VLOOKUP(O65,'P1'!$B:$AP,31,FALSE),"")</f>
        <v/>
      </c>
      <c r="P67" s="328" t="str">
        <f>IFERROR(VLOOKUP(P65,'P1'!$B:$AP,31,FALSE),"")</f>
        <v/>
      </c>
      <c r="Q67" s="328" t="str">
        <f>IFERROR(VLOOKUP(Q65,'P1'!$B:$AP,31,FALSE),"")</f>
        <v/>
      </c>
      <c r="R67" s="328" t="str">
        <f>IFERROR(VLOOKUP(R65,'P1'!$B:$AP,31,FALSE),"")</f>
        <v/>
      </c>
      <c r="S67" s="328" t="str">
        <f>IFERROR(VLOOKUP(S65,'P1'!$B:$AP,31,FALSE),"")</f>
        <v/>
      </c>
      <c r="T67" s="328" t="str">
        <f>IFERROR(VLOOKUP(T65,'P1'!$B:$AP,31,FALSE),"")</f>
        <v/>
      </c>
      <c r="U67" s="328" t="str">
        <f>IFERROR(VLOOKUP(U65,'P1'!$B:$AP,31,FALSE),"")</f>
        <v/>
      </c>
      <c r="V67" s="328" t="str">
        <f>IFERROR(VLOOKUP(V65,'P1'!$B:$AP,31,FALSE),"")</f>
        <v/>
      </c>
      <c r="W67" s="328" t="str">
        <f>IFERROR(VLOOKUP(W65,'P1'!$B:$AP,31,FALSE),"")</f>
        <v/>
      </c>
      <c r="X67" s="328" t="str">
        <f>IFERROR(VLOOKUP(X65,'P1'!$B:$AP,31,FALSE),"")</f>
        <v/>
      </c>
      <c r="Y67" s="328" t="str">
        <f>IFERROR(VLOOKUP(Y65,'P1'!$B:$AP,31,FALSE),"")</f>
        <v/>
      </c>
      <c r="Z67" s="328" t="str">
        <f>IFERROR(VLOOKUP(Z65,'P1'!$B:$AP,31,FALSE),"")</f>
        <v/>
      </c>
      <c r="AA67" s="328" t="str">
        <f>IFERROR(VLOOKUP(AA65,'P1'!$B:$AP,31,FALSE),"")</f>
        <v/>
      </c>
      <c r="AB67" s="328" t="str">
        <f>IFERROR(VLOOKUP(AB65,'P1'!$B:$AP,31,FALSE),"")</f>
        <v/>
      </c>
      <c r="AC67" s="328" t="str">
        <f>IFERROR(VLOOKUP(AC65,'P1'!$B:$AP,31,FALSE),"")</f>
        <v/>
      </c>
      <c r="AD67" s="328" t="str">
        <f>IFERROR(VLOOKUP(AD65,'P1'!$B:$AP,31,FALSE),"")</f>
        <v/>
      </c>
      <c r="AE67" s="328" t="str">
        <f>IFERROR(VLOOKUP(AE65,'P1'!$B:$AP,31,FALSE),"")</f>
        <v/>
      </c>
      <c r="AF67" s="328" t="str">
        <f>IFERROR(VLOOKUP(AF65,'P1'!$B:$AP,31,FALSE),"")</f>
        <v/>
      </c>
      <c r="AG67" s="328" t="str">
        <f>IFERROR(VLOOKUP(AG65,'P1'!$B:$AP,31,FALSE),"")</f>
        <v/>
      </c>
      <c r="AH67" s="328" t="str">
        <f>IFERROR(VLOOKUP(AH65,'P1'!$B:$AP,31,FALSE),"")</f>
        <v/>
      </c>
      <c r="AI67" s="328" t="str">
        <f>IFERROR(VLOOKUP(AI65,'P1'!$B:$AP,31,FALSE),"")</f>
        <v/>
      </c>
      <c r="AJ67" s="328" t="str">
        <f>IFERROR(VLOOKUP(AJ65,'P1'!$B:$AP,31,FALSE),"")</f>
        <v/>
      </c>
      <c r="AK67" s="328" t="str">
        <f>IFERROR(VLOOKUP(AK65,'P1'!$B:$AP,31,FALSE),"")</f>
        <v/>
      </c>
      <c r="AL67" s="328" t="str">
        <f>IFERROR(VLOOKUP(AL65,'P1'!$B:$AP,31,FALSE),"")</f>
        <v/>
      </c>
      <c r="AM67" s="328" t="str">
        <f>IFERROR(VLOOKUP(AM65,'P1'!$B:$AP,31,FALSE),"")</f>
        <v/>
      </c>
      <c r="AN67" s="550"/>
      <c r="AO67" s="528"/>
      <c r="AP67" s="555"/>
      <c r="AQ67" s="556"/>
      <c r="AR67" s="528"/>
      <c r="AS67" s="528"/>
      <c r="AT67" s="529"/>
      <c r="AU67" s="329"/>
      <c r="AV67" s="329"/>
      <c r="AX67" s="329"/>
      <c r="AY67" s="329"/>
    </row>
    <row r="68" spans="1:51" s="302" customFormat="1" ht="12" customHeight="1">
      <c r="A68" s="530">
        <v>16</v>
      </c>
      <c r="B68" s="533"/>
      <c r="C68" s="536"/>
      <c r="D68" s="539" t="s">
        <v>400</v>
      </c>
      <c r="E68" s="319"/>
      <c r="F68" s="542"/>
      <c r="G68" s="543"/>
      <c r="H68" s="320" t="s">
        <v>401</v>
      </c>
      <c r="I68" s="321"/>
      <c r="J68" s="321"/>
      <c r="K68" s="321"/>
      <c r="L68" s="321"/>
      <c r="M68" s="321"/>
      <c r="N68" s="321"/>
      <c r="O68" s="321"/>
      <c r="P68" s="321"/>
      <c r="Q68" s="321"/>
      <c r="R68" s="321"/>
      <c r="S68" s="321"/>
      <c r="T68" s="321"/>
      <c r="U68" s="321"/>
      <c r="V68" s="321"/>
      <c r="W68" s="321"/>
      <c r="X68" s="321"/>
      <c r="Y68" s="321"/>
      <c r="Z68" s="321"/>
      <c r="AA68" s="321"/>
      <c r="AB68" s="321"/>
      <c r="AC68" s="321"/>
      <c r="AD68" s="321"/>
      <c r="AE68" s="321"/>
      <c r="AF68" s="321"/>
      <c r="AG68" s="321"/>
      <c r="AH68" s="321"/>
      <c r="AI68" s="321"/>
      <c r="AJ68" s="321"/>
      <c r="AK68" s="321"/>
      <c r="AL68" s="321"/>
      <c r="AM68" s="321"/>
      <c r="AN68" s="548">
        <f t="shared" ref="AN68" si="56">IF(LEFT($AN$1,6)="共同生活援助",SUM(I69:AM69),SUM(I69:AM70))</f>
        <v>0</v>
      </c>
      <c r="AO68" s="526">
        <f>IF($AN$3="４週",AN68/4,AN68/(DAY(EOMONTH($I$21,0))/7))</f>
        <v>0</v>
      </c>
      <c r="AP68" s="551"/>
      <c r="AQ68" s="552"/>
      <c r="AR68" s="526" t="str">
        <f t="shared" ref="AR68" si="57">IF($AN$3="４週",AU69,AV69)</f>
        <v/>
      </c>
      <c r="AS68" s="526"/>
      <c r="AT68" s="529"/>
      <c r="AU68" s="322" t="s">
        <v>402</v>
      </c>
      <c r="AV68" s="322" t="s">
        <v>403</v>
      </c>
      <c r="AX68" s="322" t="s">
        <v>404</v>
      </c>
      <c r="AY68" s="322" t="s">
        <v>405</v>
      </c>
    </row>
    <row r="69" spans="1:51" s="302" customFormat="1" ht="12" customHeight="1">
      <c r="A69" s="531"/>
      <c r="B69" s="534"/>
      <c r="C69" s="537"/>
      <c r="D69" s="540"/>
      <c r="E69" s="323"/>
      <c r="F69" s="544"/>
      <c r="G69" s="545"/>
      <c r="H69" s="324" t="s">
        <v>406</v>
      </c>
      <c r="I69" s="328" t="str">
        <f>IFERROR(VLOOKUP(I68,'P1'!$B:$AP,41,FALSE),"")</f>
        <v/>
      </c>
      <c r="J69" s="328" t="str">
        <f>IFERROR(VLOOKUP(J68,'P1'!$B:$AP,41,FALSE),"")</f>
        <v/>
      </c>
      <c r="K69" s="328" t="str">
        <f>IFERROR(VLOOKUP(K68,'P1'!$B:$AP,41,FALSE),"")</f>
        <v/>
      </c>
      <c r="L69" s="328" t="str">
        <f>IFERROR(VLOOKUP(L68,'P1'!$B:$AP,41,FALSE),"")</f>
        <v/>
      </c>
      <c r="M69" s="328" t="str">
        <f>IFERROR(VLOOKUP(M68,'P1'!$B:$AP,41,FALSE),"")</f>
        <v/>
      </c>
      <c r="N69" s="328" t="str">
        <f>IFERROR(VLOOKUP(N68,'P1'!$B:$AP,41,FALSE),"")</f>
        <v/>
      </c>
      <c r="O69" s="328" t="str">
        <f>IFERROR(VLOOKUP(O68,'P1'!$B:$AP,41,FALSE),"")</f>
        <v/>
      </c>
      <c r="P69" s="328" t="str">
        <f>IFERROR(VLOOKUP(P68,'P1'!$B:$AP,41,FALSE),"")</f>
        <v/>
      </c>
      <c r="Q69" s="328" t="str">
        <f>IFERROR(VLOOKUP(Q68,'P1'!$B:$AP,41,FALSE),"")</f>
        <v/>
      </c>
      <c r="R69" s="328" t="str">
        <f>IFERROR(VLOOKUP(R68,'P1'!$B:$AP,41,FALSE),"")</f>
        <v/>
      </c>
      <c r="S69" s="328" t="str">
        <f>IFERROR(VLOOKUP(S68,'P1'!$B:$AP,41,FALSE),"")</f>
        <v/>
      </c>
      <c r="T69" s="328" t="str">
        <f>IFERROR(VLOOKUP(T68,'P1'!$B:$AP,41,FALSE),"")</f>
        <v/>
      </c>
      <c r="U69" s="328" t="str">
        <f>IFERROR(VLOOKUP(U68,'P1'!$B:$AP,41,FALSE),"")</f>
        <v/>
      </c>
      <c r="V69" s="328" t="str">
        <f>IFERROR(VLOOKUP(V68,'P1'!$B:$AP,41,FALSE),"")</f>
        <v/>
      </c>
      <c r="W69" s="328" t="str">
        <f>IFERROR(VLOOKUP(W68,'P1'!$B:$AP,41,FALSE),"")</f>
        <v/>
      </c>
      <c r="X69" s="328" t="str">
        <f>IFERROR(VLOOKUP(X68,'P1'!$B:$AP,41,FALSE),"")</f>
        <v/>
      </c>
      <c r="Y69" s="328" t="str">
        <f>IFERROR(VLOOKUP(Y68,'P1'!$B:$AP,41,FALSE),"")</f>
        <v/>
      </c>
      <c r="Z69" s="328" t="str">
        <f>IFERROR(VLOOKUP(Z68,'P1'!$B:$AP,41,FALSE),"")</f>
        <v/>
      </c>
      <c r="AA69" s="328" t="str">
        <f>IFERROR(VLOOKUP(AA68,'P1'!$B:$AP,41,FALSE),"")</f>
        <v/>
      </c>
      <c r="AB69" s="328" t="str">
        <f>IFERROR(VLOOKUP(AB68,'P1'!$B:$AP,41,FALSE),"")</f>
        <v/>
      </c>
      <c r="AC69" s="328" t="str">
        <f>IFERROR(VLOOKUP(AC68,'P1'!$B:$AP,41,FALSE),"")</f>
        <v/>
      </c>
      <c r="AD69" s="328" t="str">
        <f>IFERROR(VLOOKUP(AD68,'P1'!$B:$AP,41,FALSE),"")</f>
        <v/>
      </c>
      <c r="AE69" s="328" t="str">
        <f>IFERROR(VLOOKUP(AE68,'P1'!$B:$AP,41,FALSE),"")</f>
        <v/>
      </c>
      <c r="AF69" s="328" t="str">
        <f>IFERROR(VLOOKUP(AF68,'P1'!$B:$AP,41,FALSE),"")</f>
        <v/>
      </c>
      <c r="AG69" s="328" t="str">
        <f>IFERROR(VLOOKUP(AG68,'P1'!$B:$AP,41,FALSE),"")</f>
        <v/>
      </c>
      <c r="AH69" s="328" t="str">
        <f>IFERROR(VLOOKUP(AH68,'P1'!$B:$AP,41,FALSE),"")</f>
        <v/>
      </c>
      <c r="AI69" s="328" t="str">
        <f>IFERROR(VLOOKUP(AI68,'P1'!$B:$AP,41,FALSE),"")</f>
        <v/>
      </c>
      <c r="AJ69" s="328" t="str">
        <f>IFERROR(VLOOKUP(AJ68,'P1'!$B:$AP,41,FALSE),"")</f>
        <v/>
      </c>
      <c r="AK69" s="328" t="str">
        <f>IFERROR(VLOOKUP(AK68,'P1'!$B:$AP,41,FALSE),"")</f>
        <v/>
      </c>
      <c r="AL69" s="328" t="str">
        <f>IFERROR(VLOOKUP(AL68,'P1'!$B:$AP,41,FALSE),"")</f>
        <v/>
      </c>
      <c r="AM69" s="328" t="str">
        <f>IFERROR(VLOOKUP(AM68,'P1'!$B:$AP,41,FALSE),"")</f>
        <v/>
      </c>
      <c r="AN69" s="549"/>
      <c r="AO69" s="527"/>
      <c r="AP69" s="553"/>
      <c r="AQ69" s="554"/>
      <c r="AR69" s="527"/>
      <c r="AS69" s="527"/>
      <c r="AT69" s="529"/>
      <c r="AU69" s="326" t="str">
        <f t="shared" ref="AU69" si="58">IFERROR(IF($D68="□",($AO68/$AK$6),($AO68/$AK$8)),"")</f>
        <v/>
      </c>
      <c r="AV69" s="326" t="str">
        <f t="shared" ref="AV69" si="59">IFERROR(IF($D68="□",($AN68/$AO$6),($AN68/$AO$8)),"")</f>
        <v/>
      </c>
      <c r="AX69" s="326" t="s">
        <v>565</v>
      </c>
      <c r="AY69" s="326" t="s">
        <v>565</v>
      </c>
    </row>
    <row r="70" spans="1:51" s="302" customFormat="1" ht="12" customHeight="1">
      <c r="A70" s="532"/>
      <c r="B70" s="535"/>
      <c r="C70" s="538"/>
      <c r="D70" s="541"/>
      <c r="E70" s="323"/>
      <c r="F70" s="546"/>
      <c r="G70" s="547"/>
      <c r="H70" s="327" t="s">
        <v>407</v>
      </c>
      <c r="I70" s="328" t="str">
        <f>IFERROR(VLOOKUP(I68,'P1'!$B:$AP,31,FALSE),"")</f>
        <v/>
      </c>
      <c r="J70" s="328" t="str">
        <f>IFERROR(VLOOKUP(J68,'P1'!$B:$AP,31,FALSE),"")</f>
        <v/>
      </c>
      <c r="K70" s="328" t="str">
        <f>IFERROR(VLOOKUP(K68,'P1'!$B:$AP,31,FALSE),"")</f>
        <v/>
      </c>
      <c r="L70" s="328" t="str">
        <f>IFERROR(VLOOKUP(L68,'P1'!$B:$AP,31,FALSE),"")</f>
        <v/>
      </c>
      <c r="M70" s="328" t="str">
        <f>IFERROR(VLOOKUP(M68,'P1'!$B:$AP,31,FALSE),"")</f>
        <v/>
      </c>
      <c r="N70" s="328" t="str">
        <f>IFERROR(VLOOKUP(N68,'P1'!$B:$AP,31,FALSE),"")</f>
        <v/>
      </c>
      <c r="O70" s="328" t="str">
        <f>IFERROR(VLOOKUP(O68,'P1'!$B:$AP,31,FALSE),"")</f>
        <v/>
      </c>
      <c r="P70" s="328" t="str">
        <f>IFERROR(VLOOKUP(P68,'P1'!$B:$AP,31,FALSE),"")</f>
        <v/>
      </c>
      <c r="Q70" s="328" t="str">
        <f>IFERROR(VLOOKUP(Q68,'P1'!$B:$AP,31,FALSE),"")</f>
        <v/>
      </c>
      <c r="R70" s="328" t="str">
        <f>IFERROR(VLOOKUP(R68,'P1'!$B:$AP,31,FALSE),"")</f>
        <v/>
      </c>
      <c r="S70" s="328" t="str">
        <f>IFERROR(VLOOKUP(S68,'P1'!$B:$AP,31,FALSE),"")</f>
        <v/>
      </c>
      <c r="T70" s="328" t="str">
        <f>IFERROR(VLOOKUP(T68,'P1'!$B:$AP,31,FALSE),"")</f>
        <v/>
      </c>
      <c r="U70" s="328" t="str">
        <f>IFERROR(VLOOKUP(U68,'P1'!$B:$AP,31,FALSE),"")</f>
        <v/>
      </c>
      <c r="V70" s="328" t="str">
        <f>IFERROR(VLOOKUP(V68,'P1'!$B:$AP,31,FALSE),"")</f>
        <v/>
      </c>
      <c r="W70" s="328" t="str">
        <f>IFERROR(VLOOKUP(W68,'P1'!$B:$AP,31,FALSE),"")</f>
        <v/>
      </c>
      <c r="X70" s="328" t="str">
        <f>IFERROR(VLOOKUP(X68,'P1'!$B:$AP,31,FALSE),"")</f>
        <v/>
      </c>
      <c r="Y70" s="328" t="str">
        <f>IFERROR(VLOOKUP(Y68,'P1'!$B:$AP,31,FALSE),"")</f>
        <v/>
      </c>
      <c r="Z70" s="328" t="str">
        <f>IFERROR(VLOOKUP(Z68,'P1'!$B:$AP,31,FALSE),"")</f>
        <v/>
      </c>
      <c r="AA70" s="328" t="str">
        <f>IFERROR(VLOOKUP(AA68,'P1'!$B:$AP,31,FALSE),"")</f>
        <v/>
      </c>
      <c r="AB70" s="328" t="str">
        <f>IFERROR(VLOOKUP(AB68,'P1'!$B:$AP,31,FALSE),"")</f>
        <v/>
      </c>
      <c r="AC70" s="328" t="str">
        <f>IFERROR(VLOOKUP(AC68,'P1'!$B:$AP,31,FALSE),"")</f>
        <v/>
      </c>
      <c r="AD70" s="328" t="str">
        <f>IFERROR(VLOOKUP(AD68,'P1'!$B:$AP,31,FALSE),"")</f>
        <v/>
      </c>
      <c r="AE70" s="328" t="str">
        <f>IFERROR(VLOOKUP(AE68,'P1'!$B:$AP,31,FALSE),"")</f>
        <v/>
      </c>
      <c r="AF70" s="328" t="str">
        <f>IFERROR(VLOOKUP(AF68,'P1'!$B:$AP,31,FALSE),"")</f>
        <v/>
      </c>
      <c r="AG70" s="328" t="str">
        <f>IFERROR(VLOOKUP(AG68,'P1'!$B:$AP,31,FALSE),"")</f>
        <v/>
      </c>
      <c r="AH70" s="328" t="str">
        <f>IFERROR(VLOOKUP(AH68,'P1'!$B:$AP,31,FALSE),"")</f>
        <v/>
      </c>
      <c r="AI70" s="328" t="str">
        <f>IFERROR(VLOOKUP(AI68,'P1'!$B:$AP,31,FALSE),"")</f>
        <v/>
      </c>
      <c r="AJ70" s="328" t="str">
        <f>IFERROR(VLOOKUP(AJ68,'P1'!$B:$AP,31,FALSE),"")</f>
        <v/>
      </c>
      <c r="AK70" s="328" t="str">
        <f>IFERROR(VLOOKUP(AK68,'P1'!$B:$AP,31,FALSE),"")</f>
        <v/>
      </c>
      <c r="AL70" s="328" t="str">
        <f>IFERROR(VLOOKUP(AL68,'P1'!$B:$AP,31,FALSE),"")</f>
        <v/>
      </c>
      <c r="AM70" s="328" t="str">
        <f>IFERROR(VLOOKUP(AM68,'P1'!$B:$AP,31,FALSE),"")</f>
        <v/>
      </c>
      <c r="AN70" s="550"/>
      <c r="AO70" s="528"/>
      <c r="AP70" s="555"/>
      <c r="AQ70" s="556"/>
      <c r="AR70" s="528"/>
      <c r="AS70" s="528"/>
      <c r="AT70" s="529"/>
      <c r="AU70" s="329"/>
      <c r="AV70" s="329"/>
      <c r="AX70" s="329"/>
      <c r="AY70" s="329"/>
    </row>
    <row r="71" spans="1:51" s="302" customFormat="1" ht="12" customHeight="1">
      <c r="A71" s="530">
        <v>17</v>
      </c>
      <c r="B71" s="533"/>
      <c r="C71" s="567"/>
      <c r="D71" s="539" t="s">
        <v>400</v>
      </c>
      <c r="E71" s="319"/>
      <c r="F71" s="542"/>
      <c r="G71" s="543"/>
      <c r="H71" s="320" t="s">
        <v>401</v>
      </c>
      <c r="I71" s="321"/>
      <c r="J71" s="321"/>
      <c r="K71" s="321"/>
      <c r="L71" s="321"/>
      <c r="M71" s="321"/>
      <c r="N71" s="321"/>
      <c r="O71" s="321"/>
      <c r="P71" s="321"/>
      <c r="Q71" s="321"/>
      <c r="R71" s="321"/>
      <c r="S71" s="321"/>
      <c r="T71" s="321"/>
      <c r="U71" s="321"/>
      <c r="V71" s="321"/>
      <c r="W71" s="321"/>
      <c r="X71" s="321"/>
      <c r="Y71" s="321"/>
      <c r="Z71" s="321"/>
      <c r="AA71" s="321"/>
      <c r="AB71" s="321"/>
      <c r="AC71" s="321"/>
      <c r="AD71" s="321"/>
      <c r="AE71" s="321"/>
      <c r="AF71" s="321"/>
      <c r="AG71" s="321"/>
      <c r="AH71" s="321"/>
      <c r="AI71" s="321"/>
      <c r="AJ71" s="321"/>
      <c r="AK71" s="321"/>
      <c r="AL71" s="321"/>
      <c r="AM71" s="321"/>
      <c r="AN71" s="548">
        <f t="shared" ref="AN71" si="60">IF(LEFT($AN$1,6)="共同生活援助",SUM(I72:AM72),SUM(I72:AM73))</f>
        <v>0</v>
      </c>
      <c r="AO71" s="526">
        <f>IF($AN$3="４週",AN71/4,AN71/(DAY(EOMONTH($I$21,0))/7))</f>
        <v>0</v>
      </c>
      <c r="AP71" s="551"/>
      <c r="AQ71" s="552"/>
      <c r="AR71" s="526" t="str">
        <f t="shared" ref="AR71" si="61">IF($AN$3="４週",AU72,AV72)</f>
        <v/>
      </c>
      <c r="AS71" s="526"/>
      <c r="AT71" s="529"/>
      <c r="AU71" s="322" t="s">
        <v>402</v>
      </c>
      <c r="AV71" s="322" t="s">
        <v>403</v>
      </c>
      <c r="AX71" s="322" t="s">
        <v>404</v>
      </c>
      <c r="AY71" s="322" t="s">
        <v>405</v>
      </c>
    </row>
    <row r="72" spans="1:51" s="302" customFormat="1" ht="12" customHeight="1">
      <c r="A72" s="531"/>
      <c r="B72" s="534"/>
      <c r="C72" s="568"/>
      <c r="D72" s="540"/>
      <c r="E72" s="323"/>
      <c r="F72" s="544"/>
      <c r="G72" s="545"/>
      <c r="H72" s="324" t="s">
        <v>406</v>
      </c>
      <c r="I72" s="328" t="str">
        <f>IFERROR(VLOOKUP(I71,'P1'!$B:$AP,41,FALSE),"")</f>
        <v/>
      </c>
      <c r="J72" s="328" t="str">
        <f>IFERROR(VLOOKUP(J71,'P1'!$B:$AP,41,FALSE),"")</f>
        <v/>
      </c>
      <c r="K72" s="328" t="str">
        <f>IFERROR(VLOOKUP(K71,'P1'!$B:$AP,41,FALSE),"")</f>
        <v/>
      </c>
      <c r="L72" s="328" t="str">
        <f>IFERROR(VLOOKUP(L71,'P1'!$B:$AP,41,FALSE),"")</f>
        <v/>
      </c>
      <c r="M72" s="328" t="str">
        <f>IFERROR(VLOOKUP(M71,'P1'!$B:$AP,41,FALSE),"")</f>
        <v/>
      </c>
      <c r="N72" s="328" t="str">
        <f>IFERROR(VLOOKUP(N71,'P1'!$B:$AP,41,FALSE),"")</f>
        <v/>
      </c>
      <c r="O72" s="328" t="str">
        <f>IFERROR(VLOOKUP(O71,'P1'!$B:$AP,41,FALSE),"")</f>
        <v/>
      </c>
      <c r="P72" s="328" t="str">
        <f>IFERROR(VLOOKUP(P71,'P1'!$B:$AP,41,FALSE),"")</f>
        <v/>
      </c>
      <c r="Q72" s="328" t="str">
        <f>IFERROR(VLOOKUP(Q71,'P1'!$B:$AP,41,FALSE),"")</f>
        <v/>
      </c>
      <c r="R72" s="328" t="str">
        <f>IFERROR(VLOOKUP(R71,'P1'!$B:$AP,41,FALSE),"")</f>
        <v/>
      </c>
      <c r="S72" s="328" t="str">
        <f>IFERROR(VLOOKUP(S71,'P1'!$B:$AP,41,FALSE),"")</f>
        <v/>
      </c>
      <c r="T72" s="328" t="str">
        <f>IFERROR(VLOOKUP(T71,'P1'!$B:$AP,41,FALSE),"")</f>
        <v/>
      </c>
      <c r="U72" s="328" t="str">
        <f>IFERROR(VLOOKUP(U71,'P1'!$B:$AP,41,FALSE),"")</f>
        <v/>
      </c>
      <c r="V72" s="328" t="str">
        <f>IFERROR(VLOOKUP(V71,'P1'!$B:$AP,41,FALSE),"")</f>
        <v/>
      </c>
      <c r="W72" s="328" t="str">
        <f>IFERROR(VLOOKUP(W71,'P1'!$B:$AP,41,FALSE),"")</f>
        <v/>
      </c>
      <c r="X72" s="328" t="str">
        <f>IFERROR(VLOOKUP(X71,'P1'!$B:$AP,41,FALSE),"")</f>
        <v/>
      </c>
      <c r="Y72" s="328" t="str">
        <f>IFERROR(VLOOKUP(Y71,'P1'!$B:$AP,41,FALSE),"")</f>
        <v/>
      </c>
      <c r="Z72" s="328" t="str">
        <f>IFERROR(VLOOKUP(Z71,'P1'!$B:$AP,41,FALSE),"")</f>
        <v/>
      </c>
      <c r="AA72" s="328" t="str">
        <f>IFERROR(VLOOKUP(AA71,'P1'!$B:$AP,41,FALSE),"")</f>
        <v/>
      </c>
      <c r="AB72" s="328" t="str">
        <f>IFERROR(VLOOKUP(AB71,'P1'!$B:$AP,41,FALSE),"")</f>
        <v/>
      </c>
      <c r="AC72" s="328" t="str">
        <f>IFERROR(VLOOKUP(AC71,'P1'!$B:$AP,41,FALSE),"")</f>
        <v/>
      </c>
      <c r="AD72" s="328" t="str">
        <f>IFERROR(VLOOKUP(AD71,'P1'!$B:$AP,41,FALSE),"")</f>
        <v/>
      </c>
      <c r="AE72" s="328" t="str">
        <f>IFERROR(VLOOKUP(AE71,'P1'!$B:$AP,41,FALSE),"")</f>
        <v/>
      </c>
      <c r="AF72" s="328" t="str">
        <f>IFERROR(VLOOKUP(AF71,'P1'!$B:$AP,41,FALSE),"")</f>
        <v/>
      </c>
      <c r="AG72" s="328" t="str">
        <f>IFERROR(VLOOKUP(AG71,'P1'!$B:$AP,41,FALSE),"")</f>
        <v/>
      </c>
      <c r="AH72" s="328" t="str">
        <f>IFERROR(VLOOKUP(AH71,'P1'!$B:$AP,41,FALSE),"")</f>
        <v/>
      </c>
      <c r="AI72" s="328" t="str">
        <f>IFERROR(VLOOKUP(AI71,'P1'!$B:$AP,41,FALSE),"")</f>
        <v/>
      </c>
      <c r="AJ72" s="328" t="str">
        <f>IFERROR(VLOOKUP(AJ71,'P1'!$B:$AP,41,FALSE),"")</f>
        <v/>
      </c>
      <c r="AK72" s="328" t="str">
        <f>IFERROR(VLOOKUP(AK71,'P1'!$B:$AP,41,FALSE),"")</f>
        <v/>
      </c>
      <c r="AL72" s="328" t="str">
        <f>IFERROR(VLOOKUP(AL71,'P1'!$B:$AP,41,FALSE),"")</f>
        <v/>
      </c>
      <c r="AM72" s="328" t="str">
        <f>IFERROR(VLOOKUP(AM71,'P1'!$B:$AP,41,FALSE),"")</f>
        <v/>
      </c>
      <c r="AN72" s="549"/>
      <c r="AO72" s="527"/>
      <c r="AP72" s="553"/>
      <c r="AQ72" s="554"/>
      <c r="AR72" s="527"/>
      <c r="AS72" s="527"/>
      <c r="AT72" s="529"/>
      <c r="AU72" s="326" t="str">
        <f t="shared" ref="AU72" si="62">IFERROR(IF($D71="□",($AO71/$AK$6),($AO71/$AK$8)),"")</f>
        <v/>
      </c>
      <c r="AV72" s="326" t="str">
        <f t="shared" ref="AV72" si="63">IFERROR(IF($D71="□",($AN71/$AO$6),($AN71/$AO$8)),"")</f>
        <v/>
      </c>
      <c r="AX72" s="326" t="s">
        <v>565</v>
      </c>
      <c r="AY72" s="326" t="s">
        <v>565</v>
      </c>
    </row>
    <row r="73" spans="1:51" s="302" customFormat="1" ht="12" customHeight="1">
      <c r="A73" s="532"/>
      <c r="B73" s="535"/>
      <c r="C73" s="569"/>
      <c r="D73" s="541"/>
      <c r="E73" s="323"/>
      <c r="F73" s="546"/>
      <c r="G73" s="547"/>
      <c r="H73" s="327" t="s">
        <v>407</v>
      </c>
      <c r="I73" s="328" t="str">
        <f>IFERROR(VLOOKUP(I71,'P1'!$B:$AP,31,FALSE),"")</f>
        <v/>
      </c>
      <c r="J73" s="328" t="str">
        <f>IFERROR(VLOOKUP(J71,'P1'!$B:$AP,31,FALSE),"")</f>
        <v/>
      </c>
      <c r="K73" s="328" t="str">
        <f>IFERROR(VLOOKUP(K71,'P1'!$B:$AP,31,FALSE),"")</f>
        <v/>
      </c>
      <c r="L73" s="328" t="str">
        <f>IFERROR(VLOOKUP(L71,'P1'!$B:$AP,31,FALSE),"")</f>
        <v/>
      </c>
      <c r="M73" s="328" t="str">
        <f>IFERROR(VLOOKUP(M71,'P1'!$B:$AP,31,FALSE),"")</f>
        <v/>
      </c>
      <c r="N73" s="328" t="str">
        <f>IFERROR(VLOOKUP(N71,'P1'!$B:$AP,31,FALSE),"")</f>
        <v/>
      </c>
      <c r="O73" s="328" t="str">
        <f>IFERROR(VLOOKUP(O71,'P1'!$B:$AP,31,FALSE),"")</f>
        <v/>
      </c>
      <c r="P73" s="328" t="str">
        <f>IFERROR(VLOOKUP(P71,'P1'!$B:$AP,31,FALSE),"")</f>
        <v/>
      </c>
      <c r="Q73" s="328" t="str">
        <f>IFERROR(VLOOKUP(Q71,'P1'!$B:$AP,31,FALSE),"")</f>
        <v/>
      </c>
      <c r="R73" s="328" t="str">
        <f>IFERROR(VLOOKUP(R71,'P1'!$B:$AP,31,FALSE),"")</f>
        <v/>
      </c>
      <c r="S73" s="328" t="str">
        <f>IFERROR(VLOOKUP(S71,'P1'!$B:$AP,31,FALSE),"")</f>
        <v/>
      </c>
      <c r="T73" s="328" t="str">
        <f>IFERROR(VLOOKUP(T71,'P1'!$B:$AP,31,FALSE),"")</f>
        <v/>
      </c>
      <c r="U73" s="328" t="str">
        <f>IFERROR(VLOOKUP(U71,'P1'!$B:$AP,31,FALSE),"")</f>
        <v/>
      </c>
      <c r="V73" s="328" t="str">
        <f>IFERROR(VLOOKUP(V71,'P1'!$B:$AP,31,FALSE),"")</f>
        <v/>
      </c>
      <c r="W73" s="328" t="str">
        <f>IFERROR(VLOOKUP(W71,'P1'!$B:$AP,31,FALSE),"")</f>
        <v/>
      </c>
      <c r="X73" s="328" t="str">
        <f>IFERROR(VLOOKUP(X71,'P1'!$B:$AP,31,FALSE),"")</f>
        <v/>
      </c>
      <c r="Y73" s="328" t="str">
        <f>IFERROR(VLOOKUP(Y71,'P1'!$B:$AP,31,FALSE),"")</f>
        <v/>
      </c>
      <c r="Z73" s="328" t="str">
        <f>IFERROR(VLOOKUP(Z71,'P1'!$B:$AP,31,FALSE),"")</f>
        <v/>
      </c>
      <c r="AA73" s="328" t="str">
        <f>IFERROR(VLOOKUP(AA71,'P1'!$B:$AP,31,FALSE),"")</f>
        <v/>
      </c>
      <c r="AB73" s="328" t="str">
        <f>IFERROR(VLOOKUP(AB71,'P1'!$B:$AP,31,FALSE),"")</f>
        <v/>
      </c>
      <c r="AC73" s="328" t="str">
        <f>IFERROR(VLOOKUP(AC71,'P1'!$B:$AP,31,FALSE),"")</f>
        <v/>
      </c>
      <c r="AD73" s="328" t="str">
        <f>IFERROR(VLOOKUP(AD71,'P1'!$B:$AP,31,FALSE),"")</f>
        <v/>
      </c>
      <c r="AE73" s="328" t="str">
        <f>IFERROR(VLOOKUP(AE71,'P1'!$B:$AP,31,FALSE),"")</f>
        <v/>
      </c>
      <c r="AF73" s="328" t="str">
        <f>IFERROR(VLOOKUP(AF71,'P1'!$B:$AP,31,FALSE),"")</f>
        <v/>
      </c>
      <c r="AG73" s="328" t="str">
        <f>IFERROR(VLOOKUP(AG71,'P1'!$B:$AP,31,FALSE),"")</f>
        <v/>
      </c>
      <c r="AH73" s="328" t="str">
        <f>IFERROR(VLOOKUP(AH71,'P1'!$B:$AP,31,FALSE),"")</f>
        <v/>
      </c>
      <c r="AI73" s="328" t="str">
        <f>IFERROR(VLOOKUP(AI71,'P1'!$B:$AP,31,FALSE),"")</f>
        <v/>
      </c>
      <c r="AJ73" s="328" t="str">
        <f>IFERROR(VLOOKUP(AJ71,'P1'!$B:$AP,31,FALSE),"")</f>
        <v/>
      </c>
      <c r="AK73" s="328" t="str">
        <f>IFERROR(VLOOKUP(AK71,'P1'!$B:$AP,31,FALSE),"")</f>
        <v/>
      </c>
      <c r="AL73" s="328" t="str">
        <f>IFERROR(VLOOKUP(AL71,'P1'!$B:$AP,31,FALSE),"")</f>
        <v/>
      </c>
      <c r="AM73" s="328" t="str">
        <f>IFERROR(VLOOKUP(AM71,'P1'!$B:$AP,31,FALSE),"")</f>
        <v/>
      </c>
      <c r="AN73" s="550"/>
      <c r="AO73" s="528"/>
      <c r="AP73" s="555"/>
      <c r="AQ73" s="556"/>
      <c r="AR73" s="528"/>
      <c r="AS73" s="528"/>
      <c r="AT73" s="529"/>
      <c r="AU73" s="329"/>
      <c r="AV73" s="329"/>
      <c r="AX73" s="329"/>
      <c r="AY73" s="329"/>
    </row>
    <row r="74" spans="1:51" s="302" customFormat="1" ht="12" customHeight="1">
      <c r="A74" s="530">
        <v>18</v>
      </c>
      <c r="B74" s="533"/>
      <c r="C74" s="536"/>
      <c r="D74" s="539" t="s">
        <v>400</v>
      </c>
      <c r="E74" s="319"/>
      <c r="F74" s="542"/>
      <c r="G74" s="543"/>
      <c r="H74" s="320" t="s">
        <v>401</v>
      </c>
      <c r="I74" s="321"/>
      <c r="J74" s="321"/>
      <c r="K74" s="321"/>
      <c r="L74" s="321"/>
      <c r="M74" s="321"/>
      <c r="N74" s="321"/>
      <c r="O74" s="321"/>
      <c r="P74" s="321"/>
      <c r="Q74" s="321"/>
      <c r="R74" s="321"/>
      <c r="S74" s="321"/>
      <c r="T74" s="321"/>
      <c r="U74" s="321"/>
      <c r="V74" s="321"/>
      <c r="W74" s="321"/>
      <c r="X74" s="321"/>
      <c r="Y74" s="321"/>
      <c r="Z74" s="321"/>
      <c r="AA74" s="321"/>
      <c r="AB74" s="321"/>
      <c r="AC74" s="321"/>
      <c r="AD74" s="321"/>
      <c r="AE74" s="321"/>
      <c r="AF74" s="321"/>
      <c r="AG74" s="321"/>
      <c r="AH74" s="321"/>
      <c r="AI74" s="321"/>
      <c r="AJ74" s="321"/>
      <c r="AK74" s="321"/>
      <c r="AL74" s="321"/>
      <c r="AM74" s="321"/>
      <c r="AN74" s="548">
        <f t="shared" ref="AN74" si="64">IF(LEFT($AN$1,6)="共同生活援助",SUM(I75:AM75),SUM(I75:AM76))</f>
        <v>0</v>
      </c>
      <c r="AO74" s="526">
        <f>IF($AN$3="４週",AN74/4,AN74/(DAY(EOMONTH($I$21,0))/7))</f>
        <v>0</v>
      </c>
      <c r="AP74" s="551"/>
      <c r="AQ74" s="552"/>
      <c r="AR74" s="526" t="str">
        <f t="shared" ref="AR74" si="65">IF($AN$3="４週",AU75,AV75)</f>
        <v/>
      </c>
      <c r="AS74" s="526"/>
      <c r="AT74" s="529"/>
      <c r="AU74" s="322" t="s">
        <v>402</v>
      </c>
      <c r="AV74" s="322" t="s">
        <v>403</v>
      </c>
      <c r="AX74" s="322" t="s">
        <v>404</v>
      </c>
      <c r="AY74" s="322" t="s">
        <v>405</v>
      </c>
    </row>
    <row r="75" spans="1:51" s="302" customFormat="1" ht="12" customHeight="1">
      <c r="A75" s="531"/>
      <c r="B75" s="534"/>
      <c r="C75" s="537"/>
      <c r="D75" s="540"/>
      <c r="E75" s="323"/>
      <c r="F75" s="544"/>
      <c r="G75" s="545"/>
      <c r="H75" s="324" t="s">
        <v>406</v>
      </c>
      <c r="I75" s="328" t="str">
        <f>IFERROR(VLOOKUP(I74,'P1'!$B:$AP,41,FALSE),"")</f>
        <v/>
      </c>
      <c r="J75" s="328" t="str">
        <f>IFERROR(VLOOKUP(J74,'P1'!$B:$AP,41,FALSE),"")</f>
        <v/>
      </c>
      <c r="K75" s="328" t="str">
        <f>IFERROR(VLOOKUP(K74,'P1'!$B:$AP,41,FALSE),"")</f>
        <v/>
      </c>
      <c r="L75" s="328" t="str">
        <f>IFERROR(VLOOKUP(L74,'P1'!$B:$AP,41,FALSE),"")</f>
        <v/>
      </c>
      <c r="M75" s="328" t="str">
        <f>IFERROR(VLOOKUP(M74,'P1'!$B:$AP,41,FALSE),"")</f>
        <v/>
      </c>
      <c r="N75" s="328" t="str">
        <f>IFERROR(VLOOKUP(N74,'P1'!$B:$AP,41,FALSE),"")</f>
        <v/>
      </c>
      <c r="O75" s="328" t="str">
        <f>IFERROR(VLOOKUP(O74,'P1'!$B:$AP,41,FALSE),"")</f>
        <v/>
      </c>
      <c r="P75" s="328" t="str">
        <f>IFERROR(VLOOKUP(P74,'P1'!$B:$AP,41,FALSE),"")</f>
        <v/>
      </c>
      <c r="Q75" s="328" t="str">
        <f>IFERROR(VLOOKUP(Q74,'P1'!$B:$AP,41,FALSE),"")</f>
        <v/>
      </c>
      <c r="R75" s="328" t="str">
        <f>IFERROR(VLOOKUP(R74,'P1'!$B:$AP,41,FALSE),"")</f>
        <v/>
      </c>
      <c r="S75" s="328" t="str">
        <f>IFERROR(VLOOKUP(S74,'P1'!$B:$AP,41,FALSE),"")</f>
        <v/>
      </c>
      <c r="T75" s="328" t="str">
        <f>IFERROR(VLOOKUP(T74,'P1'!$B:$AP,41,FALSE),"")</f>
        <v/>
      </c>
      <c r="U75" s="328" t="str">
        <f>IFERROR(VLOOKUP(U74,'P1'!$B:$AP,41,FALSE),"")</f>
        <v/>
      </c>
      <c r="V75" s="328" t="str">
        <f>IFERROR(VLOOKUP(V74,'P1'!$B:$AP,41,FALSE),"")</f>
        <v/>
      </c>
      <c r="W75" s="328" t="str">
        <f>IFERROR(VLOOKUP(W74,'P1'!$B:$AP,41,FALSE),"")</f>
        <v/>
      </c>
      <c r="X75" s="328" t="str">
        <f>IFERROR(VLOOKUP(X74,'P1'!$B:$AP,41,FALSE),"")</f>
        <v/>
      </c>
      <c r="Y75" s="328" t="str">
        <f>IFERROR(VLOOKUP(Y74,'P1'!$B:$AP,41,FALSE),"")</f>
        <v/>
      </c>
      <c r="Z75" s="328" t="str">
        <f>IFERROR(VLOOKUP(Z74,'P1'!$B:$AP,41,FALSE),"")</f>
        <v/>
      </c>
      <c r="AA75" s="328" t="str">
        <f>IFERROR(VLOOKUP(AA74,'P1'!$B:$AP,41,FALSE),"")</f>
        <v/>
      </c>
      <c r="AB75" s="328" t="str">
        <f>IFERROR(VLOOKUP(AB74,'P1'!$B:$AP,41,FALSE),"")</f>
        <v/>
      </c>
      <c r="AC75" s="328" t="str">
        <f>IFERROR(VLOOKUP(AC74,'P1'!$B:$AP,41,FALSE),"")</f>
        <v/>
      </c>
      <c r="AD75" s="328" t="str">
        <f>IFERROR(VLOOKUP(AD74,'P1'!$B:$AP,41,FALSE),"")</f>
        <v/>
      </c>
      <c r="AE75" s="328" t="str">
        <f>IFERROR(VLOOKUP(AE74,'P1'!$B:$AP,41,FALSE),"")</f>
        <v/>
      </c>
      <c r="AF75" s="328" t="str">
        <f>IFERROR(VLOOKUP(AF74,'P1'!$B:$AP,41,FALSE),"")</f>
        <v/>
      </c>
      <c r="AG75" s="328" t="str">
        <f>IFERROR(VLOOKUP(AG74,'P1'!$B:$AP,41,FALSE),"")</f>
        <v/>
      </c>
      <c r="AH75" s="328" t="str">
        <f>IFERROR(VLOOKUP(AH74,'P1'!$B:$AP,41,FALSE),"")</f>
        <v/>
      </c>
      <c r="AI75" s="328" t="str">
        <f>IFERROR(VLOOKUP(AI74,'P1'!$B:$AP,41,FALSE),"")</f>
        <v/>
      </c>
      <c r="AJ75" s="328" t="str">
        <f>IFERROR(VLOOKUP(AJ74,'P1'!$B:$AP,41,FALSE),"")</f>
        <v/>
      </c>
      <c r="AK75" s="328" t="str">
        <f>IFERROR(VLOOKUP(AK74,'P1'!$B:$AP,41,FALSE),"")</f>
        <v/>
      </c>
      <c r="AL75" s="328" t="str">
        <f>IFERROR(VLOOKUP(AL74,'P1'!$B:$AP,41,FALSE),"")</f>
        <v/>
      </c>
      <c r="AM75" s="328" t="str">
        <f>IFERROR(VLOOKUP(AM74,'P1'!$B:$AP,41,FALSE),"")</f>
        <v/>
      </c>
      <c r="AN75" s="549"/>
      <c r="AO75" s="527"/>
      <c r="AP75" s="553"/>
      <c r="AQ75" s="554"/>
      <c r="AR75" s="527"/>
      <c r="AS75" s="527"/>
      <c r="AT75" s="529"/>
      <c r="AU75" s="326" t="str">
        <f t="shared" ref="AU75" si="66">IFERROR(IF($D74="□",($AO74/$AK$6),($AO74/$AK$8)),"")</f>
        <v/>
      </c>
      <c r="AV75" s="326" t="str">
        <f t="shared" ref="AV75" si="67">IFERROR(IF($D74="□",($AN74/$AO$6),($AN74/$AO$8)),"")</f>
        <v/>
      </c>
      <c r="AX75" s="326" t="s">
        <v>565</v>
      </c>
      <c r="AY75" s="326" t="s">
        <v>565</v>
      </c>
    </row>
    <row r="76" spans="1:51" s="302" customFormat="1" ht="12" customHeight="1">
      <c r="A76" s="532"/>
      <c r="B76" s="535"/>
      <c r="C76" s="538"/>
      <c r="D76" s="541"/>
      <c r="E76" s="323"/>
      <c r="F76" s="546"/>
      <c r="G76" s="547"/>
      <c r="H76" s="327" t="s">
        <v>407</v>
      </c>
      <c r="I76" s="328" t="str">
        <f>IFERROR(VLOOKUP(I74,'P1'!$B:$AP,31,FALSE),"")</f>
        <v/>
      </c>
      <c r="J76" s="328" t="str">
        <f>IFERROR(VLOOKUP(J74,'P1'!$B:$AP,31,FALSE),"")</f>
        <v/>
      </c>
      <c r="K76" s="328" t="str">
        <f>IFERROR(VLOOKUP(K74,'P1'!$B:$AP,31,FALSE),"")</f>
        <v/>
      </c>
      <c r="L76" s="328" t="str">
        <f>IFERROR(VLOOKUP(L74,'P1'!$B:$AP,31,FALSE),"")</f>
        <v/>
      </c>
      <c r="M76" s="328" t="str">
        <f>IFERROR(VLOOKUP(M74,'P1'!$B:$AP,31,FALSE),"")</f>
        <v/>
      </c>
      <c r="N76" s="328" t="str">
        <f>IFERROR(VLOOKUP(N74,'P1'!$B:$AP,31,FALSE),"")</f>
        <v/>
      </c>
      <c r="O76" s="328" t="str">
        <f>IFERROR(VLOOKUP(O74,'P1'!$B:$AP,31,FALSE),"")</f>
        <v/>
      </c>
      <c r="P76" s="328" t="str">
        <f>IFERROR(VLOOKUP(P74,'P1'!$B:$AP,31,FALSE),"")</f>
        <v/>
      </c>
      <c r="Q76" s="328" t="str">
        <f>IFERROR(VLOOKUP(Q74,'P1'!$B:$AP,31,FALSE),"")</f>
        <v/>
      </c>
      <c r="R76" s="328" t="str">
        <f>IFERROR(VLOOKUP(R74,'P1'!$B:$AP,31,FALSE),"")</f>
        <v/>
      </c>
      <c r="S76" s="328" t="str">
        <f>IFERROR(VLOOKUP(S74,'P1'!$B:$AP,31,FALSE),"")</f>
        <v/>
      </c>
      <c r="T76" s="328" t="str">
        <f>IFERROR(VLOOKUP(T74,'P1'!$B:$AP,31,FALSE),"")</f>
        <v/>
      </c>
      <c r="U76" s="328" t="str">
        <f>IFERROR(VLOOKUP(U74,'P1'!$B:$AP,31,FALSE),"")</f>
        <v/>
      </c>
      <c r="V76" s="328" t="str">
        <f>IFERROR(VLOOKUP(V74,'P1'!$B:$AP,31,FALSE),"")</f>
        <v/>
      </c>
      <c r="W76" s="328" t="str">
        <f>IFERROR(VLOOKUP(W74,'P1'!$B:$AP,31,FALSE),"")</f>
        <v/>
      </c>
      <c r="X76" s="328" t="str">
        <f>IFERROR(VLOOKUP(X74,'P1'!$B:$AP,31,FALSE),"")</f>
        <v/>
      </c>
      <c r="Y76" s="328" t="str">
        <f>IFERROR(VLOOKUP(Y74,'P1'!$B:$AP,31,FALSE),"")</f>
        <v/>
      </c>
      <c r="Z76" s="328" t="str">
        <f>IFERROR(VLOOKUP(Z74,'P1'!$B:$AP,31,FALSE),"")</f>
        <v/>
      </c>
      <c r="AA76" s="328" t="str">
        <f>IFERROR(VLOOKUP(AA74,'P1'!$B:$AP,31,FALSE),"")</f>
        <v/>
      </c>
      <c r="AB76" s="328" t="str">
        <f>IFERROR(VLOOKUP(AB74,'P1'!$B:$AP,31,FALSE),"")</f>
        <v/>
      </c>
      <c r="AC76" s="328" t="str">
        <f>IFERROR(VLOOKUP(AC74,'P1'!$B:$AP,31,FALSE),"")</f>
        <v/>
      </c>
      <c r="AD76" s="328" t="str">
        <f>IFERROR(VLOOKUP(AD74,'P1'!$B:$AP,31,FALSE),"")</f>
        <v/>
      </c>
      <c r="AE76" s="328" t="str">
        <f>IFERROR(VLOOKUP(AE74,'P1'!$B:$AP,31,FALSE),"")</f>
        <v/>
      </c>
      <c r="AF76" s="328" t="str">
        <f>IFERROR(VLOOKUP(AF74,'P1'!$B:$AP,31,FALSE),"")</f>
        <v/>
      </c>
      <c r="AG76" s="328" t="str">
        <f>IFERROR(VLOOKUP(AG74,'P1'!$B:$AP,31,FALSE),"")</f>
        <v/>
      </c>
      <c r="AH76" s="328" t="str">
        <f>IFERROR(VLOOKUP(AH74,'P1'!$B:$AP,31,FALSE),"")</f>
        <v/>
      </c>
      <c r="AI76" s="328" t="str">
        <f>IFERROR(VLOOKUP(AI74,'P1'!$B:$AP,31,FALSE),"")</f>
        <v/>
      </c>
      <c r="AJ76" s="328" t="str">
        <f>IFERROR(VLOOKUP(AJ74,'P1'!$B:$AP,31,FALSE),"")</f>
        <v/>
      </c>
      <c r="AK76" s="328" t="str">
        <f>IFERROR(VLOOKUP(AK74,'P1'!$B:$AP,31,FALSE),"")</f>
        <v/>
      </c>
      <c r="AL76" s="328" t="str">
        <f>IFERROR(VLOOKUP(AL74,'P1'!$B:$AP,31,FALSE),"")</f>
        <v/>
      </c>
      <c r="AM76" s="328" t="str">
        <f>IFERROR(VLOOKUP(AM74,'P1'!$B:$AP,31,FALSE),"")</f>
        <v/>
      </c>
      <c r="AN76" s="550"/>
      <c r="AO76" s="528"/>
      <c r="AP76" s="555"/>
      <c r="AQ76" s="556"/>
      <c r="AR76" s="528"/>
      <c r="AS76" s="528"/>
      <c r="AT76" s="529"/>
      <c r="AU76" s="329"/>
      <c r="AV76" s="329"/>
      <c r="AX76" s="329"/>
      <c r="AY76" s="329"/>
    </row>
    <row r="77" spans="1:51" s="302" customFormat="1" ht="12" customHeight="1">
      <c r="A77" s="530">
        <v>19</v>
      </c>
      <c r="B77" s="533"/>
      <c r="C77" s="536"/>
      <c r="D77" s="539" t="s">
        <v>400</v>
      </c>
      <c r="E77" s="319"/>
      <c r="F77" s="542"/>
      <c r="G77" s="543"/>
      <c r="H77" s="320" t="s">
        <v>401</v>
      </c>
      <c r="I77" s="321"/>
      <c r="J77" s="321"/>
      <c r="K77" s="321"/>
      <c r="L77" s="321"/>
      <c r="M77" s="321"/>
      <c r="N77" s="321"/>
      <c r="O77" s="321"/>
      <c r="P77" s="321"/>
      <c r="Q77" s="321"/>
      <c r="R77" s="321"/>
      <c r="S77" s="321"/>
      <c r="T77" s="321"/>
      <c r="U77" s="321"/>
      <c r="V77" s="321"/>
      <c r="W77" s="321"/>
      <c r="X77" s="321"/>
      <c r="Y77" s="321"/>
      <c r="Z77" s="321"/>
      <c r="AA77" s="321"/>
      <c r="AB77" s="321"/>
      <c r="AC77" s="321"/>
      <c r="AD77" s="321"/>
      <c r="AE77" s="321"/>
      <c r="AF77" s="321"/>
      <c r="AG77" s="321"/>
      <c r="AH77" s="321"/>
      <c r="AI77" s="321"/>
      <c r="AJ77" s="321"/>
      <c r="AK77" s="321"/>
      <c r="AL77" s="321"/>
      <c r="AM77" s="321"/>
      <c r="AN77" s="548">
        <f t="shared" ref="AN77" si="68">IF(LEFT($AN$1,6)="共同生活援助",SUM(I78:AM78),SUM(I78:AM79))</f>
        <v>0</v>
      </c>
      <c r="AO77" s="526">
        <f>IF($AN$3="４週",AN77/4,AN77/(DAY(EOMONTH($I$21,0))/7))</f>
        <v>0</v>
      </c>
      <c r="AP77" s="551"/>
      <c r="AQ77" s="552"/>
      <c r="AR77" s="526" t="str">
        <f t="shared" ref="AR77" si="69">IF($AN$3="４週",AU78,AV78)</f>
        <v/>
      </c>
      <c r="AS77" s="526"/>
      <c r="AT77" s="529"/>
      <c r="AU77" s="322" t="s">
        <v>402</v>
      </c>
      <c r="AV77" s="322" t="s">
        <v>403</v>
      </c>
      <c r="AX77" s="322" t="s">
        <v>404</v>
      </c>
      <c r="AY77" s="322" t="s">
        <v>405</v>
      </c>
    </row>
    <row r="78" spans="1:51" s="302" customFormat="1" ht="12" customHeight="1">
      <c r="A78" s="531"/>
      <c r="B78" s="534"/>
      <c r="C78" s="537"/>
      <c r="D78" s="540"/>
      <c r="E78" s="323"/>
      <c r="F78" s="544"/>
      <c r="G78" s="545"/>
      <c r="H78" s="324" t="s">
        <v>406</v>
      </c>
      <c r="I78" s="328" t="str">
        <f>IFERROR(VLOOKUP(I77,'P1'!$B:$AP,41,FALSE),"")</f>
        <v/>
      </c>
      <c r="J78" s="328" t="str">
        <f>IFERROR(VLOOKUP(J77,'P1'!$B:$AP,41,FALSE),"")</f>
        <v/>
      </c>
      <c r="K78" s="328" t="str">
        <f>IFERROR(VLOOKUP(K77,'P1'!$B:$AP,41,FALSE),"")</f>
        <v/>
      </c>
      <c r="L78" s="328" t="str">
        <f>IFERROR(VLOOKUP(L77,'P1'!$B:$AP,41,FALSE),"")</f>
        <v/>
      </c>
      <c r="M78" s="328" t="str">
        <f>IFERROR(VLOOKUP(M77,'P1'!$B:$AP,41,FALSE),"")</f>
        <v/>
      </c>
      <c r="N78" s="328" t="str">
        <f>IFERROR(VLOOKUP(N77,'P1'!$B:$AP,41,FALSE),"")</f>
        <v/>
      </c>
      <c r="O78" s="328" t="str">
        <f>IFERROR(VLOOKUP(O77,'P1'!$B:$AP,41,FALSE),"")</f>
        <v/>
      </c>
      <c r="P78" s="328" t="str">
        <f>IFERROR(VLOOKUP(P77,'P1'!$B:$AP,41,FALSE),"")</f>
        <v/>
      </c>
      <c r="Q78" s="328" t="str">
        <f>IFERROR(VLOOKUP(Q77,'P1'!$B:$AP,41,FALSE),"")</f>
        <v/>
      </c>
      <c r="R78" s="328" t="str">
        <f>IFERROR(VLOOKUP(R77,'P1'!$B:$AP,41,FALSE),"")</f>
        <v/>
      </c>
      <c r="S78" s="328" t="str">
        <f>IFERROR(VLOOKUP(S77,'P1'!$B:$AP,41,FALSE),"")</f>
        <v/>
      </c>
      <c r="T78" s="328" t="str">
        <f>IFERROR(VLOOKUP(T77,'P1'!$B:$AP,41,FALSE),"")</f>
        <v/>
      </c>
      <c r="U78" s="328" t="str">
        <f>IFERROR(VLOOKUP(U77,'P1'!$B:$AP,41,FALSE),"")</f>
        <v/>
      </c>
      <c r="V78" s="328" t="str">
        <f>IFERROR(VLOOKUP(V77,'P1'!$B:$AP,41,FALSE),"")</f>
        <v/>
      </c>
      <c r="W78" s="328" t="str">
        <f>IFERROR(VLOOKUP(W77,'P1'!$B:$AP,41,FALSE),"")</f>
        <v/>
      </c>
      <c r="X78" s="328" t="str">
        <f>IFERROR(VLOOKUP(X77,'P1'!$B:$AP,41,FALSE),"")</f>
        <v/>
      </c>
      <c r="Y78" s="328" t="str">
        <f>IFERROR(VLOOKUP(Y77,'P1'!$B:$AP,41,FALSE),"")</f>
        <v/>
      </c>
      <c r="Z78" s="328" t="str">
        <f>IFERROR(VLOOKUP(Z77,'P1'!$B:$AP,41,FALSE),"")</f>
        <v/>
      </c>
      <c r="AA78" s="328" t="str">
        <f>IFERROR(VLOOKUP(AA77,'P1'!$B:$AP,41,FALSE),"")</f>
        <v/>
      </c>
      <c r="AB78" s="328" t="str">
        <f>IFERROR(VLOOKUP(AB77,'P1'!$B:$AP,41,FALSE),"")</f>
        <v/>
      </c>
      <c r="AC78" s="328" t="str">
        <f>IFERROR(VLOOKUP(AC77,'P1'!$B:$AP,41,FALSE),"")</f>
        <v/>
      </c>
      <c r="AD78" s="328" t="str">
        <f>IFERROR(VLOOKUP(AD77,'P1'!$B:$AP,41,FALSE),"")</f>
        <v/>
      </c>
      <c r="AE78" s="328" t="str">
        <f>IFERROR(VLOOKUP(AE77,'P1'!$B:$AP,41,FALSE),"")</f>
        <v/>
      </c>
      <c r="AF78" s="328" t="str">
        <f>IFERROR(VLOOKUP(AF77,'P1'!$B:$AP,41,FALSE),"")</f>
        <v/>
      </c>
      <c r="AG78" s="328" t="str">
        <f>IFERROR(VLOOKUP(AG77,'P1'!$B:$AP,41,FALSE),"")</f>
        <v/>
      </c>
      <c r="AH78" s="328" t="str">
        <f>IFERROR(VLOOKUP(AH77,'P1'!$B:$AP,41,FALSE),"")</f>
        <v/>
      </c>
      <c r="AI78" s="328" t="str">
        <f>IFERROR(VLOOKUP(AI77,'P1'!$B:$AP,41,FALSE),"")</f>
        <v/>
      </c>
      <c r="AJ78" s="328" t="str">
        <f>IFERROR(VLOOKUP(AJ77,'P1'!$B:$AP,41,FALSE),"")</f>
        <v/>
      </c>
      <c r="AK78" s="328" t="str">
        <f>IFERROR(VLOOKUP(AK77,'P1'!$B:$AP,41,FALSE),"")</f>
        <v/>
      </c>
      <c r="AL78" s="328" t="str">
        <f>IFERROR(VLOOKUP(AL77,'P1'!$B:$AP,41,FALSE),"")</f>
        <v/>
      </c>
      <c r="AM78" s="328" t="str">
        <f>IFERROR(VLOOKUP(AM77,'P1'!$B:$AP,41,FALSE),"")</f>
        <v/>
      </c>
      <c r="AN78" s="549"/>
      <c r="AO78" s="527"/>
      <c r="AP78" s="553"/>
      <c r="AQ78" s="554"/>
      <c r="AR78" s="527"/>
      <c r="AS78" s="527"/>
      <c r="AT78" s="529"/>
      <c r="AU78" s="326" t="str">
        <f t="shared" ref="AU78" si="70">IFERROR(IF($D77="□",($AO77/$AK$6),($AO77/$AK$8)),"")</f>
        <v/>
      </c>
      <c r="AV78" s="326" t="str">
        <f t="shared" ref="AV78" si="71">IFERROR(IF($D77="□",($AN77/$AO$6),($AN77/$AO$8)),"")</f>
        <v/>
      </c>
      <c r="AX78" s="326" t="s">
        <v>565</v>
      </c>
      <c r="AY78" s="326" t="s">
        <v>565</v>
      </c>
    </row>
    <row r="79" spans="1:51" s="302" customFormat="1" ht="12" customHeight="1">
      <c r="A79" s="532"/>
      <c r="B79" s="535"/>
      <c r="C79" s="538"/>
      <c r="D79" s="541"/>
      <c r="E79" s="323"/>
      <c r="F79" s="546"/>
      <c r="G79" s="547"/>
      <c r="H79" s="327" t="s">
        <v>407</v>
      </c>
      <c r="I79" s="328" t="str">
        <f>IFERROR(VLOOKUP(I77,'P1'!$B:$AP,31,FALSE),"")</f>
        <v/>
      </c>
      <c r="J79" s="328" t="str">
        <f>IFERROR(VLOOKUP(J77,'P1'!$B:$AP,31,FALSE),"")</f>
        <v/>
      </c>
      <c r="K79" s="328" t="str">
        <f>IFERROR(VLOOKUP(K77,'P1'!$B:$AP,31,FALSE),"")</f>
        <v/>
      </c>
      <c r="L79" s="328" t="str">
        <f>IFERROR(VLOOKUP(L77,'P1'!$B:$AP,31,FALSE),"")</f>
        <v/>
      </c>
      <c r="M79" s="328" t="str">
        <f>IFERROR(VLOOKUP(M77,'P1'!$B:$AP,31,FALSE),"")</f>
        <v/>
      </c>
      <c r="N79" s="328" t="str">
        <f>IFERROR(VLOOKUP(N77,'P1'!$B:$AP,31,FALSE),"")</f>
        <v/>
      </c>
      <c r="O79" s="328" t="str">
        <f>IFERROR(VLOOKUP(O77,'P1'!$B:$AP,31,FALSE),"")</f>
        <v/>
      </c>
      <c r="P79" s="328" t="str">
        <f>IFERROR(VLOOKUP(P77,'P1'!$B:$AP,31,FALSE),"")</f>
        <v/>
      </c>
      <c r="Q79" s="328" t="str">
        <f>IFERROR(VLOOKUP(Q77,'P1'!$B:$AP,31,FALSE),"")</f>
        <v/>
      </c>
      <c r="R79" s="328" t="str">
        <f>IFERROR(VLOOKUP(R77,'P1'!$B:$AP,31,FALSE),"")</f>
        <v/>
      </c>
      <c r="S79" s="328" t="str">
        <f>IFERROR(VLOOKUP(S77,'P1'!$B:$AP,31,FALSE),"")</f>
        <v/>
      </c>
      <c r="T79" s="328" t="str">
        <f>IFERROR(VLOOKUP(T77,'P1'!$B:$AP,31,FALSE),"")</f>
        <v/>
      </c>
      <c r="U79" s="328" t="str">
        <f>IFERROR(VLOOKUP(U77,'P1'!$B:$AP,31,FALSE),"")</f>
        <v/>
      </c>
      <c r="V79" s="328" t="str">
        <f>IFERROR(VLOOKUP(V77,'P1'!$B:$AP,31,FALSE),"")</f>
        <v/>
      </c>
      <c r="W79" s="328" t="str">
        <f>IFERROR(VLOOKUP(W77,'P1'!$B:$AP,31,FALSE),"")</f>
        <v/>
      </c>
      <c r="X79" s="328" t="str">
        <f>IFERROR(VLOOKUP(X77,'P1'!$B:$AP,31,FALSE),"")</f>
        <v/>
      </c>
      <c r="Y79" s="328" t="str">
        <f>IFERROR(VLOOKUP(Y77,'P1'!$B:$AP,31,FALSE),"")</f>
        <v/>
      </c>
      <c r="Z79" s="328" t="str">
        <f>IFERROR(VLOOKUP(Z77,'P1'!$B:$AP,31,FALSE),"")</f>
        <v/>
      </c>
      <c r="AA79" s="328" t="str">
        <f>IFERROR(VLOOKUP(AA77,'P1'!$B:$AP,31,FALSE),"")</f>
        <v/>
      </c>
      <c r="AB79" s="328" t="str">
        <f>IFERROR(VLOOKUP(AB77,'P1'!$B:$AP,31,FALSE),"")</f>
        <v/>
      </c>
      <c r="AC79" s="328" t="str">
        <f>IFERROR(VLOOKUP(AC77,'P1'!$B:$AP,31,FALSE),"")</f>
        <v/>
      </c>
      <c r="AD79" s="328" t="str">
        <f>IFERROR(VLOOKUP(AD77,'P1'!$B:$AP,31,FALSE),"")</f>
        <v/>
      </c>
      <c r="AE79" s="328" t="str">
        <f>IFERROR(VLOOKUP(AE77,'P1'!$B:$AP,31,FALSE),"")</f>
        <v/>
      </c>
      <c r="AF79" s="328" t="str">
        <f>IFERROR(VLOOKUP(AF77,'P1'!$B:$AP,31,FALSE),"")</f>
        <v/>
      </c>
      <c r="AG79" s="328" t="str">
        <f>IFERROR(VLOOKUP(AG77,'P1'!$B:$AP,31,FALSE),"")</f>
        <v/>
      </c>
      <c r="AH79" s="328" t="str">
        <f>IFERROR(VLOOKUP(AH77,'P1'!$B:$AP,31,FALSE),"")</f>
        <v/>
      </c>
      <c r="AI79" s="328" t="str">
        <f>IFERROR(VLOOKUP(AI77,'P1'!$B:$AP,31,FALSE),"")</f>
        <v/>
      </c>
      <c r="AJ79" s="328" t="str">
        <f>IFERROR(VLOOKUP(AJ77,'P1'!$B:$AP,31,FALSE),"")</f>
        <v/>
      </c>
      <c r="AK79" s="328" t="str">
        <f>IFERROR(VLOOKUP(AK77,'P1'!$B:$AP,31,FALSE),"")</f>
        <v/>
      </c>
      <c r="AL79" s="328" t="str">
        <f>IFERROR(VLOOKUP(AL77,'P1'!$B:$AP,31,FALSE),"")</f>
        <v/>
      </c>
      <c r="AM79" s="328" t="str">
        <f>IFERROR(VLOOKUP(AM77,'P1'!$B:$AP,31,FALSE),"")</f>
        <v/>
      </c>
      <c r="AN79" s="550"/>
      <c r="AO79" s="528"/>
      <c r="AP79" s="555"/>
      <c r="AQ79" s="556"/>
      <c r="AR79" s="528"/>
      <c r="AS79" s="528"/>
      <c r="AT79" s="529"/>
      <c r="AU79" s="329"/>
      <c r="AV79" s="329"/>
      <c r="AX79" s="329"/>
      <c r="AY79" s="329"/>
    </row>
    <row r="80" spans="1:51" s="302" customFormat="1" ht="12" customHeight="1">
      <c r="A80" s="530">
        <v>20</v>
      </c>
      <c r="B80" s="533"/>
      <c r="C80" s="536"/>
      <c r="D80" s="539" t="s">
        <v>400</v>
      </c>
      <c r="E80" s="319"/>
      <c r="F80" s="542"/>
      <c r="G80" s="543"/>
      <c r="H80" s="320" t="s">
        <v>401</v>
      </c>
      <c r="I80" s="321"/>
      <c r="J80" s="321"/>
      <c r="K80" s="321"/>
      <c r="L80" s="321"/>
      <c r="M80" s="321"/>
      <c r="N80" s="321"/>
      <c r="O80" s="321"/>
      <c r="P80" s="321"/>
      <c r="Q80" s="321"/>
      <c r="R80" s="321"/>
      <c r="S80" s="321"/>
      <c r="T80" s="321"/>
      <c r="U80" s="321"/>
      <c r="V80" s="321"/>
      <c r="W80" s="321"/>
      <c r="X80" s="321"/>
      <c r="Y80" s="321"/>
      <c r="Z80" s="321"/>
      <c r="AA80" s="321"/>
      <c r="AB80" s="321"/>
      <c r="AC80" s="321"/>
      <c r="AD80" s="321"/>
      <c r="AE80" s="321"/>
      <c r="AF80" s="321"/>
      <c r="AG80" s="321"/>
      <c r="AH80" s="321"/>
      <c r="AI80" s="321"/>
      <c r="AJ80" s="321"/>
      <c r="AK80" s="321"/>
      <c r="AL80" s="321"/>
      <c r="AM80" s="321"/>
      <c r="AN80" s="548">
        <f t="shared" ref="AN80" si="72">IF(LEFT($AN$1,6)="共同生活援助",SUM(I81:AM81),SUM(I81:AM82))</f>
        <v>0</v>
      </c>
      <c r="AO80" s="526">
        <f>IF($AN$3="４週",AN80/4,AN80/(DAY(EOMONTH($I$21,0))/7))</f>
        <v>0</v>
      </c>
      <c r="AP80" s="551"/>
      <c r="AQ80" s="552"/>
      <c r="AR80" s="526" t="str">
        <f t="shared" ref="AR80" si="73">IF($AN$3="４週",AU81,AV81)</f>
        <v/>
      </c>
      <c r="AS80" s="526"/>
      <c r="AT80" s="529"/>
      <c r="AU80" s="322" t="s">
        <v>402</v>
      </c>
      <c r="AV80" s="322" t="s">
        <v>403</v>
      </c>
      <c r="AX80" s="322" t="s">
        <v>404</v>
      </c>
      <c r="AY80" s="322" t="s">
        <v>405</v>
      </c>
    </row>
    <row r="81" spans="1:51" s="302" customFormat="1" ht="12" customHeight="1">
      <c r="A81" s="531"/>
      <c r="B81" s="534"/>
      <c r="C81" s="537"/>
      <c r="D81" s="540"/>
      <c r="E81" s="323"/>
      <c r="F81" s="544"/>
      <c r="G81" s="545"/>
      <c r="H81" s="324" t="s">
        <v>406</v>
      </c>
      <c r="I81" s="328" t="str">
        <f>IFERROR(VLOOKUP(I80,'P1'!$B:$AP,41,FALSE),"")</f>
        <v/>
      </c>
      <c r="J81" s="328" t="str">
        <f>IFERROR(VLOOKUP(J80,'P1'!$B:$AP,41,FALSE),"")</f>
        <v/>
      </c>
      <c r="K81" s="328" t="str">
        <f>IFERROR(VLOOKUP(K80,'P1'!$B:$AP,41,FALSE),"")</f>
        <v/>
      </c>
      <c r="L81" s="328" t="str">
        <f>IFERROR(VLOOKUP(L80,'P1'!$B:$AP,41,FALSE),"")</f>
        <v/>
      </c>
      <c r="M81" s="328" t="str">
        <f>IFERROR(VLOOKUP(M80,'P1'!$B:$AP,41,FALSE),"")</f>
        <v/>
      </c>
      <c r="N81" s="328" t="str">
        <f>IFERROR(VLOOKUP(N80,'P1'!$B:$AP,41,FALSE),"")</f>
        <v/>
      </c>
      <c r="O81" s="328" t="str">
        <f>IFERROR(VLOOKUP(O80,'P1'!$B:$AP,41,FALSE),"")</f>
        <v/>
      </c>
      <c r="P81" s="328" t="str">
        <f>IFERROR(VLOOKUP(P80,'P1'!$B:$AP,41,FALSE),"")</f>
        <v/>
      </c>
      <c r="Q81" s="328" t="str">
        <f>IFERROR(VLOOKUP(Q80,'P1'!$B:$AP,41,FALSE),"")</f>
        <v/>
      </c>
      <c r="R81" s="328" t="str">
        <f>IFERROR(VLOOKUP(R80,'P1'!$B:$AP,41,FALSE),"")</f>
        <v/>
      </c>
      <c r="S81" s="328" t="str">
        <f>IFERROR(VLOOKUP(S80,'P1'!$B:$AP,41,FALSE),"")</f>
        <v/>
      </c>
      <c r="T81" s="328" t="str">
        <f>IFERROR(VLOOKUP(T80,'P1'!$B:$AP,41,FALSE),"")</f>
        <v/>
      </c>
      <c r="U81" s="328" t="str">
        <f>IFERROR(VLOOKUP(U80,'P1'!$B:$AP,41,FALSE),"")</f>
        <v/>
      </c>
      <c r="V81" s="328" t="str">
        <f>IFERROR(VLOOKUP(V80,'P1'!$B:$AP,41,FALSE),"")</f>
        <v/>
      </c>
      <c r="W81" s="328" t="str">
        <f>IFERROR(VLOOKUP(W80,'P1'!$B:$AP,41,FALSE),"")</f>
        <v/>
      </c>
      <c r="X81" s="328" t="str">
        <f>IFERROR(VLOOKUP(X80,'P1'!$B:$AP,41,FALSE),"")</f>
        <v/>
      </c>
      <c r="Y81" s="328" t="str">
        <f>IFERROR(VLOOKUP(Y80,'P1'!$B:$AP,41,FALSE),"")</f>
        <v/>
      </c>
      <c r="Z81" s="328" t="str">
        <f>IFERROR(VLOOKUP(Z80,'P1'!$B:$AP,41,FALSE),"")</f>
        <v/>
      </c>
      <c r="AA81" s="328" t="str">
        <f>IFERROR(VLOOKUP(AA80,'P1'!$B:$AP,41,FALSE),"")</f>
        <v/>
      </c>
      <c r="AB81" s="328" t="str">
        <f>IFERROR(VLOOKUP(AB80,'P1'!$B:$AP,41,FALSE),"")</f>
        <v/>
      </c>
      <c r="AC81" s="328" t="str">
        <f>IFERROR(VLOOKUP(AC80,'P1'!$B:$AP,41,FALSE),"")</f>
        <v/>
      </c>
      <c r="AD81" s="328" t="str">
        <f>IFERROR(VLOOKUP(AD80,'P1'!$B:$AP,41,FALSE),"")</f>
        <v/>
      </c>
      <c r="AE81" s="328" t="str">
        <f>IFERROR(VLOOKUP(AE80,'P1'!$B:$AP,41,FALSE),"")</f>
        <v/>
      </c>
      <c r="AF81" s="328" t="str">
        <f>IFERROR(VLOOKUP(AF80,'P1'!$B:$AP,41,FALSE),"")</f>
        <v/>
      </c>
      <c r="AG81" s="328" t="str">
        <f>IFERROR(VLOOKUP(AG80,'P1'!$B:$AP,41,FALSE),"")</f>
        <v/>
      </c>
      <c r="AH81" s="328" t="str">
        <f>IFERROR(VLOOKUP(AH80,'P1'!$B:$AP,41,FALSE),"")</f>
        <v/>
      </c>
      <c r="AI81" s="328" t="str">
        <f>IFERROR(VLOOKUP(AI80,'P1'!$B:$AP,41,FALSE),"")</f>
        <v/>
      </c>
      <c r="AJ81" s="328" t="str">
        <f>IFERROR(VLOOKUP(AJ80,'P1'!$B:$AP,41,FALSE),"")</f>
        <v/>
      </c>
      <c r="AK81" s="328" t="str">
        <f>IFERROR(VLOOKUP(AK80,'P1'!$B:$AP,41,FALSE),"")</f>
        <v/>
      </c>
      <c r="AL81" s="328" t="str">
        <f>IFERROR(VLOOKUP(AL80,'P1'!$B:$AP,41,FALSE),"")</f>
        <v/>
      </c>
      <c r="AM81" s="328" t="str">
        <f>IFERROR(VLOOKUP(AM80,'P1'!$B:$AP,41,FALSE),"")</f>
        <v/>
      </c>
      <c r="AN81" s="549"/>
      <c r="AO81" s="527"/>
      <c r="AP81" s="553"/>
      <c r="AQ81" s="554"/>
      <c r="AR81" s="527"/>
      <c r="AS81" s="527"/>
      <c r="AT81" s="529"/>
      <c r="AU81" s="326" t="str">
        <f t="shared" ref="AU81" si="74">IFERROR(IF($D80="□",($AO80/$AK$6),($AO80/$AK$8)),"")</f>
        <v/>
      </c>
      <c r="AV81" s="326" t="str">
        <f t="shared" ref="AV81" si="75">IFERROR(IF($D80="□",($AN80/$AO$6),($AN80/$AO$8)),"")</f>
        <v/>
      </c>
      <c r="AX81" s="326" t="s">
        <v>565</v>
      </c>
      <c r="AY81" s="326" t="s">
        <v>565</v>
      </c>
    </row>
    <row r="82" spans="1:51" s="302" customFormat="1" ht="12" customHeight="1">
      <c r="A82" s="532"/>
      <c r="B82" s="535"/>
      <c r="C82" s="538"/>
      <c r="D82" s="541"/>
      <c r="E82" s="323"/>
      <c r="F82" s="546"/>
      <c r="G82" s="547"/>
      <c r="H82" s="327" t="s">
        <v>407</v>
      </c>
      <c r="I82" s="328" t="str">
        <f>IFERROR(VLOOKUP(I80,'P1'!$B:$AP,31,FALSE),"")</f>
        <v/>
      </c>
      <c r="J82" s="328" t="str">
        <f>IFERROR(VLOOKUP(J80,'P1'!$B:$AP,31,FALSE),"")</f>
        <v/>
      </c>
      <c r="K82" s="328" t="str">
        <f>IFERROR(VLOOKUP(K80,'P1'!$B:$AP,31,FALSE),"")</f>
        <v/>
      </c>
      <c r="L82" s="328" t="str">
        <f>IFERROR(VLOOKUP(L80,'P1'!$B:$AP,31,FALSE),"")</f>
        <v/>
      </c>
      <c r="M82" s="328" t="str">
        <f>IFERROR(VLOOKUP(M80,'P1'!$B:$AP,31,FALSE),"")</f>
        <v/>
      </c>
      <c r="N82" s="328" t="str">
        <f>IFERROR(VLOOKUP(N80,'P1'!$B:$AP,31,FALSE),"")</f>
        <v/>
      </c>
      <c r="O82" s="328" t="str">
        <f>IFERROR(VLOOKUP(O80,'P1'!$B:$AP,31,FALSE),"")</f>
        <v/>
      </c>
      <c r="P82" s="328" t="str">
        <f>IFERROR(VLOOKUP(P80,'P1'!$B:$AP,31,FALSE),"")</f>
        <v/>
      </c>
      <c r="Q82" s="328" t="str">
        <f>IFERROR(VLOOKUP(Q80,'P1'!$B:$AP,31,FALSE),"")</f>
        <v/>
      </c>
      <c r="R82" s="328" t="str">
        <f>IFERROR(VLOOKUP(R80,'P1'!$B:$AP,31,FALSE),"")</f>
        <v/>
      </c>
      <c r="S82" s="328" t="str">
        <f>IFERROR(VLOOKUP(S80,'P1'!$B:$AP,31,FALSE),"")</f>
        <v/>
      </c>
      <c r="T82" s="328" t="str">
        <f>IFERROR(VLOOKUP(T80,'P1'!$B:$AP,31,FALSE),"")</f>
        <v/>
      </c>
      <c r="U82" s="328" t="str">
        <f>IFERROR(VLOOKUP(U80,'P1'!$B:$AP,31,FALSE),"")</f>
        <v/>
      </c>
      <c r="V82" s="328" t="str">
        <f>IFERROR(VLOOKUP(V80,'P1'!$B:$AP,31,FALSE),"")</f>
        <v/>
      </c>
      <c r="W82" s="328" t="str">
        <f>IFERROR(VLOOKUP(W80,'P1'!$B:$AP,31,FALSE),"")</f>
        <v/>
      </c>
      <c r="X82" s="328" t="str">
        <f>IFERROR(VLOOKUP(X80,'P1'!$B:$AP,31,FALSE),"")</f>
        <v/>
      </c>
      <c r="Y82" s="328" t="str">
        <f>IFERROR(VLOOKUP(Y80,'P1'!$B:$AP,31,FALSE),"")</f>
        <v/>
      </c>
      <c r="Z82" s="328" t="str">
        <f>IFERROR(VLOOKUP(Z80,'P1'!$B:$AP,31,FALSE),"")</f>
        <v/>
      </c>
      <c r="AA82" s="328" t="str">
        <f>IFERROR(VLOOKUP(AA80,'P1'!$B:$AP,31,FALSE),"")</f>
        <v/>
      </c>
      <c r="AB82" s="328" t="str">
        <f>IFERROR(VLOOKUP(AB80,'P1'!$B:$AP,31,FALSE),"")</f>
        <v/>
      </c>
      <c r="AC82" s="328" t="str">
        <f>IFERROR(VLOOKUP(AC80,'P1'!$B:$AP,31,FALSE),"")</f>
        <v/>
      </c>
      <c r="AD82" s="328" t="str">
        <f>IFERROR(VLOOKUP(AD80,'P1'!$B:$AP,31,FALSE),"")</f>
        <v/>
      </c>
      <c r="AE82" s="328" t="str">
        <f>IFERROR(VLOOKUP(AE80,'P1'!$B:$AP,31,FALSE),"")</f>
        <v/>
      </c>
      <c r="AF82" s="328" t="str">
        <f>IFERROR(VLOOKUP(AF80,'P1'!$B:$AP,31,FALSE),"")</f>
        <v/>
      </c>
      <c r="AG82" s="328" t="str">
        <f>IFERROR(VLOOKUP(AG80,'P1'!$B:$AP,31,FALSE),"")</f>
        <v/>
      </c>
      <c r="AH82" s="328" t="str">
        <f>IFERROR(VLOOKUP(AH80,'P1'!$B:$AP,31,FALSE),"")</f>
        <v/>
      </c>
      <c r="AI82" s="328" t="str">
        <f>IFERROR(VLOOKUP(AI80,'P1'!$B:$AP,31,FALSE),"")</f>
        <v/>
      </c>
      <c r="AJ82" s="328" t="str">
        <f>IFERROR(VLOOKUP(AJ80,'P1'!$B:$AP,31,FALSE),"")</f>
        <v/>
      </c>
      <c r="AK82" s="328" t="str">
        <f>IFERROR(VLOOKUP(AK80,'P1'!$B:$AP,31,FALSE),"")</f>
        <v/>
      </c>
      <c r="AL82" s="328" t="str">
        <f>IFERROR(VLOOKUP(AL80,'P1'!$B:$AP,31,FALSE),"")</f>
        <v/>
      </c>
      <c r="AM82" s="328" t="str">
        <f>IFERROR(VLOOKUP(AM80,'P1'!$B:$AP,31,FALSE),"")</f>
        <v/>
      </c>
      <c r="AN82" s="550"/>
      <c r="AO82" s="528"/>
      <c r="AP82" s="555"/>
      <c r="AQ82" s="556"/>
      <c r="AR82" s="528"/>
      <c r="AS82" s="528"/>
      <c r="AT82" s="529"/>
      <c r="AU82" s="329"/>
      <c r="AV82" s="329"/>
      <c r="AX82" s="329"/>
      <c r="AY82" s="329"/>
    </row>
    <row r="83" spans="1:51" s="302" customFormat="1" ht="12" customHeight="1">
      <c r="A83" s="530">
        <v>21</v>
      </c>
      <c r="B83" s="533"/>
      <c r="C83" s="536"/>
      <c r="D83" s="539" t="s">
        <v>400</v>
      </c>
      <c r="E83" s="319"/>
      <c r="F83" s="542"/>
      <c r="G83" s="543"/>
      <c r="H83" s="320" t="s">
        <v>401</v>
      </c>
      <c r="I83" s="321"/>
      <c r="J83" s="321"/>
      <c r="K83" s="321"/>
      <c r="L83" s="321"/>
      <c r="M83" s="321"/>
      <c r="N83" s="321"/>
      <c r="O83" s="321"/>
      <c r="P83" s="321"/>
      <c r="Q83" s="321"/>
      <c r="R83" s="321"/>
      <c r="S83" s="321"/>
      <c r="T83" s="321"/>
      <c r="U83" s="321"/>
      <c r="V83" s="321"/>
      <c r="W83" s="321"/>
      <c r="X83" s="321"/>
      <c r="Y83" s="321"/>
      <c r="Z83" s="321"/>
      <c r="AA83" s="321"/>
      <c r="AB83" s="321"/>
      <c r="AC83" s="321"/>
      <c r="AD83" s="321"/>
      <c r="AE83" s="321"/>
      <c r="AF83" s="321"/>
      <c r="AG83" s="321"/>
      <c r="AH83" s="321"/>
      <c r="AI83" s="321"/>
      <c r="AJ83" s="321"/>
      <c r="AK83" s="321"/>
      <c r="AL83" s="321"/>
      <c r="AM83" s="321"/>
      <c r="AN83" s="548">
        <f t="shared" ref="AN83" si="76">IF(LEFT($AN$1,6)="共同生活援助",SUM(I84:AM84),SUM(I84:AM85))</f>
        <v>0</v>
      </c>
      <c r="AO83" s="526">
        <f>IF($AN$3="４週",AN83/4,AN83/(DAY(EOMONTH($I$21,0))/7))</f>
        <v>0</v>
      </c>
      <c r="AP83" s="551"/>
      <c r="AQ83" s="552"/>
      <c r="AR83" s="526" t="str">
        <f t="shared" ref="AR83" si="77">IF($AN$3="４週",AU84,AV84)</f>
        <v/>
      </c>
      <c r="AS83" s="526"/>
      <c r="AT83" s="529"/>
      <c r="AU83" s="322" t="s">
        <v>402</v>
      </c>
      <c r="AV83" s="322" t="s">
        <v>403</v>
      </c>
      <c r="AX83" s="322" t="s">
        <v>404</v>
      </c>
      <c r="AY83" s="322" t="s">
        <v>405</v>
      </c>
    </row>
    <row r="84" spans="1:51" s="302" customFormat="1" ht="12" customHeight="1">
      <c r="A84" s="531"/>
      <c r="B84" s="534"/>
      <c r="C84" s="537"/>
      <c r="D84" s="540"/>
      <c r="E84" s="323"/>
      <c r="F84" s="544"/>
      <c r="G84" s="545"/>
      <c r="H84" s="324" t="s">
        <v>406</v>
      </c>
      <c r="I84" s="328" t="str">
        <f>IFERROR(VLOOKUP(I83,'P1'!$B:$AP,41,FALSE),"")</f>
        <v/>
      </c>
      <c r="J84" s="328" t="str">
        <f>IFERROR(VLOOKUP(J83,'P1'!$B:$AP,41,FALSE),"")</f>
        <v/>
      </c>
      <c r="K84" s="328" t="str">
        <f>IFERROR(VLOOKUP(K83,'P1'!$B:$AP,41,FALSE),"")</f>
        <v/>
      </c>
      <c r="L84" s="328" t="str">
        <f>IFERROR(VLOOKUP(L83,'P1'!$B:$AP,41,FALSE),"")</f>
        <v/>
      </c>
      <c r="M84" s="328" t="str">
        <f>IFERROR(VLOOKUP(M83,'P1'!$B:$AP,41,FALSE),"")</f>
        <v/>
      </c>
      <c r="N84" s="328" t="str">
        <f>IFERROR(VLOOKUP(N83,'P1'!$B:$AP,41,FALSE),"")</f>
        <v/>
      </c>
      <c r="O84" s="328" t="str">
        <f>IFERROR(VLOOKUP(O83,'P1'!$B:$AP,41,FALSE),"")</f>
        <v/>
      </c>
      <c r="P84" s="328" t="str">
        <f>IFERROR(VLOOKUP(P83,'P1'!$B:$AP,41,FALSE),"")</f>
        <v/>
      </c>
      <c r="Q84" s="328" t="str">
        <f>IFERROR(VLOOKUP(Q83,'P1'!$B:$AP,41,FALSE),"")</f>
        <v/>
      </c>
      <c r="R84" s="328" t="str">
        <f>IFERROR(VLOOKUP(R83,'P1'!$B:$AP,41,FALSE),"")</f>
        <v/>
      </c>
      <c r="S84" s="328" t="str">
        <f>IFERROR(VLOOKUP(S83,'P1'!$B:$AP,41,FALSE),"")</f>
        <v/>
      </c>
      <c r="T84" s="328" t="str">
        <f>IFERROR(VLOOKUP(T83,'P1'!$B:$AP,41,FALSE),"")</f>
        <v/>
      </c>
      <c r="U84" s="328" t="str">
        <f>IFERROR(VLOOKUP(U83,'P1'!$B:$AP,41,FALSE),"")</f>
        <v/>
      </c>
      <c r="V84" s="328" t="str">
        <f>IFERROR(VLOOKUP(V83,'P1'!$B:$AP,41,FALSE),"")</f>
        <v/>
      </c>
      <c r="W84" s="328" t="str">
        <f>IFERROR(VLOOKUP(W83,'P1'!$B:$AP,41,FALSE),"")</f>
        <v/>
      </c>
      <c r="X84" s="328" t="str">
        <f>IFERROR(VLOOKUP(X83,'P1'!$B:$AP,41,FALSE),"")</f>
        <v/>
      </c>
      <c r="Y84" s="328" t="str">
        <f>IFERROR(VLOOKUP(Y83,'P1'!$B:$AP,41,FALSE),"")</f>
        <v/>
      </c>
      <c r="Z84" s="328" t="str">
        <f>IFERROR(VLOOKUP(Z83,'P1'!$B:$AP,41,FALSE),"")</f>
        <v/>
      </c>
      <c r="AA84" s="328" t="str">
        <f>IFERROR(VLOOKUP(AA83,'P1'!$B:$AP,41,FALSE),"")</f>
        <v/>
      </c>
      <c r="AB84" s="328" t="str">
        <f>IFERROR(VLOOKUP(AB83,'P1'!$B:$AP,41,FALSE),"")</f>
        <v/>
      </c>
      <c r="AC84" s="328" t="str">
        <f>IFERROR(VLOOKUP(AC83,'P1'!$B:$AP,41,FALSE),"")</f>
        <v/>
      </c>
      <c r="AD84" s="328" t="str">
        <f>IFERROR(VLOOKUP(AD83,'P1'!$B:$AP,41,FALSE),"")</f>
        <v/>
      </c>
      <c r="AE84" s="328" t="str">
        <f>IFERROR(VLOOKUP(AE83,'P1'!$B:$AP,41,FALSE),"")</f>
        <v/>
      </c>
      <c r="AF84" s="328" t="str">
        <f>IFERROR(VLOOKUP(AF83,'P1'!$B:$AP,41,FALSE),"")</f>
        <v/>
      </c>
      <c r="AG84" s="328" t="str">
        <f>IFERROR(VLOOKUP(AG83,'P1'!$B:$AP,41,FALSE),"")</f>
        <v/>
      </c>
      <c r="AH84" s="328" t="str">
        <f>IFERROR(VLOOKUP(AH83,'P1'!$B:$AP,41,FALSE),"")</f>
        <v/>
      </c>
      <c r="AI84" s="328" t="str">
        <f>IFERROR(VLOOKUP(AI83,'P1'!$B:$AP,41,FALSE),"")</f>
        <v/>
      </c>
      <c r="AJ84" s="328" t="str">
        <f>IFERROR(VLOOKUP(AJ83,'P1'!$B:$AP,41,FALSE),"")</f>
        <v/>
      </c>
      <c r="AK84" s="328" t="str">
        <f>IFERROR(VLOOKUP(AK83,'P1'!$B:$AP,41,FALSE),"")</f>
        <v/>
      </c>
      <c r="AL84" s="328" t="str">
        <f>IFERROR(VLOOKUP(AL83,'P1'!$B:$AP,41,FALSE),"")</f>
        <v/>
      </c>
      <c r="AM84" s="328" t="str">
        <f>IFERROR(VLOOKUP(AM83,'P1'!$B:$AP,41,FALSE),"")</f>
        <v/>
      </c>
      <c r="AN84" s="549"/>
      <c r="AO84" s="527"/>
      <c r="AP84" s="553"/>
      <c r="AQ84" s="554"/>
      <c r="AR84" s="527"/>
      <c r="AS84" s="527"/>
      <c r="AT84" s="529"/>
      <c r="AU84" s="326" t="str">
        <f>IFERROR(IF($D83="□",($AO83/$AK$6),($AO83/$AK$8)),"")</f>
        <v/>
      </c>
      <c r="AV84" s="326" t="str">
        <f>IFERROR(IF($D83="□",($AN83/$AO$6),($AN83/$AO$8)),"")</f>
        <v/>
      </c>
      <c r="AX84" s="326" t="s">
        <v>565</v>
      </c>
      <c r="AY84" s="326" t="s">
        <v>565</v>
      </c>
    </row>
    <row r="85" spans="1:51" s="302" customFormat="1" ht="12" customHeight="1">
      <c r="A85" s="532"/>
      <c r="B85" s="535"/>
      <c r="C85" s="538"/>
      <c r="D85" s="541"/>
      <c r="E85" s="323"/>
      <c r="F85" s="546"/>
      <c r="G85" s="547"/>
      <c r="H85" s="327" t="s">
        <v>407</v>
      </c>
      <c r="I85" s="328" t="str">
        <f>IFERROR(VLOOKUP(I83,'P1'!$B:$AP,31,FALSE),"")</f>
        <v/>
      </c>
      <c r="J85" s="328" t="str">
        <f>IFERROR(VLOOKUP(J83,'P1'!$B:$AP,31,FALSE),"")</f>
        <v/>
      </c>
      <c r="K85" s="328" t="str">
        <f>IFERROR(VLOOKUP(K83,'P1'!$B:$AP,31,FALSE),"")</f>
        <v/>
      </c>
      <c r="L85" s="328" t="str">
        <f>IFERROR(VLOOKUP(L83,'P1'!$B:$AP,31,FALSE),"")</f>
        <v/>
      </c>
      <c r="M85" s="328" t="str">
        <f>IFERROR(VLOOKUP(M83,'P1'!$B:$AP,31,FALSE),"")</f>
        <v/>
      </c>
      <c r="N85" s="328" t="str">
        <f>IFERROR(VLOOKUP(N83,'P1'!$B:$AP,31,FALSE),"")</f>
        <v/>
      </c>
      <c r="O85" s="328" t="str">
        <f>IFERROR(VLOOKUP(O83,'P1'!$B:$AP,31,FALSE),"")</f>
        <v/>
      </c>
      <c r="P85" s="328" t="str">
        <f>IFERROR(VLOOKUP(P83,'P1'!$B:$AP,31,FALSE),"")</f>
        <v/>
      </c>
      <c r="Q85" s="328" t="str">
        <f>IFERROR(VLOOKUP(Q83,'P1'!$B:$AP,31,FALSE),"")</f>
        <v/>
      </c>
      <c r="R85" s="328" t="str">
        <f>IFERROR(VLOOKUP(R83,'P1'!$B:$AP,31,FALSE),"")</f>
        <v/>
      </c>
      <c r="S85" s="328" t="str">
        <f>IFERROR(VLOOKUP(S83,'P1'!$B:$AP,31,FALSE),"")</f>
        <v/>
      </c>
      <c r="T85" s="328" t="str">
        <f>IFERROR(VLOOKUP(T83,'P1'!$B:$AP,31,FALSE),"")</f>
        <v/>
      </c>
      <c r="U85" s="328" t="str">
        <f>IFERROR(VLOOKUP(U83,'P1'!$B:$AP,31,FALSE),"")</f>
        <v/>
      </c>
      <c r="V85" s="328" t="str">
        <f>IFERROR(VLOOKUP(V83,'P1'!$B:$AP,31,FALSE),"")</f>
        <v/>
      </c>
      <c r="W85" s="328" t="str">
        <f>IFERROR(VLOOKUP(W83,'P1'!$B:$AP,31,FALSE),"")</f>
        <v/>
      </c>
      <c r="X85" s="328" t="str">
        <f>IFERROR(VLOOKUP(X83,'P1'!$B:$AP,31,FALSE),"")</f>
        <v/>
      </c>
      <c r="Y85" s="328" t="str">
        <f>IFERROR(VLOOKUP(Y83,'P1'!$B:$AP,31,FALSE),"")</f>
        <v/>
      </c>
      <c r="Z85" s="328" t="str">
        <f>IFERROR(VLOOKUP(Z83,'P1'!$B:$AP,31,FALSE),"")</f>
        <v/>
      </c>
      <c r="AA85" s="328" t="str">
        <f>IFERROR(VLOOKUP(AA83,'P1'!$B:$AP,31,FALSE),"")</f>
        <v/>
      </c>
      <c r="AB85" s="328" t="str">
        <f>IFERROR(VLOOKUP(AB83,'P1'!$B:$AP,31,FALSE),"")</f>
        <v/>
      </c>
      <c r="AC85" s="328" t="str">
        <f>IFERROR(VLOOKUP(AC83,'P1'!$B:$AP,31,FALSE),"")</f>
        <v/>
      </c>
      <c r="AD85" s="328" t="str">
        <f>IFERROR(VLOOKUP(AD83,'P1'!$B:$AP,31,FALSE),"")</f>
        <v/>
      </c>
      <c r="AE85" s="328" t="str">
        <f>IFERROR(VLOOKUP(AE83,'P1'!$B:$AP,31,FALSE),"")</f>
        <v/>
      </c>
      <c r="AF85" s="328" t="str">
        <f>IFERROR(VLOOKUP(AF83,'P1'!$B:$AP,31,FALSE),"")</f>
        <v/>
      </c>
      <c r="AG85" s="328" t="str">
        <f>IFERROR(VLOOKUP(AG83,'P1'!$B:$AP,31,FALSE),"")</f>
        <v/>
      </c>
      <c r="AH85" s="328" t="str">
        <f>IFERROR(VLOOKUP(AH83,'P1'!$B:$AP,31,FALSE),"")</f>
        <v/>
      </c>
      <c r="AI85" s="328" t="str">
        <f>IFERROR(VLOOKUP(AI83,'P1'!$B:$AP,31,FALSE),"")</f>
        <v/>
      </c>
      <c r="AJ85" s="328" t="str">
        <f>IFERROR(VLOOKUP(AJ83,'P1'!$B:$AP,31,FALSE),"")</f>
        <v/>
      </c>
      <c r="AK85" s="328" t="str">
        <f>IFERROR(VLOOKUP(AK83,'P1'!$B:$AP,31,FALSE),"")</f>
        <v/>
      </c>
      <c r="AL85" s="328" t="str">
        <f>IFERROR(VLOOKUP(AL83,'P1'!$B:$AP,31,FALSE),"")</f>
        <v/>
      </c>
      <c r="AM85" s="328" t="str">
        <f>IFERROR(VLOOKUP(AM83,'P1'!$B:$AP,31,FALSE),"")</f>
        <v/>
      </c>
      <c r="AN85" s="550"/>
      <c r="AO85" s="528"/>
      <c r="AP85" s="555"/>
      <c r="AQ85" s="556"/>
      <c r="AR85" s="528"/>
      <c r="AS85" s="528"/>
      <c r="AT85" s="529"/>
      <c r="AU85" s="329"/>
      <c r="AV85" s="329"/>
      <c r="AX85" s="329"/>
      <c r="AY85" s="329"/>
    </row>
    <row r="86" spans="1:51" s="302" customFormat="1" ht="12" customHeight="1">
      <c r="A86" s="530">
        <v>22</v>
      </c>
      <c r="B86" s="533"/>
      <c r="C86" s="536"/>
      <c r="D86" s="539" t="s">
        <v>400</v>
      </c>
      <c r="E86" s="319"/>
      <c r="F86" s="542"/>
      <c r="G86" s="543"/>
      <c r="H86" s="320" t="s">
        <v>401</v>
      </c>
      <c r="I86" s="321"/>
      <c r="J86" s="321"/>
      <c r="K86" s="321"/>
      <c r="L86" s="321"/>
      <c r="M86" s="321"/>
      <c r="N86" s="321"/>
      <c r="O86" s="321"/>
      <c r="P86" s="321"/>
      <c r="Q86" s="321"/>
      <c r="R86" s="321"/>
      <c r="S86" s="321"/>
      <c r="T86" s="321"/>
      <c r="U86" s="321"/>
      <c r="V86" s="321"/>
      <c r="W86" s="321"/>
      <c r="X86" s="321"/>
      <c r="Y86" s="321"/>
      <c r="Z86" s="321"/>
      <c r="AA86" s="321"/>
      <c r="AB86" s="321"/>
      <c r="AC86" s="321"/>
      <c r="AD86" s="321"/>
      <c r="AE86" s="321"/>
      <c r="AF86" s="321"/>
      <c r="AG86" s="321"/>
      <c r="AH86" s="321"/>
      <c r="AI86" s="321"/>
      <c r="AJ86" s="321"/>
      <c r="AK86" s="321"/>
      <c r="AL86" s="321"/>
      <c r="AM86" s="321"/>
      <c r="AN86" s="548">
        <f t="shared" ref="AN86" si="78">IF(LEFT($AN$1,6)="共同生活援助",SUM(I87:AM87),SUM(I87:AM88))</f>
        <v>0</v>
      </c>
      <c r="AO86" s="526">
        <f>IF($AN$3="４週",AN86/4,AN86/(DAY(EOMONTH($I$21,0))/7))</f>
        <v>0</v>
      </c>
      <c r="AP86" s="551"/>
      <c r="AQ86" s="552"/>
      <c r="AR86" s="526" t="str">
        <f t="shared" ref="AR86" si="79">IF($AN$3="４週",AU87,AV87)</f>
        <v/>
      </c>
      <c r="AS86" s="526"/>
      <c r="AT86" s="529"/>
      <c r="AU86" s="322" t="s">
        <v>402</v>
      </c>
      <c r="AV86" s="322" t="s">
        <v>403</v>
      </c>
      <c r="AX86" s="322" t="s">
        <v>404</v>
      </c>
      <c r="AY86" s="322" t="s">
        <v>405</v>
      </c>
    </row>
    <row r="87" spans="1:51" s="302" customFormat="1" ht="12" customHeight="1">
      <c r="A87" s="531"/>
      <c r="B87" s="534"/>
      <c r="C87" s="537"/>
      <c r="D87" s="540"/>
      <c r="E87" s="323"/>
      <c r="F87" s="544"/>
      <c r="G87" s="545"/>
      <c r="H87" s="324" t="s">
        <v>406</v>
      </c>
      <c r="I87" s="328" t="str">
        <f>IFERROR(VLOOKUP(I86,'P1'!$B:$AP,41,FALSE),"")</f>
        <v/>
      </c>
      <c r="J87" s="328" t="str">
        <f>IFERROR(VLOOKUP(J86,'P1'!$B:$AP,41,FALSE),"")</f>
        <v/>
      </c>
      <c r="K87" s="328" t="str">
        <f>IFERROR(VLOOKUP(K86,'P1'!$B:$AP,41,FALSE),"")</f>
        <v/>
      </c>
      <c r="L87" s="328" t="str">
        <f>IFERROR(VLOOKUP(L86,'P1'!$B:$AP,41,FALSE),"")</f>
        <v/>
      </c>
      <c r="M87" s="328" t="str">
        <f>IFERROR(VLOOKUP(M86,'P1'!$B:$AP,41,FALSE),"")</f>
        <v/>
      </c>
      <c r="N87" s="328" t="str">
        <f>IFERROR(VLOOKUP(N86,'P1'!$B:$AP,41,FALSE),"")</f>
        <v/>
      </c>
      <c r="O87" s="328" t="str">
        <f>IFERROR(VLOOKUP(O86,'P1'!$B:$AP,41,FALSE),"")</f>
        <v/>
      </c>
      <c r="P87" s="328" t="str">
        <f>IFERROR(VLOOKUP(P86,'P1'!$B:$AP,41,FALSE),"")</f>
        <v/>
      </c>
      <c r="Q87" s="328" t="str">
        <f>IFERROR(VLOOKUP(Q86,'P1'!$B:$AP,41,FALSE),"")</f>
        <v/>
      </c>
      <c r="R87" s="328" t="str">
        <f>IFERROR(VLOOKUP(R86,'P1'!$B:$AP,41,FALSE),"")</f>
        <v/>
      </c>
      <c r="S87" s="328" t="str">
        <f>IFERROR(VLOOKUP(S86,'P1'!$B:$AP,41,FALSE),"")</f>
        <v/>
      </c>
      <c r="T87" s="328" t="str">
        <f>IFERROR(VLOOKUP(T86,'P1'!$B:$AP,41,FALSE),"")</f>
        <v/>
      </c>
      <c r="U87" s="328" t="str">
        <f>IFERROR(VLOOKUP(U86,'P1'!$B:$AP,41,FALSE),"")</f>
        <v/>
      </c>
      <c r="V87" s="328" t="str">
        <f>IFERROR(VLOOKUP(V86,'P1'!$B:$AP,41,FALSE),"")</f>
        <v/>
      </c>
      <c r="W87" s="328" t="str">
        <f>IFERROR(VLOOKUP(W86,'P1'!$B:$AP,41,FALSE),"")</f>
        <v/>
      </c>
      <c r="X87" s="328" t="str">
        <f>IFERROR(VLOOKUP(X86,'P1'!$B:$AP,41,FALSE),"")</f>
        <v/>
      </c>
      <c r="Y87" s="328" t="str">
        <f>IFERROR(VLOOKUP(Y86,'P1'!$B:$AP,41,FALSE),"")</f>
        <v/>
      </c>
      <c r="Z87" s="328" t="str">
        <f>IFERROR(VLOOKUP(Z86,'P1'!$B:$AP,41,FALSE),"")</f>
        <v/>
      </c>
      <c r="AA87" s="328" t="str">
        <f>IFERROR(VLOOKUP(AA86,'P1'!$B:$AP,41,FALSE),"")</f>
        <v/>
      </c>
      <c r="AB87" s="328" t="str">
        <f>IFERROR(VLOOKUP(AB86,'P1'!$B:$AP,41,FALSE),"")</f>
        <v/>
      </c>
      <c r="AC87" s="328" t="str">
        <f>IFERROR(VLOOKUP(AC86,'P1'!$B:$AP,41,FALSE),"")</f>
        <v/>
      </c>
      <c r="AD87" s="328" t="str">
        <f>IFERROR(VLOOKUP(AD86,'P1'!$B:$AP,41,FALSE),"")</f>
        <v/>
      </c>
      <c r="AE87" s="328" t="str">
        <f>IFERROR(VLOOKUP(AE86,'P1'!$B:$AP,41,FALSE),"")</f>
        <v/>
      </c>
      <c r="AF87" s="328" t="str">
        <f>IFERROR(VLOOKUP(AF86,'P1'!$B:$AP,41,FALSE),"")</f>
        <v/>
      </c>
      <c r="AG87" s="328" t="str">
        <f>IFERROR(VLOOKUP(AG86,'P1'!$B:$AP,41,FALSE),"")</f>
        <v/>
      </c>
      <c r="AH87" s="328" t="str">
        <f>IFERROR(VLOOKUP(AH86,'P1'!$B:$AP,41,FALSE),"")</f>
        <v/>
      </c>
      <c r="AI87" s="328" t="str">
        <f>IFERROR(VLOOKUP(AI86,'P1'!$B:$AP,41,FALSE),"")</f>
        <v/>
      </c>
      <c r="AJ87" s="328" t="str">
        <f>IFERROR(VLOOKUP(AJ86,'P1'!$B:$AP,41,FALSE),"")</f>
        <v/>
      </c>
      <c r="AK87" s="328" t="str">
        <f>IFERROR(VLOOKUP(AK86,'P1'!$B:$AP,41,FALSE),"")</f>
        <v/>
      </c>
      <c r="AL87" s="328" t="str">
        <f>IFERROR(VLOOKUP(AL86,'P1'!$B:$AP,41,FALSE),"")</f>
        <v/>
      </c>
      <c r="AM87" s="328" t="str">
        <f>IFERROR(VLOOKUP(AM86,'P1'!$B:$AP,41,FALSE),"")</f>
        <v/>
      </c>
      <c r="AN87" s="549"/>
      <c r="AO87" s="527"/>
      <c r="AP87" s="553"/>
      <c r="AQ87" s="554"/>
      <c r="AR87" s="527"/>
      <c r="AS87" s="527"/>
      <c r="AT87" s="529"/>
      <c r="AU87" s="326" t="str">
        <f t="shared" ref="AU87" si="80">IFERROR(IF($D86="□",($AO86/$AK$6),($AO86/$AK$8)),"")</f>
        <v/>
      </c>
      <c r="AV87" s="326" t="str">
        <f t="shared" ref="AV87" si="81">IFERROR(IF($D86="□",($AN86/$AO$6),($AN86/$AO$8)),"")</f>
        <v/>
      </c>
      <c r="AX87" s="326" t="s">
        <v>565</v>
      </c>
      <c r="AY87" s="326" t="s">
        <v>565</v>
      </c>
    </row>
    <row r="88" spans="1:51" s="302" customFormat="1" ht="12" customHeight="1">
      <c r="A88" s="532"/>
      <c r="B88" s="535"/>
      <c r="C88" s="538"/>
      <c r="D88" s="541"/>
      <c r="E88" s="323"/>
      <c r="F88" s="546"/>
      <c r="G88" s="547"/>
      <c r="H88" s="327" t="s">
        <v>407</v>
      </c>
      <c r="I88" s="328" t="str">
        <f>IFERROR(VLOOKUP(I86,'P1'!$B:$AP,31,FALSE),"")</f>
        <v/>
      </c>
      <c r="J88" s="328" t="str">
        <f>IFERROR(VLOOKUP(J86,'P1'!$B:$AP,31,FALSE),"")</f>
        <v/>
      </c>
      <c r="K88" s="328" t="str">
        <f>IFERROR(VLOOKUP(K86,'P1'!$B:$AP,31,FALSE),"")</f>
        <v/>
      </c>
      <c r="L88" s="328" t="str">
        <f>IFERROR(VLOOKUP(L86,'P1'!$B:$AP,31,FALSE),"")</f>
        <v/>
      </c>
      <c r="M88" s="328" t="str">
        <f>IFERROR(VLOOKUP(M86,'P1'!$B:$AP,31,FALSE),"")</f>
        <v/>
      </c>
      <c r="N88" s="328" t="str">
        <f>IFERROR(VLOOKUP(N86,'P1'!$B:$AP,31,FALSE),"")</f>
        <v/>
      </c>
      <c r="O88" s="328" t="str">
        <f>IFERROR(VLOOKUP(O86,'P1'!$B:$AP,31,FALSE),"")</f>
        <v/>
      </c>
      <c r="P88" s="328" t="str">
        <f>IFERROR(VLOOKUP(P86,'P1'!$B:$AP,31,FALSE),"")</f>
        <v/>
      </c>
      <c r="Q88" s="328" t="str">
        <f>IFERROR(VLOOKUP(Q86,'P1'!$B:$AP,31,FALSE),"")</f>
        <v/>
      </c>
      <c r="R88" s="328" t="str">
        <f>IFERROR(VLOOKUP(R86,'P1'!$B:$AP,31,FALSE),"")</f>
        <v/>
      </c>
      <c r="S88" s="328" t="str">
        <f>IFERROR(VLOOKUP(S86,'P1'!$B:$AP,31,FALSE),"")</f>
        <v/>
      </c>
      <c r="T88" s="328" t="str">
        <f>IFERROR(VLOOKUP(T86,'P1'!$B:$AP,31,FALSE),"")</f>
        <v/>
      </c>
      <c r="U88" s="328" t="str">
        <f>IFERROR(VLOOKUP(U86,'P1'!$B:$AP,31,FALSE),"")</f>
        <v/>
      </c>
      <c r="V88" s="328" t="str">
        <f>IFERROR(VLOOKUP(V86,'P1'!$B:$AP,31,FALSE),"")</f>
        <v/>
      </c>
      <c r="W88" s="328" t="str">
        <f>IFERROR(VLOOKUP(W86,'P1'!$B:$AP,31,FALSE),"")</f>
        <v/>
      </c>
      <c r="X88" s="328" t="str">
        <f>IFERROR(VLOOKUP(X86,'P1'!$B:$AP,31,FALSE),"")</f>
        <v/>
      </c>
      <c r="Y88" s="328" t="str">
        <f>IFERROR(VLOOKUP(Y86,'P1'!$B:$AP,31,FALSE),"")</f>
        <v/>
      </c>
      <c r="Z88" s="328" t="str">
        <f>IFERROR(VLOOKUP(Z86,'P1'!$B:$AP,31,FALSE),"")</f>
        <v/>
      </c>
      <c r="AA88" s="328" t="str">
        <f>IFERROR(VLOOKUP(AA86,'P1'!$B:$AP,31,FALSE),"")</f>
        <v/>
      </c>
      <c r="AB88" s="328" t="str">
        <f>IFERROR(VLOOKUP(AB86,'P1'!$B:$AP,31,FALSE),"")</f>
        <v/>
      </c>
      <c r="AC88" s="328" t="str">
        <f>IFERROR(VLOOKUP(AC86,'P1'!$B:$AP,31,FALSE),"")</f>
        <v/>
      </c>
      <c r="AD88" s="328" t="str">
        <f>IFERROR(VLOOKUP(AD86,'P1'!$B:$AP,31,FALSE),"")</f>
        <v/>
      </c>
      <c r="AE88" s="328" t="str">
        <f>IFERROR(VLOOKUP(AE86,'P1'!$B:$AP,31,FALSE),"")</f>
        <v/>
      </c>
      <c r="AF88" s="328" t="str">
        <f>IFERROR(VLOOKUP(AF86,'P1'!$B:$AP,31,FALSE),"")</f>
        <v/>
      </c>
      <c r="AG88" s="328" t="str">
        <f>IFERROR(VLOOKUP(AG86,'P1'!$B:$AP,31,FALSE),"")</f>
        <v/>
      </c>
      <c r="AH88" s="328" t="str">
        <f>IFERROR(VLOOKUP(AH86,'P1'!$B:$AP,31,FALSE),"")</f>
        <v/>
      </c>
      <c r="AI88" s="328" t="str">
        <f>IFERROR(VLOOKUP(AI86,'P1'!$B:$AP,31,FALSE),"")</f>
        <v/>
      </c>
      <c r="AJ88" s="328" t="str">
        <f>IFERROR(VLOOKUP(AJ86,'P1'!$B:$AP,31,FALSE),"")</f>
        <v/>
      </c>
      <c r="AK88" s="328" t="str">
        <f>IFERROR(VLOOKUP(AK86,'P1'!$B:$AP,31,FALSE),"")</f>
        <v/>
      </c>
      <c r="AL88" s="328" t="str">
        <f>IFERROR(VLOOKUP(AL86,'P1'!$B:$AP,31,FALSE),"")</f>
        <v/>
      </c>
      <c r="AM88" s="328" t="str">
        <f>IFERROR(VLOOKUP(AM86,'P1'!$B:$AP,31,FALSE),"")</f>
        <v/>
      </c>
      <c r="AN88" s="550"/>
      <c r="AO88" s="528"/>
      <c r="AP88" s="555"/>
      <c r="AQ88" s="556"/>
      <c r="AR88" s="528"/>
      <c r="AS88" s="528"/>
      <c r="AT88" s="529"/>
      <c r="AU88" s="329"/>
      <c r="AV88" s="329"/>
      <c r="AX88" s="329"/>
      <c r="AY88" s="329"/>
    </row>
    <row r="89" spans="1:51" s="302" customFormat="1" ht="12" customHeight="1">
      <c r="A89" s="530">
        <v>23</v>
      </c>
      <c r="B89" s="533"/>
      <c r="C89" s="536"/>
      <c r="D89" s="539" t="s">
        <v>400</v>
      </c>
      <c r="E89" s="319"/>
      <c r="F89" s="542"/>
      <c r="G89" s="543"/>
      <c r="H89" s="320" t="s">
        <v>401</v>
      </c>
      <c r="I89" s="321"/>
      <c r="J89" s="321"/>
      <c r="K89" s="321"/>
      <c r="L89" s="321"/>
      <c r="M89" s="321"/>
      <c r="N89" s="321"/>
      <c r="O89" s="321"/>
      <c r="P89" s="321"/>
      <c r="Q89" s="321"/>
      <c r="R89" s="321"/>
      <c r="S89" s="321"/>
      <c r="T89" s="321"/>
      <c r="U89" s="321"/>
      <c r="V89" s="321"/>
      <c r="W89" s="321"/>
      <c r="X89" s="321"/>
      <c r="Y89" s="321"/>
      <c r="Z89" s="321"/>
      <c r="AA89" s="321"/>
      <c r="AB89" s="321"/>
      <c r="AC89" s="321"/>
      <c r="AD89" s="321"/>
      <c r="AE89" s="321"/>
      <c r="AF89" s="321"/>
      <c r="AG89" s="321"/>
      <c r="AH89" s="321"/>
      <c r="AI89" s="321"/>
      <c r="AJ89" s="321"/>
      <c r="AK89" s="321"/>
      <c r="AL89" s="321"/>
      <c r="AM89" s="321"/>
      <c r="AN89" s="548">
        <f t="shared" ref="AN89" si="82">IF(LEFT($AN$1,6)="共同生活援助",SUM(I90:AM90),SUM(I90:AM91))</f>
        <v>0</v>
      </c>
      <c r="AO89" s="526">
        <f>IF($AN$3="４週",AN89/4,AN89/(DAY(EOMONTH($I$21,0))/7))</f>
        <v>0</v>
      </c>
      <c r="AP89" s="551"/>
      <c r="AQ89" s="552"/>
      <c r="AR89" s="526" t="str">
        <f t="shared" ref="AR89" si="83">IF($AN$3="４週",AU90,AV90)</f>
        <v/>
      </c>
      <c r="AS89" s="526"/>
      <c r="AT89" s="529"/>
      <c r="AU89" s="322" t="s">
        <v>402</v>
      </c>
      <c r="AV89" s="322" t="s">
        <v>403</v>
      </c>
      <c r="AX89" s="322" t="s">
        <v>404</v>
      </c>
      <c r="AY89" s="322" t="s">
        <v>405</v>
      </c>
    </row>
    <row r="90" spans="1:51" s="302" customFormat="1" ht="12" customHeight="1">
      <c r="A90" s="531"/>
      <c r="B90" s="534"/>
      <c r="C90" s="537"/>
      <c r="D90" s="540"/>
      <c r="E90" s="323"/>
      <c r="F90" s="544"/>
      <c r="G90" s="545"/>
      <c r="H90" s="324" t="s">
        <v>406</v>
      </c>
      <c r="I90" s="328" t="str">
        <f>IFERROR(VLOOKUP(I89,'P1'!$B:$AP,41,FALSE),"")</f>
        <v/>
      </c>
      <c r="J90" s="328" t="str">
        <f>IFERROR(VLOOKUP(J89,'P1'!$B:$AP,41,FALSE),"")</f>
        <v/>
      </c>
      <c r="K90" s="328" t="str">
        <f>IFERROR(VLOOKUP(K89,'P1'!$B:$AP,41,FALSE),"")</f>
        <v/>
      </c>
      <c r="L90" s="328" t="str">
        <f>IFERROR(VLOOKUP(L89,'P1'!$B:$AP,41,FALSE),"")</f>
        <v/>
      </c>
      <c r="M90" s="328" t="str">
        <f>IFERROR(VLOOKUP(M89,'P1'!$B:$AP,41,FALSE),"")</f>
        <v/>
      </c>
      <c r="N90" s="328" t="str">
        <f>IFERROR(VLOOKUP(N89,'P1'!$B:$AP,41,FALSE),"")</f>
        <v/>
      </c>
      <c r="O90" s="328" t="str">
        <f>IFERROR(VLOOKUP(O89,'P1'!$B:$AP,41,FALSE),"")</f>
        <v/>
      </c>
      <c r="P90" s="328" t="str">
        <f>IFERROR(VLOOKUP(P89,'P1'!$B:$AP,41,FALSE),"")</f>
        <v/>
      </c>
      <c r="Q90" s="328" t="str">
        <f>IFERROR(VLOOKUP(Q89,'P1'!$B:$AP,41,FALSE),"")</f>
        <v/>
      </c>
      <c r="R90" s="328" t="str">
        <f>IFERROR(VLOOKUP(R89,'P1'!$B:$AP,41,FALSE),"")</f>
        <v/>
      </c>
      <c r="S90" s="328" t="str">
        <f>IFERROR(VLOOKUP(S89,'P1'!$B:$AP,41,FALSE),"")</f>
        <v/>
      </c>
      <c r="T90" s="328" t="str">
        <f>IFERROR(VLOOKUP(T89,'P1'!$B:$AP,41,FALSE),"")</f>
        <v/>
      </c>
      <c r="U90" s="328" t="str">
        <f>IFERROR(VLOOKUP(U89,'P1'!$B:$AP,41,FALSE),"")</f>
        <v/>
      </c>
      <c r="V90" s="328" t="str">
        <f>IFERROR(VLOOKUP(V89,'P1'!$B:$AP,41,FALSE),"")</f>
        <v/>
      </c>
      <c r="W90" s="328" t="str">
        <f>IFERROR(VLOOKUP(W89,'P1'!$B:$AP,41,FALSE),"")</f>
        <v/>
      </c>
      <c r="X90" s="328" t="str">
        <f>IFERROR(VLOOKUP(X89,'P1'!$B:$AP,41,FALSE),"")</f>
        <v/>
      </c>
      <c r="Y90" s="328" t="str">
        <f>IFERROR(VLOOKUP(Y89,'P1'!$B:$AP,41,FALSE),"")</f>
        <v/>
      </c>
      <c r="Z90" s="328" t="str">
        <f>IFERROR(VLOOKUP(Z89,'P1'!$B:$AP,41,FALSE),"")</f>
        <v/>
      </c>
      <c r="AA90" s="328" t="str">
        <f>IFERROR(VLOOKUP(AA89,'P1'!$B:$AP,41,FALSE),"")</f>
        <v/>
      </c>
      <c r="AB90" s="328" t="str">
        <f>IFERROR(VLOOKUP(AB89,'P1'!$B:$AP,41,FALSE),"")</f>
        <v/>
      </c>
      <c r="AC90" s="328" t="str">
        <f>IFERROR(VLOOKUP(AC89,'P1'!$B:$AP,41,FALSE),"")</f>
        <v/>
      </c>
      <c r="AD90" s="328" t="str">
        <f>IFERROR(VLOOKUP(AD89,'P1'!$B:$AP,41,FALSE),"")</f>
        <v/>
      </c>
      <c r="AE90" s="328" t="str">
        <f>IFERROR(VLOOKUP(AE89,'P1'!$B:$AP,41,FALSE),"")</f>
        <v/>
      </c>
      <c r="AF90" s="328" t="str">
        <f>IFERROR(VLOOKUP(AF89,'P1'!$B:$AP,41,FALSE),"")</f>
        <v/>
      </c>
      <c r="AG90" s="328" t="str">
        <f>IFERROR(VLOOKUP(AG89,'P1'!$B:$AP,41,FALSE),"")</f>
        <v/>
      </c>
      <c r="AH90" s="328" t="str">
        <f>IFERROR(VLOOKUP(AH89,'P1'!$B:$AP,41,FALSE),"")</f>
        <v/>
      </c>
      <c r="AI90" s="328" t="str">
        <f>IFERROR(VLOOKUP(AI89,'P1'!$B:$AP,41,FALSE),"")</f>
        <v/>
      </c>
      <c r="AJ90" s="328" t="str">
        <f>IFERROR(VLOOKUP(AJ89,'P1'!$B:$AP,41,FALSE),"")</f>
        <v/>
      </c>
      <c r="AK90" s="328" t="str">
        <f>IFERROR(VLOOKUP(AK89,'P1'!$B:$AP,41,FALSE),"")</f>
        <v/>
      </c>
      <c r="AL90" s="328" t="str">
        <f>IFERROR(VLOOKUP(AL89,'P1'!$B:$AP,41,FALSE),"")</f>
        <v/>
      </c>
      <c r="AM90" s="328" t="str">
        <f>IFERROR(VLOOKUP(AM89,'P1'!$B:$AP,41,FALSE),"")</f>
        <v/>
      </c>
      <c r="AN90" s="549"/>
      <c r="AO90" s="527"/>
      <c r="AP90" s="553"/>
      <c r="AQ90" s="554"/>
      <c r="AR90" s="527"/>
      <c r="AS90" s="527"/>
      <c r="AT90" s="529"/>
      <c r="AU90" s="326" t="str">
        <f t="shared" ref="AU90" si="84">IFERROR(IF($D89="□",($AO89/$AK$6),($AO89/$AK$8)),"")</f>
        <v/>
      </c>
      <c r="AV90" s="326" t="str">
        <f t="shared" ref="AV90" si="85">IFERROR(IF($D89="□",($AN89/$AO$6),($AN89/$AO$8)),"")</f>
        <v/>
      </c>
      <c r="AX90" s="326" t="s">
        <v>565</v>
      </c>
      <c r="AY90" s="326" t="s">
        <v>565</v>
      </c>
    </row>
    <row r="91" spans="1:51" s="302" customFormat="1" ht="12" customHeight="1">
      <c r="A91" s="532"/>
      <c r="B91" s="535"/>
      <c r="C91" s="538"/>
      <c r="D91" s="541"/>
      <c r="E91" s="323"/>
      <c r="F91" s="546"/>
      <c r="G91" s="547"/>
      <c r="H91" s="327" t="s">
        <v>407</v>
      </c>
      <c r="I91" s="328" t="str">
        <f>IFERROR(VLOOKUP(I89,'P1'!$B:$AP,31,FALSE),"")</f>
        <v/>
      </c>
      <c r="J91" s="328" t="str">
        <f>IFERROR(VLOOKUP(J89,'P1'!$B:$AP,31,FALSE),"")</f>
        <v/>
      </c>
      <c r="K91" s="328" t="str">
        <f>IFERROR(VLOOKUP(K89,'P1'!$B:$AP,31,FALSE),"")</f>
        <v/>
      </c>
      <c r="L91" s="328" t="str">
        <f>IFERROR(VLOOKUP(L89,'P1'!$B:$AP,31,FALSE),"")</f>
        <v/>
      </c>
      <c r="M91" s="328" t="str">
        <f>IFERROR(VLOOKUP(M89,'P1'!$B:$AP,31,FALSE),"")</f>
        <v/>
      </c>
      <c r="N91" s="328" t="str">
        <f>IFERROR(VLOOKUP(N89,'P1'!$B:$AP,31,FALSE),"")</f>
        <v/>
      </c>
      <c r="O91" s="328" t="str">
        <f>IFERROR(VLOOKUP(O89,'P1'!$B:$AP,31,FALSE),"")</f>
        <v/>
      </c>
      <c r="P91" s="328" t="str">
        <f>IFERROR(VLOOKUP(P89,'P1'!$B:$AP,31,FALSE),"")</f>
        <v/>
      </c>
      <c r="Q91" s="328" t="str">
        <f>IFERROR(VLOOKUP(Q89,'P1'!$B:$AP,31,FALSE),"")</f>
        <v/>
      </c>
      <c r="R91" s="328" t="str">
        <f>IFERROR(VLOOKUP(R89,'P1'!$B:$AP,31,FALSE),"")</f>
        <v/>
      </c>
      <c r="S91" s="328" t="str">
        <f>IFERROR(VLOOKUP(S89,'P1'!$B:$AP,31,FALSE),"")</f>
        <v/>
      </c>
      <c r="T91" s="328" t="str">
        <f>IFERROR(VLOOKUP(T89,'P1'!$B:$AP,31,FALSE),"")</f>
        <v/>
      </c>
      <c r="U91" s="328" t="str">
        <f>IFERROR(VLOOKUP(U89,'P1'!$B:$AP,31,FALSE),"")</f>
        <v/>
      </c>
      <c r="V91" s="328" t="str">
        <f>IFERROR(VLOOKUP(V89,'P1'!$B:$AP,31,FALSE),"")</f>
        <v/>
      </c>
      <c r="W91" s="328" t="str">
        <f>IFERROR(VLOOKUP(W89,'P1'!$B:$AP,31,FALSE),"")</f>
        <v/>
      </c>
      <c r="X91" s="328" t="str">
        <f>IFERROR(VLOOKUP(X89,'P1'!$B:$AP,31,FALSE),"")</f>
        <v/>
      </c>
      <c r="Y91" s="328" t="str">
        <f>IFERROR(VLOOKUP(Y89,'P1'!$B:$AP,31,FALSE),"")</f>
        <v/>
      </c>
      <c r="Z91" s="328" t="str">
        <f>IFERROR(VLOOKUP(Z89,'P1'!$B:$AP,31,FALSE),"")</f>
        <v/>
      </c>
      <c r="AA91" s="328" t="str">
        <f>IFERROR(VLOOKUP(AA89,'P1'!$B:$AP,31,FALSE),"")</f>
        <v/>
      </c>
      <c r="AB91" s="328" t="str">
        <f>IFERROR(VLOOKUP(AB89,'P1'!$B:$AP,31,FALSE),"")</f>
        <v/>
      </c>
      <c r="AC91" s="328" t="str">
        <f>IFERROR(VLOOKUP(AC89,'P1'!$B:$AP,31,FALSE),"")</f>
        <v/>
      </c>
      <c r="AD91" s="328" t="str">
        <f>IFERROR(VLOOKUP(AD89,'P1'!$B:$AP,31,FALSE),"")</f>
        <v/>
      </c>
      <c r="AE91" s="328" t="str">
        <f>IFERROR(VLOOKUP(AE89,'P1'!$B:$AP,31,FALSE),"")</f>
        <v/>
      </c>
      <c r="AF91" s="328" t="str">
        <f>IFERROR(VLOOKUP(AF89,'P1'!$B:$AP,31,FALSE),"")</f>
        <v/>
      </c>
      <c r="AG91" s="328" t="str">
        <f>IFERROR(VLOOKUP(AG89,'P1'!$B:$AP,31,FALSE),"")</f>
        <v/>
      </c>
      <c r="AH91" s="328" t="str">
        <f>IFERROR(VLOOKUP(AH89,'P1'!$B:$AP,31,FALSE),"")</f>
        <v/>
      </c>
      <c r="AI91" s="328" t="str">
        <f>IFERROR(VLOOKUP(AI89,'P1'!$B:$AP,31,FALSE),"")</f>
        <v/>
      </c>
      <c r="AJ91" s="328" t="str">
        <f>IFERROR(VLOOKUP(AJ89,'P1'!$B:$AP,31,FALSE),"")</f>
        <v/>
      </c>
      <c r="AK91" s="328" t="str">
        <f>IFERROR(VLOOKUP(AK89,'P1'!$B:$AP,31,FALSE),"")</f>
        <v/>
      </c>
      <c r="AL91" s="328" t="str">
        <f>IFERROR(VLOOKUP(AL89,'P1'!$B:$AP,31,FALSE),"")</f>
        <v/>
      </c>
      <c r="AM91" s="328" t="str">
        <f>IFERROR(VLOOKUP(AM89,'P1'!$B:$AP,31,FALSE),"")</f>
        <v/>
      </c>
      <c r="AN91" s="550"/>
      <c r="AO91" s="528"/>
      <c r="AP91" s="555"/>
      <c r="AQ91" s="556"/>
      <c r="AR91" s="528"/>
      <c r="AS91" s="528"/>
      <c r="AT91" s="529"/>
      <c r="AU91" s="329"/>
      <c r="AV91" s="329"/>
      <c r="AX91" s="329"/>
      <c r="AY91" s="329"/>
    </row>
    <row r="92" spans="1:51" s="302" customFormat="1" ht="12" customHeight="1">
      <c r="A92" s="530">
        <v>24</v>
      </c>
      <c r="B92" s="533"/>
      <c r="C92" s="536"/>
      <c r="D92" s="539" t="s">
        <v>400</v>
      </c>
      <c r="E92" s="319"/>
      <c r="F92" s="542"/>
      <c r="G92" s="543"/>
      <c r="H92" s="320" t="s">
        <v>401</v>
      </c>
      <c r="I92" s="321"/>
      <c r="J92" s="321"/>
      <c r="K92" s="321"/>
      <c r="L92" s="321"/>
      <c r="M92" s="321"/>
      <c r="N92" s="321"/>
      <c r="O92" s="321"/>
      <c r="P92" s="321"/>
      <c r="Q92" s="321"/>
      <c r="R92" s="321"/>
      <c r="S92" s="321"/>
      <c r="T92" s="321"/>
      <c r="U92" s="321"/>
      <c r="V92" s="321"/>
      <c r="W92" s="321"/>
      <c r="X92" s="321"/>
      <c r="Y92" s="321"/>
      <c r="Z92" s="321"/>
      <c r="AA92" s="321"/>
      <c r="AB92" s="321"/>
      <c r="AC92" s="321"/>
      <c r="AD92" s="321"/>
      <c r="AE92" s="321"/>
      <c r="AF92" s="321"/>
      <c r="AG92" s="321"/>
      <c r="AH92" s="321"/>
      <c r="AI92" s="321"/>
      <c r="AJ92" s="321"/>
      <c r="AK92" s="321"/>
      <c r="AL92" s="321"/>
      <c r="AM92" s="321"/>
      <c r="AN92" s="548">
        <f t="shared" ref="AN92" si="86">IF(LEFT($AN$1,6)="共同生活援助",SUM(I93:AM93),SUM(I93:AM94))</f>
        <v>0</v>
      </c>
      <c r="AO92" s="526">
        <f>IF($AN$3="４週",AN92/4,AN92/(DAY(EOMONTH($I$21,0))/7))</f>
        <v>0</v>
      </c>
      <c r="AP92" s="551"/>
      <c r="AQ92" s="552"/>
      <c r="AR92" s="526" t="str">
        <f t="shared" ref="AR92" si="87">IF($AN$3="４週",AU93,AV93)</f>
        <v/>
      </c>
      <c r="AS92" s="526"/>
      <c r="AT92" s="529"/>
      <c r="AU92" s="322" t="s">
        <v>402</v>
      </c>
      <c r="AV92" s="322" t="s">
        <v>403</v>
      </c>
      <c r="AX92" s="322" t="s">
        <v>404</v>
      </c>
      <c r="AY92" s="322" t="s">
        <v>405</v>
      </c>
    </row>
    <row r="93" spans="1:51" s="302" customFormat="1" ht="12" customHeight="1">
      <c r="A93" s="531"/>
      <c r="B93" s="534"/>
      <c r="C93" s="537"/>
      <c r="D93" s="540"/>
      <c r="E93" s="323"/>
      <c r="F93" s="544"/>
      <c r="G93" s="545"/>
      <c r="H93" s="324" t="s">
        <v>406</v>
      </c>
      <c r="I93" s="328" t="str">
        <f>IFERROR(VLOOKUP(I92,'P1'!$B:$AP,41,FALSE),"")</f>
        <v/>
      </c>
      <c r="J93" s="330" t="str">
        <f>IFERROR(VLOOKUP(J92,'P1'!$B:$AP,41,FALSE),"")</f>
        <v/>
      </c>
      <c r="K93" s="328" t="str">
        <f>IFERROR(VLOOKUP(K92,'P1'!$B:$AP,41,FALSE),"")</f>
        <v/>
      </c>
      <c r="L93" s="328" t="str">
        <f>IFERROR(VLOOKUP(L92,'P1'!$B:$AP,41,FALSE),"")</f>
        <v/>
      </c>
      <c r="M93" s="328" t="str">
        <f>IFERROR(VLOOKUP(M92,'P1'!$B:$AP,41,FALSE),"")</f>
        <v/>
      </c>
      <c r="N93" s="328" t="str">
        <f>IFERROR(VLOOKUP(N92,'P1'!$B:$AP,41,FALSE),"")</f>
        <v/>
      </c>
      <c r="O93" s="328" t="str">
        <f>IFERROR(VLOOKUP(O92,'P1'!$B:$AP,41,FALSE),"")</f>
        <v/>
      </c>
      <c r="P93" s="328" t="str">
        <f>IFERROR(VLOOKUP(P92,'P1'!$B:$AP,41,FALSE),"")</f>
        <v/>
      </c>
      <c r="Q93" s="328" t="str">
        <f>IFERROR(VLOOKUP(Q92,'P1'!$B:$AP,41,FALSE),"")</f>
        <v/>
      </c>
      <c r="R93" s="328" t="str">
        <f>IFERROR(VLOOKUP(R92,'P1'!$B:$AP,41,FALSE),"")</f>
        <v/>
      </c>
      <c r="S93" s="328" t="str">
        <f>IFERROR(VLOOKUP(S92,'P1'!$B:$AP,41,FALSE),"")</f>
        <v/>
      </c>
      <c r="T93" s="328" t="str">
        <f>IFERROR(VLOOKUP(T92,'P1'!$B:$AP,41,FALSE),"")</f>
        <v/>
      </c>
      <c r="U93" s="328" t="str">
        <f>IFERROR(VLOOKUP(U92,'P1'!$B:$AP,41,FALSE),"")</f>
        <v/>
      </c>
      <c r="V93" s="328" t="str">
        <f>IFERROR(VLOOKUP(V92,'P1'!$B:$AP,41,FALSE),"")</f>
        <v/>
      </c>
      <c r="W93" s="328" t="str">
        <f>IFERROR(VLOOKUP(W92,'P1'!$B:$AP,41,FALSE),"")</f>
        <v/>
      </c>
      <c r="X93" s="328" t="str">
        <f>IFERROR(VLOOKUP(X92,'P1'!$B:$AP,41,FALSE),"")</f>
        <v/>
      </c>
      <c r="Y93" s="328" t="str">
        <f>IFERROR(VLOOKUP(Y92,'P1'!$B:$AP,41,FALSE),"")</f>
        <v/>
      </c>
      <c r="Z93" s="328" t="str">
        <f>IFERROR(VLOOKUP(Z92,'P1'!$B:$AP,41,FALSE),"")</f>
        <v/>
      </c>
      <c r="AA93" s="328" t="str">
        <f>IFERROR(VLOOKUP(AA92,'P1'!$B:$AP,41,FALSE),"")</f>
        <v/>
      </c>
      <c r="AB93" s="328" t="str">
        <f>IFERROR(VLOOKUP(AB92,'P1'!$B:$AP,41,FALSE),"")</f>
        <v/>
      </c>
      <c r="AC93" s="328" t="str">
        <f>IFERROR(VLOOKUP(AC92,'P1'!$B:$AP,41,FALSE),"")</f>
        <v/>
      </c>
      <c r="AD93" s="328" t="str">
        <f>IFERROR(VLOOKUP(AD92,'P1'!$B:$AP,41,FALSE),"")</f>
        <v/>
      </c>
      <c r="AE93" s="328" t="str">
        <f>IFERROR(VLOOKUP(AE92,'P1'!$B:$AP,41,FALSE),"")</f>
        <v/>
      </c>
      <c r="AF93" s="328" t="str">
        <f>IFERROR(VLOOKUP(AF92,'P1'!$B:$AP,41,FALSE),"")</f>
        <v/>
      </c>
      <c r="AG93" s="328" t="str">
        <f>IFERROR(VLOOKUP(AG92,'P1'!$B:$AP,41,FALSE),"")</f>
        <v/>
      </c>
      <c r="AH93" s="328" t="str">
        <f>IFERROR(VLOOKUP(AH92,'P1'!$B:$AP,41,FALSE),"")</f>
        <v/>
      </c>
      <c r="AI93" s="328" t="str">
        <f>IFERROR(VLOOKUP(AI92,'P1'!$B:$AP,41,FALSE),"")</f>
        <v/>
      </c>
      <c r="AJ93" s="328" t="str">
        <f>IFERROR(VLOOKUP(AJ92,'P1'!$B:$AP,41,FALSE),"")</f>
        <v/>
      </c>
      <c r="AK93" s="328" t="str">
        <f>IFERROR(VLOOKUP(AK92,'P1'!$B:$AP,41,FALSE),"")</f>
        <v/>
      </c>
      <c r="AL93" s="328" t="str">
        <f>IFERROR(VLOOKUP(AL92,'P1'!$B:$AP,41,FALSE),"")</f>
        <v/>
      </c>
      <c r="AM93" s="328" t="str">
        <f>IFERROR(VLOOKUP(AM92,'P1'!$B:$AP,41,FALSE),"")</f>
        <v/>
      </c>
      <c r="AN93" s="549"/>
      <c r="AO93" s="527"/>
      <c r="AP93" s="553"/>
      <c r="AQ93" s="554"/>
      <c r="AR93" s="527"/>
      <c r="AS93" s="527"/>
      <c r="AT93" s="529"/>
      <c r="AU93" s="326" t="str">
        <f t="shared" ref="AU93" si="88">IFERROR(IF($D92="□",($AO92/$AK$6),($AO92/$AK$8)),"")</f>
        <v/>
      </c>
      <c r="AV93" s="326" t="str">
        <f t="shared" ref="AV93" si="89">IFERROR(IF($D92="□",($AN92/$AO$6),($AN92/$AO$8)),"")</f>
        <v/>
      </c>
      <c r="AX93" s="326" t="s">
        <v>565</v>
      </c>
      <c r="AY93" s="326" t="s">
        <v>565</v>
      </c>
    </row>
    <row r="94" spans="1:51" s="302" customFormat="1" ht="12" customHeight="1">
      <c r="A94" s="532"/>
      <c r="B94" s="535"/>
      <c r="C94" s="538"/>
      <c r="D94" s="541"/>
      <c r="E94" s="323"/>
      <c r="F94" s="546"/>
      <c r="G94" s="547"/>
      <c r="H94" s="327" t="s">
        <v>407</v>
      </c>
      <c r="I94" s="328" t="str">
        <f>IFERROR(VLOOKUP(I92,'P1'!$B:$AP,31,FALSE),"")</f>
        <v/>
      </c>
      <c r="J94" s="328" t="str">
        <f>IFERROR(VLOOKUP(J92,'P1'!$B:$AP,31,FALSE),"")</f>
        <v/>
      </c>
      <c r="K94" s="328" t="str">
        <f>IFERROR(VLOOKUP(K92,'P1'!$B:$AP,31,FALSE),"")</f>
        <v/>
      </c>
      <c r="L94" s="328" t="str">
        <f>IFERROR(VLOOKUP(L92,'P1'!$B:$AP,31,FALSE),"")</f>
        <v/>
      </c>
      <c r="M94" s="328" t="str">
        <f>IFERROR(VLOOKUP(M92,'P1'!$B:$AP,31,FALSE),"")</f>
        <v/>
      </c>
      <c r="N94" s="328" t="str">
        <f>IFERROR(VLOOKUP(N92,'P1'!$B:$AP,31,FALSE),"")</f>
        <v/>
      </c>
      <c r="O94" s="328" t="str">
        <f>IFERROR(VLOOKUP(O92,'P1'!$B:$AP,31,FALSE),"")</f>
        <v/>
      </c>
      <c r="P94" s="328" t="str">
        <f>IFERROR(VLOOKUP(P92,'P1'!$B:$AP,31,FALSE),"")</f>
        <v/>
      </c>
      <c r="Q94" s="328" t="str">
        <f>IFERROR(VLOOKUP(Q92,'P1'!$B:$AP,31,FALSE),"")</f>
        <v/>
      </c>
      <c r="R94" s="328" t="str">
        <f>IFERROR(VLOOKUP(R92,'P1'!$B:$AP,31,FALSE),"")</f>
        <v/>
      </c>
      <c r="S94" s="328" t="str">
        <f>IFERROR(VLOOKUP(S92,'P1'!$B:$AP,31,FALSE),"")</f>
        <v/>
      </c>
      <c r="T94" s="328" t="str">
        <f>IFERROR(VLOOKUP(T92,'P1'!$B:$AP,31,FALSE),"")</f>
        <v/>
      </c>
      <c r="U94" s="328" t="str">
        <f>IFERROR(VLOOKUP(U92,'P1'!$B:$AP,31,FALSE),"")</f>
        <v/>
      </c>
      <c r="V94" s="328" t="str">
        <f>IFERROR(VLOOKUP(V92,'P1'!$B:$AP,31,FALSE),"")</f>
        <v/>
      </c>
      <c r="W94" s="328" t="str">
        <f>IFERROR(VLOOKUP(W92,'P1'!$B:$AP,31,FALSE),"")</f>
        <v/>
      </c>
      <c r="X94" s="328" t="str">
        <f>IFERROR(VLOOKUP(X92,'P1'!$B:$AP,31,FALSE),"")</f>
        <v/>
      </c>
      <c r="Y94" s="328" t="str">
        <f>IFERROR(VLOOKUP(Y92,'P1'!$B:$AP,31,FALSE),"")</f>
        <v/>
      </c>
      <c r="Z94" s="328" t="str">
        <f>IFERROR(VLOOKUP(Z92,'P1'!$B:$AP,31,FALSE),"")</f>
        <v/>
      </c>
      <c r="AA94" s="328" t="str">
        <f>IFERROR(VLOOKUP(AA92,'P1'!$B:$AP,31,FALSE),"")</f>
        <v/>
      </c>
      <c r="AB94" s="328" t="str">
        <f>IFERROR(VLOOKUP(AB92,'P1'!$B:$AP,31,FALSE),"")</f>
        <v/>
      </c>
      <c r="AC94" s="328" t="str">
        <f>IFERROR(VLOOKUP(AC92,'P1'!$B:$AP,31,FALSE),"")</f>
        <v/>
      </c>
      <c r="AD94" s="328" t="str">
        <f>IFERROR(VLOOKUP(AD92,'P1'!$B:$AP,31,FALSE),"")</f>
        <v/>
      </c>
      <c r="AE94" s="328" t="str">
        <f>IFERROR(VLOOKUP(AE92,'P1'!$B:$AP,31,FALSE),"")</f>
        <v/>
      </c>
      <c r="AF94" s="328" t="str">
        <f>IFERROR(VLOOKUP(AF92,'P1'!$B:$AP,31,FALSE),"")</f>
        <v/>
      </c>
      <c r="AG94" s="328" t="str">
        <f>IFERROR(VLOOKUP(AG92,'P1'!$B:$AP,31,FALSE),"")</f>
        <v/>
      </c>
      <c r="AH94" s="328" t="str">
        <f>IFERROR(VLOOKUP(AH92,'P1'!$B:$AP,31,FALSE),"")</f>
        <v/>
      </c>
      <c r="AI94" s="328" t="str">
        <f>IFERROR(VLOOKUP(AI92,'P1'!$B:$AP,31,FALSE),"")</f>
        <v/>
      </c>
      <c r="AJ94" s="328" t="str">
        <f>IFERROR(VLOOKUP(AJ92,'P1'!$B:$AP,31,FALSE),"")</f>
        <v/>
      </c>
      <c r="AK94" s="328" t="str">
        <f>IFERROR(VLOOKUP(AK92,'P1'!$B:$AP,31,FALSE),"")</f>
        <v/>
      </c>
      <c r="AL94" s="328" t="str">
        <f>IFERROR(VLOOKUP(AL92,'P1'!$B:$AP,31,FALSE),"")</f>
        <v/>
      </c>
      <c r="AM94" s="328" t="str">
        <f>IFERROR(VLOOKUP(AM92,'P1'!$B:$AP,31,FALSE),"")</f>
        <v/>
      </c>
      <c r="AN94" s="550"/>
      <c r="AO94" s="528"/>
      <c r="AP94" s="555"/>
      <c r="AQ94" s="556"/>
      <c r="AR94" s="528"/>
      <c r="AS94" s="528"/>
      <c r="AT94" s="529"/>
      <c r="AU94" s="329"/>
      <c r="AV94" s="329"/>
      <c r="AX94" s="329"/>
      <c r="AY94" s="329"/>
    </row>
    <row r="95" spans="1:51" s="302" customFormat="1" ht="12" customHeight="1">
      <c r="A95" s="530">
        <v>25</v>
      </c>
      <c r="B95" s="533"/>
      <c r="C95" s="536"/>
      <c r="D95" s="539" t="s">
        <v>400</v>
      </c>
      <c r="E95" s="319"/>
      <c r="F95" s="542"/>
      <c r="G95" s="543"/>
      <c r="H95" s="320" t="s">
        <v>401</v>
      </c>
      <c r="I95" s="321"/>
      <c r="J95" s="321"/>
      <c r="K95" s="321"/>
      <c r="L95" s="321"/>
      <c r="M95" s="321"/>
      <c r="N95" s="321"/>
      <c r="O95" s="321"/>
      <c r="P95" s="321"/>
      <c r="Q95" s="321"/>
      <c r="R95" s="321"/>
      <c r="S95" s="321"/>
      <c r="T95" s="321"/>
      <c r="U95" s="321"/>
      <c r="V95" s="321"/>
      <c r="W95" s="321"/>
      <c r="X95" s="321"/>
      <c r="Y95" s="321"/>
      <c r="Z95" s="321"/>
      <c r="AA95" s="321"/>
      <c r="AB95" s="321"/>
      <c r="AC95" s="321"/>
      <c r="AD95" s="321"/>
      <c r="AE95" s="321"/>
      <c r="AF95" s="321"/>
      <c r="AG95" s="321"/>
      <c r="AH95" s="321"/>
      <c r="AI95" s="321"/>
      <c r="AJ95" s="321"/>
      <c r="AK95" s="321"/>
      <c r="AL95" s="321"/>
      <c r="AM95" s="321"/>
      <c r="AN95" s="548">
        <f t="shared" ref="AN95" si="90">IF(LEFT($AN$1,6)="共同生活援助",SUM(I96:AM96),SUM(I96:AM97))</f>
        <v>0</v>
      </c>
      <c r="AO95" s="526">
        <f>IF($AN$3="４週",AN95/4,AN95/(DAY(EOMONTH($I$21,0))/7))</f>
        <v>0</v>
      </c>
      <c r="AP95" s="551"/>
      <c r="AQ95" s="552"/>
      <c r="AR95" s="526" t="str">
        <f t="shared" ref="AR95" si="91">IF($AN$3="４週",AU96,AV96)</f>
        <v/>
      </c>
      <c r="AS95" s="526"/>
      <c r="AT95" s="529"/>
      <c r="AU95" s="322" t="s">
        <v>402</v>
      </c>
      <c r="AV95" s="322" t="s">
        <v>403</v>
      </c>
      <c r="AX95" s="322" t="s">
        <v>404</v>
      </c>
      <c r="AY95" s="322" t="s">
        <v>405</v>
      </c>
    </row>
    <row r="96" spans="1:51" s="302" customFormat="1" ht="12" customHeight="1">
      <c r="A96" s="531"/>
      <c r="B96" s="534"/>
      <c r="C96" s="537"/>
      <c r="D96" s="540"/>
      <c r="E96" s="323"/>
      <c r="F96" s="544"/>
      <c r="G96" s="545"/>
      <c r="H96" s="324" t="s">
        <v>406</v>
      </c>
      <c r="I96" s="328" t="str">
        <f>IFERROR(VLOOKUP(I95,'P1'!$B:$AP,41,FALSE),"")</f>
        <v/>
      </c>
      <c r="J96" s="328" t="str">
        <f>IFERROR(VLOOKUP(J95,'P1'!$B:$AP,41,FALSE),"")</f>
        <v/>
      </c>
      <c r="K96" s="328" t="str">
        <f>IFERROR(VLOOKUP(K95,'P1'!$B:$AP,41,FALSE),"")</f>
        <v/>
      </c>
      <c r="L96" s="328" t="str">
        <f>IFERROR(VLOOKUP(L95,'P1'!$B:$AP,41,FALSE),"")</f>
        <v/>
      </c>
      <c r="M96" s="328" t="str">
        <f>IFERROR(VLOOKUP(M95,'P1'!$B:$AP,41,FALSE),"")</f>
        <v/>
      </c>
      <c r="N96" s="328" t="str">
        <f>IFERROR(VLOOKUP(N95,'P1'!$B:$AP,41,FALSE),"")</f>
        <v/>
      </c>
      <c r="O96" s="328" t="str">
        <f>IFERROR(VLOOKUP(O95,'P1'!$B:$AP,41,FALSE),"")</f>
        <v/>
      </c>
      <c r="P96" s="328" t="str">
        <f>IFERROR(VLOOKUP(P95,'P1'!$B:$AP,41,FALSE),"")</f>
        <v/>
      </c>
      <c r="Q96" s="328" t="str">
        <f>IFERROR(VLOOKUP(Q95,'P1'!$B:$AP,41,FALSE),"")</f>
        <v/>
      </c>
      <c r="R96" s="328" t="str">
        <f>IFERROR(VLOOKUP(R95,'P1'!$B:$AP,41,FALSE),"")</f>
        <v/>
      </c>
      <c r="S96" s="328" t="str">
        <f>IFERROR(VLOOKUP(S95,'P1'!$B:$AP,41,FALSE),"")</f>
        <v/>
      </c>
      <c r="T96" s="328" t="str">
        <f>IFERROR(VLOOKUP(T95,'P1'!$B:$AP,41,FALSE),"")</f>
        <v/>
      </c>
      <c r="U96" s="328" t="str">
        <f>IFERROR(VLOOKUP(U95,'P1'!$B:$AP,41,FALSE),"")</f>
        <v/>
      </c>
      <c r="V96" s="328" t="str">
        <f>IFERROR(VLOOKUP(V95,'P1'!$B:$AP,41,FALSE),"")</f>
        <v/>
      </c>
      <c r="W96" s="328" t="str">
        <f>IFERROR(VLOOKUP(W95,'P1'!$B:$AP,41,FALSE),"")</f>
        <v/>
      </c>
      <c r="X96" s="328" t="str">
        <f>IFERROR(VLOOKUP(X95,'P1'!$B:$AP,41,FALSE),"")</f>
        <v/>
      </c>
      <c r="Y96" s="328" t="str">
        <f>IFERROR(VLOOKUP(Y95,'P1'!$B:$AP,41,FALSE),"")</f>
        <v/>
      </c>
      <c r="Z96" s="328" t="str">
        <f>IFERROR(VLOOKUP(Z95,'P1'!$B:$AP,41,FALSE),"")</f>
        <v/>
      </c>
      <c r="AA96" s="328" t="str">
        <f>IFERROR(VLOOKUP(AA95,'P1'!$B:$AP,41,FALSE),"")</f>
        <v/>
      </c>
      <c r="AB96" s="328" t="str">
        <f>IFERROR(VLOOKUP(AB95,'P1'!$B:$AP,41,FALSE),"")</f>
        <v/>
      </c>
      <c r="AC96" s="328" t="str">
        <f>IFERROR(VLOOKUP(AC95,'P1'!$B:$AP,41,FALSE),"")</f>
        <v/>
      </c>
      <c r="AD96" s="328" t="str">
        <f>IFERROR(VLOOKUP(AD95,'P1'!$B:$AP,41,FALSE),"")</f>
        <v/>
      </c>
      <c r="AE96" s="328" t="str">
        <f>IFERROR(VLOOKUP(AE95,'P1'!$B:$AP,41,FALSE),"")</f>
        <v/>
      </c>
      <c r="AF96" s="328" t="str">
        <f>IFERROR(VLOOKUP(AF95,'P1'!$B:$AP,41,FALSE),"")</f>
        <v/>
      </c>
      <c r="AG96" s="328" t="str">
        <f>IFERROR(VLOOKUP(AG95,'P1'!$B:$AP,41,FALSE),"")</f>
        <v/>
      </c>
      <c r="AH96" s="328" t="str">
        <f>IFERROR(VLOOKUP(AH95,'P1'!$B:$AP,41,FALSE),"")</f>
        <v/>
      </c>
      <c r="AI96" s="328" t="str">
        <f>IFERROR(VLOOKUP(AI95,'P1'!$B:$AP,41,FALSE),"")</f>
        <v/>
      </c>
      <c r="AJ96" s="328" t="str">
        <f>IFERROR(VLOOKUP(AJ95,'P1'!$B:$AP,41,FALSE),"")</f>
        <v/>
      </c>
      <c r="AK96" s="328" t="str">
        <f>IFERROR(VLOOKUP(AK95,'P1'!$B:$AP,41,FALSE),"")</f>
        <v/>
      </c>
      <c r="AL96" s="328" t="str">
        <f>IFERROR(VLOOKUP(AL95,'P1'!$B:$AP,41,FALSE),"")</f>
        <v/>
      </c>
      <c r="AM96" s="328" t="str">
        <f>IFERROR(VLOOKUP(AM95,'P1'!$B:$AP,41,FALSE),"")</f>
        <v/>
      </c>
      <c r="AN96" s="549"/>
      <c r="AO96" s="527"/>
      <c r="AP96" s="553"/>
      <c r="AQ96" s="554"/>
      <c r="AR96" s="527"/>
      <c r="AS96" s="527"/>
      <c r="AT96" s="529"/>
      <c r="AU96" s="326" t="str">
        <f t="shared" ref="AU96" si="92">IFERROR(IF($D95="□",($AO95/$AK$6),($AO95/$AK$8)),"")</f>
        <v/>
      </c>
      <c r="AV96" s="326" t="str">
        <f t="shared" ref="AV96" si="93">IFERROR(IF($D95="□",($AN95/$AO$6),($AN95/$AO$8)),"")</f>
        <v/>
      </c>
      <c r="AX96" s="326" t="s">
        <v>565</v>
      </c>
      <c r="AY96" s="326" t="s">
        <v>565</v>
      </c>
    </row>
    <row r="97" spans="1:51" s="302" customFormat="1" ht="12" customHeight="1">
      <c r="A97" s="532"/>
      <c r="B97" s="535"/>
      <c r="C97" s="538"/>
      <c r="D97" s="541"/>
      <c r="E97" s="323"/>
      <c r="F97" s="546"/>
      <c r="G97" s="547"/>
      <c r="H97" s="327" t="s">
        <v>407</v>
      </c>
      <c r="I97" s="328" t="str">
        <f>IFERROR(VLOOKUP(I95,'P1'!$B:$AP,31,FALSE),"")</f>
        <v/>
      </c>
      <c r="J97" s="328" t="str">
        <f>IFERROR(VLOOKUP(J95,'P1'!$B:$AP,31,FALSE),"")</f>
        <v/>
      </c>
      <c r="K97" s="328" t="str">
        <f>IFERROR(VLOOKUP(K95,'P1'!$B:$AP,31,FALSE),"")</f>
        <v/>
      </c>
      <c r="L97" s="328" t="str">
        <f>IFERROR(VLOOKUP(L95,'P1'!$B:$AP,31,FALSE),"")</f>
        <v/>
      </c>
      <c r="M97" s="328" t="str">
        <f>IFERROR(VLOOKUP(M95,'P1'!$B:$AP,31,FALSE),"")</f>
        <v/>
      </c>
      <c r="N97" s="328" t="str">
        <f>IFERROR(VLOOKUP(N95,'P1'!$B:$AP,31,FALSE),"")</f>
        <v/>
      </c>
      <c r="O97" s="328" t="str">
        <f>IFERROR(VLOOKUP(O95,'P1'!$B:$AP,31,FALSE),"")</f>
        <v/>
      </c>
      <c r="P97" s="328" t="str">
        <f>IFERROR(VLOOKUP(P95,'P1'!$B:$AP,31,FALSE),"")</f>
        <v/>
      </c>
      <c r="Q97" s="328" t="str">
        <f>IFERROR(VLOOKUP(Q95,'P1'!$B:$AP,31,FALSE),"")</f>
        <v/>
      </c>
      <c r="R97" s="328" t="str">
        <f>IFERROR(VLOOKUP(R95,'P1'!$B:$AP,31,FALSE),"")</f>
        <v/>
      </c>
      <c r="S97" s="328" t="str">
        <f>IFERROR(VLOOKUP(S95,'P1'!$B:$AP,31,FALSE),"")</f>
        <v/>
      </c>
      <c r="T97" s="328" t="str">
        <f>IFERROR(VLOOKUP(T95,'P1'!$B:$AP,31,FALSE),"")</f>
        <v/>
      </c>
      <c r="U97" s="328" t="str">
        <f>IFERROR(VLOOKUP(U95,'P1'!$B:$AP,31,FALSE),"")</f>
        <v/>
      </c>
      <c r="V97" s="328" t="str">
        <f>IFERROR(VLOOKUP(V95,'P1'!$B:$AP,31,FALSE),"")</f>
        <v/>
      </c>
      <c r="W97" s="328" t="str">
        <f>IFERROR(VLOOKUP(W95,'P1'!$B:$AP,31,FALSE),"")</f>
        <v/>
      </c>
      <c r="X97" s="328" t="str">
        <f>IFERROR(VLOOKUP(X95,'P1'!$B:$AP,31,FALSE),"")</f>
        <v/>
      </c>
      <c r="Y97" s="328" t="str">
        <f>IFERROR(VLOOKUP(Y95,'P1'!$B:$AP,31,FALSE),"")</f>
        <v/>
      </c>
      <c r="Z97" s="328" t="str">
        <f>IFERROR(VLOOKUP(Z95,'P1'!$B:$AP,31,FALSE),"")</f>
        <v/>
      </c>
      <c r="AA97" s="328" t="str">
        <f>IFERROR(VLOOKUP(AA95,'P1'!$B:$AP,31,FALSE),"")</f>
        <v/>
      </c>
      <c r="AB97" s="328" t="str">
        <f>IFERROR(VLOOKUP(AB95,'P1'!$B:$AP,31,FALSE),"")</f>
        <v/>
      </c>
      <c r="AC97" s="328" t="str">
        <f>IFERROR(VLOOKUP(AC95,'P1'!$B:$AP,31,FALSE),"")</f>
        <v/>
      </c>
      <c r="AD97" s="328" t="str">
        <f>IFERROR(VLOOKUP(AD95,'P1'!$B:$AP,31,FALSE),"")</f>
        <v/>
      </c>
      <c r="AE97" s="328" t="str">
        <f>IFERROR(VLOOKUP(AE95,'P1'!$B:$AP,31,FALSE),"")</f>
        <v/>
      </c>
      <c r="AF97" s="328" t="str">
        <f>IFERROR(VLOOKUP(AF95,'P1'!$B:$AP,31,FALSE),"")</f>
        <v/>
      </c>
      <c r="AG97" s="328" t="str">
        <f>IFERROR(VLOOKUP(AG95,'P1'!$B:$AP,31,FALSE),"")</f>
        <v/>
      </c>
      <c r="AH97" s="328" t="str">
        <f>IFERROR(VLOOKUP(AH95,'P1'!$B:$AP,31,FALSE),"")</f>
        <v/>
      </c>
      <c r="AI97" s="328" t="str">
        <f>IFERROR(VLOOKUP(AI95,'P1'!$B:$AP,31,FALSE),"")</f>
        <v/>
      </c>
      <c r="AJ97" s="328" t="str">
        <f>IFERROR(VLOOKUP(AJ95,'P1'!$B:$AP,31,FALSE),"")</f>
        <v/>
      </c>
      <c r="AK97" s="328" t="str">
        <f>IFERROR(VLOOKUP(AK95,'P1'!$B:$AP,31,FALSE),"")</f>
        <v/>
      </c>
      <c r="AL97" s="328" t="str">
        <f>IFERROR(VLOOKUP(AL95,'P1'!$B:$AP,31,FALSE),"")</f>
        <v/>
      </c>
      <c r="AM97" s="328" t="str">
        <f>IFERROR(VLOOKUP(AM95,'P1'!$B:$AP,31,FALSE),"")</f>
        <v/>
      </c>
      <c r="AN97" s="550"/>
      <c r="AO97" s="528"/>
      <c r="AP97" s="555"/>
      <c r="AQ97" s="556"/>
      <c r="AR97" s="528"/>
      <c r="AS97" s="528"/>
      <c r="AT97" s="529"/>
      <c r="AU97" s="329"/>
      <c r="AV97" s="329"/>
      <c r="AX97" s="329"/>
      <c r="AY97" s="329"/>
    </row>
    <row r="98" spans="1:51" s="302" customFormat="1" ht="12" customHeight="1">
      <c r="A98" s="530">
        <v>26</v>
      </c>
      <c r="B98" s="533"/>
      <c r="C98" s="536"/>
      <c r="D98" s="539" t="s">
        <v>400</v>
      </c>
      <c r="E98" s="319"/>
      <c r="F98" s="542"/>
      <c r="G98" s="543"/>
      <c r="H98" s="320" t="s">
        <v>401</v>
      </c>
      <c r="I98" s="321"/>
      <c r="J98" s="321"/>
      <c r="K98" s="321"/>
      <c r="L98" s="321"/>
      <c r="M98" s="321"/>
      <c r="N98" s="321"/>
      <c r="O98" s="321"/>
      <c r="P98" s="321"/>
      <c r="Q98" s="321"/>
      <c r="R98" s="321"/>
      <c r="S98" s="321"/>
      <c r="T98" s="321"/>
      <c r="U98" s="321"/>
      <c r="V98" s="321"/>
      <c r="W98" s="321"/>
      <c r="X98" s="321"/>
      <c r="Y98" s="321"/>
      <c r="Z98" s="321"/>
      <c r="AA98" s="321"/>
      <c r="AB98" s="321"/>
      <c r="AC98" s="321"/>
      <c r="AD98" s="321"/>
      <c r="AE98" s="321"/>
      <c r="AF98" s="321"/>
      <c r="AG98" s="321"/>
      <c r="AH98" s="321"/>
      <c r="AI98" s="321"/>
      <c r="AJ98" s="321"/>
      <c r="AK98" s="321"/>
      <c r="AL98" s="321"/>
      <c r="AM98" s="321"/>
      <c r="AN98" s="548">
        <f t="shared" ref="AN98" si="94">IF(LEFT($AN$1,6)="共同生活援助",SUM(I99:AM99),SUM(I99:AM100))</f>
        <v>0</v>
      </c>
      <c r="AO98" s="526">
        <f>IF($AN$3="４週",AN98/4,AN98/(DAY(EOMONTH($I$21,0))/7))</f>
        <v>0</v>
      </c>
      <c r="AP98" s="551"/>
      <c r="AQ98" s="552"/>
      <c r="AR98" s="526" t="str">
        <f t="shared" ref="AR98" si="95">IF($AN$3="４週",AU99,AV99)</f>
        <v/>
      </c>
      <c r="AS98" s="526"/>
      <c r="AT98" s="529"/>
      <c r="AU98" s="322" t="s">
        <v>402</v>
      </c>
      <c r="AV98" s="322" t="s">
        <v>403</v>
      </c>
      <c r="AX98" s="322" t="s">
        <v>404</v>
      </c>
      <c r="AY98" s="322" t="s">
        <v>405</v>
      </c>
    </row>
    <row r="99" spans="1:51" s="302" customFormat="1" ht="12" customHeight="1">
      <c r="A99" s="531"/>
      <c r="B99" s="534"/>
      <c r="C99" s="537"/>
      <c r="D99" s="540"/>
      <c r="E99" s="323"/>
      <c r="F99" s="544"/>
      <c r="G99" s="545"/>
      <c r="H99" s="324" t="s">
        <v>406</v>
      </c>
      <c r="I99" s="328" t="str">
        <f>IFERROR(VLOOKUP(I98,'P1'!$B:$AP,41,FALSE),"")</f>
        <v/>
      </c>
      <c r="J99" s="328" t="str">
        <f>IFERROR(VLOOKUP(J98,'P1'!$B:$AP,41,FALSE),"")</f>
        <v/>
      </c>
      <c r="K99" s="328" t="str">
        <f>IFERROR(VLOOKUP(K98,'P1'!$B:$AP,41,FALSE),"")</f>
        <v/>
      </c>
      <c r="L99" s="328" t="str">
        <f>IFERROR(VLOOKUP(L98,'P1'!$B:$AP,41,FALSE),"")</f>
        <v/>
      </c>
      <c r="M99" s="328" t="str">
        <f>IFERROR(VLOOKUP(M98,'P1'!$B:$AP,41,FALSE),"")</f>
        <v/>
      </c>
      <c r="N99" s="328" t="str">
        <f>IFERROR(VLOOKUP(N98,'P1'!$B:$AP,41,FALSE),"")</f>
        <v/>
      </c>
      <c r="O99" s="328" t="str">
        <f>IFERROR(VLOOKUP(O98,'P1'!$B:$AP,41,FALSE),"")</f>
        <v/>
      </c>
      <c r="P99" s="328" t="str">
        <f>IFERROR(VLOOKUP(P98,'P1'!$B:$AP,41,FALSE),"")</f>
        <v/>
      </c>
      <c r="Q99" s="328" t="str">
        <f>IFERROR(VLOOKUP(Q98,'P1'!$B:$AP,41,FALSE),"")</f>
        <v/>
      </c>
      <c r="R99" s="328" t="str">
        <f>IFERROR(VLOOKUP(R98,'P1'!$B:$AP,41,FALSE),"")</f>
        <v/>
      </c>
      <c r="S99" s="328" t="str">
        <f>IFERROR(VLOOKUP(S98,'P1'!$B:$AP,41,FALSE),"")</f>
        <v/>
      </c>
      <c r="T99" s="328" t="str">
        <f>IFERROR(VLOOKUP(T98,'P1'!$B:$AP,41,FALSE),"")</f>
        <v/>
      </c>
      <c r="U99" s="328" t="str">
        <f>IFERROR(VLOOKUP(U98,'P1'!$B:$AP,41,FALSE),"")</f>
        <v/>
      </c>
      <c r="V99" s="328" t="str">
        <f>IFERROR(VLOOKUP(V98,'P1'!$B:$AP,41,FALSE),"")</f>
        <v/>
      </c>
      <c r="W99" s="328" t="str">
        <f>IFERROR(VLOOKUP(W98,'P1'!$B:$AP,41,FALSE),"")</f>
        <v/>
      </c>
      <c r="X99" s="328" t="str">
        <f>IFERROR(VLOOKUP(X98,'P1'!$B:$AP,41,FALSE),"")</f>
        <v/>
      </c>
      <c r="Y99" s="328" t="str">
        <f>IFERROR(VLOOKUP(Y98,'P1'!$B:$AP,41,FALSE),"")</f>
        <v/>
      </c>
      <c r="Z99" s="328" t="str">
        <f>IFERROR(VLOOKUP(Z98,'P1'!$B:$AP,41,FALSE),"")</f>
        <v/>
      </c>
      <c r="AA99" s="328" t="str">
        <f>IFERROR(VLOOKUP(AA98,'P1'!$B:$AP,41,FALSE),"")</f>
        <v/>
      </c>
      <c r="AB99" s="328" t="str">
        <f>IFERROR(VLOOKUP(AB98,'P1'!$B:$AP,41,FALSE),"")</f>
        <v/>
      </c>
      <c r="AC99" s="328" t="str">
        <f>IFERROR(VLOOKUP(AC98,'P1'!$B:$AP,41,FALSE),"")</f>
        <v/>
      </c>
      <c r="AD99" s="328" t="str">
        <f>IFERROR(VLOOKUP(AD98,'P1'!$B:$AP,41,FALSE),"")</f>
        <v/>
      </c>
      <c r="AE99" s="328" t="str">
        <f>IFERROR(VLOOKUP(AE98,'P1'!$B:$AP,41,FALSE),"")</f>
        <v/>
      </c>
      <c r="AF99" s="328" t="str">
        <f>IFERROR(VLOOKUP(AF98,'P1'!$B:$AP,41,FALSE),"")</f>
        <v/>
      </c>
      <c r="AG99" s="328" t="str">
        <f>IFERROR(VLOOKUP(AG98,'P1'!$B:$AP,41,FALSE),"")</f>
        <v/>
      </c>
      <c r="AH99" s="328" t="str">
        <f>IFERROR(VLOOKUP(AH98,'P1'!$B:$AP,41,FALSE),"")</f>
        <v/>
      </c>
      <c r="AI99" s="328" t="str">
        <f>IFERROR(VLOOKUP(AI98,'P1'!$B:$AP,41,FALSE),"")</f>
        <v/>
      </c>
      <c r="AJ99" s="328" t="str">
        <f>IFERROR(VLOOKUP(AJ98,'P1'!$B:$AP,41,FALSE),"")</f>
        <v/>
      </c>
      <c r="AK99" s="328" t="str">
        <f>IFERROR(VLOOKUP(AK98,'P1'!$B:$AP,41,FALSE),"")</f>
        <v/>
      </c>
      <c r="AL99" s="328" t="str">
        <f>IFERROR(VLOOKUP(AL98,'P1'!$B:$AP,41,FALSE),"")</f>
        <v/>
      </c>
      <c r="AM99" s="328" t="str">
        <f>IFERROR(VLOOKUP(AM98,'P1'!$B:$AP,41,FALSE),"")</f>
        <v/>
      </c>
      <c r="AN99" s="549"/>
      <c r="AO99" s="527"/>
      <c r="AP99" s="553"/>
      <c r="AQ99" s="554"/>
      <c r="AR99" s="527"/>
      <c r="AS99" s="527"/>
      <c r="AT99" s="529"/>
      <c r="AU99" s="326" t="str">
        <f t="shared" ref="AU99" si="96">IFERROR(IF($D98="□",($AO98/$AK$6),($AO98/$AK$8)),"")</f>
        <v/>
      </c>
      <c r="AV99" s="326" t="str">
        <f t="shared" ref="AV99" si="97">IFERROR(IF($D98="□",($AN98/$AO$6),($AN98/$AO$8)),"")</f>
        <v/>
      </c>
      <c r="AX99" s="326" t="s">
        <v>565</v>
      </c>
      <c r="AY99" s="326" t="s">
        <v>565</v>
      </c>
    </row>
    <row r="100" spans="1:51" s="302" customFormat="1" ht="12" customHeight="1">
      <c r="A100" s="532"/>
      <c r="B100" s="535"/>
      <c r="C100" s="538"/>
      <c r="D100" s="541"/>
      <c r="E100" s="323"/>
      <c r="F100" s="546"/>
      <c r="G100" s="547"/>
      <c r="H100" s="327" t="s">
        <v>407</v>
      </c>
      <c r="I100" s="328" t="str">
        <f>IFERROR(VLOOKUP(I98,'P1'!$B:$AP,31,FALSE),"")</f>
        <v/>
      </c>
      <c r="J100" s="328" t="str">
        <f>IFERROR(VLOOKUP(J98,'P1'!$B:$AP,31,FALSE),"")</f>
        <v/>
      </c>
      <c r="K100" s="328" t="str">
        <f>IFERROR(VLOOKUP(K98,'P1'!$B:$AP,31,FALSE),"")</f>
        <v/>
      </c>
      <c r="L100" s="328" t="str">
        <f>IFERROR(VLOOKUP(L98,'P1'!$B:$AP,31,FALSE),"")</f>
        <v/>
      </c>
      <c r="M100" s="328" t="str">
        <f>IFERROR(VLOOKUP(M98,'P1'!$B:$AP,31,FALSE),"")</f>
        <v/>
      </c>
      <c r="N100" s="328" t="str">
        <f>IFERROR(VLOOKUP(N98,'P1'!$B:$AP,31,FALSE),"")</f>
        <v/>
      </c>
      <c r="O100" s="328" t="str">
        <f>IFERROR(VLOOKUP(O98,'P1'!$B:$AP,31,FALSE),"")</f>
        <v/>
      </c>
      <c r="P100" s="328" t="str">
        <f>IFERROR(VLOOKUP(P98,'P1'!$B:$AP,31,FALSE),"")</f>
        <v/>
      </c>
      <c r="Q100" s="328" t="str">
        <f>IFERROR(VLOOKUP(Q98,'P1'!$B:$AP,31,FALSE),"")</f>
        <v/>
      </c>
      <c r="R100" s="328" t="str">
        <f>IFERROR(VLOOKUP(R98,'P1'!$B:$AP,31,FALSE),"")</f>
        <v/>
      </c>
      <c r="S100" s="328" t="str">
        <f>IFERROR(VLOOKUP(S98,'P1'!$B:$AP,31,FALSE),"")</f>
        <v/>
      </c>
      <c r="T100" s="328" t="str">
        <f>IFERROR(VLOOKUP(T98,'P1'!$B:$AP,31,FALSE),"")</f>
        <v/>
      </c>
      <c r="U100" s="328" t="str">
        <f>IFERROR(VLOOKUP(U98,'P1'!$B:$AP,31,FALSE),"")</f>
        <v/>
      </c>
      <c r="V100" s="328" t="str">
        <f>IFERROR(VLOOKUP(V98,'P1'!$B:$AP,31,FALSE),"")</f>
        <v/>
      </c>
      <c r="W100" s="328" t="str">
        <f>IFERROR(VLOOKUP(W98,'P1'!$B:$AP,31,FALSE),"")</f>
        <v/>
      </c>
      <c r="X100" s="328" t="str">
        <f>IFERROR(VLOOKUP(X98,'P1'!$B:$AP,31,FALSE),"")</f>
        <v/>
      </c>
      <c r="Y100" s="328" t="str">
        <f>IFERROR(VLOOKUP(Y98,'P1'!$B:$AP,31,FALSE),"")</f>
        <v/>
      </c>
      <c r="Z100" s="328" t="str">
        <f>IFERROR(VLOOKUP(Z98,'P1'!$B:$AP,31,FALSE),"")</f>
        <v/>
      </c>
      <c r="AA100" s="328" t="str">
        <f>IFERROR(VLOOKUP(AA98,'P1'!$B:$AP,31,FALSE),"")</f>
        <v/>
      </c>
      <c r="AB100" s="328" t="str">
        <f>IFERROR(VLOOKUP(AB98,'P1'!$B:$AP,31,FALSE),"")</f>
        <v/>
      </c>
      <c r="AC100" s="328" t="str">
        <f>IFERROR(VLOOKUP(AC98,'P1'!$B:$AP,31,FALSE),"")</f>
        <v/>
      </c>
      <c r="AD100" s="328" t="str">
        <f>IFERROR(VLOOKUP(AD98,'P1'!$B:$AP,31,FALSE),"")</f>
        <v/>
      </c>
      <c r="AE100" s="328" t="str">
        <f>IFERROR(VLOOKUP(AE98,'P1'!$B:$AP,31,FALSE),"")</f>
        <v/>
      </c>
      <c r="AF100" s="328" t="str">
        <f>IFERROR(VLOOKUP(AF98,'P1'!$B:$AP,31,FALSE),"")</f>
        <v/>
      </c>
      <c r="AG100" s="328" t="str">
        <f>IFERROR(VLOOKUP(AG98,'P1'!$B:$AP,31,FALSE),"")</f>
        <v/>
      </c>
      <c r="AH100" s="328" t="str">
        <f>IFERROR(VLOOKUP(AH98,'P1'!$B:$AP,31,FALSE),"")</f>
        <v/>
      </c>
      <c r="AI100" s="328" t="str">
        <f>IFERROR(VLOOKUP(AI98,'P1'!$B:$AP,31,FALSE),"")</f>
        <v/>
      </c>
      <c r="AJ100" s="328" t="str">
        <f>IFERROR(VLOOKUP(AJ98,'P1'!$B:$AP,31,FALSE),"")</f>
        <v/>
      </c>
      <c r="AK100" s="328" t="str">
        <f>IFERROR(VLOOKUP(AK98,'P1'!$B:$AP,31,FALSE),"")</f>
        <v/>
      </c>
      <c r="AL100" s="328" t="str">
        <f>IFERROR(VLOOKUP(AL98,'P1'!$B:$AP,31,FALSE),"")</f>
        <v/>
      </c>
      <c r="AM100" s="328" t="str">
        <f>IFERROR(VLOOKUP(AM98,'P1'!$B:$AP,31,FALSE),"")</f>
        <v/>
      </c>
      <c r="AN100" s="550"/>
      <c r="AO100" s="528"/>
      <c r="AP100" s="555"/>
      <c r="AQ100" s="556"/>
      <c r="AR100" s="528"/>
      <c r="AS100" s="528"/>
      <c r="AT100" s="529"/>
      <c r="AU100" s="329"/>
      <c r="AV100" s="329"/>
      <c r="AX100" s="329"/>
      <c r="AY100" s="329"/>
    </row>
    <row r="101" spans="1:51" s="302" customFormat="1" ht="12" customHeight="1">
      <c r="A101" s="530">
        <v>27</v>
      </c>
      <c r="B101" s="533"/>
      <c r="C101" s="536"/>
      <c r="D101" s="539" t="s">
        <v>400</v>
      </c>
      <c r="E101" s="319"/>
      <c r="F101" s="542"/>
      <c r="G101" s="543"/>
      <c r="H101" s="320" t="s">
        <v>401</v>
      </c>
      <c r="I101" s="321"/>
      <c r="J101" s="321"/>
      <c r="K101" s="321"/>
      <c r="L101" s="321"/>
      <c r="M101" s="321"/>
      <c r="N101" s="321"/>
      <c r="O101" s="321"/>
      <c r="P101" s="321"/>
      <c r="Q101" s="321"/>
      <c r="R101" s="321"/>
      <c r="S101" s="321"/>
      <c r="T101" s="321"/>
      <c r="U101" s="321"/>
      <c r="V101" s="321"/>
      <c r="W101" s="321"/>
      <c r="X101" s="321"/>
      <c r="Y101" s="321"/>
      <c r="Z101" s="321"/>
      <c r="AA101" s="321"/>
      <c r="AB101" s="321"/>
      <c r="AC101" s="321"/>
      <c r="AD101" s="321"/>
      <c r="AE101" s="321"/>
      <c r="AF101" s="321"/>
      <c r="AG101" s="321"/>
      <c r="AH101" s="321"/>
      <c r="AI101" s="321"/>
      <c r="AJ101" s="321"/>
      <c r="AK101" s="321"/>
      <c r="AL101" s="321"/>
      <c r="AM101" s="321"/>
      <c r="AN101" s="548">
        <f t="shared" ref="AN101" si="98">IF(LEFT($AN$1,6)="共同生活援助",SUM(I102:AM102),SUM(I102:AM103))</f>
        <v>0</v>
      </c>
      <c r="AO101" s="526">
        <f>IF($AN$3="４週",AN101/4,AN101/(DAY(EOMONTH($I$21,0))/7))</f>
        <v>0</v>
      </c>
      <c r="AP101" s="551"/>
      <c r="AQ101" s="552"/>
      <c r="AR101" s="526" t="str">
        <f t="shared" ref="AR101" si="99">IF($AN$3="４週",AU102,AV102)</f>
        <v/>
      </c>
      <c r="AS101" s="526"/>
      <c r="AT101" s="529"/>
      <c r="AU101" s="322" t="s">
        <v>402</v>
      </c>
      <c r="AV101" s="322" t="s">
        <v>403</v>
      </c>
      <c r="AX101" s="322" t="s">
        <v>404</v>
      </c>
      <c r="AY101" s="322" t="s">
        <v>405</v>
      </c>
    </row>
    <row r="102" spans="1:51" s="302" customFormat="1" ht="12" customHeight="1">
      <c r="A102" s="531"/>
      <c r="B102" s="534"/>
      <c r="C102" s="537"/>
      <c r="D102" s="540"/>
      <c r="E102" s="323"/>
      <c r="F102" s="544"/>
      <c r="G102" s="545"/>
      <c r="H102" s="324" t="s">
        <v>406</v>
      </c>
      <c r="I102" s="328" t="str">
        <f>IFERROR(VLOOKUP(I101,'P1'!$B:$AP,41,FALSE),"")</f>
        <v/>
      </c>
      <c r="J102" s="328" t="str">
        <f>IFERROR(VLOOKUP(J101,'P1'!$B:$AP,41,FALSE),"")</f>
        <v/>
      </c>
      <c r="K102" s="328" t="str">
        <f>IFERROR(VLOOKUP(K101,'P1'!$B:$AP,41,FALSE),"")</f>
        <v/>
      </c>
      <c r="L102" s="328" t="str">
        <f>IFERROR(VLOOKUP(L101,'P1'!$B:$AP,41,FALSE),"")</f>
        <v/>
      </c>
      <c r="M102" s="328" t="str">
        <f>IFERROR(VLOOKUP(M101,'P1'!$B:$AP,41,FALSE),"")</f>
        <v/>
      </c>
      <c r="N102" s="328" t="str">
        <f>IFERROR(VLOOKUP(N101,'P1'!$B:$AP,41,FALSE),"")</f>
        <v/>
      </c>
      <c r="O102" s="328" t="str">
        <f>IFERROR(VLOOKUP(O101,'P1'!$B:$AP,41,FALSE),"")</f>
        <v/>
      </c>
      <c r="P102" s="328" t="str">
        <f>IFERROR(VLOOKUP(P101,'P1'!$B:$AP,41,FALSE),"")</f>
        <v/>
      </c>
      <c r="Q102" s="328" t="str">
        <f>IFERROR(VLOOKUP(Q101,'P1'!$B:$AP,41,FALSE),"")</f>
        <v/>
      </c>
      <c r="R102" s="328" t="str">
        <f>IFERROR(VLOOKUP(R101,'P1'!$B:$AP,41,FALSE),"")</f>
        <v/>
      </c>
      <c r="S102" s="328" t="str">
        <f>IFERROR(VLOOKUP(S101,'P1'!$B:$AP,41,FALSE),"")</f>
        <v/>
      </c>
      <c r="T102" s="328" t="str">
        <f>IFERROR(VLOOKUP(T101,'P1'!$B:$AP,41,FALSE),"")</f>
        <v/>
      </c>
      <c r="U102" s="328" t="str">
        <f>IFERROR(VLOOKUP(U101,'P1'!$B:$AP,41,FALSE),"")</f>
        <v/>
      </c>
      <c r="V102" s="328" t="str">
        <f>IFERROR(VLOOKUP(V101,'P1'!$B:$AP,41,FALSE),"")</f>
        <v/>
      </c>
      <c r="W102" s="328" t="str">
        <f>IFERROR(VLOOKUP(W101,'P1'!$B:$AP,41,FALSE),"")</f>
        <v/>
      </c>
      <c r="X102" s="328" t="str">
        <f>IFERROR(VLOOKUP(X101,'P1'!$B:$AP,41,FALSE),"")</f>
        <v/>
      </c>
      <c r="Y102" s="328" t="str">
        <f>IFERROR(VLOOKUP(Y101,'P1'!$B:$AP,41,FALSE),"")</f>
        <v/>
      </c>
      <c r="Z102" s="328" t="str">
        <f>IFERROR(VLOOKUP(Z101,'P1'!$B:$AP,41,FALSE),"")</f>
        <v/>
      </c>
      <c r="AA102" s="328" t="str">
        <f>IFERROR(VLOOKUP(AA101,'P1'!$B:$AP,41,FALSE),"")</f>
        <v/>
      </c>
      <c r="AB102" s="328" t="str">
        <f>IFERROR(VLOOKUP(AB101,'P1'!$B:$AP,41,FALSE),"")</f>
        <v/>
      </c>
      <c r="AC102" s="328" t="str">
        <f>IFERROR(VLOOKUP(AC101,'P1'!$B:$AP,41,FALSE),"")</f>
        <v/>
      </c>
      <c r="AD102" s="328" t="str">
        <f>IFERROR(VLOOKUP(AD101,'P1'!$B:$AP,41,FALSE),"")</f>
        <v/>
      </c>
      <c r="AE102" s="328" t="str">
        <f>IFERROR(VLOOKUP(AE101,'P1'!$B:$AP,41,FALSE),"")</f>
        <v/>
      </c>
      <c r="AF102" s="328" t="str">
        <f>IFERROR(VLOOKUP(AF101,'P1'!$B:$AP,41,FALSE),"")</f>
        <v/>
      </c>
      <c r="AG102" s="328" t="str">
        <f>IFERROR(VLOOKUP(AG101,'P1'!$B:$AP,41,FALSE),"")</f>
        <v/>
      </c>
      <c r="AH102" s="328" t="str">
        <f>IFERROR(VLOOKUP(AH101,'P1'!$B:$AP,41,FALSE),"")</f>
        <v/>
      </c>
      <c r="AI102" s="328" t="str">
        <f>IFERROR(VLOOKUP(AI101,'P1'!$B:$AP,41,FALSE),"")</f>
        <v/>
      </c>
      <c r="AJ102" s="328" t="str">
        <f>IFERROR(VLOOKUP(AJ101,'P1'!$B:$AP,41,FALSE),"")</f>
        <v/>
      </c>
      <c r="AK102" s="328" t="str">
        <f>IFERROR(VLOOKUP(AK101,'P1'!$B:$AP,41,FALSE),"")</f>
        <v/>
      </c>
      <c r="AL102" s="328" t="str">
        <f>IFERROR(VLOOKUP(AL101,'P1'!$B:$AP,41,FALSE),"")</f>
        <v/>
      </c>
      <c r="AM102" s="328" t="str">
        <f>IFERROR(VLOOKUP(AM101,'P1'!$B:$AP,41,FALSE),"")</f>
        <v/>
      </c>
      <c r="AN102" s="549"/>
      <c r="AO102" s="527"/>
      <c r="AP102" s="553"/>
      <c r="AQ102" s="554"/>
      <c r="AR102" s="527"/>
      <c r="AS102" s="527"/>
      <c r="AT102" s="529"/>
      <c r="AU102" s="326" t="str">
        <f t="shared" ref="AU102" si="100">IFERROR(IF($D101="□",($AO101/$AK$6),($AO101/$AK$8)),"")</f>
        <v/>
      </c>
      <c r="AV102" s="326" t="str">
        <f t="shared" ref="AV102" si="101">IFERROR(IF($D101="□",($AN101/$AO$6),($AN101/$AO$8)),"")</f>
        <v/>
      </c>
      <c r="AX102" s="326" t="s">
        <v>565</v>
      </c>
      <c r="AY102" s="326" t="s">
        <v>565</v>
      </c>
    </row>
    <row r="103" spans="1:51" s="302" customFormat="1" ht="12" customHeight="1">
      <c r="A103" s="532"/>
      <c r="B103" s="535"/>
      <c r="C103" s="538"/>
      <c r="D103" s="541"/>
      <c r="E103" s="323"/>
      <c r="F103" s="546"/>
      <c r="G103" s="547"/>
      <c r="H103" s="327" t="s">
        <v>407</v>
      </c>
      <c r="I103" s="328" t="str">
        <f>IFERROR(VLOOKUP(I101,'P1'!$B:$AP,31,FALSE),"")</f>
        <v/>
      </c>
      <c r="J103" s="328" t="str">
        <f>IFERROR(VLOOKUP(J101,'P1'!$B:$AP,31,FALSE),"")</f>
        <v/>
      </c>
      <c r="K103" s="328" t="str">
        <f>IFERROR(VLOOKUP(K101,'P1'!$B:$AP,31,FALSE),"")</f>
        <v/>
      </c>
      <c r="L103" s="328" t="str">
        <f>IFERROR(VLOOKUP(L101,'P1'!$B:$AP,31,FALSE),"")</f>
        <v/>
      </c>
      <c r="M103" s="328" t="str">
        <f>IFERROR(VLOOKUP(M101,'P1'!$B:$AP,31,FALSE),"")</f>
        <v/>
      </c>
      <c r="N103" s="328" t="str">
        <f>IFERROR(VLOOKUP(N101,'P1'!$B:$AP,31,FALSE),"")</f>
        <v/>
      </c>
      <c r="O103" s="328" t="str">
        <f>IFERROR(VLOOKUP(O101,'P1'!$B:$AP,31,FALSE),"")</f>
        <v/>
      </c>
      <c r="P103" s="328" t="str">
        <f>IFERROR(VLOOKUP(P101,'P1'!$B:$AP,31,FALSE),"")</f>
        <v/>
      </c>
      <c r="Q103" s="328" t="str">
        <f>IFERROR(VLOOKUP(Q101,'P1'!$B:$AP,31,FALSE),"")</f>
        <v/>
      </c>
      <c r="R103" s="328" t="str">
        <f>IFERROR(VLOOKUP(R101,'P1'!$B:$AP,31,FALSE),"")</f>
        <v/>
      </c>
      <c r="S103" s="328" t="str">
        <f>IFERROR(VLOOKUP(S101,'P1'!$B:$AP,31,FALSE),"")</f>
        <v/>
      </c>
      <c r="T103" s="328" t="str">
        <f>IFERROR(VLOOKUP(T101,'P1'!$B:$AP,31,FALSE),"")</f>
        <v/>
      </c>
      <c r="U103" s="328" t="str">
        <f>IFERROR(VLOOKUP(U101,'P1'!$B:$AP,31,FALSE),"")</f>
        <v/>
      </c>
      <c r="V103" s="328" t="str">
        <f>IFERROR(VLOOKUP(V101,'P1'!$B:$AP,31,FALSE),"")</f>
        <v/>
      </c>
      <c r="W103" s="328" t="str">
        <f>IFERROR(VLOOKUP(W101,'P1'!$B:$AP,31,FALSE),"")</f>
        <v/>
      </c>
      <c r="X103" s="328" t="str">
        <f>IFERROR(VLOOKUP(X101,'P1'!$B:$AP,31,FALSE),"")</f>
        <v/>
      </c>
      <c r="Y103" s="328" t="str">
        <f>IFERROR(VLOOKUP(Y101,'P1'!$B:$AP,31,FALSE),"")</f>
        <v/>
      </c>
      <c r="Z103" s="328" t="str">
        <f>IFERROR(VLOOKUP(Z101,'P1'!$B:$AP,31,FALSE),"")</f>
        <v/>
      </c>
      <c r="AA103" s="328" t="str">
        <f>IFERROR(VLOOKUP(AA101,'P1'!$B:$AP,31,FALSE),"")</f>
        <v/>
      </c>
      <c r="AB103" s="328" t="str">
        <f>IFERROR(VLOOKUP(AB101,'P1'!$B:$AP,31,FALSE),"")</f>
        <v/>
      </c>
      <c r="AC103" s="328" t="str">
        <f>IFERROR(VLOOKUP(AC101,'P1'!$B:$AP,31,FALSE),"")</f>
        <v/>
      </c>
      <c r="AD103" s="328" t="str">
        <f>IFERROR(VLOOKUP(AD101,'P1'!$B:$AP,31,FALSE),"")</f>
        <v/>
      </c>
      <c r="AE103" s="328" t="str">
        <f>IFERROR(VLOOKUP(AE101,'P1'!$B:$AP,31,FALSE),"")</f>
        <v/>
      </c>
      <c r="AF103" s="328" t="str">
        <f>IFERROR(VLOOKUP(AF101,'P1'!$B:$AP,31,FALSE),"")</f>
        <v/>
      </c>
      <c r="AG103" s="328" t="str">
        <f>IFERROR(VLOOKUP(AG101,'P1'!$B:$AP,31,FALSE),"")</f>
        <v/>
      </c>
      <c r="AH103" s="328" t="str">
        <f>IFERROR(VLOOKUP(AH101,'P1'!$B:$AP,31,FALSE),"")</f>
        <v/>
      </c>
      <c r="AI103" s="328" t="str">
        <f>IFERROR(VLOOKUP(AI101,'P1'!$B:$AP,31,FALSE),"")</f>
        <v/>
      </c>
      <c r="AJ103" s="328" t="str">
        <f>IFERROR(VLOOKUP(AJ101,'P1'!$B:$AP,31,FALSE),"")</f>
        <v/>
      </c>
      <c r="AK103" s="328" t="str">
        <f>IFERROR(VLOOKUP(AK101,'P1'!$B:$AP,31,FALSE),"")</f>
        <v/>
      </c>
      <c r="AL103" s="328" t="str">
        <f>IFERROR(VLOOKUP(AL101,'P1'!$B:$AP,31,FALSE),"")</f>
        <v/>
      </c>
      <c r="AM103" s="328" t="str">
        <f>IFERROR(VLOOKUP(AM101,'P1'!$B:$AP,31,FALSE),"")</f>
        <v/>
      </c>
      <c r="AN103" s="550"/>
      <c r="AO103" s="528"/>
      <c r="AP103" s="555"/>
      <c r="AQ103" s="556"/>
      <c r="AR103" s="528"/>
      <c r="AS103" s="528"/>
      <c r="AT103" s="529"/>
      <c r="AU103" s="329"/>
      <c r="AV103" s="329"/>
      <c r="AX103" s="329"/>
      <c r="AY103" s="329"/>
    </row>
    <row r="104" spans="1:51" s="302" customFormat="1" ht="12" customHeight="1">
      <c r="A104" s="530">
        <v>28</v>
      </c>
      <c r="B104" s="533"/>
      <c r="C104" s="536"/>
      <c r="D104" s="539" t="s">
        <v>400</v>
      </c>
      <c r="E104" s="319"/>
      <c r="F104" s="542"/>
      <c r="G104" s="543"/>
      <c r="H104" s="320" t="s">
        <v>401</v>
      </c>
      <c r="I104" s="32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321"/>
      <c r="AM104" s="321"/>
      <c r="AN104" s="548">
        <f t="shared" ref="AN104" si="102">IF(LEFT($AN$1,6)="共同生活援助",SUM(I105:AM105),SUM(I105:AM106))</f>
        <v>0</v>
      </c>
      <c r="AO104" s="526">
        <f>IF($AN$3="４週",AN104/4,AN104/(DAY(EOMONTH($I$21,0))/7))</f>
        <v>0</v>
      </c>
      <c r="AP104" s="551"/>
      <c r="AQ104" s="552"/>
      <c r="AR104" s="526" t="str">
        <f t="shared" ref="AR104" si="103">IF($AN$3="４週",AU105,AV105)</f>
        <v/>
      </c>
      <c r="AS104" s="526"/>
      <c r="AT104" s="529"/>
      <c r="AU104" s="322" t="s">
        <v>402</v>
      </c>
      <c r="AV104" s="322" t="s">
        <v>403</v>
      </c>
      <c r="AX104" s="322" t="s">
        <v>404</v>
      </c>
      <c r="AY104" s="322" t="s">
        <v>405</v>
      </c>
    </row>
    <row r="105" spans="1:51" s="302" customFormat="1" ht="12" customHeight="1">
      <c r="A105" s="531"/>
      <c r="B105" s="534"/>
      <c r="C105" s="537"/>
      <c r="D105" s="540"/>
      <c r="E105" s="323"/>
      <c r="F105" s="544"/>
      <c r="G105" s="545"/>
      <c r="H105" s="324" t="s">
        <v>406</v>
      </c>
      <c r="I105" s="328" t="str">
        <f>IFERROR(VLOOKUP(I104,'P1'!$B:$AP,41,FALSE),"")</f>
        <v/>
      </c>
      <c r="J105" s="328" t="str">
        <f>IFERROR(VLOOKUP(J104,'P1'!$B:$AP,41,FALSE),"")</f>
        <v/>
      </c>
      <c r="K105" s="328" t="str">
        <f>IFERROR(VLOOKUP(K104,'P1'!$B:$AP,41,FALSE),"")</f>
        <v/>
      </c>
      <c r="L105" s="328" t="str">
        <f>IFERROR(VLOOKUP(L104,'P1'!$B:$AP,41,FALSE),"")</f>
        <v/>
      </c>
      <c r="M105" s="328" t="str">
        <f>IFERROR(VLOOKUP(M104,'P1'!$B:$AP,41,FALSE),"")</f>
        <v/>
      </c>
      <c r="N105" s="328" t="str">
        <f>IFERROR(VLOOKUP(N104,'P1'!$B:$AP,41,FALSE),"")</f>
        <v/>
      </c>
      <c r="O105" s="328" t="str">
        <f>IFERROR(VLOOKUP(O104,'P1'!$B:$AP,41,FALSE),"")</f>
        <v/>
      </c>
      <c r="P105" s="328" t="str">
        <f>IFERROR(VLOOKUP(P104,'P1'!$B:$AP,41,FALSE),"")</f>
        <v/>
      </c>
      <c r="Q105" s="328" t="str">
        <f>IFERROR(VLOOKUP(Q104,'P1'!$B:$AP,41,FALSE),"")</f>
        <v/>
      </c>
      <c r="R105" s="328" t="str">
        <f>IFERROR(VLOOKUP(R104,'P1'!$B:$AP,41,FALSE),"")</f>
        <v/>
      </c>
      <c r="S105" s="328" t="str">
        <f>IFERROR(VLOOKUP(S104,'P1'!$B:$AP,41,FALSE),"")</f>
        <v/>
      </c>
      <c r="T105" s="328" t="str">
        <f>IFERROR(VLOOKUP(T104,'P1'!$B:$AP,41,FALSE),"")</f>
        <v/>
      </c>
      <c r="U105" s="328" t="str">
        <f>IFERROR(VLOOKUP(U104,'P1'!$B:$AP,41,FALSE),"")</f>
        <v/>
      </c>
      <c r="V105" s="328" t="str">
        <f>IFERROR(VLOOKUP(V104,'P1'!$B:$AP,41,FALSE),"")</f>
        <v/>
      </c>
      <c r="W105" s="328" t="str">
        <f>IFERROR(VLOOKUP(W104,'P1'!$B:$AP,41,FALSE),"")</f>
        <v/>
      </c>
      <c r="X105" s="328" t="str">
        <f>IFERROR(VLOOKUP(X104,'P1'!$B:$AP,41,FALSE),"")</f>
        <v/>
      </c>
      <c r="Y105" s="328" t="str">
        <f>IFERROR(VLOOKUP(Y104,'P1'!$B:$AP,41,FALSE),"")</f>
        <v/>
      </c>
      <c r="Z105" s="328" t="str">
        <f>IFERROR(VLOOKUP(Z104,'P1'!$B:$AP,41,FALSE),"")</f>
        <v/>
      </c>
      <c r="AA105" s="328" t="str">
        <f>IFERROR(VLOOKUP(AA104,'P1'!$B:$AP,41,FALSE),"")</f>
        <v/>
      </c>
      <c r="AB105" s="328" t="str">
        <f>IFERROR(VLOOKUP(AB104,'P1'!$B:$AP,41,FALSE),"")</f>
        <v/>
      </c>
      <c r="AC105" s="328" t="str">
        <f>IFERROR(VLOOKUP(AC104,'P1'!$B:$AP,41,FALSE),"")</f>
        <v/>
      </c>
      <c r="AD105" s="328" t="str">
        <f>IFERROR(VLOOKUP(AD104,'P1'!$B:$AP,41,FALSE),"")</f>
        <v/>
      </c>
      <c r="AE105" s="328" t="str">
        <f>IFERROR(VLOOKUP(AE104,'P1'!$B:$AP,41,FALSE),"")</f>
        <v/>
      </c>
      <c r="AF105" s="328" t="str">
        <f>IFERROR(VLOOKUP(AF104,'P1'!$B:$AP,41,FALSE),"")</f>
        <v/>
      </c>
      <c r="AG105" s="328" t="str">
        <f>IFERROR(VLOOKUP(AG104,'P1'!$B:$AP,41,FALSE),"")</f>
        <v/>
      </c>
      <c r="AH105" s="328" t="str">
        <f>IFERROR(VLOOKUP(AH104,'P1'!$B:$AP,41,FALSE),"")</f>
        <v/>
      </c>
      <c r="AI105" s="328" t="str">
        <f>IFERROR(VLOOKUP(AI104,'P1'!$B:$AP,41,FALSE),"")</f>
        <v/>
      </c>
      <c r="AJ105" s="328" t="str">
        <f>IFERROR(VLOOKUP(AJ104,'P1'!$B:$AP,41,FALSE),"")</f>
        <v/>
      </c>
      <c r="AK105" s="328" t="str">
        <f>IFERROR(VLOOKUP(AK104,'P1'!$B:$AP,41,FALSE),"")</f>
        <v/>
      </c>
      <c r="AL105" s="328" t="str">
        <f>IFERROR(VLOOKUP(AL104,'P1'!$B:$AP,41,FALSE),"")</f>
        <v/>
      </c>
      <c r="AM105" s="328" t="str">
        <f>IFERROR(VLOOKUP(AM104,'P1'!$B:$AP,41,FALSE),"")</f>
        <v/>
      </c>
      <c r="AN105" s="549"/>
      <c r="AO105" s="527"/>
      <c r="AP105" s="553"/>
      <c r="AQ105" s="554"/>
      <c r="AR105" s="527"/>
      <c r="AS105" s="527"/>
      <c r="AT105" s="529"/>
      <c r="AU105" s="326" t="str">
        <f t="shared" ref="AU105" si="104">IFERROR(IF($D104="□",($AO104/$AK$6),($AO104/$AK$8)),"")</f>
        <v/>
      </c>
      <c r="AV105" s="326" t="str">
        <f t="shared" ref="AV105" si="105">IFERROR(IF($D104="□",($AN104/$AO$6),($AN104/$AO$8)),"")</f>
        <v/>
      </c>
      <c r="AX105" s="326" t="s">
        <v>565</v>
      </c>
      <c r="AY105" s="326" t="s">
        <v>565</v>
      </c>
    </row>
    <row r="106" spans="1:51" s="302" customFormat="1" ht="12" customHeight="1">
      <c r="A106" s="532"/>
      <c r="B106" s="535"/>
      <c r="C106" s="538"/>
      <c r="D106" s="541"/>
      <c r="E106" s="323"/>
      <c r="F106" s="546"/>
      <c r="G106" s="547"/>
      <c r="H106" s="327" t="s">
        <v>407</v>
      </c>
      <c r="I106" s="328" t="str">
        <f>IFERROR(VLOOKUP(I104,'P1'!$B:$AP,31,FALSE),"")</f>
        <v/>
      </c>
      <c r="J106" s="328" t="str">
        <f>IFERROR(VLOOKUP(J104,'P1'!$B:$AP,31,FALSE),"")</f>
        <v/>
      </c>
      <c r="K106" s="328" t="str">
        <f>IFERROR(VLOOKUP(K104,'P1'!$B:$AP,31,FALSE),"")</f>
        <v/>
      </c>
      <c r="L106" s="328" t="str">
        <f>IFERROR(VLOOKUP(L104,'P1'!$B:$AP,31,FALSE),"")</f>
        <v/>
      </c>
      <c r="M106" s="328" t="str">
        <f>IFERROR(VLOOKUP(M104,'P1'!$B:$AP,31,FALSE),"")</f>
        <v/>
      </c>
      <c r="N106" s="328" t="str">
        <f>IFERROR(VLOOKUP(N104,'P1'!$B:$AP,31,FALSE),"")</f>
        <v/>
      </c>
      <c r="O106" s="328" t="str">
        <f>IFERROR(VLOOKUP(O104,'P1'!$B:$AP,31,FALSE),"")</f>
        <v/>
      </c>
      <c r="P106" s="328" t="str">
        <f>IFERROR(VLOOKUP(P104,'P1'!$B:$AP,31,FALSE),"")</f>
        <v/>
      </c>
      <c r="Q106" s="328" t="str">
        <f>IFERROR(VLOOKUP(Q104,'P1'!$B:$AP,31,FALSE),"")</f>
        <v/>
      </c>
      <c r="R106" s="328" t="str">
        <f>IFERROR(VLOOKUP(R104,'P1'!$B:$AP,31,FALSE),"")</f>
        <v/>
      </c>
      <c r="S106" s="328" t="str">
        <f>IFERROR(VLOOKUP(S104,'P1'!$B:$AP,31,FALSE),"")</f>
        <v/>
      </c>
      <c r="T106" s="328" t="str">
        <f>IFERROR(VLOOKUP(T104,'P1'!$B:$AP,31,FALSE),"")</f>
        <v/>
      </c>
      <c r="U106" s="328" t="str">
        <f>IFERROR(VLOOKUP(U104,'P1'!$B:$AP,31,FALSE),"")</f>
        <v/>
      </c>
      <c r="V106" s="328" t="str">
        <f>IFERROR(VLOOKUP(V104,'P1'!$B:$AP,31,FALSE),"")</f>
        <v/>
      </c>
      <c r="W106" s="328" t="str">
        <f>IFERROR(VLOOKUP(W104,'P1'!$B:$AP,31,FALSE),"")</f>
        <v/>
      </c>
      <c r="X106" s="328" t="str">
        <f>IFERROR(VLOOKUP(X104,'P1'!$B:$AP,31,FALSE),"")</f>
        <v/>
      </c>
      <c r="Y106" s="328" t="str">
        <f>IFERROR(VLOOKUP(Y104,'P1'!$B:$AP,31,FALSE),"")</f>
        <v/>
      </c>
      <c r="Z106" s="328" t="str">
        <f>IFERROR(VLOOKUP(Z104,'P1'!$B:$AP,31,FALSE),"")</f>
        <v/>
      </c>
      <c r="AA106" s="328" t="str">
        <f>IFERROR(VLOOKUP(AA104,'P1'!$B:$AP,31,FALSE),"")</f>
        <v/>
      </c>
      <c r="AB106" s="328" t="str">
        <f>IFERROR(VLOOKUP(AB104,'P1'!$B:$AP,31,FALSE),"")</f>
        <v/>
      </c>
      <c r="AC106" s="328" t="str">
        <f>IFERROR(VLOOKUP(AC104,'P1'!$B:$AP,31,FALSE),"")</f>
        <v/>
      </c>
      <c r="AD106" s="328" t="str">
        <f>IFERROR(VLOOKUP(AD104,'P1'!$B:$AP,31,FALSE),"")</f>
        <v/>
      </c>
      <c r="AE106" s="328" t="str">
        <f>IFERROR(VLOOKUP(AE104,'P1'!$B:$AP,31,FALSE),"")</f>
        <v/>
      </c>
      <c r="AF106" s="328" t="str">
        <f>IFERROR(VLOOKUP(AF104,'P1'!$B:$AP,31,FALSE),"")</f>
        <v/>
      </c>
      <c r="AG106" s="328" t="str">
        <f>IFERROR(VLOOKUP(AG104,'P1'!$B:$AP,31,FALSE),"")</f>
        <v/>
      </c>
      <c r="AH106" s="328" t="str">
        <f>IFERROR(VLOOKUP(AH104,'P1'!$B:$AP,31,FALSE),"")</f>
        <v/>
      </c>
      <c r="AI106" s="328" t="str">
        <f>IFERROR(VLOOKUP(AI104,'P1'!$B:$AP,31,FALSE),"")</f>
        <v/>
      </c>
      <c r="AJ106" s="328" t="str">
        <f>IFERROR(VLOOKUP(AJ104,'P1'!$B:$AP,31,FALSE),"")</f>
        <v/>
      </c>
      <c r="AK106" s="328" t="str">
        <f>IFERROR(VLOOKUP(AK104,'P1'!$B:$AP,31,FALSE),"")</f>
        <v/>
      </c>
      <c r="AL106" s="328" t="str">
        <f>IFERROR(VLOOKUP(AL104,'P1'!$B:$AP,31,FALSE),"")</f>
        <v/>
      </c>
      <c r="AM106" s="328" t="str">
        <f>IFERROR(VLOOKUP(AM104,'P1'!$B:$AP,31,FALSE),"")</f>
        <v/>
      </c>
      <c r="AN106" s="550"/>
      <c r="AO106" s="528"/>
      <c r="AP106" s="555"/>
      <c r="AQ106" s="556"/>
      <c r="AR106" s="528"/>
      <c r="AS106" s="528"/>
      <c r="AT106" s="529"/>
      <c r="AU106" s="329"/>
      <c r="AV106" s="329"/>
      <c r="AX106" s="329"/>
      <c r="AY106" s="329"/>
    </row>
    <row r="107" spans="1:51" s="302" customFormat="1" ht="12" customHeight="1">
      <c r="A107" s="530">
        <v>29</v>
      </c>
      <c r="B107" s="533"/>
      <c r="C107" s="536"/>
      <c r="D107" s="539" t="s">
        <v>400</v>
      </c>
      <c r="E107" s="319"/>
      <c r="F107" s="542"/>
      <c r="G107" s="543"/>
      <c r="H107" s="320" t="s">
        <v>401</v>
      </c>
      <c r="I107" s="321"/>
      <c r="J107" s="321"/>
      <c r="K107" s="321"/>
      <c r="L107" s="321"/>
      <c r="M107" s="321"/>
      <c r="N107" s="321"/>
      <c r="O107" s="321"/>
      <c r="P107" s="321"/>
      <c r="Q107" s="321"/>
      <c r="R107" s="321"/>
      <c r="S107" s="321"/>
      <c r="T107" s="321"/>
      <c r="U107" s="321"/>
      <c r="V107" s="321"/>
      <c r="W107" s="321"/>
      <c r="X107" s="321"/>
      <c r="Y107" s="321"/>
      <c r="Z107" s="321"/>
      <c r="AA107" s="321"/>
      <c r="AB107" s="321"/>
      <c r="AC107" s="321"/>
      <c r="AD107" s="321"/>
      <c r="AE107" s="321"/>
      <c r="AF107" s="321"/>
      <c r="AG107" s="321"/>
      <c r="AH107" s="321"/>
      <c r="AI107" s="321"/>
      <c r="AJ107" s="321"/>
      <c r="AK107" s="321"/>
      <c r="AL107" s="321"/>
      <c r="AM107" s="321"/>
      <c r="AN107" s="548">
        <f t="shared" ref="AN107" si="106">IF(LEFT($AN$1,6)="共同生活援助",SUM(I108:AM108),SUM(I108:AM109))</f>
        <v>0</v>
      </c>
      <c r="AO107" s="526">
        <f>IF($AN$3="４週",AN107/4,AN107/(DAY(EOMONTH($I$21,0))/7))</f>
        <v>0</v>
      </c>
      <c r="AP107" s="551"/>
      <c r="AQ107" s="552"/>
      <c r="AR107" s="526" t="str">
        <f t="shared" ref="AR107" si="107">IF($AN$3="４週",AU108,AV108)</f>
        <v/>
      </c>
      <c r="AS107" s="526"/>
      <c r="AT107" s="529"/>
      <c r="AU107" s="322" t="s">
        <v>402</v>
      </c>
      <c r="AV107" s="322" t="s">
        <v>403</v>
      </c>
      <c r="AX107" s="322" t="s">
        <v>404</v>
      </c>
      <c r="AY107" s="322" t="s">
        <v>405</v>
      </c>
    </row>
    <row r="108" spans="1:51" s="302" customFormat="1" ht="12" customHeight="1">
      <c r="A108" s="531"/>
      <c r="B108" s="534"/>
      <c r="C108" s="537"/>
      <c r="D108" s="540"/>
      <c r="E108" s="323"/>
      <c r="F108" s="544"/>
      <c r="G108" s="545"/>
      <c r="H108" s="324" t="s">
        <v>406</v>
      </c>
      <c r="I108" s="328" t="str">
        <f>IFERROR(VLOOKUP(I107,'P1'!$B:$AP,41,FALSE),"")</f>
        <v/>
      </c>
      <c r="J108" s="328" t="str">
        <f>IFERROR(VLOOKUP(J107,'P1'!$B:$AP,41,FALSE),"")</f>
        <v/>
      </c>
      <c r="K108" s="328" t="str">
        <f>IFERROR(VLOOKUP(K107,'P1'!$B:$AP,41,FALSE),"")</f>
        <v/>
      </c>
      <c r="L108" s="328" t="str">
        <f>IFERROR(VLOOKUP(L107,'P1'!$B:$AP,41,FALSE),"")</f>
        <v/>
      </c>
      <c r="M108" s="328" t="str">
        <f>IFERROR(VLOOKUP(M107,'P1'!$B:$AP,41,FALSE),"")</f>
        <v/>
      </c>
      <c r="N108" s="328" t="str">
        <f>IFERROR(VLOOKUP(N107,'P1'!$B:$AP,41,FALSE),"")</f>
        <v/>
      </c>
      <c r="O108" s="328" t="str">
        <f>IFERROR(VLOOKUP(O107,'P1'!$B:$AP,41,FALSE),"")</f>
        <v/>
      </c>
      <c r="P108" s="328" t="str">
        <f>IFERROR(VLOOKUP(P107,'P1'!$B:$AP,41,FALSE),"")</f>
        <v/>
      </c>
      <c r="Q108" s="328" t="str">
        <f>IFERROR(VLOOKUP(Q107,'P1'!$B:$AP,41,FALSE),"")</f>
        <v/>
      </c>
      <c r="R108" s="328" t="str">
        <f>IFERROR(VLOOKUP(R107,'P1'!$B:$AP,41,FALSE),"")</f>
        <v/>
      </c>
      <c r="S108" s="328" t="str">
        <f>IFERROR(VLOOKUP(S107,'P1'!$B:$AP,41,FALSE),"")</f>
        <v/>
      </c>
      <c r="T108" s="328" t="str">
        <f>IFERROR(VLOOKUP(T107,'P1'!$B:$AP,41,FALSE),"")</f>
        <v/>
      </c>
      <c r="U108" s="328" t="str">
        <f>IFERROR(VLOOKUP(U107,'P1'!$B:$AP,41,FALSE),"")</f>
        <v/>
      </c>
      <c r="V108" s="328" t="str">
        <f>IFERROR(VLOOKUP(V107,'P1'!$B:$AP,41,FALSE),"")</f>
        <v/>
      </c>
      <c r="W108" s="328" t="str">
        <f>IFERROR(VLOOKUP(W107,'P1'!$B:$AP,41,FALSE),"")</f>
        <v/>
      </c>
      <c r="X108" s="328" t="str">
        <f>IFERROR(VLOOKUP(X107,'P1'!$B:$AP,41,FALSE),"")</f>
        <v/>
      </c>
      <c r="Y108" s="328" t="str">
        <f>IFERROR(VLOOKUP(Y107,'P1'!$B:$AP,41,FALSE),"")</f>
        <v/>
      </c>
      <c r="Z108" s="328" t="str">
        <f>IFERROR(VLOOKUP(Z107,'P1'!$B:$AP,41,FALSE),"")</f>
        <v/>
      </c>
      <c r="AA108" s="328" t="str">
        <f>IFERROR(VLOOKUP(AA107,'P1'!$B:$AP,41,FALSE),"")</f>
        <v/>
      </c>
      <c r="AB108" s="328" t="str">
        <f>IFERROR(VLOOKUP(AB107,'P1'!$B:$AP,41,FALSE),"")</f>
        <v/>
      </c>
      <c r="AC108" s="328" t="str">
        <f>IFERROR(VLOOKUP(AC107,'P1'!$B:$AP,41,FALSE),"")</f>
        <v/>
      </c>
      <c r="AD108" s="328" t="str">
        <f>IFERROR(VLOOKUP(AD107,'P1'!$B:$AP,41,FALSE),"")</f>
        <v/>
      </c>
      <c r="AE108" s="328" t="str">
        <f>IFERROR(VLOOKUP(AE107,'P1'!$B:$AP,41,FALSE),"")</f>
        <v/>
      </c>
      <c r="AF108" s="328" t="str">
        <f>IFERROR(VLOOKUP(AF107,'P1'!$B:$AP,41,FALSE),"")</f>
        <v/>
      </c>
      <c r="AG108" s="328" t="str">
        <f>IFERROR(VLOOKUP(AG107,'P1'!$B:$AP,41,FALSE),"")</f>
        <v/>
      </c>
      <c r="AH108" s="328" t="str">
        <f>IFERROR(VLOOKUP(AH107,'P1'!$B:$AP,41,FALSE),"")</f>
        <v/>
      </c>
      <c r="AI108" s="328" t="str">
        <f>IFERROR(VLOOKUP(AI107,'P1'!$B:$AP,41,FALSE),"")</f>
        <v/>
      </c>
      <c r="AJ108" s="328" t="str">
        <f>IFERROR(VLOOKUP(AJ107,'P1'!$B:$AP,41,FALSE),"")</f>
        <v/>
      </c>
      <c r="AK108" s="328" t="str">
        <f>IFERROR(VLOOKUP(AK107,'P1'!$B:$AP,41,FALSE),"")</f>
        <v/>
      </c>
      <c r="AL108" s="328" t="str">
        <f>IFERROR(VLOOKUP(AL107,'P1'!$B:$AP,41,FALSE),"")</f>
        <v/>
      </c>
      <c r="AM108" s="328" t="str">
        <f>IFERROR(VLOOKUP(AM107,'P1'!$B:$AP,41,FALSE),"")</f>
        <v/>
      </c>
      <c r="AN108" s="549"/>
      <c r="AO108" s="527"/>
      <c r="AP108" s="553"/>
      <c r="AQ108" s="554"/>
      <c r="AR108" s="527"/>
      <c r="AS108" s="527"/>
      <c r="AT108" s="529"/>
      <c r="AU108" s="326" t="str">
        <f t="shared" ref="AU108" si="108">IFERROR(IF($D107="□",($AO107/$AK$6),($AO107/$AK$8)),"")</f>
        <v/>
      </c>
      <c r="AV108" s="326" t="str">
        <f t="shared" ref="AV108" si="109">IFERROR(IF($D107="□",($AN107/$AO$6),($AN107/$AO$8)),"")</f>
        <v/>
      </c>
      <c r="AX108" s="326" t="s">
        <v>565</v>
      </c>
      <c r="AY108" s="326" t="s">
        <v>565</v>
      </c>
    </row>
    <row r="109" spans="1:51" s="302" customFormat="1" ht="12" customHeight="1">
      <c r="A109" s="532"/>
      <c r="B109" s="535"/>
      <c r="C109" s="538"/>
      <c r="D109" s="541"/>
      <c r="E109" s="323"/>
      <c r="F109" s="546"/>
      <c r="G109" s="547"/>
      <c r="H109" s="327" t="s">
        <v>407</v>
      </c>
      <c r="I109" s="328" t="str">
        <f>IFERROR(VLOOKUP(I107,'P1'!$B:$AP,31,FALSE),"")</f>
        <v/>
      </c>
      <c r="J109" s="328" t="str">
        <f>IFERROR(VLOOKUP(J107,'P1'!$B:$AP,31,FALSE),"")</f>
        <v/>
      </c>
      <c r="K109" s="328" t="str">
        <f>IFERROR(VLOOKUP(K107,'P1'!$B:$AP,31,FALSE),"")</f>
        <v/>
      </c>
      <c r="L109" s="328" t="str">
        <f>IFERROR(VLOOKUP(L107,'P1'!$B:$AP,31,FALSE),"")</f>
        <v/>
      </c>
      <c r="M109" s="328" t="str">
        <f>IFERROR(VLOOKUP(M107,'P1'!$B:$AP,31,FALSE),"")</f>
        <v/>
      </c>
      <c r="N109" s="328" t="str">
        <f>IFERROR(VLOOKUP(N107,'P1'!$B:$AP,31,FALSE),"")</f>
        <v/>
      </c>
      <c r="O109" s="328" t="str">
        <f>IFERROR(VLOOKUP(O107,'P1'!$B:$AP,31,FALSE),"")</f>
        <v/>
      </c>
      <c r="P109" s="328" t="str">
        <f>IFERROR(VLOOKUP(P107,'P1'!$B:$AP,31,FALSE),"")</f>
        <v/>
      </c>
      <c r="Q109" s="328" t="str">
        <f>IFERROR(VLOOKUP(Q107,'P1'!$B:$AP,31,FALSE),"")</f>
        <v/>
      </c>
      <c r="R109" s="328" t="str">
        <f>IFERROR(VLOOKUP(R107,'P1'!$B:$AP,31,FALSE),"")</f>
        <v/>
      </c>
      <c r="S109" s="328" t="str">
        <f>IFERROR(VLOOKUP(S107,'P1'!$B:$AP,31,FALSE),"")</f>
        <v/>
      </c>
      <c r="T109" s="328" t="str">
        <f>IFERROR(VLOOKUP(T107,'P1'!$B:$AP,31,FALSE),"")</f>
        <v/>
      </c>
      <c r="U109" s="328" t="str">
        <f>IFERROR(VLOOKUP(U107,'P1'!$B:$AP,31,FALSE),"")</f>
        <v/>
      </c>
      <c r="V109" s="328" t="str">
        <f>IFERROR(VLOOKUP(V107,'P1'!$B:$AP,31,FALSE),"")</f>
        <v/>
      </c>
      <c r="W109" s="328" t="str">
        <f>IFERROR(VLOOKUP(W107,'P1'!$B:$AP,31,FALSE),"")</f>
        <v/>
      </c>
      <c r="X109" s="328" t="str">
        <f>IFERROR(VLOOKUP(X107,'P1'!$B:$AP,31,FALSE),"")</f>
        <v/>
      </c>
      <c r="Y109" s="328" t="str">
        <f>IFERROR(VLOOKUP(Y107,'P1'!$B:$AP,31,FALSE),"")</f>
        <v/>
      </c>
      <c r="Z109" s="328" t="str">
        <f>IFERROR(VLOOKUP(Z107,'P1'!$B:$AP,31,FALSE),"")</f>
        <v/>
      </c>
      <c r="AA109" s="328" t="str">
        <f>IFERROR(VLOOKUP(AA107,'P1'!$B:$AP,31,FALSE),"")</f>
        <v/>
      </c>
      <c r="AB109" s="328" t="str">
        <f>IFERROR(VLOOKUP(AB107,'P1'!$B:$AP,31,FALSE),"")</f>
        <v/>
      </c>
      <c r="AC109" s="328" t="str">
        <f>IFERROR(VLOOKUP(AC107,'P1'!$B:$AP,31,FALSE),"")</f>
        <v/>
      </c>
      <c r="AD109" s="328" t="str">
        <f>IFERROR(VLOOKUP(AD107,'P1'!$B:$AP,31,FALSE),"")</f>
        <v/>
      </c>
      <c r="AE109" s="328" t="str">
        <f>IFERROR(VLOOKUP(AE107,'P1'!$B:$AP,31,FALSE),"")</f>
        <v/>
      </c>
      <c r="AF109" s="328" t="str">
        <f>IFERROR(VLOOKUP(AF107,'P1'!$B:$AP,31,FALSE),"")</f>
        <v/>
      </c>
      <c r="AG109" s="328" t="str">
        <f>IFERROR(VLOOKUP(AG107,'P1'!$B:$AP,31,FALSE),"")</f>
        <v/>
      </c>
      <c r="AH109" s="328" t="str">
        <f>IFERROR(VLOOKUP(AH107,'P1'!$B:$AP,31,FALSE),"")</f>
        <v/>
      </c>
      <c r="AI109" s="328" t="str">
        <f>IFERROR(VLOOKUP(AI107,'P1'!$B:$AP,31,FALSE),"")</f>
        <v/>
      </c>
      <c r="AJ109" s="328" t="str">
        <f>IFERROR(VLOOKUP(AJ107,'P1'!$B:$AP,31,FALSE),"")</f>
        <v/>
      </c>
      <c r="AK109" s="328" t="str">
        <f>IFERROR(VLOOKUP(AK107,'P1'!$B:$AP,31,FALSE),"")</f>
        <v/>
      </c>
      <c r="AL109" s="328" t="str">
        <f>IFERROR(VLOOKUP(AL107,'P1'!$B:$AP,31,FALSE),"")</f>
        <v/>
      </c>
      <c r="AM109" s="328" t="str">
        <f>IFERROR(VLOOKUP(AM107,'P1'!$B:$AP,31,FALSE),"")</f>
        <v/>
      </c>
      <c r="AN109" s="550"/>
      <c r="AO109" s="528"/>
      <c r="AP109" s="555"/>
      <c r="AQ109" s="556"/>
      <c r="AR109" s="528"/>
      <c r="AS109" s="528"/>
      <c r="AT109" s="529"/>
      <c r="AU109" s="329"/>
      <c r="AV109" s="329"/>
      <c r="AX109" s="329"/>
      <c r="AY109" s="329"/>
    </row>
    <row r="110" spans="1:51" s="302" customFormat="1" ht="12" customHeight="1">
      <c r="A110" s="530">
        <v>30</v>
      </c>
      <c r="B110" s="533"/>
      <c r="C110" s="536"/>
      <c r="D110" s="539" t="s">
        <v>400</v>
      </c>
      <c r="E110" s="319"/>
      <c r="F110" s="542"/>
      <c r="G110" s="543"/>
      <c r="H110" s="320" t="s">
        <v>401</v>
      </c>
      <c r="I110" s="321"/>
      <c r="J110" s="321"/>
      <c r="K110" s="321"/>
      <c r="L110" s="321"/>
      <c r="M110" s="321"/>
      <c r="N110" s="321"/>
      <c r="O110" s="321"/>
      <c r="P110" s="321"/>
      <c r="Q110" s="321"/>
      <c r="R110" s="321"/>
      <c r="S110" s="321"/>
      <c r="T110" s="321"/>
      <c r="U110" s="321"/>
      <c r="V110" s="321"/>
      <c r="W110" s="321"/>
      <c r="X110" s="321"/>
      <c r="Y110" s="321"/>
      <c r="Z110" s="321"/>
      <c r="AA110" s="321"/>
      <c r="AB110" s="321"/>
      <c r="AC110" s="321"/>
      <c r="AD110" s="321"/>
      <c r="AE110" s="321"/>
      <c r="AF110" s="321"/>
      <c r="AG110" s="321"/>
      <c r="AH110" s="321"/>
      <c r="AI110" s="321"/>
      <c r="AJ110" s="321"/>
      <c r="AK110" s="321"/>
      <c r="AL110" s="321"/>
      <c r="AM110" s="321"/>
      <c r="AN110" s="548">
        <f t="shared" ref="AN110" si="110">IF(LEFT($AN$1,6)="共同生活援助",SUM(I111:AM111),SUM(I111:AM112))</f>
        <v>0</v>
      </c>
      <c r="AO110" s="526">
        <f>IF($AN$3="４週",AN110/4,AN110/(DAY(EOMONTH($I$21,0))/7))</f>
        <v>0</v>
      </c>
      <c r="AP110" s="551"/>
      <c r="AQ110" s="552"/>
      <c r="AR110" s="526" t="str">
        <f t="shared" ref="AR110" si="111">IF($AN$3="４週",AU111,AV111)</f>
        <v/>
      </c>
      <c r="AS110" s="526"/>
      <c r="AT110" s="529"/>
      <c r="AU110" s="322" t="s">
        <v>402</v>
      </c>
      <c r="AV110" s="322" t="s">
        <v>403</v>
      </c>
      <c r="AX110" s="322" t="s">
        <v>404</v>
      </c>
      <c r="AY110" s="322" t="s">
        <v>405</v>
      </c>
    </row>
    <row r="111" spans="1:51" s="302" customFormat="1" ht="12" customHeight="1">
      <c r="A111" s="531"/>
      <c r="B111" s="534"/>
      <c r="C111" s="537"/>
      <c r="D111" s="540"/>
      <c r="E111" s="323"/>
      <c r="F111" s="544"/>
      <c r="G111" s="545"/>
      <c r="H111" s="324" t="s">
        <v>406</v>
      </c>
      <c r="I111" s="328" t="str">
        <f>IFERROR(VLOOKUP(I110,'P1'!$B:$AP,41,FALSE),"")</f>
        <v/>
      </c>
      <c r="J111" s="328" t="str">
        <f>IFERROR(VLOOKUP(J110,'P1'!$B:$AP,41,FALSE),"")</f>
        <v/>
      </c>
      <c r="K111" s="328" t="str">
        <f>IFERROR(VLOOKUP(K110,'P1'!$B:$AP,41,FALSE),"")</f>
        <v/>
      </c>
      <c r="L111" s="328" t="str">
        <f>IFERROR(VLOOKUP(L110,'P1'!$B:$AP,41,FALSE),"")</f>
        <v/>
      </c>
      <c r="M111" s="328" t="str">
        <f>IFERROR(VLOOKUP(M110,'P1'!$B:$AP,41,FALSE),"")</f>
        <v/>
      </c>
      <c r="N111" s="328" t="str">
        <f>IFERROR(VLOOKUP(N110,'P1'!$B:$AP,41,FALSE),"")</f>
        <v/>
      </c>
      <c r="O111" s="328" t="str">
        <f>IFERROR(VLOOKUP(O110,'P1'!$B:$AP,41,FALSE),"")</f>
        <v/>
      </c>
      <c r="P111" s="328" t="str">
        <f>IFERROR(VLOOKUP(P110,'P1'!$B:$AP,41,FALSE),"")</f>
        <v/>
      </c>
      <c r="Q111" s="328" t="str">
        <f>IFERROR(VLOOKUP(Q110,'P1'!$B:$AP,41,FALSE),"")</f>
        <v/>
      </c>
      <c r="R111" s="328" t="str">
        <f>IFERROR(VLOOKUP(R110,'P1'!$B:$AP,41,FALSE),"")</f>
        <v/>
      </c>
      <c r="S111" s="328" t="str">
        <f>IFERROR(VLOOKUP(S110,'P1'!$B:$AP,41,FALSE),"")</f>
        <v/>
      </c>
      <c r="T111" s="328" t="str">
        <f>IFERROR(VLOOKUP(T110,'P1'!$B:$AP,41,FALSE),"")</f>
        <v/>
      </c>
      <c r="U111" s="328" t="str">
        <f>IFERROR(VLOOKUP(U110,'P1'!$B:$AP,41,FALSE),"")</f>
        <v/>
      </c>
      <c r="V111" s="328" t="str">
        <f>IFERROR(VLOOKUP(V110,'P1'!$B:$AP,41,FALSE),"")</f>
        <v/>
      </c>
      <c r="W111" s="328" t="str">
        <f>IFERROR(VLOOKUP(W110,'P1'!$B:$AP,41,FALSE),"")</f>
        <v/>
      </c>
      <c r="X111" s="328" t="str">
        <f>IFERROR(VLOOKUP(X110,'P1'!$B:$AP,41,FALSE),"")</f>
        <v/>
      </c>
      <c r="Y111" s="328" t="str">
        <f>IFERROR(VLOOKUP(Y110,'P1'!$B:$AP,41,FALSE),"")</f>
        <v/>
      </c>
      <c r="Z111" s="328" t="str">
        <f>IFERROR(VLOOKUP(Z110,'P1'!$B:$AP,41,FALSE),"")</f>
        <v/>
      </c>
      <c r="AA111" s="328" t="str">
        <f>IFERROR(VLOOKUP(AA110,'P1'!$B:$AP,41,FALSE),"")</f>
        <v/>
      </c>
      <c r="AB111" s="328" t="str">
        <f>IFERROR(VLOOKUP(AB110,'P1'!$B:$AP,41,FALSE),"")</f>
        <v/>
      </c>
      <c r="AC111" s="328" t="str">
        <f>IFERROR(VLOOKUP(AC110,'P1'!$B:$AP,41,FALSE),"")</f>
        <v/>
      </c>
      <c r="AD111" s="328" t="str">
        <f>IFERROR(VLOOKUP(AD110,'P1'!$B:$AP,41,FALSE),"")</f>
        <v/>
      </c>
      <c r="AE111" s="328" t="str">
        <f>IFERROR(VLOOKUP(AE110,'P1'!$B:$AP,41,FALSE),"")</f>
        <v/>
      </c>
      <c r="AF111" s="328" t="str">
        <f>IFERROR(VLOOKUP(AF110,'P1'!$B:$AP,41,FALSE),"")</f>
        <v/>
      </c>
      <c r="AG111" s="328" t="str">
        <f>IFERROR(VLOOKUP(AG110,'P1'!$B:$AP,41,FALSE),"")</f>
        <v/>
      </c>
      <c r="AH111" s="328" t="str">
        <f>IFERROR(VLOOKUP(AH110,'P1'!$B:$AP,41,FALSE),"")</f>
        <v/>
      </c>
      <c r="AI111" s="328" t="str">
        <f>IFERROR(VLOOKUP(AI110,'P1'!$B:$AP,41,FALSE),"")</f>
        <v/>
      </c>
      <c r="AJ111" s="328" t="str">
        <f>IFERROR(VLOOKUP(AJ110,'P1'!$B:$AP,41,FALSE),"")</f>
        <v/>
      </c>
      <c r="AK111" s="328" t="str">
        <f>IFERROR(VLOOKUP(AK110,'P1'!$B:$AP,41,FALSE),"")</f>
        <v/>
      </c>
      <c r="AL111" s="328" t="str">
        <f>IFERROR(VLOOKUP(AL110,'P1'!$B:$AP,41,FALSE),"")</f>
        <v/>
      </c>
      <c r="AM111" s="328" t="str">
        <f>IFERROR(VLOOKUP(AM110,'P1'!$B:$AP,41,FALSE),"")</f>
        <v/>
      </c>
      <c r="AN111" s="549"/>
      <c r="AO111" s="527"/>
      <c r="AP111" s="553"/>
      <c r="AQ111" s="554"/>
      <c r="AR111" s="527"/>
      <c r="AS111" s="527"/>
      <c r="AT111" s="529"/>
      <c r="AU111" s="326" t="str">
        <f t="shared" ref="AU111" si="112">IFERROR(IF($D110="□",($AO110/$AK$6),($AO110/$AK$8)),"")</f>
        <v/>
      </c>
      <c r="AV111" s="326" t="str">
        <f t="shared" ref="AV111" si="113">IFERROR(IF($D110="□",($AN110/$AO$6),($AN110/$AO$8)),"")</f>
        <v/>
      </c>
      <c r="AX111" s="326" t="s">
        <v>565</v>
      </c>
      <c r="AY111" s="326" t="s">
        <v>565</v>
      </c>
    </row>
    <row r="112" spans="1:51" s="302" customFormat="1" ht="12" customHeight="1">
      <c r="A112" s="532"/>
      <c r="B112" s="535"/>
      <c r="C112" s="538"/>
      <c r="D112" s="541"/>
      <c r="E112" s="323"/>
      <c r="F112" s="546"/>
      <c r="G112" s="547"/>
      <c r="H112" s="327" t="s">
        <v>407</v>
      </c>
      <c r="I112" s="328" t="str">
        <f>IFERROR(VLOOKUP(I110,'P1'!$B:$AP,31,FALSE),"")</f>
        <v/>
      </c>
      <c r="J112" s="328" t="str">
        <f>IFERROR(VLOOKUP(J110,'P1'!$B:$AP,31,FALSE),"")</f>
        <v/>
      </c>
      <c r="K112" s="328" t="str">
        <f>IFERROR(VLOOKUP(K110,'P1'!$B:$AP,31,FALSE),"")</f>
        <v/>
      </c>
      <c r="L112" s="328" t="str">
        <f>IFERROR(VLOOKUP(L110,'P1'!$B:$AP,31,FALSE),"")</f>
        <v/>
      </c>
      <c r="M112" s="328" t="str">
        <f>IFERROR(VLOOKUP(M110,'P1'!$B:$AP,31,FALSE),"")</f>
        <v/>
      </c>
      <c r="N112" s="328" t="str">
        <f>IFERROR(VLOOKUP(N110,'P1'!$B:$AP,31,FALSE),"")</f>
        <v/>
      </c>
      <c r="O112" s="328" t="str">
        <f>IFERROR(VLOOKUP(O110,'P1'!$B:$AP,31,FALSE),"")</f>
        <v/>
      </c>
      <c r="P112" s="328" t="str">
        <f>IFERROR(VLOOKUP(P110,'P1'!$B:$AP,31,FALSE),"")</f>
        <v/>
      </c>
      <c r="Q112" s="328" t="str">
        <f>IFERROR(VLOOKUP(Q110,'P1'!$B:$AP,31,FALSE),"")</f>
        <v/>
      </c>
      <c r="R112" s="328" t="str">
        <f>IFERROR(VLOOKUP(R110,'P1'!$B:$AP,31,FALSE),"")</f>
        <v/>
      </c>
      <c r="S112" s="328" t="str">
        <f>IFERROR(VLOOKUP(S110,'P1'!$B:$AP,31,FALSE),"")</f>
        <v/>
      </c>
      <c r="T112" s="328" t="str">
        <f>IFERROR(VLOOKUP(T110,'P1'!$B:$AP,31,FALSE),"")</f>
        <v/>
      </c>
      <c r="U112" s="328" t="str">
        <f>IFERROR(VLOOKUP(U110,'P1'!$B:$AP,31,FALSE),"")</f>
        <v/>
      </c>
      <c r="V112" s="328" t="str">
        <f>IFERROR(VLOOKUP(V110,'P1'!$B:$AP,31,FALSE),"")</f>
        <v/>
      </c>
      <c r="W112" s="328" t="str">
        <f>IFERROR(VLOOKUP(W110,'P1'!$B:$AP,31,FALSE),"")</f>
        <v/>
      </c>
      <c r="X112" s="328" t="str">
        <f>IFERROR(VLOOKUP(X110,'P1'!$B:$AP,31,FALSE),"")</f>
        <v/>
      </c>
      <c r="Y112" s="328" t="str">
        <f>IFERROR(VLOOKUP(Y110,'P1'!$B:$AP,31,FALSE),"")</f>
        <v/>
      </c>
      <c r="Z112" s="328" t="str">
        <f>IFERROR(VLOOKUP(Z110,'P1'!$B:$AP,31,FALSE),"")</f>
        <v/>
      </c>
      <c r="AA112" s="328" t="str">
        <f>IFERROR(VLOOKUP(AA110,'P1'!$B:$AP,31,FALSE),"")</f>
        <v/>
      </c>
      <c r="AB112" s="328" t="str">
        <f>IFERROR(VLOOKUP(AB110,'P1'!$B:$AP,31,FALSE),"")</f>
        <v/>
      </c>
      <c r="AC112" s="328" t="str">
        <f>IFERROR(VLOOKUP(AC110,'P1'!$B:$AP,31,FALSE),"")</f>
        <v/>
      </c>
      <c r="AD112" s="328" t="str">
        <f>IFERROR(VLOOKUP(AD110,'P1'!$B:$AP,31,FALSE),"")</f>
        <v/>
      </c>
      <c r="AE112" s="328" t="str">
        <f>IFERROR(VLOOKUP(AE110,'P1'!$B:$AP,31,FALSE),"")</f>
        <v/>
      </c>
      <c r="AF112" s="328" t="str">
        <f>IFERROR(VLOOKUP(AF110,'P1'!$B:$AP,31,FALSE),"")</f>
        <v/>
      </c>
      <c r="AG112" s="328" t="str">
        <f>IFERROR(VLOOKUP(AG110,'P1'!$B:$AP,31,FALSE),"")</f>
        <v/>
      </c>
      <c r="AH112" s="328" t="str">
        <f>IFERROR(VLOOKUP(AH110,'P1'!$B:$AP,31,FALSE),"")</f>
        <v/>
      </c>
      <c r="AI112" s="328" t="str">
        <f>IFERROR(VLOOKUP(AI110,'P1'!$B:$AP,31,FALSE),"")</f>
        <v/>
      </c>
      <c r="AJ112" s="328" t="str">
        <f>IFERROR(VLOOKUP(AJ110,'P1'!$B:$AP,31,FALSE),"")</f>
        <v/>
      </c>
      <c r="AK112" s="328" t="str">
        <f>IFERROR(VLOOKUP(AK110,'P1'!$B:$AP,31,FALSE),"")</f>
        <v/>
      </c>
      <c r="AL112" s="328" t="str">
        <f>IFERROR(VLOOKUP(AL110,'P1'!$B:$AP,31,FALSE),"")</f>
        <v/>
      </c>
      <c r="AM112" s="328" t="str">
        <f>IFERROR(VLOOKUP(AM110,'P1'!$B:$AP,31,FALSE),"")</f>
        <v/>
      </c>
      <c r="AN112" s="550"/>
      <c r="AO112" s="528"/>
      <c r="AP112" s="555"/>
      <c r="AQ112" s="556"/>
      <c r="AR112" s="528"/>
      <c r="AS112" s="528"/>
      <c r="AT112" s="529"/>
      <c r="AU112" s="329"/>
      <c r="AV112" s="329"/>
      <c r="AX112" s="329"/>
      <c r="AY112" s="329"/>
    </row>
    <row r="113" spans="1:51" s="302" customFormat="1" ht="12" customHeight="1">
      <c r="A113" s="530">
        <v>31</v>
      </c>
      <c r="B113" s="533"/>
      <c r="C113" s="536"/>
      <c r="D113" s="539" t="s">
        <v>400</v>
      </c>
      <c r="E113" s="319"/>
      <c r="F113" s="542"/>
      <c r="G113" s="543"/>
      <c r="H113" s="320" t="s">
        <v>401</v>
      </c>
      <c r="I113" s="321"/>
      <c r="J113" s="321"/>
      <c r="K113" s="321"/>
      <c r="L113" s="321"/>
      <c r="M113" s="321"/>
      <c r="N113" s="321"/>
      <c r="O113" s="321"/>
      <c r="P113" s="321"/>
      <c r="Q113" s="321"/>
      <c r="R113" s="321"/>
      <c r="S113" s="321"/>
      <c r="T113" s="321"/>
      <c r="U113" s="321"/>
      <c r="V113" s="321"/>
      <c r="W113" s="321"/>
      <c r="X113" s="321"/>
      <c r="Y113" s="321"/>
      <c r="Z113" s="321"/>
      <c r="AA113" s="321"/>
      <c r="AB113" s="321"/>
      <c r="AC113" s="321"/>
      <c r="AD113" s="321"/>
      <c r="AE113" s="321"/>
      <c r="AF113" s="321"/>
      <c r="AG113" s="321"/>
      <c r="AH113" s="321"/>
      <c r="AI113" s="321"/>
      <c r="AJ113" s="321"/>
      <c r="AK113" s="321"/>
      <c r="AL113" s="321"/>
      <c r="AM113" s="321"/>
      <c r="AN113" s="548">
        <f t="shared" ref="AN113" si="114">IF(LEFT($AN$1,6)="共同生活援助",SUM(I114:AM114),SUM(I114:AM115))</f>
        <v>0</v>
      </c>
      <c r="AO113" s="526">
        <f>IF($AN$3="４週",AN113/4,AN113/(DAY(EOMONTH($I$21,0))/7))</f>
        <v>0</v>
      </c>
      <c r="AP113" s="551"/>
      <c r="AQ113" s="552"/>
      <c r="AR113" s="526" t="str">
        <f t="shared" ref="AR113" si="115">IF($AN$3="４週",AU114,AV114)</f>
        <v/>
      </c>
      <c r="AS113" s="526"/>
      <c r="AT113" s="529"/>
      <c r="AU113" s="322" t="s">
        <v>402</v>
      </c>
      <c r="AV113" s="322" t="s">
        <v>403</v>
      </c>
      <c r="AX113" s="322" t="s">
        <v>404</v>
      </c>
      <c r="AY113" s="322" t="s">
        <v>405</v>
      </c>
    </row>
    <row r="114" spans="1:51" s="302" customFormat="1" ht="12" customHeight="1">
      <c r="A114" s="531"/>
      <c r="B114" s="534"/>
      <c r="C114" s="537"/>
      <c r="D114" s="540"/>
      <c r="E114" s="323"/>
      <c r="F114" s="544"/>
      <c r="G114" s="545"/>
      <c r="H114" s="324" t="s">
        <v>406</v>
      </c>
      <c r="I114" s="328" t="str">
        <f>IFERROR(VLOOKUP(I113,'P1'!$B:$AP,41,FALSE),"")</f>
        <v/>
      </c>
      <c r="J114" s="328" t="str">
        <f>IFERROR(VLOOKUP(J113,'P1'!$B:$AP,41,FALSE),"")</f>
        <v/>
      </c>
      <c r="K114" s="328" t="str">
        <f>IFERROR(VLOOKUP(K113,'P1'!$B:$AP,41,FALSE),"")</f>
        <v/>
      </c>
      <c r="L114" s="328" t="str">
        <f>IFERROR(VLOOKUP(L113,'P1'!$B:$AP,41,FALSE),"")</f>
        <v/>
      </c>
      <c r="M114" s="328" t="str">
        <f>IFERROR(VLOOKUP(M113,'P1'!$B:$AP,41,FALSE),"")</f>
        <v/>
      </c>
      <c r="N114" s="328" t="str">
        <f>IFERROR(VLOOKUP(N113,'P1'!$B:$AP,41,FALSE),"")</f>
        <v/>
      </c>
      <c r="O114" s="328" t="str">
        <f>IFERROR(VLOOKUP(O113,'P1'!$B:$AP,41,FALSE),"")</f>
        <v/>
      </c>
      <c r="P114" s="328" t="str">
        <f>IFERROR(VLOOKUP(P113,'P1'!$B:$AP,41,FALSE),"")</f>
        <v/>
      </c>
      <c r="Q114" s="328" t="str">
        <f>IFERROR(VLOOKUP(Q113,'P1'!$B:$AP,41,FALSE),"")</f>
        <v/>
      </c>
      <c r="R114" s="328" t="str">
        <f>IFERROR(VLOOKUP(R113,'P1'!$B:$AP,41,FALSE),"")</f>
        <v/>
      </c>
      <c r="S114" s="328" t="str">
        <f>IFERROR(VLOOKUP(S113,'P1'!$B:$AP,41,FALSE),"")</f>
        <v/>
      </c>
      <c r="T114" s="328" t="str">
        <f>IFERROR(VLOOKUP(T113,'P1'!$B:$AP,41,FALSE),"")</f>
        <v/>
      </c>
      <c r="U114" s="328" t="str">
        <f>IFERROR(VLOOKUP(U113,'P1'!$B:$AP,41,FALSE),"")</f>
        <v/>
      </c>
      <c r="V114" s="328" t="str">
        <f>IFERROR(VLOOKUP(V113,'P1'!$B:$AP,41,FALSE),"")</f>
        <v/>
      </c>
      <c r="W114" s="328" t="str">
        <f>IFERROR(VLOOKUP(W113,'P1'!$B:$AP,41,FALSE),"")</f>
        <v/>
      </c>
      <c r="X114" s="328" t="str">
        <f>IFERROR(VLOOKUP(X113,'P1'!$B:$AP,41,FALSE),"")</f>
        <v/>
      </c>
      <c r="Y114" s="328" t="str">
        <f>IFERROR(VLOOKUP(Y113,'P1'!$B:$AP,41,FALSE),"")</f>
        <v/>
      </c>
      <c r="Z114" s="328" t="str">
        <f>IFERROR(VLOOKUP(Z113,'P1'!$B:$AP,41,FALSE),"")</f>
        <v/>
      </c>
      <c r="AA114" s="328" t="str">
        <f>IFERROR(VLOOKUP(AA113,'P1'!$B:$AP,41,FALSE),"")</f>
        <v/>
      </c>
      <c r="AB114" s="328" t="str">
        <f>IFERROR(VLOOKUP(AB113,'P1'!$B:$AP,41,FALSE),"")</f>
        <v/>
      </c>
      <c r="AC114" s="328" t="str">
        <f>IFERROR(VLOOKUP(AC113,'P1'!$B:$AP,41,FALSE),"")</f>
        <v/>
      </c>
      <c r="AD114" s="328" t="str">
        <f>IFERROR(VLOOKUP(AD113,'P1'!$B:$AP,41,FALSE),"")</f>
        <v/>
      </c>
      <c r="AE114" s="328" t="str">
        <f>IFERROR(VLOOKUP(AE113,'P1'!$B:$AP,41,FALSE),"")</f>
        <v/>
      </c>
      <c r="AF114" s="328" t="str">
        <f>IFERROR(VLOOKUP(AF113,'P1'!$B:$AP,41,FALSE),"")</f>
        <v/>
      </c>
      <c r="AG114" s="328" t="str">
        <f>IFERROR(VLOOKUP(AG113,'P1'!$B:$AP,41,FALSE),"")</f>
        <v/>
      </c>
      <c r="AH114" s="328" t="str">
        <f>IFERROR(VLOOKUP(AH113,'P1'!$B:$AP,41,FALSE),"")</f>
        <v/>
      </c>
      <c r="AI114" s="328" t="str">
        <f>IFERROR(VLOOKUP(AI113,'P1'!$B:$AP,41,FALSE),"")</f>
        <v/>
      </c>
      <c r="AJ114" s="328" t="str">
        <f>IFERROR(VLOOKUP(AJ113,'P1'!$B:$AP,41,FALSE),"")</f>
        <v/>
      </c>
      <c r="AK114" s="328" t="str">
        <f>IFERROR(VLOOKUP(AK113,'P1'!$B:$AP,41,FALSE),"")</f>
        <v/>
      </c>
      <c r="AL114" s="328" t="str">
        <f>IFERROR(VLOOKUP(AL113,'P1'!$B:$AP,41,FALSE),"")</f>
        <v/>
      </c>
      <c r="AM114" s="328" t="str">
        <f>IFERROR(VLOOKUP(AM113,'P1'!$B:$AP,41,FALSE),"")</f>
        <v/>
      </c>
      <c r="AN114" s="549"/>
      <c r="AO114" s="527"/>
      <c r="AP114" s="553"/>
      <c r="AQ114" s="554"/>
      <c r="AR114" s="527"/>
      <c r="AS114" s="527"/>
      <c r="AT114" s="529"/>
      <c r="AU114" s="326" t="str">
        <f t="shared" ref="AU114" si="116">IFERROR(IF($D113="□",($AO113/$AK$6),($AO113/$AK$8)),"")</f>
        <v/>
      </c>
      <c r="AV114" s="326" t="str">
        <f t="shared" ref="AV114" si="117">IFERROR(IF($D113="□",($AN113/$AO$6),($AN113/$AO$8)),"")</f>
        <v/>
      </c>
      <c r="AX114" s="326" t="s">
        <v>565</v>
      </c>
      <c r="AY114" s="326" t="s">
        <v>565</v>
      </c>
    </row>
    <row r="115" spans="1:51" s="302" customFormat="1" ht="12" customHeight="1">
      <c r="A115" s="532"/>
      <c r="B115" s="535"/>
      <c r="C115" s="538"/>
      <c r="D115" s="541"/>
      <c r="E115" s="323"/>
      <c r="F115" s="546"/>
      <c r="G115" s="547"/>
      <c r="H115" s="327" t="s">
        <v>407</v>
      </c>
      <c r="I115" s="328" t="str">
        <f>IFERROR(VLOOKUP(I113,'P1'!$B:$AP,31,FALSE),"")</f>
        <v/>
      </c>
      <c r="J115" s="328" t="str">
        <f>IFERROR(VLOOKUP(J113,'P1'!$B:$AP,31,FALSE),"")</f>
        <v/>
      </c>
      <c r="K115" s="328" t="str">
        <f>IFERROR(VLOOKUP(K113,'P1'!$B:$AP,31,FALSE),"")</f>
        <v/>
      </c>
      <c r="L115" s="328" t="str">
        <f>IFERROR(VLOOKUP(L113,'P1'!$B:$AP,31,FALSE),"")</f>
        <v/>
      </c>
      <c r="M115" s="328" t="str">
        <f>IFERROR(VLOOKUP(M113,'P1'!$B:$AP,31,FALSE),"")</f>
        <v/>
      </c>
      <c r="N115" s="328" t="str">
        <f>IFERROR(VLOOKUP(N113,'P1'!$B:$AP,31,FALSE),"")</f>
        <v/>
      </c>
      <c r="O115" s="328" t="str">
        <f>IFERROR(VLOOKUP(O113,'P1'!$B:$AP,31,FALSE),"")</f>
        <v/>
      </c>
      <c r="P115" s="328" t="str">
        <f>IFERROR(VLOOKUP(P113,'P1'!$B:$AP,31,FALSE),"")</f>
        <v/>
      </c>
      <c r="Q115" s="328" t="str">
        <f>IFERROR(VLOOKUP(Q113,'P1'!$B:$AP,31,FALSE),"")</f>
        <v/>
      </c>
      <c r="R115" s="328" t="str">
        <f>IFERROR(VLOOKUP(R113,'P1'!$B:$AP,31,FALSE),"")</f>
        <v/>
      </c>
      <c r="S115" s="328" t="str">
        <f>IFERROR(VLOOKUP(S113,'P1'!$B:$AP,31,FALSE),"")</f>
        <v/>
      </c>
      <c r="T115" s="328" t="str">
        <f>IFERROR(VLOOKUP(T113,'P1'!$B:$AP,31,FALSE),"")</f>
        <v/>
      </c>
      <c r="U115" s="328" t="str">
        <f>IFERROR(VLOOKUP(U113,'P1'!$B:$AP,31,FALSE),"")</f>
        <v/>
      </c>
      <c r="V115" s="328" t="str">
        <f>IFERROR(VLOOKUP(V113,'P1'!$B:$AP,31,FALSE),"")</f>
        <v/>
      </c>
      <c r="W115" s="328" t="str">
        <f>IFERROR(VLOOKUP(W113,'P1'!$B:$AP,31,FALSE),"")</f>
        <v/>
      </c>
      <c r="X115" s="328" t="str">
        <f>IFERROR(VLOOKUP(X113,'P1'!$B:$AP,31,FALSE),"")</f>
        <v/>
      </c>
      <c r="Y115" s="328" t="str">
        <f>IFERROR(VLOOKUP(Y113,'P1'!$B:$AP,31,FALSE),"")</f>
        <v/>
      </c>
      <c r="Z115" s="328" t="str">
        <f>IFERROR(VLOOKUP(Z113,'P1'!$B:$AP,31,FALSE),"")</f>
        <v/>
      </c>
      <c r="AA115" s="328" t="str">
        <f>IFERROR(VLOOKUP(AA113,'P1'!$B:$AP,31,FALSE),"")</f>
        <v/>
      </c>
      <c r="AB115" s="328" t="str">
        <f>IFERROR(VLOOKUP(AB113,'P1'!$B:$AP,31,FALSE),"")</f>
        <v/>
      </c>
      <c r="AC115" s="328" t="str">
        <f>IFERROR(VLOOKUP(AC113,'P1'!$B:$AP,31,FALSE),"")</f>
        <v/>
      </c>
      <c r="AD115" s="328" t="str">
        <f>IFERROR(VLOOKUP(AD113,'P1'!$B:$AP,31,FALSE),"")</f>
        <v/>
      </c>
      <c r="AE115" s="328" t="str">
        <f>IFERROR(VLOOKUP(AE113,'P1'!$B:$AP,31,FALSE),"")</f>
        <v/>
      </c>
      <c r="AF115" s="328" t="str">
        <f>IFERROR(VLOOKUP(AF113,'P1'!$B:$AP,31,FALSE),"")</f>
        <v/>
      </c>
      <c r="AG115" s="328" t="str">
        <f>IFERROR(VLOOKUP(AG113,'P1'!$B:$AP,31,FALSE),"")</f>
        <v/>
      </c>
      <c r="AH115" s="328" t="str">
        <f>IFERROR(VLOOKUP(AH113,'P1'!$B:$AP,31,FALSE),"")</f>
        <v/>
      </c>
      <c r="AI115" s="328" t="str">
        <f>IFERROR(VLOOKUP(AI113,'P1'!$B:$AP,31,FALSE),"")</f>
        <v/>
      </c>
      <c r="AJ115" s="328" t="str">
        <f>IFERROR(VLOOKUP(AJ113,'P1'!$B:$AP,31,FALSE),"")</f>
        <v/>
      </c>
      <c r="AK115" s="328" t="str">
        <f>IFERROR(VLOOKUP(AK113,'P1'!$B:$AP,31,FALSE),"")</f>
        <v/>
      </c>
      <c r="AL115" s="328" t="str">
        <f>IFERROR(VLOOKUP(AL113,'P1'!$B:$AP,31,FALSE),"")</f>
        <v/>
      </c>
      <c r="AM115" s="328" t="str">
        <f>IFERROR(VLOOKUP(AM113,'P1'!$B:$AP,31,FALSE),"")</f>
        <v/>
      </c>
      <c r="AN115" s="550"/>
      <c r="AO115" s="528"/>
      <c r="AP115" s="555"/>
      <c r="AQ115" s="556"/>
      <c r="AR115" s="528"/>
      <c r="AS115" s="528"/>
      <c r="AT115" s="529"/>
      <c r="AU115" s="329"/>
      <c r="AV115" s="329"/>
      <c r="AX115" s="329"/>
      <c r="AY115" s="329"/>
    </row>
    <row r="116" spans="1:51" s="302" customFormat="1" ht="12" customHeight="1">
      <c r="A116" s="530">
        <v>32</v>
      </c>
      <c r="B116" s="533"/>
      <c r="C116" s="536"/>
      <c r="D116" s="539" t="s">
        <v>400</v>
      </c>
      <c r="E116" s="319"/>
      <c r="F116" s="542"/>
      <c r="G116" s="543"/>
      <c r="H116" s="320" t="s">
        <v>401</v>
      </c>
      <c r="I116" s="321"/>
      <c r="J116" s="321"/>
      <c r="K116" s="321"/>
      <c r="L116" s="321"/>
      <c r="M116" s="321"/>
      <c r="N116" s="321"/>
      <c r="O116" s="321"/>
      <c r="P116" s="321"/>
      <c r="Q116" s="321"/>
      <c r="R116" s="321"/>
      <c r="S116" s="321"/>
      <c r="T116" s="321"/>
      <c r="U116" s="321"/>
      <c r="V116" s="321"/>
      <c r="W116" s="321"/>
      <c r="X116" s="321"/>
      <c r="Y116" s="321"/>
      <c r="Z116" s="321"/>
      <c r="AA116" s="321"/>
      <c r="AB116" s="321"/>
      <c r="AC116" s="321"/>
      <c r="AD116" s="321"/>
      <c r="AE116" s="321"/>
      <c r="AF116" s="321"/>
      <c r="AG116" s="321"/>
      <c r="AH116" s="321"/>
      <c r="AI116" s="321"/>
      <c r="AJ116" s="321"/>
      <c r="AK116" s="321"/>
      <c r="AL116" s="321"/>
      <c r="AM116" s="321"/>
      <c r="AN116" s="548">
        <f t="shared" ref="AN116" si="118">IF(LEFT($AN$1,6)="共同生活援助",SUM(I117:AM117),SUM(I117:AM118))</f>
        <v>0</v>
      </c>
      <c r="AO116" s="526">
        <f>IF($AN$3="４週",AN116/4,AN116/(DAY(EOMONTH($I$21,0))/7))</f>
        <v>0</v>
      </c>
      <c r="AP116" s="551"/>
      <c r="AQ116" s="552"/>
      <c r="AR116" s="526" t="str">
        <f t="shared" ref="AR116" si="119">IF($AN$3="４週",AU117,AV117)</f>
        <v/>
      </c>
      <c r="AS116" s="526"/>
      <c r="AT116" s="529"/>
      <c r="AU116" s="322" t="s">
        <v>402</v>
      </c>
      <c r="AV116" s="322" t="s">
        <v>403</v>
      </c>
      <c r="AX116" s="322" t="s">
        <v>404</v>
      </c>
      <c r="AY116" s="322" t="s">
        <v>405</v>
      </c>
    </row>
    <row r="117" spans="1:51" s="302" customFormat="1" ht="12" customHeight="1">
      <c r="A117" s="531"/>
      <c r="B117" s="534"/>
      <c r="C117" s="537"/>
      <c r="D117" s="540"/>
      <c r="E117" s="323"/>
      <c r="F117" s="544"/>
      <c r="G117" s="545"/>
      <c r="H117" s="324" t="s">
        <v>406</v>
      </c>
      <c r="I117" s="328" t="str">
        <f>IFERROR(VLOOKUP(I116,'P1'!$B:$AP,41,FALSE),"")</f>
        <v/>
      </c>
      <c r="J117" s="328" t="str">
        <f>IFERROR(VLOOKUP(J116,'P1'!$B:$AP,41,FALSE),"")</f>
        <v/>
      </c>
      <c r="K117" s="328" t="str">
        <f>IFERROR(VLOOKUP(K116,'P1'!$B:$AP,41,FALSE),"")</f>
        <v/>
      </c>
      <c r="L117" s="328" t="str">
        <f>IFERROR(VLOOKUP(L116,'P1'!$B:$AP,41,FALSE),"")</f>
        <v/>
      </c>
      <c r="M117" s="328" t="str">
        <f>IFERROR(VLOOKUP(M116,'P1'!$B:$AP,41,FALSE),"")</f>
        <v/>
      </c>
      <c r="N117" s="328" t="str">
        <f>IFERROR(VLOOKUP(N116,'P1'!$B:$AP,41,FALSE),"")</f>
        <v/>
      </c>
      <c r="O117" s="328" t="str">
        <f>IFERROR(VLOOKUP(O116,'P1'!$B:$AP,41,FALSE),"")</f>
        <v/>
      </c>
      <c r="P117" s="328" t="str">
        <f>IFERROR(VLOOKUP(P116,'P1'!$B:$AP,41,FALSE),"")</f>
        <v/>
      </c>
      <c r="Q117" s="328" t="str">
        <f>IFERROR(VLOOKUP(Q116,'P1'!$B:$AP,41,FALSE),"")</f>
        <v/>
      </c>
      <c r="R117" s="328" t="str">
        <f>IFERROR(VLOOKUP(R116,'P1'!$B:$AP,41,FALSE),"")</f>
        <v/>
      </c>
      <c r="S117" s="328" t="str">
        <f>IFERROR(VLOOKUP(S116,'P1'!$B:$AP,41,FALSE),"")</f>
        <v/>
      </c>
      <c r="T117" s="328" t="str">
        <f>IFERROR(VLOOKUP(T116,'P1'!$B:$AP,41,FALSE),"")</f>
        <v/>
      </c>
      <c r="U117" s="328" t="str">
        <f>IFERROR(VLOOKUP(U116,'P1'!$B:$AP,41,FALSE),"")</f>
        <v/>
      </c>
      <c r="V117" s="328" t="str">
        <f>IFERROR(VLOOKUP(V116,'P1'!$B:$AP,41,FALSE),"")</f>
        <v/>
      </c>
      <c r="W117" s="328" t="str">
        <f>IFERROR(VLOOKUP(W116,'P1'!$B:$AP,41,FALSE),"")</f>
        <v/>
      </c>
      <c r="X117" s="328" t="str">
        <f>IFERROR(VLOOKUP(X116,'P1'!$B:$AP,41,FALSE),"")</f>
        <v/>
      </c>
      <c r="Y117" s="328" t="str">
        <f>IFERROR(VLOOKUP(Y116,'P1'!$B:$AP,41,FALSE),"")</f>
        <v/>
      </c>
      <c r="Z117" s="328" t="str">
        <f>IFERROR(VLOOKUP(Z116,'P1'!$B:$AP,41,FALSE),"")</f>
        <v/>
      </c>
      <c r="AA117" s="328" t="str">
        <f>IFERROR(VLOOKUP(AA116,'P1'!$B:$AP,41,FALSE),"")</f>
        <v/>
      </c>
      <c r="AB117" s="328" t="str">
        <f>IFERROR(VLOOKUP(AB116,'P1'!$B:$AP,41,FALSE),"")</f>
        <v/>
      </c>
      <c r="AC117" s="328" t="str">
        <f>IFERROR(VLOOKUP(AC116,'P1'!$B:$AP,41,FALSE),"")</f>
        <v/>
      </c>
      <c r="AD117" s="328" t="str">
        <f>IFERROR(VLOOKUP(AD116,'P1'!$B:$AP,41,FALSE),"")</f>
        <v/>
      </c>
      <c r="AE117" s="328" t="str">
        <f>IFERROR(VLOOKUP(AE116,'P1'!$B:$AP,41,FALSE),"")</f>
        <v/>
      </c>
      <c r="AF117" s="328" t="str">
        <f>IFERROR(VLOOKUP(AF116,'P1'!$B:$AP,41,FALSE),"")</f>
        <v/>
      </c>
      <c r="AG117" s="328" t="str">
        <f>IFERROR(VLOOKUP(AG116,'P1'!$B:$AP,41,FALSE),"")</f>
        <v/>
      </c>
      <c r="AH117" s="328" t="str">
        <f>IFERROR(VLOOKUP(AH116,'P1'!$B:$AP,41,FALSE),"")</f>
        <v/>
      </c>
      <c r="AI117" s="328" t="str">
        <f>IFERROR(VLOOKUP(AI116,'P1'!$B:$AP,41,FALSE),"")</f>
        <v/>
      </c>
      <c r="AJ117" s="328" t="str">
        <f>IFERROR(VLOOKUP(AJ116,'P1'!$B:$AP,41,FALSE),"")</f>
        <v/>
      </c>
      <c r="AK117" s="328" t="str">
        <f>IFERROR(VLOOKUP(AK116,'P1'!$B:$AP,41,FALSE),"")</f>
        <v/>
      </c>
      <c r="AL117" s="328" t="str">
        <f>IFERROR(VLOOKUP(AL116,'P1'!$B:$AP,41,FALSE),"")</f>
        <v/>
      </c>
      <c r="AM117" s="328" t="str">
        <f>IFERROR(VLOOKUP(AM116,'P1'!$B:$AP,41,FALSE),"")</f>
        <v/>
      </c>
      <c r="AN117" s="549"/>
      <c r="AO117" s="527"/>
      <c r="AP117" s="553"/>
      <c r="AQ117" s="554"/>
      <c r="AR117" s="527"/>
      <c r="AS117" s="527"/>
      <c r="AT117" s="529"/>
      <c r="AU117" s="326" t="str">
        <f t="shared" ref="AU117" si="120">IFERROR(IF($D116="□",($AO116/$AK$6),($AO116/$AK$8)),"")</f>
        <v/>
      </c>
      <c r="AV117" s="326" t="str">
        <f t="shared" ref="AV117" si="121">IFERROR(IF($D116="□",($AN116/$AO$6),($AN116/$AO$8)),"")</f>
        <v/>
      </c>
      <c r="AX117" s="326" t="s">
        <v>565</v>
      </c>
      <c r="AY117" s="326" t="s">
        <v>565</v>
      </c>
    </row>
    <row r="118" spans="1:51" s="302" customFormat="1" ht="12" customHeight="1">
      <c r="A118" s="532"/>
      <c r="B118" s="535"/>
      <c r="C118" s="538"/>
      <c r="D118" s="541"/>
      <c r="E118" s="323"/>
      <c r="F118" s="546"/>
      <c r="G118" s="547"/>
      <c r="H118" s="327" t="s">
        <v>407</v>
      </c>
      <c r="I118" s="328" t="str">
        <f>IFERROR(VLOOKUP(I116,'P1'!$B:$AP,31,FALSE),"")</f>
        <v/>
      </c>
      <c r="J118" s="328" t="str">
        <f>IFERROR(VLOOKUP(J116,'P1'!$B:$AP,31,FALSE),"")</f>
        <v/>
      </c>
      <c r="K118" s="328" t="str">
        <f>IFERROR(VLOOKUP(K116,'P1'!$B:$AP,31,FALSE),"")</f>
        <v/>
      </c>
      <c r="L118" s="328" t="str">
        <f>IFERROR(VLOOKUP(L116,'P1'!$B:$AP,31,FALSE),"")</f>
        <v/>
      </c>
      <c r="M118" s="328" t="str">
        <f>IFERROR(VLOOKUP(M116,'P1'!$B:$AP,31,FALSE),"")</f>
        <v/>
      </c>
      <c r="N118" s="328" t="str">
        <f>IFERROR(VLOOKUP(N116,'P1'!$B:$AP,31,FALSE),"")</f>
        <v/>
      </c>
      <c r="O118" s="328" t="str">
        <f>IFERROR(VLOOKUP(O116,'P1'!$B:$AP,31,FALSE),"")</f>
        <v/>
      </c>
      <c r="P118" s="328" t="str">
        <f>IFERROR(VLOOKUP(P116,'P1'!$B:$AP,31,FALSE),"")</f>
        <v/>
      </c>
      <c r="Q118" s="328" t="str">
        <f>IFERROR(VLOOKUP(Q116,'P1'!$B:$AP,31,FALSE),"")</f>
        <v/>
      </c>
      <c r="R118" s="328" t="str">
        <f>IFERROR(VLOOKUP(R116,'P1'!$B:$AP,31,FALSE),"")</f>
        <v/>
      </c>
      <c r="S118" s="328" t="str">
        <f>IFERROR(VLOOKUP(S116,'P1'!$B:$AP,31,FALSE),"")</f>
        <v/>
      </c>
      <c r="T118" s="328" t="str">
        <f>IFERROR(VLOOKUP(T116,'P1'!$B:$AP,31,FALSE),"")</f>
        <v/>
      </c>
      <c r="U118" s="328" t="str">
        <f>IFERROR(VLOOKUP(U116,'P1'!$B:$AP,31,FALSE),"")</f>
        <v/>
      </c>
      <c r="V118" s="328" t="str">
        <f>IFERROR(VLOOKUP(V116,'P1'!$B:$AP,31,FALSE),"")</f>
        <v/>
      </c>
      <c r="W118" s="328" t="str">
        <f>IFERROR(VLOOKUP(W116,'P1'!$B:$AP,31,FALSE),"")</f>
        <v/>
      </c>
      <c r="X118" s="328" t="str">
        <f>IFERROR(VLOOKUP(X116,'P1'!$B:$AP,31,FALSE),"")</f>
        <v/>
      </c>
      <c r="Y118" s="328" t="str">
        <f>IFERROR(VLOOKUP(Y116,'P1'!$B:$AP,31,FALSE),"")</f>
        <v/>
      </c>
      <c r="Z118" s="328" t="str">
        <f>IFERROR(VLOOKUP(Z116,'P1'!$B:$AP,31,FALSE),"")</f>
        <v/>
      </c>
      <c r="AA118" s="328" t="str">
        <f>IFERROR(VLOOKUP(AA116,'P1'!$B:$AP,31,FALSE),"")</f>
        <v/>
      </c>
      <c r="AB118" s="328" t="str">
        <f>IFERROR(VLOOKUP(AB116,'P1'!$B:$AP,31,FALSE),"")</f>
        <v/>
      </c>
      <c r="AC118" s="328" t="str">
        <f>IFERROR(VLOOKUP(AC116,'P1'!$B:$AP,31,FALSE),"")</f>
        <v/>
      </c>
      <c r="AD118" s="328" t="str">
        <f>IFERROR(VLOOKUP(AD116,'P1'!$B:$AP,31,FALSE),"")</f>
        <v/>
      </c>
      <c r="AE118" s="328" t="str">
        <f>IFERROR(VLOOKUP(AE116,'P1'!$B:$AP,31,FALSE),"")</f>
        <v/>
      </c>
      <c r="AF118" s="328" t="str">
        <f>IFERROR(VLOOKUP(AF116,'P1'!$B:$AP,31,FALSE),"")</f>
        <v/>
      </c>
      <c r="AG118" s="328" t="str">
        <f>IFERROR(VLOOKUP(AG116,'P1'!$B:$AP,31,FALSE),"")</f>
        <v/>
      </c>
      <c r="AH118" s="328" t="str">
        <f>IFERROR(VLOOKUP(AH116,'P1'!$B:$AP,31,FALSE),"")</f>
        <v/>
      </c>
      <c r="AI118" s="328" t="str">
        <f>IFERROR(VLOOKUP(AI116,'P1'!$B:$AP,31,FALSE),"")</f>
        <v/>
      </c>
      <c r="AJ118" s="328" t="str">
        <f>IFERROR(VLOOKUP(AJ116,'P1'!$B:$AP,31,FALSE),"")</f>
        <v/>
      </c>
      <c r="AK118" s="328" t="str">
        <f>IFERROR(VLOOKUP(AK116,'P1'!$B:$AP,31,FALSE),"")</f>
        <v/>
      </c>
      <c r="AL118" s="328" t="str">
        <f>IFERROR(VLOOKUP(AL116,'P1'!$B:$AP,31,FALSE),"")</f>
        <v/>
      </c>
      <c r="AM118" s="328" t="str">
        <f>IFERROR(VLOOKUP(AM116,'P1'!$B:$AP,31,FALSE),"")</f>
        <v/>
      </c>
      <c r="AN118" s="550"/>
      <c r="AO118" s="528"/>
      <c r="AP118" s="555"/>
      <c r="AQ118" s="556"/>
      <c r="AR118" s="528"/>
      <c r="AS118" s="528"/>
      <c r="AT118" s="529"/>
      <c r="AU118" s="329"/>
      <c r="AV118" s="329"/>
      <c r="AX118" s="329"/>
      <c r="AY118" s="329"/>
    </row>
    <row r="119" spans="1:51" s="302" customFormat="1" ht="12" customHeight="1">
      <c r="A119" s="530">
        <v>33</v>
      </c>
      <c r="B119" s="533"/>
      <c r="C119" s="536"/>
      <c r="D119" s="539" t="s">
        <v>400</v>
      </c>
      <c r="E119" s="319"/>
      <c r="F119" s="542"/>
      <c r="G119" s="543"/>
      <c r="H119" s="320" t="s">
        <v>401</v>
      </c>
      <c r="I119" s="321"/>
      <c r="J119" s="321"/>
      <c r="K119" s="321"/>
      <c r="L119" s="321"/>
      <c r="M119" s="321"/>
      <c r="N119" s="321"/>
      <c r="O119" s="321"/>
      <c r="P119" s="321"/>
      <c r="Q119" s="321"/>
      <c r="R119" s="321"/>
      <c r="S119" s="321"/>
      <c r="T119" s="321"/>
      <c r="U119" s="321"/>
      <c r="V119" s="321"/>
      <c r="W119" s="321"/>
      <c r="X119" s="321"/>
      <c r="Y119" s="321"/>
      <c r="Z119" s="321"/>
      <c r="AA119" s="321"/>
      <c r="AB119" s="321"/>
      <c r="AC119" s="321"/>
      <c r="AD119" s="321"/>
      <c r="AE119" s="321"/>
      <c r="AF119" s="321"/>
      <c r="AG119" s="321"/>
      <c r="AH119" s="321"/>
      <c r="AI119" s="321"/>
      <c r="AJ119" s="321"/>
      <c r="AK119" s="321"/>
      <c r="AL119" s="321"/>
      <c r="AM119" s="321"/>
      <c r="AN119" s="548">
        <f t="shared" ref="AN119" si="122">IF(LEFT($AN$1,6)="共同生活援助",SUM(I120:AM120),SUM(I120:AM121))</f>
        <v>0</v>
      </c>
      <c r="AO119" s="526">
        <f>IF($AN$3="４週",AN119/4,AN119/(DAY(EOMONTH($I$21,0))/7))</f>
        <v>0</v>
      </c>
      <c r="AP119" s="551"/>
      <c r="AQ119" s="552"/>
      <c r="AR119" s="526" t="str">
        <f t="shared" ref="AR119" si="123">IF($AN$3="４週",AU120,AV120)</f>
        <v/>
      </c>
      <c r="AS119" s="526"/>
      <c r="AT119" s="529"/>
      <c r="AU119" s="322" t="s">
        <v>402</v>
      </c>
      <c r="AV119" s="322" t="s">
        <v>403</v>
      </c>
      <c r="AX119" s="322" t="s">
        <v>404</v>
      </c>
      <c r="AY119" s="322" t="s">
        <v>405</v>
      </c>
    </row>
    <row r="120" spans="1:51" s="302" customFormat="1" ht="12" customHeight="1">
      <c r="A120" s="531"/>
      <c r="B120" s="534"/>
      <c r="C120" s="537"/>
      <c r="D120" s="540"/>
      <c r="E120" s="323"/>
      <c r="F120" s="544"/>
      <c r="G120" s="545"/>
      <c r="H120" s="324" t="s">
        <v>406</v>
      </c>
      <c r="I120" s="328" t="str">
        <f>IFERROR(VLOOKUP(I119,'P1'!$B:$AP,41,FALSE),"")</f>
        <v/>
      </c>
      <c r="J120" s="328" t="str">
        <f>IFERROR(VLOOKUP(J119,'P1'!$B:$AP,41,FALSE),"")</f>
        <v/>
      </c>
      <c r="K120" s="328" t="str">
        <f>IFERROR(VLOOKUP(K119,'P1'!$B:$AP,41,FALSE),"")</f>
        <v/>
      </c>
      <c r="L120" s="328" t="str">
        <f>IFERROR(VLOOKUP(L119,'P1'!$B:$AP,41,FALSE),"")</f>
        <v/>
      </c>
      <c r="M120" s="328" t="str">
        <f>IFERROR(VLOOKUP(M119,'P1'!$B:$AP,41,FALSE),"")</f>
        <v/>
      </c>
      <c r="N120" s="328" t="str">
        <f>IFERROR(VLOOKUP(N119,'P1'!$B:$AP,41,FALSE),"")</f>
        <v/>
      </c>
      <c r="O120" s="328" t="str">
        <f>IFERROR(VLOOKUP(O119,'P1'!$B:$AP,41,FALSE),"")</f>
        <v/>
      </c>
      <c r="P120" s="328" t="str">
        <f>IFERROR(VLOOKUP(P119,'P1'!$B:$AP,41,FALSE),"")</f>
        <v/>
      </c>
      <c r="Q120" s="328" t="str">
        <f>IFERROR(VLOOKUP(Q119,'P1'!$B:$AP,41,FALSE),"")</f>
        <v/>
      </c>
      <c r="R120" s="328" t="str">
        <f>IFERROR(VLOOKUP(R119,'P1'!$B:$AP,41,FALSE),"")</f>
        <v/>
      </c>
      <c r="S120" s="328" t="str">
        <f>IFERROR(VLOOKUP(S119,'P1'!$B:$AP,41,FALSE),"")</f>
        <v/>
      </c>
      <c r="T120" s="328" t="str">
        <f>IFERROR(VLOOKUP(T119,'P1'!$B:$AP,41,FALSE),"")</f>
        <v/>
      </c>
      <c r="U120" s="328" t="str">
        <f>IFERROR(VLOOKUP(U119,'P1'!$B:$AP,41,FALSE),"")</f>
        <v/>
      </c>
      <c r="V120" s="328" t="str">
        <f>IFERROR(VLOOKUP(V119,'P1'!$B:$AP,41,FALSE),"")</f>
        <v/>
      </c>
      <c r="W120" s="328" t="str">
        <f>IFERROR(VLOOKUP(W119,'P1'!$B:$AP,41,FALSE),"")</f>
        <v/>
      </c>
      <c r="X120" s="328" t="str">
        <f>IFERROR(VLOOKUP(X119,'P1'!$B:$AP,41,FALSE),"")</f>
        <v/>
      </c>
      <c r="Y120" s="328" t="str">
        <f>IFERROR(VLOOKUP(Y119,'P1'!$B:$AP,41,FALSE),"")</f>
        <v/>
      </c>
      <c r="Z120" s="328" t="str">
        <f>IFERROR(VLOOKUP(Z119,'P1'!$B:$AP,41,FALSE),"")</f>
        <v/>
      </c>
      <c r="AA120" s="328" t="str">
        <f>IFERROR(VLOOKUP(AA119,'P1'!$B:$AP,41,FALSE),"")</f>
        <v/>
      </c>
      <c r="AB120" s="328" t="str">
        <f>IFERROR(VLOOKUP(AB119,'P1'!$B:$AP,41,FALSE),"")</f>
        <v/>
      </c>
      <c r="AC120" s="328" t="str">
        <f>IFERROR(VLOOKUP(AC119,'P1'!$B:$AP,41,FALSE),"")</f>
        <v/>
      </c>
      <c r="AD120" s="328" t="str">
        <f>IFERROR(VLOOKUP(AD119,'P1'!$B:$AP,41,FALSE),"")</f>
        <v/>
      </c>
      <c r="AE120" s="328" t="str">
        <f>IFERROR(VLOOKUP(AE119,'P1'!$B:$AP,41,FALSE),"")</f>
        <v/>
      </c>
      <c r="AF120" s="328" t="str">
        <f>IFERROR(VLOOKUP(AF119,'P1'!$B:$AP,41,FALSE),"")</f>
        <v/>
      </c>
      <c r="AG120" s="328" t="str">
        <f>IFERROR(VLOOKUP(AG119,'P1'!$B:$AP,41,FALSE),"")</f>
        <v/>
      </c>
      <c r="AH120" s="328" t="str">
        <f>IFERROR(VLOOKUP(AH119,'P1'!$B:$AP,41,FALSE),"")</f>
        <v/>
      </c>
      <c r="AI120" s="328" t="str">
        <f>IFERROR(VLOOKUP(AI119,'P1'!$B:$AP,41,FALSE),"")</f>
        <v/>
      </c>
      <c r="AJ120" s="328" t="str">
        <f>IFERROR(VLOOKUP(AJ119,'P1'!$B:$AP,41,FALSE),"")</f>
        <v/>
      </c>
      <c r="AK120" s="328" t="str">
        <f>IFERROR(VLOOKUP(AK119,'P1'!$B:$AP,41,FALSE),"")</f>
        <v/>
      </c>
      <c r="AL120" s="328" t="str">
        <f>IFERROR(VLOOKUP(AL119,'P1'!$B:$AP,41,FALSE),"")</f>
        <v/>
      </c>
      <c r="AM120" s="328" t="str">
        <f>IFERROR(VLOOKUP(AM119,'P1'!$B:$AP,41,FALSE),"")</f>
        <v/>
      </c>
      <c r="AN120" s="549"/>
      <c r="AO120" s="527"/>
      <c r="AP120" s="553"/>
      <c r="AQ120" s="554"/>
      <c r="AR120" s="527"/>
      <c r="AS120" s="527"/>
      <c r="AT120" s="529"/>
      <c r="AU120" s="326" t="str">
        <f t="shared" ref="AU120" si="124">IFERROR(IF($D119="□",($AO119/$AK$6),($AO119/$AK$8)),"")</f>
        <v/>
      </c>
      <c r="AV120" s="326" t="str">
        <f t="shared" ref="AV120" si="125">IFERROR(IF($D119="□",($AN119/$AO$6),($AN119/$AO$8)),"")</f>
        <v/>
      </c>
      <c r="AX120" s="326" t="s">
        <v>565</v>
      </c>
      <c r="AY120" s="326" t="s">
        <v>565</v>
      </c>
    </row>
    <row r="121" spans="1:51" s="302" customFormat="1" ht="12" customHeight="1">
      <c r="A121" s="532"/>
      <c r="B121" s="535"/>
      <c r="C121" s="538"/>
      <c r="D121" s="541"/>
      <c r="E121" s="323"/>
      <c r="F121" s="546"/>
      <c r="G121" s="547"/>
      <c r="H121" s="327" t="s">
        <v>407</v>
      </c>
      <c r="I121" s="328" t="str">
        <f>IFERROR(VLOOKUP(I119,'P1'!$B:$AP,31,FALSE),"")</f>
        <v/>
      </c>
      <c r="J121" s="328" t="str">
        <f>IFERROR(VLOOKUP(J119,'P1'!$B:$AP,31,FALSE),"")</f>
        <v/>
      </c>
      <c r="K121" s="328" t="str">
        <f>IFERROR(VLOOKUP(K119,'P1'!$B:$AP,31,FALSE),"")</f>
        <v/>
      </c>
      <c r="L121" s="328" t="str">
        <f>IFERROR(VLOOKUP(L119,'P1'!$B:$AP,31,FALSE),"")</f>
        <v/>
      </c>
      <c r="M121" s="328" t="str">
        <f>IFERROR(VLOOKUP(M119,'P1'!$B:$AP,31,FALSE),"")</f>
        <v/>
      </c>
      <c r="N121" s="328" t="str">
        <f>IFERROR(VLOOKUP(N119,'P1'!$B:$AP,31,FALSE),"")</f>
        <v/>
      </c>
      <c r="O121" s="328" t="str">
        <f>IFERROR(VLOOKUP(O119,'P1'!$B:$AP,31,FALSE),"")</f>
        <v/>
      </c>
      <c r="P121" s="328" t="str">
        <f>IFERROR(VLOOKUP(P119,'P1'!$B:$AP,31,FALSE),"")</f>
        <v/>
      </c>
      <c r="Q121" s="328" t="str">
        <f>IFERROR(VLOOKUP(Q119,'P1'!$B:$AP,31,FALSE),"")</f>
        <v/>
      </c>
      <c r="R121" s="328" t="str">
        <f>IFERROR(VLOOKUP(R119,'P1'!$B:$AP,31,FALSE),"")</f>
        <v/>
      </c>
      <c r="S121" s="328" t="str">
        <f>IFERROR(VLOOKUP(S119,'P1'!$B:$AP,31,FALSE),"")</f>
        <v/>
      </c>
      <c r="T121" s="328" t="str">
        <f>IFERROR(VLOOKUP(T119,'P1'!$B:$AP,31,FALSE),"")</f>
        <v/>
      </c>
      <c r="U121" s="328" t="str">
        <f>IFERROR(VLOOKUP(U119,'P1'!$B:$AP,31,FALSE),"")</f>
        <v/>
      </c>
      <c r="V121" s="328" t="str">
        <f>IFERROR(VLOOKUP(V119,'P1'!$B:$AP,31,FALSE),"")</f>
        <v/>
      </c>
      <c r="W121" s="328" t="str">
        <f>IFERROR(VLOOKUP(W119,'P1'!$B:$AP,31,FALSE),"")</f>
        <v/>
      </c>
      <c r="X121" s="328" t="str">
        <f>IFERROR(VLOOKUP(X119,'P1'!$B:$AP,31,FALSE),"")</f>
        <v/>
      </c>
      <c r="Y121" s="328" t="str">
        <f>IFERROR(VLOOKUP(Y119,'P1'!$B:$AP,31,FALSE),"")</f>
        <v/>
      </c>
      <c r="Z121" s="328" t="str">
        <f>IFERROR(VLOOKUP(Z119,'P1'!$B:$AP,31,FALSE),"")</f>
        <v/>
      </c>
      <c r="AA121" s="328" t="str">
        <f>IFERROR(VLOOKUP(AA119,'P1'!$B:$AP,31,FALSE),"")</f>
        <v/>
      </c>
      <c r="AB121" s="328" t="str">
        <f>IFERROR(VLOOKUP(AB119,'P1'!$B:$AP,31,FALSE),"")</f>
        <v/>
      </c>
      <c r="AC121" s="328" t="str">
        <f>IFERROR(VLOOKUP(AC119,'P1'!$B:$AP,31,FALSE),"")</f>
        <v/>
      </c>
      <c r="AD121" s="328" t="str">
        <f>IFERROR(VLOOKUP(AD119,'P1'!$B:$AP,31,FALSE),"")</f>
        <v/>
      </c>
      <c r="AE121" s="328" t="str">
        <f>IFERROR(VLOOKUP(AE119,'P1'!$B:$AP,31,FALSE),"")</f>
        <v/>
      </c>
      <c r="AF121" s="328" t="str">
        <f>IFERROR(VLOOKUP(AF119,'P1'!$B:$AP,31,FALSE),"")</f>
        <v/>
      </c>
      <c r="AG121" s="328" t="str">
        <f>IFERROR(VLOOKUP(AG119,'P1'!$B:$AP,31,FALSE),"")</f>
        <v/>
      </c>
      <c r="AH121" s="328" t="str">
        <f>IFERROR(VLOOKUP(AH119,'P1'!$B:$AP,31,FALSE),"")</f>
        <v/>
      </c>
      <c r="AI121" s="328" t="str">
        <f>IFERROR(VLOOKUP(AI119,'P1'!$B:$AP,31,FALSE),"")</f>
        <v/>
      </c>
      <c r="AJ121" s="328" t="str">
        <f>IFERROR(VLOOKUP(AJ119,'P1'!$B:$AP,31,FALSE),"")</f>
        <v/>
      </c>
      <c r="AK121" s="328" t="str">
        <f>IFERROR(VLOOKUP(AK119,'P1'!$B:$AP,31,FALSE),"")</f>
        <v/>
      </c>
      <c r="AL121" s="328" t="str">
        <f>IFERROR(VLOOKUP(AL119,'P1'!$B:$AP,31,FALSE),"")</f>
        <v/>
      </c>
      <c r="AM121" s="328" t="str">
        <f>IFERROR(VLOOKUP(AM119,'P1'!$B:$AP,31,FALSE),"")</f>
        <v/>
      </c>
      <c r="AN121" s="550"/>
      <c r="AO121" s="528"/>
      <c r="AP121" s="555"/>
      <c r="AQ121" s="556"/>
      <c r="AR121" s="528"/>
      <c r="AS121" s="528"/>
      <c r="AT121" s="529"/>
      <c r="AU121" s="329"/>
      <c r="AV121" s="329"/>
      <c r="AX121" s="329"/>
      <c r="AY121" s="329"/>
    </row>
    <row r="122" spans="1:51" s="302" customFormat="1" ht="12" customHeight="1">
      <c r="A122" s="530">
        <v>34</v>
      </c>
      <c r="B122" s="533"/>
      <c r="C122" s="536"/>
      <c r="D122" s="539" t="s">
        <v>400</v>
      </c>
      <c r="E122" s="319"/>
      <c r="F122" s="542"/>
      <c r="G122" s="543"/>
      <c r="H122" s="320" t="s">
        <v>401</v>
      </c>
      <c r="I122" s="321"/>
      <c r="J122" s="321"/>
      <c r="K122" s="321"/>
      <c r="L122" s="321"/>
      <c r="M122" s="321"/>
      <c r="N122" s="321"/>
      <c r="O122" s="321"/>
      <c r="P122" s="321"/>
      <c r="Q122" s="321"/>
      <c r="R122" s="321"/>
      <c r="S122" s="321"/>
      <c r="T122" s="321"/>
      <c r="U122" s="321"/>
      <c r="V122" s="321"/>
      <c r="W122" s="321"/>
      <c r="X122" s="321"/>
      <c r="Y122" s="321"/>
      <c r="Z122" s="321"/>
      <c r="AA122" s="321"/>
      <c r="AB122" s="321"/>
      <c r="AC122" s="321"/>
      <c r="AD122" s="321"/>
      <c r="AE122" s="321"/>
      <c r="AF122" s="321"/>
      <c r="AG122" s="321"/>
      <c r="AH122" s="321"/>
      <c r="AI122" s="321"/>
      <c r="AJ122" s="321"/>
      <c r="AK122" s="321"/>
      <c r="AL122" s="321"/>
      <c r="AM122" s="321"/>
      <c r="AN122" s="548">
        <f t="shared" ref="AN122" si="126">IF(LEFT($AN$1,6)="共同生活援助",SUM(I123:AM123),SUM(I123:AM124))</f>
        <v>0</v>
      </c>
      <c r="AO122" s="526">
        <f>IF($AN$3="４週",AN122/4,AN122/(DAY(EOMONTH($I$21,0))/7))</f>
        <v>0</v>
      </c>
      <c r="AP122" s="551"/>
      <c r="AQ122" s="552"/>
      <c r="AR122" s="526" t="str">
        <f t="shared" ref="AR122" si="127">IF($AN$3="４週",AU123,AV123)</f>
        <v/>
      </c>
      <c r="AS122" s="526"/>
      <c r="AT122" s="529"/>
      <c r="AU122" s="322" t="s">
        <v>402</v>
      </c>
      <c r="AV122" s="322" t="s">
        <v>403</v>
      </c>
      <c r="AX122" s="322" t="s">
        <v>404</v>
      </c>
      <c r="AY122" s="322" t="s">
        <v>405</v>
      </c>
    </row>
    <row r="123" spans="1:51" s="302" customFormat="1" ht="12" customHeight="1">
      <c r="A123" s="531"/>
      <c r="B123" s="534"/>
      <c r="C123" s="537"/>
      <c r="D123" s="540"/>
      <c r="E123" s="323"/>
      <c r="F123" s="544"/>
      <c r="G123" s="545"/>
      <c r="H123" s="324" t="s">
        <v>406</v>
      </c>
      <c r="I123" s="328" t="str">
        <f>IFERROR(VLOOKUP(I122,'P1'!$B:$AP,41,FALSE),"")</f>
        <v/>
      </c>
      <c r="J123" s="328" t="str">
        <f>IFERROR(VLOOKUP(J122,'P1'!$B:$AP,41,FALSE),"")</f>
        <v/>
      </c>
      <c r="K123" s="328" t="str">
        <f>IFERROR(VLOOKUP(K122,'P1'!$B:$AP,41,FALSE),"")</f>
        <v/>
      </c>
      <c r="L123" s="328" t="str">
        <f>IFERROR(VLOOKUP(L122,'P1'!$B:$AP,41,FALSE),"")</f>
        <v/>
      </c>
      <c r="M123" s="328" t="str">
        <f>IFERROR(VLOOKUP(M122,'P1'!$B:$AP,41,FALSE),"")</f>
        <v/>
      </c>
      <c r="N123" s="328" t="str">
        <f>IFERROR(VLOOKUP(N122,'P1'!$B:$AP,41,FALSE),"")</f>
        <v/>
      </c>
      <c r="O123" s="328" t="str">
        <f>IFERROR(VLOOKUP(O122,'P1'!$B:$AP,41,FALSE),"")</f>
        <v/>
      </c>
      <c r="P123" s="328" t="str">
        <f>IFERROR(VLOOKUP(P122,'P1'!$B:$AP,41,FALSE),"")</f>
        <v/>
      </c>
      <c r="Q123" s="328" t="str">
        <f>IFERROR(VLOOKUP(Q122,'P1'!$B:$AP,41,FALSE),"")</f>
        <v/>
      </c>
      <c r="R123" s="328" t="str">
        <f>IFERROR(VLOOKUP(R122,'P1'!$B:$AP,41,FALSE),"")</f>
        <v/>
      </c>
      <c r="S123" s="328" t="str">
        <f>IFERROR(VLOOKUP(S122,'P1'!$B:$AP,41,FALSE),"")</f>
        <v/>
      </c>
      <c r="T123" s="328" t="str">
        <f>IFERROR(VLOOKUP(T122,'P1'!$B:$AP,41,FALSE),"")</f>
        <v/>
      </c>
      <c r="U123" s="328" t="str">
        <f>IFERROR(VLOOKUP(U122,'P1'!$B:$AP,41,FALSE),"")</f>
        <v/>
      </c>
      <c r="V123" s="328" t="str">
        <f>IFERROR(VLOOKUP(V122,'P1'!$B:$AP,41,FALSE),"")</f>
        <v/>
      </c>
      <c r="W123" s="328" t="str">
        <f>IFERROR(VLOOKUP(W122,'P1'!$B:$AP,41,FALSE),"")</f>
        <v/>
      </c>
      <c r="X123" s="328" t="str">
        <f>IFERROR(VLOOKUP(X122,'P1'!$B:$AP,41,FALSE),"")</f>
        <v/>
      </c>
      <c r="Y123" s="328" t="str">
        <f>IFERROR(VLOOKUP(Y122,'P1'!$B:$AP,41,FALSE),"")</f>
        <v/>
      </c>
      <c r="Z123" s="328" t="str">
        <f>IFERROR(VLOOKUP(Z122,'P1'!$B:$AP,41,FALSE),"")</f>
        <v/>
      </c>
      <c r="AA123" s="328" t="str">
        <f>IFERROR(VLOOKUP(AA122,'P1'!$B:$AP,41,FALSE),"")</f>
        <v/>
      </c>
      <c r="AB123" s="328" t="str">
        <f>IFERROR(VLOOKUP(AB122,'P1'!$B:$AP,41,FALSE),"")</f>
        <v/>
      </c>
      <c r="AC123" s="328" t="str">
        <f>IFERROR(VLOOKUP(AC122,'P1'!$B:$AP,41,FALSE),"")</f>
        <v/>
      </c>
      <c r="AD123" s="328" t="str">
        <f>IFERROR(VLOOKUP(AD122,'P1'!$B:$AP,41,FALSE),"")</f>
        <v/>
      </c>
      <c r="AE123" s="328" t="str">
        <f>IFERROR(VLOOKUP(AE122,'P1'!$B:$AP,41,FALSE),"")</f>
        <v/>
      </c>
      <c r="AF123" s="328" t="str">
        <f>IFERROR(VLOOKUP(AF122,'P1'!$B:$AP,41,FALSE),"")</f>
        <v/>
      </c>
      <c r="AG123" s="328" t="str">
        <f>IFERROR(VLOOKUP(AG122,'P1'!$B:$AP,41,FALSE),"")</f>
        <v/>
      </c>
      <c r="AH123" s="328" t="str">
        <f>IFERROR(VLOOKUP(AH122,'P1'!$B:$AP,41,FALSE),"")</f>
        <v/>
      </c>
      <c r="AI123" s="328" t="str">
        <f>IFERROR(VLOOKUP(AI122,'P1'!$B:$AP,41,FALSE),"")</f>
        <v/>
      </c>
      <c r="AJ123" s="328" t="str">
        <f>IFERROR(VLOOKUP(AJ122,'P1'!$B:$AP,41,FALSE),"")</f>
        <v/>
      </c>
      <c r="AK123" s="328" t="str">
        <f>IFERROR(VLOOKUP(AK122,'P1'!$B:$AP,41,FALSE),"")</f>
        <v/>
      </c>
      <c r="AL123" s="328" t="str">
        <f>IFERROR(VLOOKUP(AL122,'P1'!$B:$AP,41,FALSE),"")</f>
        <v/>
      </c>
      <c r="AM123" s="328" t="str">
        <f>IFERROR(VLOOKUP(AM122,'P1'!$B:$AP,41,FALSE),"")</f>
        <v/>
      </c>
      <c r="AN123" s="549"/>
      <c r="AO123" s="527"/>
      <c r="AP123" s="553"/>
      <c r="AQ123" s="554"/>
      <c r="AR123" s="527"/>
      <c r="AS123" s="527"/>
      <c r="AT123" s="529"/>
      <c r="AU123" s="326" t="str">
        <f t="shared" ref="AU123" si="128">IFERROR(IF($D122="□",($AO122/$AK$6),($AO122/$AK$8)),"")</f>
        <v/>
      </c>
      <c r="AV123" s="326" t="str">
        <f t="shared" ref="AV123" si="129">IFERROR(IF($D122="□",($AN122/$AO$6),($AN122/$AO$8)),"")</f>
        <v/>
      </c>
      <c r="AX123" s="326" t="s">
        <v>565</v>
      </c>
      <c r="AY123" s="326" t="s">
        <v>565</v>
      </c>
    </row>
    <row r="124" spans="1:51" s="302" customFormat="1" ht="12" customHeight="1">
      <c r="A124" s="532"/>
      <c r="B124" s="535"/>
      <c r="C124" s="538"/>
      <c r="D124" s="541"/>
      <c r="E124" s="323"/>
      <c r="F124" s="546"/>
      <c r="G124" s="547"/>
      <c r="H124" s="327" t="s">
        <v>407</v>
      </c>
      <c r="I124" s="330" t="str">
        <f>IFERROR(VLOOKUP(I122,'P1'!$B:$AP,31,FALSE),"")</f>
        <v/>
      </c>
      <c r="J124" s="328" t="str">
        <f>IFERROR(VLOOKUP(J122,'P1'!$B:$AP,31,FALSE),"")</f>
        <v/>
      </c>
      <c r="K124" s="328" t="str">
        <f>IFERROR(VLOOKUP(K122,'P1'!$B:$AP,31,FALSE),"")</f>
        <v/>
      </c>
      <c r="L124" s="328" t="str">
        <f>IFERROR(VLOOKUP(L122,'P1'!$B:$AP,31,FALSE),"")</f>
        <v/>
      </c>
      <c r="M124" s="328" t="str">
        <f>IFERROR(VLOOKUP(M122,'P1'!$B:$AP,31,FALSE),"")</f>
        <v/>
      </c>
      <c r="N124" s="328" t="str">
        <f>IFERROR(VLOOKUP(N122,'P1'!$B:$AP,31,FALSE),"")</f>
        <v/>
      </c>
      <c r="O124" s="328" t="str">
        <f>IFERROR(VLOOKUP(O122,'P1'!$B:$AP,31,FALSE),"")</f>
        <v/>
      </c>
      <c r="P124" s="328" t="str">
        <f>IFERROR(VLOOKUP(P122,'P1'!$B:$AP,31,FALSE),"")</f>
        <v/>
      </c>
      <c r="Q124" s="328" t="str">
        <f>IFERROR(VLOOKUP(Q122,'P1'!$B:$AP,31,FALSE),"")</f>
        <v/>
      </c>
      <c r="R124" s="328" t="str">
        <f>IFERROR(VLOOKUP(R122,'P1'!$B:$AP,31,FALSE),"")</f>
        <v/>
      </c>
      <c r="S124" s="328" t="str">
        <f>IFERROR(VLOOKUP(S122,'P1'!$B:$AP,31,FALSE),"")</f>
        <v/>
      </c>
      <c r="T124" s="328" t="str">
        <f>IFERROR(VLOOKUP(T122,'P1'!$B:$AP,31,FALSE),"")</f>
        <v/>
      </c>
      <c r="U124" s="328" t="str">
        <f>IFERROR(VLOOKUP(U122,'P1'!$B:$AP,31,FALSE),"")</f>
        <v/>
      </c>
      <c r="V124" s="328" t="str">
        <f>IFERROR(VLOOKUP(V122,'P1'!$B:$AP,31,FALSE),"")</f>
        <v/>
      </c>
      <c r="W124" s="328" t="str">
        <f>IFERROR(VLOOKUP(W122,'P1'!$B:$AP,31,FALSE),"")</f>
        <v/>
      </c>
      <c r="X124" s="328" t="str">
        <f>IFERROR(VLOOKUP(X122,'P1'!$B:$AP,31,FALSE),"")</f>
        <v/>
      </c>
      <c r="Y124" s="328" t="str">
        <f>IFERROR(VLOOKUP(Y122,'P1'!$B:$AP,31,FALSE),"")</f>
        <v/>
      </c>
      <c r="Z124" s="328" t="str">
        <f>IFERROR(VLOOKUP(Z122,'P1'!$B:$AP,31,FALSE),"")</f>
        <v/>
      </c>
      <c r="AA124" s="328" t="str">
        <f>IFERROR(VLOOKUP(AA122,'P1'!$B:$AP,31,FALSE),"")</f>
        <v/>
      </c>
      <c r="AB124" s="328" t="str">
        <f>IFERROR(VLOOKUP(AB122,'P1'!$B:$AP,31,FALSE),"")</f>
        <v/>
      </c>
      <c r="AC124" s="328" t="str">
        <f>IFERROR(VLOOKUP(AC122,'P1'!$B:$AP,31,FALSE),"")</f>
        <v/>
      </c>
      <c r="AD124" s="328" t="str">
        <f>IFERROR(VLOOKUP(AD122,'P1'!$B:$AP,31,FALSE),"")</f>
        <v/>
      </c>
      <c r="AE124" s="328" t="str">
        <f>IFERROR(VLOOKUP(AE122,'P1'!$B:$AP,31,FALSE),"")</f>
        <v/>
      </c>
      <c r="AF124" s="328" t="str">
        <f>IFERROR(VLOOKUP(AF122,'P1'!$B:$AP,31,FALSE),"")</f>
        <v/>
      </c>
      <c r="AG124" s="328" t="str">
        <f>IFERROR(VLOOKUP(AG122,'P1'!$B:$AP,31,FALSE),"")</f>
        <v/>
      </c>
      <c r="AH124" s="328" t="str">
        <f>IFERROR(VLOOKUP(AH122,'P1'!$B:$AP,31,FALSE),"")</f>
        <v/>
      </c>
      <c r="AI124" s="328" t="str">
        <f>IFERROR(VLOOKUP(AI122,'P1'!$B:$AP,31,FALSE),"")</f>
        <v/>
      </c>
      <c r="AJ124" s="328" t="str">
        <f>IFERROR(VLOOKUP(AJ122,'P1'!$B:$AP,31,FALSE),"")</f>
        <v/>
      </c>
      <c r="AK124" s="328" t="str">
        <f>IFERROR(VLOOKUP(AK122,'P1'!$B:$AP,31,FALSE),"")</f>
        <v/>
      </c>
      <c r="AL124" s="328" t="str">
        <f>IFERROR(VLOOKUP(AL122,'P1'!$B:$AP,31,FALSE),"")</f>
        <v/>
      </c>
      <c r="AM124" s="328" t="str">
        <f>IFERROR(VLOOKUP(AM122,'P1'!$B:$AP,31,FALSE),"")</f>
        <v/>
      </c>
      <c r="AN124" s="550"/>
      <c r="AO124" s="528"/>
      <c r="AP124" s="555"/>
      <c r="AQ124" s="556"/>
      <c r="AR124" s="528"/>
      <c r="AS124" s="528"/>
      <c r="AT124" s="529"/>
      <c r="AU124" s="329"/>
      <c r="AV124" s="329"/>
      <c r="AX124" s="329"/>
      <c r="AY124" s="329"/>
    </row>
    <row r="125" spans="1:51" s="302" customFormat="1" ht="12" customHeight="1">
      <c r="A125" s="530">
        <v>35</v>
      </c>
      <c r="B125" s="533"/>
      <c r="C125" s="536"/>
      <c r="D125" s="539" t="s">
        <v>400</v>
      </c>
      <c r="E125" s="319"/>
      <c r="F125" s="542"/>
      <c r="G125" s="543"/>
      <c r="H125" s="320" t="s">
        <v>401</v>
      </c>
      <c r="I125" s="321"/>
      <c r="J125" s="321"/>
      <c r="K125" s="321"/>
      <c r="L125" s="321"/>
      <c r="M125" s="321"/>
      <c r="N125" s="321"/>
      <c r="O125" s="321"/>
      <c r="P125" s="321"/>
      <c r="Q125" s="321"/>
      <c r="R125" s="321"/>
      <c r="S125" s="321"/>
      <c r="T125" s="321"/>
      <c r="U125" s="321"/>
      <c r="V125" s="321"/>
      <c r="W125" s="321"/>
      <c r="X125" s="321"/>
      <c r="Y125" s="321"/>
      <c r="Z125" s="321"/>
      <c r="AA125" s="321"/>
      <c r="AB125" s="321"/>
      <c r="AC125" s="321"/>
      <c r="AD125" s="321"/>
      <c r="AE125" s="321"/>
      <c r="AF125" s="321"/>
      <c r="AG125" s="321"/>
      <c r="AH125" s="321"/>
      <c r="AI125" s="321"/>
      <c r="AJ125" s="321"/>
      <c r="AK125" s="321"/>
      <c r="AL125" s="321"/>
      <c r="AM125" s="321"/>
      <c r="AN125" s="548">
        <f t="shared" ref="AN125" si="130">IF(LEFT($AN$1,6)="共同生活援助",SUM(I126:AM126),SUM(I126:AM127))</f>
        <v>0</v>
      </c>
      <c r="AO125" s="526">
        <f>IF($AN$3="４週",AN125/4,AN125/(DAY(EOMONTH($I$21,0))/7))</f>
        <v>0</v>
      </c>
      <c r="AP125" s="551"/>
      <c r="AQ125" s="552"/>
      <c r="AR125" s="526" t="str">
        <f t="shared" ref="AR125" si="131">IF($AN$3="４週",AU126,AV126)</f>
        <v/>
      </c>
      <c r="AS125" s="526"/>
      <c r="AT125" s="529"/>
      <c r="AU125" s="322" t="s">
        <v>402</v>
      </c>
      <c r="AV125" s="322" t="s">
        <v>403</v>
      </c>
      <c r="AX125" s="322" t="s">
        <v>404</v>
      </c>
      <c r="AY125" s="322" t="s">
        <v>405</v>
      </c>
    </row>
    <row r="126" spans="1:51" s="302" customFormat="1" ht="12" customHeight="1">
      <c r="A126" s="531"/>
      <c r="B126" s="534"/>
      <c r="C126" s="537"/>
      <c r="D126" s="540"/>
      <c r="E126" s="323"/>
      <c r="F126" s="544"/>
      <c r="G126" s="545"/>
      <c r="H126" s="324" t="s">
        <v>406</v>
      </c>
      <c r="I126" s="328" t="str">
        <f>IFERROR(VLOOKUP(I125,'P1'!$B:$AP,41,FALSE),"")</f>
        <v/>
      </c>
      <c r="J126" s="328" t="str">
        <f>IFERROR(VLOOKUP(J125,'P1'!$B:$AP,41,FALSE),"")</f>
        <v/>
      </c>
      <c r="K126" s="328" t="str">
        <f>IFERROR(VLOOKUP(K125,'P1'!$B:$AP,41,FALSE),"")</f>
        <v/>
      </c>
      <c r="L126" s="328" t="str">
        <f>IFERROR(VLOOKUP(L125,'P1'!$B:$AP,41,FALSE),"")</f>
        <v/>
      </c>
      <c r="M126" s="328" t="str">
        <f>IFERROR(VLOOKUP(M125,'P1'!$B:$AP,41,FALSE),"")</f>
        <v/>
      </c>
      <c r="N126" s="328" t="str">
        <f>IFERROR(VLOOKUP(N125,'P1'!$B:$AP,41,FALSE),"")</f>
        <v/>
      </c>
      <c r="O126" s="328" t="str">
        <f>IFERROR(VLOOKUP(O125,'P1'!$B:$AP,41,FALSE),"")</f>
        <v/>
      </c>
      <c r="P126" s="328" t="str">
        <f>IFERROR(VLOOKUP(P125,'P1'!$B:$AP,41,FALSE),"")</f>
        <v/>
      </c>
      <c r="Q126" s="328" t="str">
        <f>IFERROR(VLOOKUP(Q125,'P1'!$B:$AP,41,FALSE),"")</f>
        <v/>
      </c>
      <c r="R126" s="328" t="str">
        <f>IFERROR(VLOOKUP(R125,'P1'!$B:$AP,41,FALSE),"")</f>
        <v/>
      </c>
      <c r="S126" s="328" t="str">
        <f>IFERROR(VLOOKUP(S125,'P1'!$B:$AP,41,FALSE),"")</f>
        <v/>
      </c>
      <c r="T126" s="328" t="str">
        <f>IFERROR(VLOOKUP(T125,'P1'!$B:$AP,41,FALSE),"")</f>
        <v/>
      </c>
      <c r="U126" s="328" t="str">
        <f>IFERROR(VLOOKUP(U125,'P1'!$B:$AP,41,FALSE),"")</f>
        <v/>
      </c>
      <c r="V126" s="328" t="str">
        <f>IFERROR(VLOOKUP(V125,'P1'!$B:$AP,41,FALSE),"")</f>
        <v/>
      </c>
      <c r="W126" s="328" t="str">
        <f>IFERROR(VLOOKUP(W125,'P1'!$B:$AP,41,FALSE),"")</f>
        <v/>
      </c>
      <c r="X126" s="328" t="str">
        <f>IFERROR(VLOOKUP(X125,'P1'!$B:$AP,41,FALSE),"")</f>
        <v/>
      </c>
      <c r="Y126" s="328" t="str">
        <f>IFERROR(VLOOKUP(Y125,'P1'!$B:$AP,41,FALSE),"")</f>
        <v/>
      </c>
      <c r="Z126" s="328" t="str">
        <f>IFERROR(VLOOKUP(Z125,'P1'!$B:$AP,41,FALSE),"")</f>
        <v/>
      </c>
      <c r="AA126" s="328" t="str">
        <f>IFERROR(VLOOKUP(AA125,'P1'!$B:$AP,41,FALSE),"")</f>
        <v/>
      </c>
      <c r="AB126" s="328" t="str">
        <f>IFERROR(VLOOKUP(AB125,'P1'!$B:$AP,41,FALSE),"")</f>
        <v/>
      </c>
      <c r="AC126" s="328" t="str">
        <f>IFERROR(VLOOKUP(AC125,'P1'!$B:$AP,41,FALSE),"")</f>
        <v/>
      </c>
      <c r="AD126" s="328" t="str">
        <f>IFERROR(VLOOKUP(AD125,'P1'!$B:$AP,41,FALSE),"")</f>
        <v/>
      </c>
      <c r="AE126" s="328" t="str">
        <f>IFERROR(VLOOKUP(AE125,'P1'!$B:$AP,41,FALSE),"")</f>
        <v/>
      </c>
      <c r="AF126" s="328" t="str">
        <f>IFERROR(VLOOKUP(AF125,'P1'!$B:$AP,41,FALSE),"")</f>
        <v/>
      </c>
      <c r="AG126" s="328" t="str">
        <f>IFERROR(VLOOKUP(AG125,'P1'!$B:$AP,41,FALSE),"")</f>
        <v/>
      </c>
      <c r="AH126" s="328" t="str">
        <f>IFERROR(VLOOKUP(AH125,'P1'!$B:$AP,41,FALSE),"")</f>
        <v/>
      </c>
      <c r="AI126" s="328" t="str">
        <f>IFERROR(VLOOKUP(AI125,'P1'!$B:$AP,41,FALSE),"")</f>
        <v/>
      </c>
      <c r="AJ126" s="328" t="str">
        <f>IFERROR(VLOOKUP(AJ125,'P1'!$B:$AP,41,FALSE),"")</f>
        <v/>
      </c>
      <c r="AK126" s="328" t="str">
        <f>IFERROR(VLOOKUP(AK125,'P1'!$B:$AP,41,FALSE),"")</f>
        <v/>
      </c>
      <c r="AL126" s="328" t="str">
        <f>IFERROR(VLOOKUP(AL125,'P1'!$B:$AP,41,FALSE),"")</f>
        <v/>
      </c>
      <c r="AM126" s="328" t="str">
        <f>IFERROR(VLOOKUP(AM125,'P1'!$B:$AP,41,FALSE),"")</f>
        <v/>
      </c>
      <c r="AN126" s="549"/>
      <c r="AO126" s="527"/>
      <c r="AP126" s="553"/>
      <c r="AQ126" s="554"/>
      <c r="AR126" s="527"/>
      <c r="AS126" s="527"/>
      <c r="AT126" s="529"/>
      <c r="AU126" s="326" t="str">
        <f t="shared" ref="AU126" si="132">IFERROR(IF($D125="□",($AO125/$AK$6),($AO125/$AK$8)),"")</f>
        <v/>
      </c>
      <c r="AV126" s="326" t="str">
        <f t="shared" ref="AV126" si="133">IFERROR(IF($D125="□",($AN125/$AO$6),($AN125/$AO$8)),"")</f>
        <v/>
      </c>
      <c r="AX126" s="326" t="s">
        <v>565</v>
      </c>
      <c r="AY126" s="326" t="s">
        <v>565</v>
      </c>
    </row>
    <row r="127" spans="1:51" s="302" customFormat="1" ht="12" customHeight="1">
      <c r="A127" s="532"/>
      <c r="B127" s="535"/>
      <c r="C127" s="538"/>
      <c r="D127" s="541"/>
      <c r="E127" s="323"/>
      <c r="F127" s="546"/>
      <c r="G127" s="547"/>
      <c r="H127" s="327" t="s">
        <v>407</v>
      </c>
      <c r="I127" s="328" t="str">
        <f>IFERROR(VLOOKUP(I125,'P1'!$B:$AP,31,FALSE),"")</f>
        <v/>
      </c>
      <c r="J127" s="328" t="str">
        <f>IFERROR(VLOOKUP(J125,'P1'!$B:$AP,31,FALSE),"")</f>
        <v/>
      </c>
      <c r="K127" s="328" t="str">
        <f>IFERROR(VLOOKUP(K125,'P1'!$B:$AP,31,FALSE),"")</f>
        <v/>
      </c>
      <c r="L127" s="328" t="str">
        <f>IFERROR(VLOOKUP(L125,'P1'!$B:$AP,31,FALSE),"")</f>
        <v/>
      </c>
      <c r="M127" s="328" t="str">
        <f>IFERROR(VLOOKUP(M125,'P1'!$B:$AP,31,FALSE),"")</f>
        <v/>
      </c>
      <c r="N127" s="328" t="str">
        <f>IFERROR(VLOOKUP(N125,'P1'!$B:$AP,31,FALSE),"")</f>
        <v/>
      </c>
      <c r="O127" s="328" t="str">
        <f>IFERROR(VLOOKUP(O125,'P1'!$B:$AP,31,FALSE),"")</f>
        <v/>
      </c>
      <c r="P127" s="328" t="str">
        <f>IFERROR(VLOOKUP(P125,'P1'!$B:$AP,31,FALSE),"")</f>
        <v/>
      </c>
      <c r="Q127" s="328" t="str">
        <f>IFERROR(VLOOKUP(Q125,'P1'!$B:$AP,31,FALSE),"")</f>
        <v/>
      </c>
      <c r="R127" s="328" t="str">
        <f>IFERROR(VLOOKUP(R125,'P1'!$B:$AP,31,FALSE),"")</f>
        <v/>
      </c>
      <c r="S127" s="328" t="str">
        <f>IFERROR(VLOOKUP(S125,'P1'!$B:$AP,31,FALSE),"")</f>
        <v/>
      </c>
      <c r="T127" s="328" t="str">
        <f>IFERROR(VLOOKUP(T125,'P1'!$B:$AP,31,FALSE),"")</f>
        <v/>
      </c>
      <c r="U127" s="328" t="str">
        <f>IFERROR(VLOOKUP(U125,'P1'!$B:$AP,31,FALSE),"")</f>
        <v/>
      </c>
      <c r="V127" s="328" t="str">
        <f>IFERROR(VLOOKUP(V125,'P1'!$B:$AP,31,FALSE),"")</f>
        <v/>
      </c>
      <c r="W127" s="328" t="str">
        <f>IFERROR(VLOOKUP(W125,'P1'!$B:$AP,31,FALSE),"")</f>
        <v/>
      </c>
      <c r="X127" s="328" t="str">
        <f>IFERROR(VLOOKUP(X125,'P1'!$B:$AP,31,FALSE),"")</f>
        <v/>
      </c>
      <c r="Y127" s="328" t="str">
        <f>IFERROR(VLOOKUP(Y125,'P1'!$B:$AP,31,FALSE),"")</f>
        <v/>
      </c>
      <c r="Z127" s="328" t="str">
        <f>IFERROR(VLOOKUP(Z125,'P1'!$B:$AP,31,FALSE),"")</f>
        <v/>
      </c>
      <c r="AA127" s="328" t="str">
        <f>IFERROR(VLOOKUP(AA125,'P1'!$B:$AP,31,FALSE),"")</f>
        <v/>
      </c>
      <c r="AB127" s="328" t="str">
        <f>IFERROR(VLOOKUP(AB125,'P1'!$B:$AP,31,FALSE),"")</f>
        <v/>
      </c>
      <c r="AC127" s="328" t="str">
        <f>IFERROR(VLOOKUP(AC125,'P1'!$B:$AP,31,FALSE),"")</f>
        <v/>
      </c>
      <c r="AD127" s="328" t="str">
        <f>IFERROR(VLOOKUP(AD125,'P1'!$B:$AP,31,FALSE),"")</f>
        <v/>
      </c>
      <c r="AE127" s="328" t="str">
        <f>IFERROR(VLOOKUP(AE125,'P1'!$B:$AP,31,FALSE),"")</f>
        <v/>
      </c>
      <c r="AF127" s="328" t="str">
        <f>IFERROR(VLOOKUP(AF125,'P1'!$B:$AP,31,FALSE),"")</f>
        <v/>
      </c>
      <c r="AG127" s="328" t="str">
        <f>IFERROR(VLOOKUP(AG125,'P1'!$B:$AP,31,FALSE),"")</f>
        <v/>
      </c>
      <c r="AH127" s="328" t="str">
        <f>IFERROR(VLOOKUP(AH125,'P1'!$B:$AP,31,FALSE),"")</f>
        <v/>
      </c>
      <c r="AI127" s="328" t="str">
        <f>IFERROR(VLOOKUP(AI125,'P1'!$B:$AP,31,FALSE),"")</f>
        <v/>
      </c>
      <c r="AJ127" s="328" t="str">
        <f>IFERROR(VLOOKUP(AJ125,'P1'!$B:$AP,31,FALSE),"")</f>
        <v/>
      </c>
      <c r="AK127" s="328" t="str">
        <f>IFERROR(VLOOKUP(AK125,'P1'!$B:$AP,31,FALSE),"")</f>
        <v/>
      </c>
      <c r="AL127" s="328" t="str">
        <f>IFERROR(VLOOKUP(AL125,'P1'!$B:$AP,31,FALSE),"")</f>
        <v/>
      </c>
      <c r="AM127" s="328" t="str">
        <f>IFERROR(VLOOKUP(AM125,'P1'!$B:$AP,31,FALSE),"")</f>
        <v/>
      </c>
      <c r="AN127" s="550"/>
      <c r="AO127" s="528"/>
      <c r="AP127" s="555"/>
      <c r="AQ127" s="556"/>
      <c r="AR127" s="528"/>
      <c r="AS127" s="528"/>
      <c r="AT127" s="529"/>
      <c r="AU127" s="329"/>
      <c r="AV127" s="329"/>
      <c r="AX127" s="329"/>
      <c r="AY127" s="329"/>
    </row>
    <row r="128" spans="1:51" s="302" customFormat="1" ht="12" customHeight="1">
      <c r="A128" s="530">
        <v>36</v>
      </c>
      <c r="B128" s="533"/>
      <c r="C128" s="536"/>
      <c r="D128" s="539" t="s">
        <v>400</v>
      </c>
      <c r="E128" s="319"/>
      <c r="F128" s="542"/>
      <c r="G128" s="543"/>
      <c r="H128" s="320" t="s">
        <v>401</v>
      </c>
      <c r="I128" s="321"/>
      <c r="J128" s="321"/>
      <c r="K128" s="321"/>
      <c r="L128" s="321"/>
      <c r="M128" s="321"/>
      <c r="N128" s="321"/>
      <c r="O128" s="321"/>
      <c r="P128" s="321"/>
      <c r="Q128" s="321"/>
      <c r="R128" s="321"/>
      <c r="S128" s="321"/>
      <c r="T128" s="321"/>
      <c r="U128" s="321"/>
      <c r="V128" s="321"/>
      <c r="W128" s="321"/>
      <c r="X128" s="321"/>
      <c r="Y128" s="321"/>
      <c r="Z128" s="321"/>
      <c r="AA128" s="321"/>
      <c r="AB128" s="321"/>
      <c r="AC128" s="321"/>
      <c r="AD128" s="321"/>
      <c r="AE128" s="321"/>
      <c r="AF128" s="321"/>
      <c r="AG128" s="321"/>
      <c r="AH128" s="321"/>
      <c r="AI128" s="321"/>
      <c r="AJ128" s="321"/>
      <c r="AK128" s="321"/>
      <c r="AL128" s="321"/>
      <c r="AM128" s="321"/>
      <c r="AN128" s="548">
        <f t="shared" ref="AN128" si="134">IF(LEFT($AN$1,6)="共同生活援助",SUM(I129:AM129),SUM(I129:AM130))</f>
        <v>0</v>
      </c>
      <c r="AO128" s="526">
        <f>IF($AN$3="４週",AN128/4,AN128/(DAY(EOMONTH($I$21,0))/7))</f>
        <v>0</v>
      </c>
      <c r="AP128" s="551"/>
      <c r="AQ128" s="552"/>
      <c r="AR128" s="526" t="str">
        <f t="shared" ref="AR128" si="135">IF($AN$3="４週",AU129,AV129)</f>
        <v/>
      </c>
      <c r="AS128" s="526"/>
      <c r="AT128" s="529"/>
      <c r="AU128" s="322" t="s">
        <v>402</v>
      </c>
      <c r="AV128" s="322" t="s">
        <v>403</v>
      </c>
      <c r="AX128" s="322" t="s">
        <v>404</v>
      </c>
      <c r="AY128" s="322" t="s">
        <v>405</v>
      </c>
    </row>
    <row r="129" spans="1:51" s="302" customFormat="1" ht="12" customHeight="1">
      <c r="A129" s="531"/>
      <c r="B129" s="534"/>
      <c r="C129" s="537"/>
      <c r="D129" s="540"/>
      <c r="E129" s="323"/>
      <c r="F129" s="544"/>
      <c r="G129" s="545"/>
      <c r="H129" s="324" t="s">
        <v>406</v>
      </c>
      <c r="I129" s="328" t="str">
        <f>IFERROR(VLOOKUP(I128,'P1'!$B:$AP,41,FALSE),"")</f>
        <v/>
      </c>
      <c r="J129" s="328" t="str">
        <f>IFERROR(VLOOKUP(J128,'P1'!$B:$AP,41,FALSE),"")</f>
        <v/>
      </c>
      <c r="K129" s="328" t="str">
        <f>IFERROR(VLOOKUP(K128,'P1'!$B:$AP,41,FALSE),"")</f>
        <v/>
      </c>
      <c r="L129" s="328" t="str">
        <f>IFERROR(VLOOKUP(L128,'P1'!$B:$AP,41,FALSE),"")</f>
        <v/>
      </c>
      <c r="M129" s="328" t="str">
        <f>IFERROR(VLOOKUP(M128,'P1'!$B:$AP,41,FALSE),"")</f>
        <v/>
      </c>
      <c r="N129" s="328" t="str">
        <f>IFERROR(VLOOKUP(N128,'P1'!$B:$AP,41,FALSE),"")</f>
        <v/>
      </c>
      <c r="O129" s="328" t="str">
        <f>IFERROR(VLOOKUP(O128,'P1'!$B:$AP,41,FALSE),"")</f>
        <v/>
      </c>
      <c r="P129" s="328" t="str">
        <f>IFERROR(VLOOKUP(P128,'P1'!$B:$AP,41,FALSE),"")</f>
        <v/>
      </c>
      <c r="Q129" s="328" t="str">
        <f>IFERROR(VLOOKUP(Q128,'P1'!$B:$AP,41,FALSE),"")</f>
        <v/>
      </c>
      <c r="R129" s="328" t="str">
        <f>IFERROR(VLOOKUP(R128,'P1'!$B:$AP,41,FALSE),"")</f>
        <v/>
      </c>
      <c r="S129" s="328" t="str">
        <f>IFERROR(VLOOKUP(S128,'P1'!$B:$AP,41,FALSE),"")</f>
        <v/>
      </c>
      <c r="T129" s="328" t="str">
        <f>IFERROR(VLOOKUP(T128,'P1'!$B:$AP,41,FALSE),"")</f>
        <v/>
      </c>
      <c r="U129" s="328" t="str">
        <f>IFERROR(VLOOKUP(U128,'P1'!$B:$AP,41,FALSE),"")</f>
        <v/>
      </c>
      <c r="V129" s="328" t="str">
        <f>IFERROR(VLOOKUP(V128,'P1'!$B:$AP,41,FALSE),"")</f>
        <v/>
      </c>
      <c r="W129" s="328" t="str">
        <f>IFERROR(VLOOKUP(W128,'P1'!$B:$AP,41,FALSE),"")</f>
        <v/>
      </c>
      <c r="X129" s="328" t="str">
        <f>IFERROR(VLOOKUP(X128,'P1'!$B:$AP,41,FALSE),"")</f>
        <v/>
      </c>
      <c r="Y129" s="328" t="str">
        <f>IFERROR(VLOOKUP(Y128,'P1'!$B:$AP,41,FALSE),"")</f>
        <v/>
      </c>
      <c r="Z129" s="328" t="str">
        <f>IFERROR(VLOOKUP(Z128,'P1'!$B:$AP,41,FALSE),"")</f>
        <v/>
      </c>
      <c r="AA129" s="328" t="str">
        <f>IFERROR(VLOOKUP(AA128,'P1'!$B:$AP,41,FALSE),"")</f>
        <v/>
      </c>
      <c r="AB129" s="328" t="str">
        <f>IFERROR(VLOOKUP(AB128,'P1'!$B:$AP,41,FALSE),"")</f>
        <v/>
      </c>
      <c r="AC129" s="328" t="str">
        <f>IFERROR(VLOOKUP(AC128,'P1'!$B:$AP,41,FALSE),"")</f>
        <v/>
      </c>
      <c r="AD129" s="328" t="str">
        <f>IFERROR(VLOOKUP(AD128,'P1'!$B:$AP,41,FALSE),"")</f>
        <v/>
      </c>
      <c r="AE129" s="328" t="str">
        <f>IFERROR(VLOOKUP(AE128,'P1'!$B:$AP,41,FALSE),"")</f>
        <v/>
      </c>
      <c r="AF129" s="328" t="str">
        <f>IFERROR(VLOOKUP(AF128,'P1'!$B:$AP,41,FALSE),"")</f>
        <v/>
      </c>
      <c r="AG129" s="328" t="str">
        <f>IFERROR(VLOOKUP(AG128,'P1'!$B:$AP,41,FALSE),"")</f>
        <v/>
      </c>
      <c r="AH129" s="328" t="str">
        <f>IFERROR(VLOOKUP(AH128,'P1'!$B:$AP,41,FALSE),"")</f>
        <v/>
      </c>
      <c r="AI129" s="328" t="str">
        <f>IFERROR(VLOOKUP(AI128,'P1'!$B:$AP,41,FALSE),"")</f>
        <v/>
      </c>
      <c r="AJ129" s="328" t="str">
        <f>IFERROR(VLOOKUP(AJ128,'P1'!$B:$AP,41,FALSE),"")</f>
        <v/>
      </c>
      <c r="AK129" s="328" t="str">
        <f>IFERROR(VLOOKUP(AK128,'P1'!$B:$AP,41,FALSE),"")</f>
        <v/>
      </c>
      <c r="AL129" s="328" t="str">
        <f>IFERROR(VLOOKUP(AL128,'P1'!$B:$AP,41,FALSE),"")</f>
        <v/>
      </c>
      <c r="AM129" s="328" t="str">
        <f>IFERROR(VLOOKUP(AM128,'P1'!$B:$AP,41,FALSE),"")</f>
        <v/>
      </c>
      <c r="AN129" s="549"/>
      <c r="AO129" s="527"/>
      <c r="AP129" s="553"/>
      <c r="AQ129" s="554"/>
      <c r="AR129" s="527"/>
      <c r="AS129" s="527"/>
      <c r="AT129" s="529"/>
      <c r="AU129" s="326" t="str">
        <f t="shared" ref="AU129" si="136">IFERROR(IF($D128="□",($AO128/$AK$6),($AO128/$AK$8)),"")</f>
        <v/>
      </c>
      <c r="AV129" s="326" t="str">
        <f t="shared" ref="AV129" si="137">IFERROR(IF($D128="□",($AN128/$AO$6),($AN128/$AO$8)),"")</f>
        <v/>
      </c>
      <c r="AX129" s="326" t="s">
        <v>565</v>
      </c>
      <c r="AY129" s="326" t="s">
        <v>565</v>
      </c>
    </row>
    <row r="130" spans="1:51" s="302" customFormat="1" ht="12" customHeight="1">
      <c r="A130" s="532"/>
      <c r="B130" s="535"/>
      <c r="C130" s="538"/>
      <c r="D130" s="541"/>
      <c r="E130" s="323"/>
      <c r="F130" s="546"/>
      <c r="G130" s="547"/>
      <c r="H130" s="327" t="s">
        <v>407</v>
      </c>
      <c r="I130" s="328" t="str">
        <f>IFERROR(VLOOKUP(I128,'P1'!$B:$AP,31,FALSE),"")</f>
        <v/>
      </c>
      <c r="J130" s="328" t="str">
        <f>IFERROR(VLOOKUP(J128,'P1'!$B:$AP,31,FALSE),"")</f>
        <v/>
      </c>
      <c r="K130" s="328" t="str">
        <f>IFERROR(VLOOKUP(K128,'P1'!$B:$AP,31,FALSE),"")</f>
        <v/>
      </c>
      <c r="L130" s="328" t="str">
        <f>IFERROR(VLOOKUP(L128,'P1'!$B:$AP,31,FALSE),"")</f>
        <v/>
      </c>
      <c r="M130" s="328" t="str">
        <f>IFERROR(VLOOKUP(M128,'P1'!$B:$AP,31,FALSE),"")</f>
        <v/>
      </c>
      <c r="N130" s="328" t="str">
        <f>IFERROR(VLOOKUP(N128,'P1'!$B:$AP,31,FALSE),"")</f>
        <v/>
      </c>
      <c r="O130" s="328" t="str">
        <f>IFERROR(VLOOKUP(O128,'P1'!$B:$AP,31,FALSE),"")</f>
        <v/>
      </c>
      <c r="P130" s="328" t="str">
        <f>IFERROR(VLOOKUP(P128,'P1'!$B:$AP,31,FALSE),"")</f>
        <v/>
      </c>
      <c r="Q130" s="328" t="str">
        <f>IFERROR(VLOOKUP(Q128,'P1'!$B:$AP,31,FALSE),"")</f>
        <v/>
      </c>
      <c r="R130" s="328" t="str">
        <f>IFERROR(VLOOKUP(R128,'P1'!$B:$AP,31,FALSE),"")</f>
        <v/>
      </c>
      <c r="S130" s="328" t="str">
        <f>IFERROR(VLOOKUP(S128,'P1'!$B:$AP,31,FALSE),"")</f>
        <v/>
      </c>
      <c r="T130" s="328" t="str">
        <f>IFERROR(VLOOKUP(T128,'P1'!$B:$AP,31,FALSE),"")</f>
        <v/>
      </c>
      <c r="U130" s="328" t="str">
        <f>IFERROR(VLOOKUP(U128,'P1'!$B:$AP,31,FALSE),"")</f>
        <v/>
      </c>
      <c r="V130" s="328" t="str">
        <f>IFERROR(VLOOKUP(V128,'P1'!$B:$AP,31,FALSE),"")</f>
        <v/>
      </c>
      <c r="W130" s="328" t="str">
        <f>IFERROR(VLOOKUP(W128,'P1'!$B:$AP,31,FALSE),"")</f>
        <v/>
      </c>
      <c r="X130" s="328" t="str">
        <f>IFERROR(VLOOKUP(X128,'P1'!$B:$AP,31,FALSE),"")</f>
        <v/>
      </c>
      <c r="Y130" s="328" t="str">
        <f>IFERROR(VLOOKUP(Y128,'P1'!$B:$AP,31,FALSE),"")</f>
        <v/>
      </c>
      <c r="Z130" s="328" t="str">
        <f>IFERROR(VLOOKUP(Z128,'P1'!$B:$AP,31,FALSE),"")</f>
        <v/>
      </c>
      <c r="AA130" s="328" t="str">
        <f>IFERROR(VLOOKUP(AA128,'P1'!$B:$AP,31,FALSE),"")</f>
        <v/>
      </c>
      <c r="AB130" s="328" t="str">
        <f>IFERROR(VLOOKUP(AB128,'P1'!$B:$AP,31,FALSE),"")</f>
        <v/>
      </c>
      <c r="AC130" s="328" t="str">
        <f>IFERROR(VLOOKUP(AC128,'P1'!$B:$AP,31,FALSE),"")</f>
        <v/>
      </c>
      <c r="AD130" s="328" t="str">
        <f>IFERROR(VLOOKUP(AD128,'P1'!$B:$AP,31,FALSE),"")</f>
        <v/>
      </c>
      <c r="AE130" s="328" t="str">
        <f>IFERROR(VLOOKUP(AE128,'P1'!$B:$AP,31,FALSE),"")</f>
        <v/>
      </c>
      <c r="AF130" s="328" t="str">
        <f>IFERROR(VLOOKUP(AF128,'P1'!$B:$AP,31,FALSE),"")</f>
        <v/>
      </c>
      <c r="AG130" s="328" t="str">
        <f>IFERROR(VLOOKUP(AG128,'P1'!$B:$AP,31,FALSE),"")</f>
        <v/>
      </c>
      <c r="AH130" s="328" t="str">
        <f>IFERROR(VLOOKUP(AH128,'P1'!$B:$AP,31,FALSE),"")</f>
        <v/>
      </c>
      <c r="AI130" s="328" t="str">
        <f>IFERROR(VLOOKUP(AI128,'P1'!$B:$AP,31,FALSE),"")</f>
        <v/>
      </c>
      <c r="AJ130" s="328" t="str">
        <f>IFERROR(VLOOKUP(AJ128,'P1'!$B:$AP,31,FALSE),"")</f>
        <v/>
      </c>
      <c r="AK130" s="328" t="str">
        <f>IFERROR(VLOOKUP(AK128,'P1'!$B:$AP,31,FALSE),"")</f>
        <v/>
      </c>
      <c r="AL130" s="328" t="str">
        <f>IFERROR(VLOOKUP(AL128,'P1'!$B:$AP,31,FALSE),"")</f>
        <v/>
      </c>
      <c r="AM130" s="328" t="str">
        <f>IFERROR(VLOOKUP(AM128,'P1'!$B:$AP,31,FALSE),"")</f>
        <v/>
      </c>
      <c r="AN130" s="550"/>
      <c r="AO130" s="528"/>
      <c r="AP130" s="555"/>
      <c r="AQ130" s="556"/>
      <c r="AR130" s="528"/>
      <c r="AS130" s="528"/>
      <c r="AT130" s="529"/>
      <c r="AU130" s="329"/>
      <c r="AV130" s="329"/>
      <c r="AX130" s="329"/>
      <c r="AY130" s="329"/>
    </row>
    <row r="131" spans="1:51" s="302" customFormat="1" ht="12" customHeight="1">
      <c r="A131" s="530">
        <v>37</v>
      </c>
      <c r="B131" s="533"/>
      <c r="C131" s="567"/>
      <c r="D131" s="539" t="s">
        <v>400</v>
      </c>
      <c r="E131" s="319"/>
      <c r="F131" s="542"/>
      <c r="G131" s="543"/>
      <c r="H131" s="320" t="s">
        <v>401</v>
      </c>
      <c r="I131" s="321"/>
      <c r="J131" s="321"/>
      <c r="K131" s="321"/>
      <c r="L131" s="321"/>
      <c r="M131" s="321"/>
      <c r="N131" s="321"/>
      <c r="O131" s="321"/>
      <c r="P131" s="321"/>
      <c r="Q131" s="321"/>
      <c r="R131" s="321"/>
      <c r="S131" s="321"/>
      <c r="T131" s="321"/>
      <c r="U131" s="321"/>
      <c r="V131" s="321"/>
      <c r="W131" s="321"/>
      <c r="X131" s="321"/>
      <c r="Y131" s="321"/>
      <c r="Z131" s="321"/>
      <c r="AA131" s="321"/>
      <c r="AB131" s="321"/>
      <c r="AC131" s="321"/>
      <c r="AD131" s="321"/>
      <c r="AE131" s="321"/>
      <c r="AF131" s="321"/>
      <c r="AG131" s="321"/>
      <c r="AH131" s="321"/>
      <c r="AI131" s="321"/>
      <c r="AJ131" s="321"/>
      <c r="AK131" s="321"/>
      <c r="AL131" s="321"/>
      <c r="AM131" s="321"/>
      <c r="AN131" s="548">
        <f t="shared" ref="AN131" si="138">IF(LEFT($AN$1,6)="共同生活援助",SUM(I132:AM132),SUM(I132:AM133))</f>
        <v>0</v>
      </c>
      <c r="AO131" s="526">
        <f>IF($AN$3="４週",AN131/4,AN131/(DAY(EOMONTH($I$21,0))/7))</f>
        <v>0</v>
      </c>
      <c r="AP131" s="551"/>
      <c r="AQ131" s="552"/>
      <c r="AR131" s="526" t="str">
        <f t="shared" ref="AR131" si="139">IF($AN$3="４週",AU132,AV132)</f>
        <v/>
      </c>
      <c r="AS131" s="526"/>
      <c r="AT131" s="529"/>
      <c r="AU131" s="322" t="s">
        <v>402</v>
      </c>
      <c r="AV131" s="322" t="s">
        <v>403</v>
      </c>
      <c r="AX131" s="322" t="s">
        <v>404</v>
      </c>
      <c r="AY131" s="322" t="s">
        <v>405</v>
      </c>
    </row>
    <row r="132" spans="1:51" s="302" customFormat="1" ht="12" customHeight="1">
      <c r="A132" s="531"/>
      <c r="B132" s="534"/>
      <c r="C132" s="568"/>
      <c r="D132" s="540"/>
      <c r="E132" s="323"/>
      <c r="F132" s="544"/>
      <c r="G132" s="545"/>
      <c r="H132" s="324" t="s">
        <v>406</v>
      </c>
      <c r="I132" s="328" t="str">
        <f>IFERROR(VLOOKUP(I131,'P1'!$B:$AP,41,FALSE),"")</f>
        <v/>
      </c>
      <c r="J132" s="328" t="str">
        <f>IFERROR(VLOOKUP(J131,'P1'!$B:$AP,41,FALSE),"")</f>
        <v/>
      </c>
      <c r="K132" s="328" t="str">
        <f>IFERROR(VLOOKUP(K131,'P1'!$B:$AP,41,FALSE),"")</f>
        <v/>
      </c>
      <c r="L132" s="328" t="str">
        <f>IFERROR(VLOOKUP(L131,'P1'!$B:$AP,41,FALSE),"")</f>
        <v/>
      </c>
      <c r="M132" s="328" t="str">
        <f>IFERROR(VLOOKUP(M131,'P1'!$B:$AP,41,FALSE),"")</f>
        <v/>
      </c>
      <c r="N132" s="328" t="str">
        <f>IFERROR(VLOOKUP(N131,'P1'!$B:$AP,41,FALSE),"")</f>
        <v/>
      </c>
      <c r="O132" s="328" t="str">
        <f>IFERROR(VLOOKUP(O131,'P1'!$B:$AP,41,FALSE),"")</f>
        <v/>
      </c>
      <c r="P132" s="328" t="str">
        <f>IFERROR(VLOOKUP(P131,'P1'!$B:$AP,41,FALSE),"")</f>
        <v/>
      </c>
      <c r="Q132" s="328" t="str">
        <f>IFERROR(VLOOKUP(Q131,'P1'!$B:$AP,41,FALSE),"")</f>
        <v/>
      </c>
      <c r="R132" s="328" t="str">
        <f>IFERROR(VLOOKUP(R131,'P1'!$B:$AP,41,FALSE),"")</f>
        <v/>
      </c>
      <c r="S132" s="328" t="str">
        <f>IFERROR(VLOOKUP(S131,'P1'!$B:$AP,41,FALSE),"")</f>
        <v/>
      </c>
      <c r="T132" s="328" t="str">
        <f>IFERROR(VLOOKUP(T131,'P1'!$B:$AP,41,FALSE),"")</f>
        <v/>
      </c>
      <c r="U132" s="328" t="str">
        <f>IFERROR(VLOOKUP(U131,'P1'!$B:$AP,41,FALSE),"")</f>
        <v/>
      </c>
      <c r="V132" s="328" t="str">
        <f>IFERROR(VLOOKUP(V131,'P1'!$B:$AP,41,FALSE),"")</f>
        <v/>
      </c>
      <c r="W132" s="328" t="str">
        <f>IFERROR(VLOOKUP(W131,'P1'!$B:$AP,41,FALSE),"")</f>
        <v/>
      </c>
      <c r="X132" s="328" t="str">
        <f>IFERROR(VLOOKUP(X131,'P1'!$B:$AP,41,FALSE),"")</f>
        <v/>
      </c>
      <c r="Y132" s="328" t="str">
        <f>IFERROR(VLOOKUP(Y131,'P1'!$B:$AP,41,FALSE),"")</f>
        <v/>
      </c>
      <c r="Z132" s="328" t="str">
        <f>IFERROR(VLOOKUP(Z131,'P1'!$B:$AP,41,FALSE),"")</f>
        <v/>
      </c>
      <c r="AA132" s="328" t="str">
        <f>IFERROR(VLOOKUP(AA131,'P1'!$B:$AP,41,FALSE),"")</f>
        <v/>
      </c>
      <c r="AB132" s="328" t="str">
        <f>IFERROR(VLOOKUP(AB131,'P1'!$B:$AP,41,FALSE),"")</f>
        <v/>
      </c>
      <c r="AC132" s="328" t="str">
        <f>IFERROR(VLOOKUP(AC131,'P1'!$B:$AP,41,FALSE),"")</f>
        <v/>
      </c>
      <c r="AD132" s="328" t="str">
        <f>IFERROR(VLOOKUP(AD131,'P1'!$B:$AP,41,FALSE),"")</f>
        <v/>
      </c>
      <c r="AE132" s="328" t="str">
        <f>IFERROR(VLOOKUP(AE131,'P1'!$B:$AP,41,FALSE),"")</f>
        <v/>
      </c>
      <c r="AF132" s="328" t="str">
        <f>IFERROR(VLOOKUP(AF131,'P1'!$B:$AP,41,FALSE),"")</f>
        <v/>
      </c>
      <c r="AG132" s="328" t="str">
        <f>IFERROR(VLOOKUP(AG131,'P1'!$B:$AP,41,FALSE),"")</f>
        <v/>
      </c>
      <c r="AH132" s="328" t="str">
        <f>IFERROR(VLOOKUP(AH131,'P1'!$B:$AP,41,FALSE),"")</f>
        <v/>
      </c>
      <c r="AI132" s="328" t="str">
        <f>IFERROR(VLOOKUP(AI131,'P1'!$B:$AP,41,FALSE),"")</f>
        <v/>
      </c>
      <c r="AJ132" s="328" t="str">
        <f>IFERROR(VLOOKUP(AJ131,'P1'!$B:$AP,41,FALSE),"")</f>
        <v/>
      </c>
      <c r="AK132" s="328" t="str">
        <f>IFERROR(VLOOKUP(AK131,'P1'!$B:$AP,41,FALSE),"")</f>
        <v/>
      </c>
      <c r="AL132" s="328" t="str">
        <f>IFERROR(VLOOKUP(AL131,'P1'!$B:$AP,41,FALSE),"")</f>
        <v/>
      </c>
      <c r="AM132" s="328" t="str">
        <f>IFERROR(VLOOKUP(AM131,'P1'!$B:$AP,41,FALSE),"")</f>
        <v/>
      </c>
      <c r="AN132" s="549"/>
      <c r="AO132" s="527"/>
      <c r="AP132" s="553"/>
      <c r="AQ132" s="554"/>
      <c r="AR132" s="527"/>
      <c r="AS132" s="527"/>
      <c r="AT132" s="529"/>
      <c r="AU132" s="326" t="str">
        <f t="shared" ref="AU132" si="140">IFERROR(IF($D131="□",($AO131/$AK$6),($AO131/$AK$8)),"")</f>
        <v/>
      </c>
      <c r="AV132" s="326" t="str">
        <f t="shared" ref="AV132" si="141">IFERROR(IF($D131="□",($AN131/$AO$6),($AN131/$AO$8)),"")</f>
        <v/>
      </c>
      <c r="AX132" s="326" t="s">
        <v>565</v>
      </c>
      <c r="AY132" s="326" t="s">
        <v>565</v>
      </c>
    </row>
    <row r="133" spans="1:51" s="302" customFormat="1" ht="12" customHeight="1">
      <c r="A133" s="532"/>
      <c r="B133" s="535"/>
      <c r="C133" s="569"/>
      <c r="D133" s="541"/>
      <c r="E133" s="323"/>
      <c r="F133" s="546"/>
      <c r="G133" s="547"/>
      <c r="H133" s="327" t="s">
        <v>407</v>
      </c>
      <c r="I133" s="328" t="str">
        <f>IFERROR(VLOOKUP(I131,'P1'!$B:$AP,31,FALSE),"")</f>
        <v/>
      </c>
      <c r="J133" s="328" t="str">
        <f>IFERROR(VLOOKUP(J131,'P1'!$B:$AP,31,FALSE),"")</f>
        <v/>
      </c>
      <c r="K133" s="328" t="str">
        <f>IFERROR(VLOOKUP(K131,'P1'!$B:$AP,31,FALSE),"")</f>
        <v/>
      </c>
      <c r="L133" s="328" t="str">
        <f>IFERROR(VLOOKUP(L131,'P1'!$B:$AP,31,FALSE),"")</f>
        <v/>
      </c>
      <c r="M133" s="328" t="str">
        <f>IFERROR(VLOOKUP(M131,'P1'!$B:$AP,31,FALSE),"")</f>
        <v/>
      </c>
      <c r="N133" s="328" t="str">
        <f>IFERROR(VLOOKUP(N131,'P1'!$B:$AP,31,FALSE),"")</f>
        <v/>
      </c>
      <c r="O133" s="328" t="str">
        <f>IFERROR(VLOOKUP(O131,'P1'!$B:$AP,31,FALSE),"")</f>
        <v/>
      </c>
      <c r="P133" s="328" t="str">
        <f>IFERROR(VLOOKUP(P131,'P1'!$B:$AP,31,FALSE),"")</f>
        <v/>
      </c>
      <c r="Q133" s="328" t="str">
        <f>IFERROR(VLOOKUP(Q131,'P1'!$B:$AP,31,FALSE),"")</f>
        <v/>
      </c>
      <c r="R133" s="328" t="str">
        <f>IFERROR(VLOOKUP(R131,'P1'!$B:$AP,31,FALSE),"")</f>
        <v/>
      </c>
      <c r="S133" s="328" t="str">
        <f>IFERROR(VLOOKUP(S131,'P1'!$B:$AP,31,FALSE),"")</f>
        <v/>
      </c>
      <c r="T133" s="328" t="str">
        <f>IFERROR(VLOOKUP(T131,'P1'!$B:$AP,31,FALSE),"")</f>
        <v/>
      </c>
      <c r="U133" s="328" t="str">
        <f>IFERROR(VLOOKUP(U131,'P1'!$B:$AP,31,FALSE),"")</f>
        <v/>
      </c>
      <c r="V133" s="328" t="str">
        <f>IFERROR(VLOOKUP(V131,'P1'!$B:$AP,31,FALSE),"")</f>
        <v/>
      </c>
      <c r="W133" s="328" t="str">
        <f>IFERROR(VLOOKUP(W131,'P1'!$B:$AP,31,FALSE),"")</f>
        <v/>
      </c>
      <c r="X133" s="328" t="str">
        <f>IFERROR(VLOOKUP(X131,'P1'!$B:$AP,31,FALSE),"")</f>
        <v/>
      </c>
      <c r="Y133" s="328" t="str">
        <f>IFERROR(VLOOKUP(Y131,'P1'!$B:$AP,31,FALSE),"")</f>
        <v/>
      </c>
      <c r="Z133" s="328" t="str">
        <f>IFERROR(VLOOKUP(Z131,'P1'!$B:$AP,31,FALSE),"")</f>
        <v/>
      </c>
      <c r="AA133" s="328" t="str">
        <f>IFERROR(VLOOKUP(AA131,'P1'!$B:$AP,31,FALSE),"")</f>
        <v/>
      </c>
      <c r="AB133" s="328" t="str">
        <f>IFERROR(VLOOKUP(AB131,'P1'!$B:$AP,31,FALSE),"")</f>
        <v/>
      </c>
      <c r="AC133" s="328" t="str">
        <f>IFERROR(VLOOKUP(AC131,'P1'!$B:$AP,31,FALSE),"")</f>
        <v/>
      </c>
      <c r="AD133" s="328" t="str">
        <f>IFERROR(VLOOKUP(AD131,'P1'!$B:$AP,31,FALSE),"")</f>
        <v/>
      </c>
      <c r="AE133" s="328" t="str">
        <f>IFERROR(VLOOKUP(AE131,'P1'!$B:$AP,31,FALSE),"")</f>
        <v/>
      </c>
      <c r="AF133" s="328" t="str">
        <f>IFERROR(VLOOKUP(AF131,'P1'!$B:$AP,31,FALSE),"")</f>
        <v/>
      </c>
      <c r="AG133" s="328" t="str">
        <f>IFERROR(VLOOKUP(AG131,'P1'!$B:$AP,31,FALSE),"")</f>
        <v/>
      </c>
      <c r="AH133" s="328" t="str">
        <f>IFERROR(VLOOKUP(AH131,'P1'!$B:$AP,31,FALSE),"")</f>
        <v/>
      </c>
      <c r="AI133" s="328" t="str">
        <f>IFERROR(VLOOKUP(AI131,'P1'!$B:$AP,31,FALSE),"")</f>
        <v/>
      </c>
      <c r="AJ133" s="328" t="str">
        <f>IFERROR(VLOOKUP(AJ131,'P1'!$B:$AP,31,FALSE),"")</f>
        <v/>
      </c>
      <c r="AK133" s="328" t="str">
        <f>IFERROR(VLOOKUP(AK131,'P1'!$B:$AP,31,FALSE),"")</f>
        <v/>
      </c>
      <c r="AL133" s="328" t="str">
        <f>IFERROR(VLOOKUP(AL131,'P1'!$B:$AP,31,FALSE),"")</f>
        <v/>
      </c>
      <c r="AM133" s="328" t="str">
        <f>IFERROR(VLOOKUP(AM131,'P1'!$B:$AP,31,FALSE),"")</f>
        <v/>
      </c>
      <c r="AN133" s="550"/>
      <c r="AO133" s="528"/>
      <c r="AP133" s="555"/>
      <c r="AQ133" s="556"/>
      <c r="AR133" s="528"/>
      <c r="AS133" s="528"/>
      <c r="AT133" s="529"/>
      <c r="AU133" s="329"/>
      <c r="AV133" s="329"/>
      <c r="AX133" s="329"/>
      <c r="AY133" s="329"/>
    </row>
    <row r="134" spans="1:51" s="302" customFormat="1" ht="12" customHeight="1">
      <c r="A134" s="530">
        <v>38</v>
      </c>
      <c r="B134" s="533"/>
      <c r="C134" s="536"/>
      <c r="D134" s="539" t="s">
        <v>400</v>
      </c>
      <c r="E134" s="319"/>
      <c r="F134" s="542"/>
      <c r="G134" s="543"/>
      <c r="H134" s="320" t="s">
        <v>401</v>
      </c>
      <c r="I134" s="321"/>
      <c r="J134" s="321"/>
      <c r="K134" s="321"/>
      <c r="L134" s="321"/>
      <c r="M134" s="321"/>
      <c r="N134" s="321"/>
      <c r="O134" s="321"/>
      <c r="P134" s="321"/>
      <c r="Q134" s="321"/>
      <c r="R134" s="321"/>
      <c r="S134" s="321"/>
      <c r="T134" s="321"/>
      <c r="U134" s="321"/>
      <c r="V134" s="321"/>
      <c r="W134" s="321"/>
      <c r="X134" s="321"/>
      <c r="Y134" s="321"/>
      <c r="Z134" s="321"/>
      <c r="AA134" s="321"/>
      <c r="AB134" s="321"/>
      <c r="AC134" s="321"/>
      <c r="AD134" s="321"/>
      <c r="AE134" s="321"/>
      <c r="AF134" s="321"/>
      <c r="AG134" s="321"/>
      <c r="AH134" s="321"/>
      <c r="AI134" s="321"/>
      <c r="AJ134" s="321"/>
      <c r="AK134" s="321"/>
      <c r="AL134" s="321"/>
      <c r="AM134" s="321"/>
      <c r="AN134" s="548">
        <f t="shared" ref="AN134" si="142">IF(LEFT($AN$1,6)="共同生活援助",SUM(I135:AM135),SUM(I135:AM136))</f>
        <v>0</v>
      </c>
      <c r="AO134" s="526">
        <f>IF($AN$3="４週",AN134/4,AN134/(DAY(EOMONTH($I$21,0))/7))</f>
        <v>0</v>
      </c>
      <c r="AP134" s="551"/>
      <c r="AQ134" s="552"/>
      <c r="AR134" s="526" t="str">
        <f t="shared" ref="AR134" si="143">IF($AN$3="４週",AU135,AV135)</f>
        <v/>
      </c>
      <c r="AS134" s="526"/>
      <c r="AT134" s="529"/>
      <c r="AU134" s="322" t="s">
        <v>402</v>
      </c>
      <c r="AV134" s="322" t="s">
        <v>403</v>
      </c>
      <c r="AX134" s="322" t="s">
        <v>404</v>
      </c>
      <c r="AY134" s="322" t="s">
        <v>405</v>
      </c>
    </row>
    <row r="135" spans="1:51" s="302" customFormat="1" ht="12" customHeight="1">
      <c r="A135" s="531"/>
      <c r="B135" s="534"/>
      <c r="C135" s="537"/>
      <c r="D135" s="540"/>
      <c r="E135" s="323"/>
      <c r="F135" s="544"/>
      <c r="G135" s="545"/>
      <c r="H135" s="324" t="s">
        <v>406</v>
      </c>
      <c r="I135" s="328" t="str">
        <f>IFERROR(VLOOKUP(I134,'P1'!$B:$AP,41,FALSE),"")</f>
        <v/>
      </c>
      <c r="J135" s="328" t="str">
        <f>IFERROR(VLOOKUP(J134,'P1'!$B:$AP,41,FALSE),"")</f>
        <v/>
      </c>
      <c r="K135" s="328" t="str">
        <f>IFERROR(VLOOKUP(K134,'P1'!$B:$AP,41,FALSE),"")</f>
        <v/>
      </c>
      <c r="L135" s="328" t="str">
        <f>IFERROR(VLOOKUP(L134,'P1'!$B:$AP,41,FALSE),"")</f>
        <v/>
      </c>
      <c r="M135" s="328" t="str">
        <f>IFERROR(VLOOKUP(M134,'P1'!$B:$AP,41,FALSE),"")</f>
        <v/>
      </c>
      <c r="N135" s="328" t="str">
        <f>IFERROR(VLOOKUP(N134,'P1'!$B:$AP,41,FALSE),"")</f>
        <v/>
      </c>
      <c r="O135" s="328" t="str">
        <f>IFERROR(VLOOKUP(O134,'P1'!$B:$AP,41,FALSE),"")</f>
        <v/>
      </c>
      <c r="P135" s="328" t="str">
        <f>IFERROR(VLOOKUP(P134,'P1'!$B:$AP,41,FALSE),"")</f>
        <v/>
      </c>
      <c r="Q135" s="328" t="str">
        <f>IFERROR(VLOOKUP(Q134,'P1'!$B:$AP,41,FALSE),"")</f>
        <v/>
      </c>
      <c r="R135" s="328" t="str">
        <f>IFERROR(VLOOKUP(R134,'P1'!$B:$AP,41,FALSE),"")</f>
        <v/>
      </c>
      <c r="S135" s="328" t="str">
        <f>IFERROR(VLOOKUP(S134,'P1'!$B:$AP,41,FALSE),"")</f>
        <v/>
      </c>
      <c r="T135" s="328" t="str">
        <f>IFERROR(VLOOKUP(T134,'P1'!$B:$AP,41,FALSE),"")</f>
        <v/>
      </c>
      <c r="U135" s="328" t="str">
        <f>IFERROR(VLOOKUP(U134,'P1'!$B:$AP,41,FALSE),"")</f>
        <v/>
      </c>
      <c r="V135" s="328" t="str">
        <f>IFERROR(VLOOKUP(V134,'P1'!$B:$AP,41,FALSE),"")</f>
        <v/>
      </c>
      <c r="W135" s="328" t="str">
        <f>IFERROR(VLOOKUP(W134,'P1'!$B:$AP,41,FALSE),"")</f>
        <v/>
      </c>
      <c r="X135" s="328" t="str">
        <f>IFERROR(VLOOKUP(X134,'P1'!$B:$AP,41,FALSE),"")</f>
        <v/>
      </c>
      <c r="Y135" s="328" t="str">
        <f>IFERROR(VLOOKUP(Y134,'P1'!$B:$AP,41,FALSE),"")</f>
        <v/>
      </c>
      <c r="Z135" s="328" t="str">
        <f>IFERROR(VLOOKUP(Z134,'P1'!$B:$AP,41,FALSE),"")</f>
        <v/>
      </c>
      <c r="AA135" s="328" t="str">
        <f>IFERROR(VLOOKUP(AA134,'P1'!$B:$AP,41,FALSE),"")</f>
        <v/>
      </c>
      <c r="AB135" s="328" t="str">
        <f>IFERROR(VLOOKUP(AB134,'P1'!$B:$AP,41,FALSE),"")</f>
        <v/>
      </c>
      <c r="AC135" s="328" t="str">
        <f>IFERROR(VLOOKUP(AC134,'P1'!$B:$AP,41,FALSE),"")</f>
        <v/>
      </c>
      <c r="AD135" s="328" t="str">
        <f>IFERROR(VLOOKUP(AD134,'P1'!$B:$AP,41,FALSE),"")</f>
        <v/>
      </c>
      <c r="AE135" s="328" t="str">
        <f>IFERROR(VLOOKUP(AE134,'P1'!$B:$AP,41,FALSE),"")</f>
        <v/>
      </c>
      <c r="AF135" s="328" t="str">
        <f>IFERROR(VLOOKUP(AF134,'P1'!$B:$AP,41,FALSE),"")</f>
        <v/>
      </c>
      <c r="AG135" s="328" t="str">
        <f>IFERROR(VLOOKUP(AG134,'P1'!$B:$AP,41,FALSE),"")</f>
        <v/>
      </c>
      <c r="AH135" s="328" t="str">
        <f>IFERROR(VLOOKUP(AH134,'P1'!$B:$AP,41,FALSE),"")</f>
        <v/>
      </c>
      <c r="AI135" s="328" t="str">
        <f>IFERROR(VLOOKUP(AI134,'P1'!$B:$AP,41,FALSE),"")</f>
        <v/>
      </c>
      <c r="AJ135" s="328" t="str">
        <f>IFERROR(VLOOKUP(AJ134,'P1'!$B:$AP,41,FALSE),"")</f>
        <v/>
      </c>
      <c r="AK135" s="328" t="str">
        <f>IFERROR(VLOOKUP(AK134,'P1'!$B:$AP,41,FALSE),"")</f>
        <v/>
      </c>
      <c r="AL135" s="328" t="str">
        <f>IFERROR(VLOOKUP(AL134,'P1'!$B:$AP,41,FALSE),"")</f>
        <v/>
      </c>
      <c r="AM135" s="328" t="str">
        <f>IFERROR(VLOOKUP(AM134,'P1'!$B:$AP,41,FALSE),"")</f>
        <v/>
      </c>
      <c r="AN135" s="549"/>
      <c r="AO135" s="527"/>
      <c r="AP135" s="553"/>
      <c r="AQ135" s="554"/>
      <c r="AR135" s="527"/>
      <c r="AS135" s="527"/>
      <c r="AT135" s="529"/>
      <c r="AU135" s="326" t="str">
        <f t="shared" ref="AU135" si="144">IFERROR(IF($D134="□",($AO134/$AK$6),($AO134/$AK$8)),"")</f>
        <v/>
      </c>
      <c r="AV135" s="326" t="str">
        <f t="shared" ref="AV135" si="145">IFERROR(IF($D134="□",($AN134/$AO$6),($AN134/$AO$8)),"")</f>
        <v/>
      </c>
      <c r="AX135" s="326" t="s">
        <v>565</v>
      </c>
      <c r="AY135" s="326" t="s">
        <v>565</v>
      </c>
    </row>
    <row r="136" spans="1:51" s="302" customFormat="1" ht="12" customHeight="1">
      <c r="A136" s="532"/>
      <c r="B136" s="535"/>
      <c r="C136" s="538"/>
      <c r="D136" s="541"/>
      <c r="E136" s="323"/>
      <c r="F136" s="546"/>
      <c r="G136" s="547"/>
      <c r="H136" s="327" t="s">
        <v>407</v>
      </c>
      <c r="I136" s="328" t="str">
        <f>IFERROR(VLOOKUP(I134,'P1'!$B:$AP,31,FALSE),"")</f>
        <v/>
      </c>
      <c r="J136" s="328" t="str">
        <f>IFERROR(VLOOKUP(J134,'P1'!$B:$AP,31,FALSE),"")</f>
        <v/>
      </c>
      <c r="K136" s="328" t="str">
        <f>IFERROR(VLOOKUP(K134,'P1'!$B:$AP,31,FALSE),"")</f>
        <v/>
      </c>
      <c r="L136" s="328" t="str">
        <f>IFERROR(VLOOKUP(L134,'P1'!$B:$AP,31,FALSE),"")</f>
        <v/>
      </c>
      <c r="M136" s="328" t="str">
        <f>IFERROR(VLOOKUP(M134,'P1'!$B:$AP,31,FALSE),"")</f>
        <v/>
      </c>
      <c r="N136" s="328" t="str">
        <f>IFERROR(VLOOKUP(N134,'P1'!$B:$AP,31,FALSE),"")</f>
        <v/>
      </c>
      <c r="O136" s="328" t="str">
        <f>IFERROR(VLOOKUP(O134,'P1'!$B:$AP,31,FALSE),"")</f>
        <v/>
      </c>
      <c r="P136" s="328" t="str">
        <f>IFERROR(VLOOKUP(P134,'P1'!$B:$AP,31,FALSE),"")</f>
        <v/>
      </c>
      <c r="Q136" s="328" t="str">
        <f>IFERROR(VLOOKUP(Q134,'P1'!$B:$AP,31,FALSE),"")</f>
        <v/>
      </c>
      <c r="R136" s="328" t="str">
        <f>IFERROR(VLOOKUP(R134,'P1'!$B:$AP,31,FALSE),"")</f>
        <v/>
      </c>
      <c r="S136" s="328" t="str">
        <f>IFERROR(VLOOKUP(S134,'P1'!$B:$AP,31,FALSE),"")</f>
        <v/>
      </c>
      <c r="T136" s="328" t="str">
        <f>IFERROR(VLOOKUP(T134,'P1'!$B:$AP,31,FALSE),"")</f>
        <v/>
      </c>
      <c r="U136" s="328" t="str">
        <f>IFERROR(VLOOKUP(U134,'P1'!$B:$AP,31,FALSE),"")</f>
        <v/>
      </c>
      <c r="V136" s="328" t="str">
        <f>IFERROR(VLOOKUP(V134,'P1'!$B:$AP,31,FALSE),"")</f>
        <v/>
      </c>
      <c r="W136" s="328" t="str">
        <f>IFERROR(VLOOKUP(W134,'P1'!$B:$AP,31,FALSE),"")</f>
        <v/>
      </c>
      <c r="X136" s="328" t="str">
        <f>IFERROR(VLOOKUP(X134,'P1'!$B:$AP,31,FALSE),"")</f>
        <v/>
      </c>
      <c r="Y136" s="328" t="str">
        <f>IFERROR(VLOOKUP(Y134,'P1'!$B:$AP,31,FALSE),"")</f>
        <v/>
      </c>
      <c r="Z136" s="328" t="str">
        <f>IFERROR(VLOOKUP(Z134,'P1'!$B:$AP,31,FALSE),"")</f>
        <v/>
      </c>
      <c r="AA136" s="328" t="str">
        <f>IFERROR(VLOOKUP(AA134,'P1'!$B:$AP,31,FALSE),"")</f>
        <v/>
      </c>
      <c r="AB136" s="328" t="str">
        <f>IFERROR(VLOOKUP(AB134,'P1'!$B:$AP,31,FALSE),"")</f>
        <v/>
      </c>
      <c r="AC136" s="328" t="str">
        <f>IFERROR(VLOOKUP(AC134,'P1'!$B:$AP,31,FALSE),"")</f>
        <v/>
      </c>
      <c r="AD136" s="328" t="str">
        <f>IFERROR(VLOOKUP(AD134,'P1'!$B:$AP,31,FALSE),"")</f>
        <v/>
      </c>
      <c r="AE136" s="328" t="str">
        <f>IFERROR(VLOOKUP(AE134,'P1'!$B:$AP,31,FALSE),"")</f>
        <v/>
      </c>
      <c r="AF136" s="328" t="str">
        <f>IFERROR(VLOOKUP(AF134,'P1'!$B:$AP,31,FALSE),"")</f>
        <v/>
      </c>
      <c r="AG136" s="328" t="str">
        <f>IFERROR(VLOOKUP(AG134,'P1'!$B:$AP,31,FALSE),"")</f>
        <v/>
      </c>
      <c r="AH136" s="328" t="str">
        <f>IFERROR(VLOOKUP(AH134,'P1'!$B:$AP,31,FALSE),"")</f>
        <v/>
      </c>
      <c r="AI136" s="328" t="str">
        <f>IFERROR(VLOOKUP(AI134,'P1'!$B:$AP,31,FALSE),"")</f>
        <v/>
      </c>
      <c r="AJ136" s="328" t="str">
        <f>IFERROR(VLOOKUP(AJ134,'P1'!$B:$AP,31,FALSE),"")</f>
        <v/>
      </c>
      <c r="AK136" s="328" t="str">
        <f>IFERROR(VLOOKUP(AK134,'P1'!$B:$AP,31,FALSE),"")</f>
        <v/>
      </c>
      <c r="AL136" s="328" t="str">
        <f>IFERROR(VLOOKUP(AL134,'P1'!$B:$AP,31,FALSE),"")</f>
        <v/>
      </c>
      <c r="AM136" s="328" t="str">
        <f>IFERROR(VLOOKUP(AM134,'P1'!$B:$AP,31,FALSE),"")</f>
        <v/>
      </c>
      <c r="AN136" s="550"/>
      <c r="AO136" s="528"/>
      <c r="AP136" s="555"/>
      <c r="AQ136" s="556"/>
      <c r="AR136" s="528"/>
      <c r="AS136" s="528"/>
      <c r="AT136" s="529"/>
      <c r="AU136" s="329"/>
      <c r="AV136" s="329"/>
      <c r="AX136" s="329"/>
      <c r="AY136" s="329"/>
    </row>
    <row r="137" spans="1:51" s="302" customFormat="1" ht="12" customHeight="1">
      <c r="A137" s="530">
        <v>39</v>
      </c>
      <c r="B137" s="533"/>
      <c r="C137" s="536"/>
      <c r="D137" s="539" t="s">
        <v>400</v>
      </c>
      <c r="E137" s="319"/>
      <c r="F137" s="542"/>
      <c r="G137" s="543"/>
      <c r="H137" s="320" t="s">
        <v>401</v>
      </c>
      <c r="I137" s="321"/>
      <c r="J137" s="321"/>
      <c r="K137" s="321"/>
      <c r="L137" s="321"/>
      <c r="M137" s="321"/>
      <c r="N137" s="321"/>
      <c r="O137" s="321"/>
      <c r="P137" s="321"/>
      <c r="Q137" s="321"/>
      <c r="R137" s="321"/>
      <c r="S137" s="321"/>
      <c r="T137" s="321"/>
      <c r="U137" s="321"/>
      <c r="V137" s="321"/>
      <c r="W137" s="321"/>
      <c r="X137" s="321"/>
      <c r="Y137" s="321"/>
      <c r="Z137" s="321"/>
      <c r="AA137" s="321"/>
      <c r="AB137" s="321"/>
      <c r="AC137" s="321"/>
      <c r="AD137" s="321"/>
      <c r="AE137" s="321"/>
      <c r="AF137" s="321"/>
      <c r="AG137" s="321"/>
      <c r="AH137" s="321"/>
      <c r="AI137" s="321"/>
      <c r="AJ137" s="321"/>
      <c r="AK137" s="321"/>
      <c r="AL137" s="321"/>
      <c r="AM137" s="321"/>
      <c r="AN137" s="548">
        <f t="shared" ref="AN137" si="146">IF(LEFT($AN$1,6)="共同生活援助",SUM(I138:AM138),SUM(I138:AM139))</f>
        <v>0</v>
      </c>
      <c r="AO137" s="526">
        <f>IF($AN$3="４週",AN137/4,AN137/(DAY(EOMONTH($I$21,0))/7))</f>
        <v>0</v>
      </c>
      <c r="AP137" s="551"/>
      <c r="AQ137" s="552"/>
      <c r="AR137" s="526" t="str">
        <f t="shared" ref="AR137" si="147">IF($AN$3="４週",AU138,AV138)</f>
        <v/>
      </c>
      <c r="AS137" s="526"/>
      <c r="AT137" s="529"/>
      <c r="AU137" s="322" t="s">
        <v>402</v>
      </c>
      <c r="AV137" s="322" t="s">
        <v>403</v>
      </c>
      <c r="AX137" s="322" t="s">
        <v>404</v>
      </c>
      <c r="AY137" s="322" t="s">
        <v>405</v>
      </c>
    </row>
    <row r="138" spans="1:51" s="302" customFormat="1" ht="12" customHeight="1">
      <c r="A138" s="531"/>
      <c r="B138" s="534"/>
      <c r="C138" s="537"/>
      <c r="D138" s="540"/>
      <c r="E138" s="323"/>
      <c r="F138" s="544"/>
      <c r="G138" s="545"/>
      <c r="H138" s="324" t="s">
        <v>406</v>
      </c>
      <c r="I138" s="328" t="str">
        <f>IFERROR(VLOOKUP(I137,'P1'!$B:$AP,41,FALSE),"")</f>
        <v/>
      </c>
      <c r="J138" s="328" t="str">
        <f>IFERROR(VLOOKUP(J137,'P1'!$B:$AP,41,FALSE),"")</f>
        <v/>
      </c>
      <c r="K138" s="328" t="str">
        <f>IFERROR(VLOOKUP(K137,'P1'!$B:$AP,41,FALSE),"")</f>
        <v/>
      </c>
      <c r="L138" s="328" t="str">
        <f>IFERROR(VLOOKUP(L137,'P1'!$B:$AP,41,FALSE),"")</f>
        <v/>
      </c>
      <c r="M138" s="328" t="str">
        <f>IFERROR(VLOOKUP(M137,'P1'!$B:$AP,41,FALSE),"")</f>
        <v/>
      </c>
      <c r="N138" s="328" t="str">
        <f>IFERROR(VLOOKUP(N137,'P1'!$B:$AP,41,FALSE),"")</f>
        <v/>
      </c>
      <c r="O138" s="328" t="str">
        <f>IFERROR(VLOOKUP(O137,'P1'!$B:$AP,41,FALSE),"")</f>
        <v/>
      </c>
      <c r="P138" s="328" t="str">
        <f>IFERROR(VLOOKUP(P137,'P1'!$B:$AP,41,FALSE),"")</f>
        <v/>
      </c>
      <c r="Q138" s="328" t="str">
        <f>IFERROR(VLOOKUP(Q137,'P1'!$B:$AP,41,FALSE),"")</f>
        <v/>
      </c>
      <c r="R138" s="328" t="str">
        <f>IFERROR(VLOOKUP(R137,'P1'!$B:$AP,41,FALSE),"")</f>
        <v/>
      </c>
      <c r="S138" s="328" t="str">
        <f>IFERROR(VLOOKUP(S137,'P1'!$B:$AP,41,FALSE),"")</f>
        <v/>
      </c>
      <c r="T138" s="328" t="str">
        <f>IFERROR(VLOOKUP(T137,'P1'!$B:$AP,41,FALSE),"")</f>
        <v/>
      </c>
      <c r="U138" s="328" t="str">
        <f>IFERROR(VLOOKUP(U137,'P1'!$B:$AP,41,FALSE),"")</f>
        <v/>
      </c>
      <c r="V138" s="328" t="str">
        <f>IFERROR(VLOOKUP(V137,'P1'!$B:$AP,41,FALSE),"")</f>
        <v/>
      </c>
      <c r="W138" s="328" t="str">
        <f>IFERROR(VLOOKUP(W137,'P1'!$B:$AP,41,FALSE),"")</f>
        <v/>
      </c>
      <c r="X138" s="328" t="str">
        <f>IFERROR(VLOOKUP(X137,'P1'!$B:$AP,41,FALSE),"")</f>
        <v/>
      </c>
      <c r="Y138" s="328" t="str">
        <f>IFERROR(VLOOKUP(Y137,'P1'!$B:$AP,41,FALSE),"")</f>
        <v/>
      </c>
      <c r="Z138" s="328" t="str">
        <f>IFERROR(VLOOKUP(Z137,'P1'!$B:$AP,41,FALSE),"")</f>
        <v/>
      </c>
      <c r="AA138" s="328" t="str">
        <f>IFERROR(VLOOKUP(AA137,'P1'!$B:$AP,41,FALSE),"")</f>
        <v/>
      </c>
      <c r="AB138" s="328" t="str">
        <f>IFERROR(VLOOKUP(AB137,'P1'!$B:$AP,41,FALSE),"")</f>
        <v/>
      </c>
      <c r="AC138" s="328" t="str">
        <f>IFERROR(VLOOKUP(AC137,'P1'!$B:$AP,41,FALSE),"")</f>
        <v/>
      </c>
      <c r="AD138" s="328" t="str">
        <f>IFERROR(VLOOKUP(AD137,'P1'!$B:$AP,41,FALSE),"")</f>
        <v/>
      </c>
      <c r="AE138" s="328" t="str">
        <f>IFERROR(VLOOKUP(AE137,'P1'!$B:$AP,41,FALSE),"")</f>
        <v/>
      </c>
      <c r="AF138" s="328" t="str">
        <f>IFERROR(VLOOKUP(AF137,'P1'!$B:$AP,41,FALSE),"")</f>
        <v/>
      </c>
      <c r="AG138" s="328" t="str">
        <f>IFERROR(VLOOKUP(AG137,'P1'!$B:$AP,41,FALSE),"")</f>
        <v/>
      </c>
      <c r="AH138" s="328" t="str">
        <f>IFERROR(VLOOKUP(AH137,'P1'!$B:$AP,41,FALSE),"")</f>
        <v/>
      </c>
      <c r="AI138" s="328" t="str">
        <f>IFERROR(VLOOKUP(AI137,'P1'!$B:$AP,41,FALSE),"")</f>
        <v/>
      </c>
      <c r="AJ138" s="328" t="str">
        <f>IFERROR(VLOOKUP(AJ137,'P1'!$B:$AP,41,FALSE),"")</f>
        <v/>
      </c>
      <c r="AK138" s="328" t="str">
        <f>IFERROR(VLOOKUP(AK137,'P1'!$B:$AP,41,FALSE),"")</f>
        <v/>
      </c>
      <c r="AL138" s="328" t="str">
        <f>IFERROR(VLOOKUP(AL137,'P1'!$B:$AP,41,FALSE),"")</f>
        <v/>
      </c>
      <c r="AM138" s="328" t="str">
        <f>IFERROR(VLOOKUP(AM137,'P1'!$B:$AP,41,FALSE),"")</f>
        <v/>
      </c>
      <c r="AN138" s="549"/>
      <c r="AO138" s="527"/>
      <c r="AP138" s="553"/>
      <c r="AQ138" s="554"/>
      <c r="AR138" s="527"/>
      <c r="AS138" s="527"/>
      <c r="AT138" s="529"/>
      <c r="AU138" s="326" t="str">
        <f t="shared" ref="AU138" si="148">IFERROR(IF($D137="□",($AO137/$AK$6),($AO137/$AK$8)),"")</f>
        <v/>
      </c>
      <c r="AV138" s="326" t="str">
        <f t="shared" ref="AV138" si="149">IFERROR(IF($D137="□",($AN137/$AO$6),($AN137/$AO$8)),"")</f>
        <v/>
      </c>
      <c r="AX138" s="326" t="s">
        <v>565</v>
      </c>
      <c r="AY138" s="326" t="s">
        <v>565</v>
      </c>
    </row>
    <row r="139" spans="1:51" s="302" customFormat="1" ht="12" customHeight="1">
      <c r="A139" s="532"/>
      <c r="B139" s="535"/>
      <c r="C139" s="538"/>
      <c r="D139" s="541"/>
      <c r="E139" s="323"/>
      <c r="F139" s="546"/>
      <c r="G139" s="547"/>
      <c r="H139" s="327" t="s">
        <v>407</v>
      </c>
      <c r="I139" s="328" t="str">
        <f>IFERROR(VLOOKUP(I137,'P1'!$B:$AP,31,FALSE),"")</f>
        <v/>
      </c>
      <c r="J139" s="328" t="str">
        <f>IFERROR(VLOOKUP(J137,'P1'!$B:$AP,31,FALSE),"")</f>
        <v/>
      </c>
      <c r="K139" s="328" t="str">
        <f>IFERROR(VLOOKUP(K137,'P1'!$B:$AP,31,FALSE),"")</f>
        <v/>
      </c>
      <c r="L139" s="328" t="str">
        <f>IFERROR(VLOOKUP(L137,'P1'!$B:$AP,31,FALSE),"")</f>
        <v/>
      </c>
      <c r="M139" s="328" t="str">
        <f>IFERROR(VLOOKUP(M137,'P1'!$B:$AP,31,FALSE),"")</f>
        <v/>
      </c>
      <c r="N139" s="328" t="str">
        <f>IFERROR(VLOOKUP(N137,'P1'!$B:$AP,31,FALSE),"")</f>
        <v/>
      </c>
      <c r="O139" s="328" t="str">
        <f>IFERROR(VLOOKUP(O137,'P1'!$B:$AP,31,FALSE),"")</f>
        <v/>
      </c>
      <c r="P139" s="328" t="str">
        <f>IFERROR(VLOOKUP(P137,'P1'!$B:$AP,31,FALSE),"")</f>
        <v/>
      </c>
      <c r="Q139" s="328" t="str">
        <f>IFERROR(VLOOKUP(Q137,'P1'!$B:$AP,31,FALSE),"")</f>
        <v/>
      </c>
      <c r="R139" s="328" t="str">
        <f>IFERROR(VLOOKUP(R137,'P1'!$B:$AP,31,FALSE),"")</f>
        <v/>
      </c>
      <c r="S139" s="328" t="str">
        <f>IFERROR(VLOOKUP(S137,'P1'!$B:$AP,31,FALSE),"")</f>
        <v/>
      </c>
      <c r="T139" s="328" t="str">
        <f>IFERROR(VLOOKUP(T137,'P1'!$B:$AP,31,FALSE),"")</f>
        <v/>
      </c>
      <c r="U139" s="328" t="str">
        <f>IFERROR(VLOOKUP(U137,'P1'!$B:$AP,31,FALSE),"")</f>
        <v/>
      </c>
      <c r="V139" s="328" t="str">
        <f>IFERROR(VLOOKUP(V137,'P1'!$B:$AP,31,FALSE),"")</f>
        <v/>
      </c>
      <c r="W139" s="328" t="str">
        <f>IFERROR(VLOOKUP(W137,'P1'!$B:$AP,31,FALSE),"")</f>
        <v/>
      </c>
      <c r="X139" s="328" t="str">
        <f>IFERROR(VLOOKUP(X137,'P1'!$B:$AP,31,FALSE),"")</f>
        <v/>
      </c>
      <c r="Y139" s="328" t="str">
        <f>IFERROR(VLOOKUP(Y137,'P1'!$B:$AP,31,FALSE),"")</f>
        <v/>
      </c>
      <c r="Z139" s="328" t="str">
        <f>IFERROR(VLOOKUP(Z137,'P1'!$B:$AP,31,FALSE),"")</f>
        <v/>
      </c>
      <c r="AA139" s="328" t="str">
        <f>IFERROR(VLOOKUP(AA137,'P1'!$B:$AP,31,FALSE),"")</f>
        <v/>
      </c>
      <c r="AB139" s="328" t="str">
        <f>IFERROR(VLOOKUP(AB137,'P1'!$B:$AP,31,FALSE),"")</f>
        <v/>
      </c>
      <c r="AC139" s="328" t="str">
        <f>IFERROR(VLOOKUP(AC137,'P1'!$B:$AP,31,FALSE),"")</f>
        <v/>
      </c>
      <c r="AD139" s="328" t="str">
        <f>IFERROR(VLOOKUP(AD137,'P1'!$B:$AP,31,FALSE),"")</f>
        <v/>
      </c>
      <c r="AE139" s="328" t="str">
        <f>IFERROR(VLOOKUP(AE137,'P1'!$B:$AP,31,FALSE),"")</f>
        <v/>
      </c>
      <c r="AF139" s="328" t="str">
        <f>IFERROR(VLOOKUP(AF137,'P1'!$B:$AP,31,FALSE),"")</f>
        <v/>
      </c>
      <c r="AG139" s="328" t="str">
        <f>IFERROR(VLOOKUP(AG137,'P1'!$B:$AP,31,FALSE),"")</f>
        <v/>
      </c>
      <c r="AH139" s="328" t="str">
        <f>IFERROR(VLOOKUP(AH137,'P1'!$B:$AP,31,FALSE),"")</f>
        <v/>
      </c>
      <c r="AI139" s="328" t="str">
        <f>IFERROR(VLOOKUP(AI137,'P1'!$B:$AP,31,FALSE),"")</f>
        <v/>
      </c>
      <c r="AJ139" s="328" t="str">
        <f>IFERROR(VLOOKUP(AJ137,'P1'!$B:$AP,31,FALSE),"")</f>
        <v/>
      </c>
      <c r="AK139" s="328" t="str">
        <f>IFERROR(VLOOKUP(AK137,'P1'!$B:$AP,31,FALSE),"")</f>
        <v/>
      </c>
      <c r="AL139" s="328" t="str">
        <f>IFERROR(VLOOKUP(AL137,'P1'!$B:$AP,31,FALSE),"")</f>
        <v/>
      </c>
      <c r="AM139" s="328" t="str">
        <f>IFERROR(VLOOKUP(AM137,'P1'!$B:$AP,31,FALSE),"")</f>
        <v/>
      </c>
      <c r="AN139" s="550"/>
      <c r="AO139" s="528"/>
      <c r="AP139" s="555"/>
      <c r="AQ139" s="556"/>
      <c r="AR139" s="528"/>
      <c r="AS139" s="528"/>
      <c r="AT139" s="529"/>
      <c r="AU139" s="329"/>
      <c r="AV139" s="329"/>
      <c r="AX139" s="329"/>
      <c r="AY139" s="329"/>
    </row>
    <row r="140" spans="1:51" s="302" customFormat="1" ht="12" customHeight="1">
      <c r="A140" s="530">
        <v>40</v>
      </c>
      <c r="B140" s="533"/>
      <c r="C140" s="536"/>
      <c r="D140" s="539" t="s">
        <v>400</v>
      </c>
      <c r="E140" s="319"/>
      <c r="F140" s="542"/>
      <c r="G140" s="543"/>
      <c r="H140" s="320" t="s">
        <v>401</v>
      </c>
      <c r="I140" s="321"/>
      <c r="J140" s="321"/>
      <c r="K140" s="321"/>
      <c r="L140" s="321"/>
      <c r="M140" s="321"/>
      <c r="N140" s="321"/>
      <c r="O140" s="321"/>
      <c r="P140" s="321"/>
      <c r="Q140" s="321"/>
      <c r="R140" s="321"/>
      <c r="S140" s="321"/>
      <c r="T140" s="321"/>
      <c r="U140" s="321"/>
      <c r="V140" s="321"/>
      <c r="W140" s="321"/>
      <c r="X140" s="321"/>
      <c r="Y140" s="321"/>
      <c r="Z140" s="321"/>
      <c r="AA140" s="321"/>
      <c r="AB140" s="321"/>
      <c r="AC140" s="321"/>
      <c r="AD140" s="321"/>
      <c r="AE140" s="321"/>
      <c r="AF140" s="321"/>
      <c r="AG140" s="321"/>
      <c r="AH140" s="321"/>
      <c r="AI140" s="321"/>
      <c r="AJ140" s="321"/>
      <c r="AK140" s="321"/>
      <c r="AL140" s="321"/>
      <c r="AM140" s="321"/>
      <c r="AN140" s="548">
        <f t="shared" ref="AN140" si="150">IF(LEFT($AN$1,6)="共同生活援助",SUM(I141:AM141),SUM(I141:AM142))</f>
        <v>0</v>
      </c>
      <c r="AO140" s="526">
        <f>IF($AN$3="４週",AN140/4,AN140/(DAY(EOMONTH($I$21,0))/7))</f>
        <v>0</v>
      </c>
      <c r="AP140" s="551"/>
      <c r="AQ140" s="552"/>
      <c r="AR140" s="526" t="str">
        <f t="shared" ref="AR140" si="151">IF($AN$3="４週",AU141,AV141)</f>
        <v/>
      </c>
      <c r="AS140" s="526"/>
      <c r="AT140" s="529"/>
      <c r="AU140" s="322" t="s">
        <v>402</v>
      </c>
      <c r="AV140" s="322" t="s">
        <v>403</v>
      </c>
      <c r="AX140" s="322" t="s">
        <v>404</v>
      </c>
      <c r="AY140" s="322" t="s">
        <v>405</v>
      </c>
    </row>
    <row r="141" spans="1:51" s="302" customFormat="1" ht="12" customHeight="1">
      <c r="A141" s="531"/>
      <c r="B141" s="534"/>
      <c r="C141" s="537"/>
      <c r="D141" s="540"/>
      <c r="E141" s="323"/>
      <c r="F141" s="544"/>
      <c r="G141" s="545"/>
      <c r="H141" s="324" t="s">
        <v>406</v>
      </c>
      <c r="I141" s="328" t="str">
        <f>IFERROR(VLOOKUP(I140,'P1'!$B:$AP,41,FALSE),"")</f>
        <v/>
      </c>
      <c r="J141" s="328" t="str">
        <f>IFERROR(VLOOKUP(J140,'P1'!$B:$AP,41,FALSE),"")</f>
        <v/>
      </c>
      <c r="K141" s="328" t="str">
        <f>IFERROR(VLOOKUP(K140,'P1'!$B:$AP,41,FALSE),"")</f>
        <v/>
      </c>
      <c r="L141" s="328" t="str">
        <f>IFERROR(VLOOKUP(L140,'P1'!$B:$AP,41,FALSE),"")</f>
        <v/>
      </c>
      <c r="M141" s="328" t="str">
        <f>IFERROR(VLOOKUP(M140,'P1'!$B:$AP,41,FALSE),"")</f>
        <v/>
      </c>
      <c r="N141" s="328" t="str">
        <f>IFERROR(VLOOKUP(N140,'P1'!$B:$AP,41,FALSE),"")</f>
        <v/>
      </c>
      <c r="O141" s="328" t="str">
        <f>IFERROR(VLOOKUP(O140,'P1'!$B:$AP,41,FALSE),"")</f>
        <v/>
      </c>
      <c r="P141" s="328" t="str">
        <f>IFERROR(VLOOKUP(P140,'P1'!$B:$AP,41,FALSE),"")</f>
        <v/>
      </c>
      <c r="Q141" s="328" t="str">
        <f>IFERROR(VLOOKUP(Q140,'P1'!$B:$AP,41,FALSE),"")</f>
        <v/>
      </c>
      <c r="R141" s="328" t="str">
        <f>IFERROR(VLOOKUP(R140,'P1'!$B:$AP,41,FALSE),"")</f>
        <v/>
      </c>
      <c r="S141" s="328" t="str">
        <f>IFERROR(VLOOKUP(S140,'P1'!$B:$AP,41,FALSE),"")</f>
        <v/>
      </c>
      <c r="T141" s="328" t="str">
        <f>IFERROR(VLOOKUP(T140,'P1'!$B:$AP,41,FALSE),"")</f>
        <v/>
      </c>
      <c r="U141" s="328" t="str">
        <f>IFERROR(VLOOKUP(U140,'P1'!$B:$AP,41,FALSE),"")</f>
        <v/>
      </c>
      <c r="V141" s="328" t="str">
        <f>IFERROR(VLOOKUP(V140,'P1'!$B:$AP,41,FALSE),"")</f>
        <v/>
      </c>
      <c r="W141" s="328" t="str">
        <f>IFERROR(VLOOKUP(W140,'P1'!$B:$AP,41,FALSE),"")</f>
        <v/>
      </c>
      <c r="X141" s="328" t="str">
        <f>IFERROR(VLOOKUP(X140,'P1'!$B:$AP,41,FALSE),"")</f>
        <v/>
      </c>
      <c r="Y141" s="328" t="str">
        <f>IFERROR(VLOOKUP(Y140,'P1'!$B:$AP,41,FALSE),"")</f>
        <v/>
      </c>
      <c r="Z141" s="328" t="str">
        <f>IFERROR(VLOOKUP(Z140,'P1'!$B:$AP,41,FALSE),"")</f>
        <v/>
      </c>
      <c r="AA141" s="328" t="str">
        <f>IFERROR(VLOOKUP(AA140,'P1'!$B:$AP,41,FALSE),"")</f>
        <v/>
      </c>
      <c r="AB141" s="328" t="str">
        <f>IFERROR(VLOOKUP(AB140,'P1'!$B:$AP,41,FALSE),"")</f>
        <v/>
      </c>
      <c r="AC141" s="328" t="str">
        <f>IFERROR(VLOOKUP(AC140,'P1'!$B:$AP,41,FALSE),"")</f>
        <v/>
      </c>
      <c r="AD141" s="328" t="str">
        <f>IFERROR(VLOOKUP(AD140,'P1'!$B:$AP,41,FALSE),"")</f>
        <v/>
      </c>
      <c r="AE141" s="328" t="str">
        <f>IFERROR(VLOOKUP(AE140,'P1'!$B:$AP,41,FALSE),"")</f>
        <v/>
      </c>
      <c r="AF141" s="328" t="str">
        <f>IFERROR(VLOOKUP(AF140,'P1'!$B:$AP,41,FALSE),"")</f>
        <v/>
      </c>
      <c r="AG141" s="328" t="str">
        <f>IFERROR(VLOOKUP(AG140,'P1'!$B:$AP,41,FALSE),"")</f>
        <v/>
      </c>
      <c r="AH141" s="328" t="str">
        <f>IFERROR(VLOOKUP(AH140,'P1'!$B:$AP,41,FALSE),"")</f>
        <v/>
      </c>
      <c r="AI141" s="328" t="str">
        <f>IFERROR(VLOOKUP(AI140,'P1'!$B:$AP,41,FALSE),"")</f>
        <v/>
      </c>
      <c r="AJ141" s="328" t="str">
        <f>IFERROR(VLOOKUP(AJ140,'P1'!$B:$AP,41,FALSE),"")</f>
        <v/>
      </c>
      <c r="AK141" s="328" t="str">
        <f>IFERROR(VLOOKUP(AK140,'P1'!$B:$AP,41,FALSE),"")</f>
        <v/>
      </c>
      <c r="AL141" s="328" t="str">
        <f>IFERROR(VLOOKUP(AL140,'P1'!$B:$AP,41,FALSE),"")</f>
        <v/>
      </c>
      <c r="AM141" s="328" t="str">
        <f>IFERROR(VLOOKUP(AM140,'P1'!$B:$AP,41,FALSE),"")</f>
        <v/>
      </c>
      <c r="AN141" s="549"/>
      <c r="AO141" s="527"/>
      <c r="AP141" s="553"/>
      <c r="AQ141" s="554"/>
      <c r="AR141" s="527"/>
      <c r="AS141" s="527"/>
      <c r="AT141" s="529"/>
      <c r="AU141" s="326" t="str">
        <f t="shared" ref="AU141" si="152">IFERROR(IF($D140="□",($AO140/$AK$6),($AO140/$AK$8)),"")</f>
        <v/>
      </c>
      <c r="AV141" s="326" t="str">
        <f t="shared" ref="AV141" si="153">IFERROR(IF($D140="□",($AN140/$AO$6),($AN140/$AO$8)),"")</f>
        <v/>
      </c>
      <c r="AX141" s="326" t="s">
        <v>565</v>
      </c>
      <c r="AY141" s="326" t="s">
        <v>565</v>
      </c>
    </row>
    <row r="142" spans="1:51" s="302" customFormat="1" ht="12" customHeight="1">
      <c r="A142" s="532"/>
      <c r="B142" s="535"/>
      <c r="C142" s="538"/>
      <c r="D142" s="541"/>
      <c r="E142" s="323"/>
      <c r="F142" s="546"/>
      <c r="G142" s="547"/>
      <c r="H142" s="327" t="s">
        <v>407</v>
      </c>
      <c r="I142" s="328" t="str">
        <f>IFERROR(VLOOKUP(I140,'P1'!$B:$AP,31,FALSE),"")</f>
        <v/>
      </c>
      <c r="J142" s="328" t="str">
        <f>IFERROR(VLOOKUP(J140,'P1'!$B:$AP,31,FALSE),"")</f>
        <v/>
      </c>
      <c r="K142" s="328" t="str">
        <f>IFERROR(VLOOKUP(K140,'P1'!$B:$AP,31,FALSE),"")</f>
        <v/>
      </c>
      <c r="L142" s="328" t="str">
        <f>IFERROR(VLOOKUP(L140,'P1'!$B:$AP,31,FALSE),"")</f>
        <v/>
      </c>
      <c r="M142" s="328" t="str">
        <f>IFERROR(VLOOKUP(M140,'P1'!$B:$AP,31,FALSE),"")</f>
        <v/>
      </c>
      <c r="N142" s="328" t="str">
        <f>IFERROR(VLOOKUP(N140,'P1'!$B:$AP,31,FALSE),"")</f>
        <v/>
      </c>
      <c r="O142" s="328" t="str">
        <f>IFERROR(VLOOKUP(O140,'P1'!$B:$AP,31,FALSE),"")</f>
        <v/>
      </c>
      <c r="P142" s="328" t="str">
        <f>IFERROR(VLOOKUP(P140,'P1'!$B:$AP,31,FALSE),"")</f>
        <v/>
      </c>
      <c r="Q142" s="328" t="str">
        <f>IFERROR(VLOOKUP(Q140,'P1'!$B:$AP,31,FALSE),"")</f>
        <v/>
      </c>
      <c r="R142" s="328" t="str">
        <f>IFERROR(VLOOKUP(R140,'P1'!$B:$AP,31,FALSE),"")</f>
        <v/>
      </c>
      <c r="S142" s="328" t="str">
        <f>IFERROR(VLOOKUP(S140,'P1'!$B:$AP,31,FALSE),"")</f>
        <v/>
      </c>
      <c r="T142" s="328" t="str">
        <f>IFERROR(VLOOKUP(T140,'P1'!$B:$AP,31,FALSE),"")</f>
        <v/>
      </c>
      <c r="U142" s="328" t="str">
        <f>IFERROR(VLOOKUP(U140,'P1'!$B:$AP,31,FALSE),"")</f>
        <v/>
      </c>
      <c r="V142" s="328" t="str">
        <f>IFERROR(VLOOKUP(V140,'P1'!$B:$AP,31,FALSE),"")</f>
        <v/>
      </c>
      <c r="W142" s="328" t="str">
        <f>IFERROR(VLOOKUP(W140,'P1'!$B:$AP,31,FALSE),"")</f>
        <v/>
      </c>
      <c r="X142" s="328" t="str">
        <f>IFERROR(VLOOKUP(X140,'P1'!$B:$AP,31,FALSE),"")</f>
        <v/>
      </c>
      <c r="Y142" s="328" t="str">
        <f>IFERROR(VLOOKUP(Y140,'P1'!$B:$AP,31,FALSE),"")</f>
        <v/>
      </c>
      <c r="Z142" s="328" t="str">
        <f>IFERROR(VLOOKUP(Z140,'P1'!$B:$AP,31,FALSE),"")</f>
        <v/>
      </c>
      <c r="AA142" s="328" t="str">
        <f>IFERROR(VLOOKUP(AA140,'P1'!$B:$AP,31,FALSE),"")</f>
        <v/>
      </c>
      <c r="AB142" s="328" t="str">
        <f>IFERROR(VLOOKUP(AB140,'P1'!$B:$AP,31,FALSE),"")</f>
        <v/>
      </c>
      <c r="AC142" s="328" t="str">
        <f>IFERROR(VLOOKUP(AC140,'P1'!$B:$AP,31,FALSE),"")</f>
        <v/>
      </c>
      <c r="AD142" s="328" t="str">
        <f>IFERROR(VLOOKUP(AD140,'P1'!$B:$AP,31,FALSE),"")</f>
        <v/>
      </c>
      <c r="AE142" s="328" t="str">
        <f>IFERROR(VLOOKUP(AE140,'P1'!$B:$AP,31,FALSE),"")</f>
        <v/>
      </c>
      <c r="AF142" s="328" t="str">
        <f>IFERROR(VLOOKUP(AF140,'P1'!$B:$AP,31,FALSE),"")</f>
        <v/>
      </c>
      <c r="AG142" s="328" t="str">
        <f>IFERROR(VLOOKUP(AG140,'P1'!$B:$AP,31,FALSE),"")</f>
        <v/>
      </c>
      <c r="AH142" s="328" t="str">
        <f>IFERROR(VLOOKUP(AH140,'P1'!$B:$AP,31,FALSE),"")</f>
        <v/>
      </c>
      <c r="AI142" s="328" t="str">
        <f>IFERROR(VLOOKUP(AI140,'P1'!$B:$AP,31,FALSE),"")</f>
        <v/>
      </c>
      <c r="AJ142" s="328" t="str">
        <f>IFERROR(VLOOKUP(AJ140,'P1'!$B:$AP,31,FALSE),"")</f>
        <v/>
      </c>
      <c r="AK142" s="328" t="str">
        <f>IFERROR(VLOOKUP(AK140,'P1'!$B:$AP,31,FALSE),"")</f>
        <v/>
      </c>
      <c r="AL142" s="328" t="str">
        <f>IFERROR(VLOOKUP(AL140,'P1'!$B:$AP,31,FALSE),"")</f>
        <v/>
      </c>
      <c r="AM142" s="328" t="str">
        <f>IFERROR(VLOOKUP(AM140,'P1'!$B:$AP,31,FALSE),"")</f>
        <v/>
      </c>
      <c r="AN142" s="550"/>
      <c r="AO142" s="528"/>
      <c r="AP142" s="555"/>
      <c r="AQ142" s="556"/>
      <c r="AR142" s="528"/>
      <c r="AS142" s="528"/>
      <c r="AT142" s="529"/>
      <c r="AU142" s="329"/>
      <c r="AV142" s="329"/>
      <c r="AX142" s="329"/>
      <c r="AY142" s="329"/>
    </row>
    <row r="143" spans="1:51" s="302" customFormat="1" ht="12" customHeight="1">
      <c r="A143" s="530">
        <v>41</v>
      </c>
      <c r="B143" s="533"/>
      <c r="C143" s="536"/>
      <c r="D143" s="539" t="s">
        <v>400</v>
      </c>
      <c r="E143" s="319"/>
      <c r="F143" s="542"/>
      <c r="G143" s="543"/>
      <c r="H143" s="320" t="s">
        <v>401</v>
      </c>
      <c r="I143" s="321"/>
      <c r="J143" s="321"/>
      <c r="K143" s="321"/>
      <c r="L143" s="321"/>
      <c r="M143" s="321"/>
      <c r="N143" s="321"/>
      <c r="O143" s="321"/>
      <c r="P143" s="321"/>
      <c r="Q143" s="321"/>
      <c r="R143" s="321"/>
      <c r="S143" s="321"/>
      <c r="T143" s="321"/>
      <c r="U143" s="321"/>
      <c r="V143" s="321"/>
      <c r="W143" s="321"/>
      <c r="X143" s="321"/>
      <c r="Y143" s="321"/>
      <c r="Z143" s="321"/>
      <c r="AA143" s="321"/>
      <c r="AB143" s="321"/>
      <c r="AC143" s="321"/>
      <c r="AD143" s="321"/>
      <c r="AE143" s="321"/>
      <c r="AF143" s="321"/>
      <c r="AG143" s="321"/>
      <c r="AH143" s="321"/>
      <c r="AI143" s="321"/>
      <c r="AJ143" s="321"/>
      <c r="AK143" s="321"/>
      <c r="AL143" s="321"/>
      <c r="AM143" s="321"/>
      <c r="AN143" s="548">
        <f t="shared" ref="AN143" si="154">IF(LEFT($AN$1,6)="共同生活援助",SUM(I144:AM144),SUM(I144:AM145))</f>
        <v>0</v>
      </c>
      <c r="AO143" s="526">
        <f>IF($AN$3="４週",AN143/4,AN143/(DAY(EOMONTH($I$21,0))/7))</f>
        <v>0</v>
      </c>
      <c r="AP143" s="551"/>
      <c r="AQ143" s="552"/>
      <c r="AR143" s="526" t="str">
        <f t="shared" ref="AR143" si="155">IF($AN$3="４週",AU144,AV144)</f>
        <v/>
      </c>
      <c r="AS143" s="526"/>
      <c r="AT143" s="529"/>
      <c r="AU143" s="322" t="s">
        <v>402</v>
      </c>
      <c r="AV143" s="322" t="s">
        <v>403</v>
      </c>
      <c r="AX143" s="322" t="s">
        <v>404</v>
      </c>
      <c r="AY143" s="322" t="s">
        <v>405</v>
      </c>
    </row>
    <row r="144" spans="1:51" s="302" customFormat="1" ht="12" customHeight="1">
      <c r="A144" s="531"/>
      <c r="B144" s="534"/>
      <c r="C144" s="537"/>
      <c r="D144" s="540"/>
      <c r="E144" s="323"/>
      <c r="F144" s="544"/>
      <c r="G144" s="545"/>
      <c r="H144" s="324" t="s">
        <v>406</v>
      </c>
      <c r="I144" s="328" t="str">
        <f>IFERROR(VLOOKUP(I143,'P1'!$B:$AP,41,FALSE),"")</f>
        <v/>
      </c>
      <c r="J144" s="328" t="str">
        <f>IFERROR(VLOOKUP(J143,'P1'!$B:$AP,41,FALSE),"")</f>
        <v/>
      </c>
      <c r="K144" s="328" t="str">
        <f>IFERROR(VLOOKUP(K143,'P1'!$B:$AP,41,FALSE),"")</f>
        <v/>
      </c>
      <c r="L144" s="328" t="str">
        <f>IFERROR(VLOOKUP(L143,'P1'!$B:$AP,41,FALSE),"")</f>
        <v/>
      </c>
      <c r="M144" s="328" t="str">
        <f>IFERROR(VLOOKUP(M143,'P1'!$B:$AP,41,FALSE),"")</f>
        <v/>
      </c>
      <c r="N144" s="328" t="str">
        <f>IFERROR(VLOOKUP(N143,'P1'!$B:$AP,41,FALSE),"")</f>
        <v/>
      </c>
      <c r="O144" s="328" t="str">
        <f>IFERROR(VLOOKUP(O143,'P1'!$B:$AP,41,FALSE),"")</f>
        <v/>
      </c>
      <c r="P144" s="328" t="str">
        <f>IFERROR(VLOOKUP(P143,'P1'!$B:$AP,41,FALSE),"")</f>
        <v/>
      </c>
      <c r="Q144" s="328" t="str">
        <f>IFERROR(VLOOKUP(Q143,'P1'!$B:$AP,41,FALSE),"")</f>
        <v/>
      </c>
      <c r="R144" s="328" t="str">
        <f>IFERROR(VLOOKUP(R143,'P1'!$B:$AP,41,FALSE),"")</f>
        <v/>
      </c>
      <c r="S144" s="328" t="str">
        <f>IFERROR(VLOOKUP(S143,'P1'!$B:$AP,41,FALSE),"")</f>
        <v/>
      </c>
      <c r="T144" s="328" t="str">
        <f>IFERROR(VLOOKUP(T143,'P1'!$B:$AP,41,FALSE),"")</f>
        <v/>
      </c>
      <c r="U144" s="328" t="str">
        <f>IFERROR(VLOOKUP(U143,'P1'!$B:$AP,41,FALSE),"")</f>
        <v/>
      </c>
      <c r="V144" s="328" t="str">
        <f>IFERROR(VLOOKUP(V143,'P1'!$B:$AP,41,FALSE),"")</f>
        <v/>
      </c>
      <c r="W144" s="328" t="str">
        <f>IFERROR(VLOOKUP(W143,'P1'!$B:$AP,41,FALSE),"")</f>
        <v/>
      </c>
      <c r="X144" s="328" t="str">
        <f>IFERROR(VLOOKUP(X143,'P1'!$B:$AP,41,FALSE),"")</f>
        <v/>
      </c>
      <c r="Y144" s="328" t="str">
        <f>IFERROR(VLOOKUP(Y143,'P1'!$B:$AP,41,FALSE),"")</f>
        <v/>
      </c>
      <c r="Z144" s="328" t="str">
        <f>IFERROR(VLOOKUP(Z143,'P1'!$B:$AP,41,FALSE),"")</f>
        <v/>
      </c>
      <c r="AA144" s="328" t="str">
        <f>IFERROR(VLOOKUP(AA143,'P1'!$B:$AP,41,FALSE),"")</f>
        <v/>
      </c>
      <c r="AB144" s="328" t="str">
        <f>IFERROR(VLOOKUP(AB143,'P1'!$B:$AP,41,FALSE),"")</f>
        <v/>
      </c>
      <c r="AC144" s="328" t="str">
        <f>IFERROR(VLOOKUP(AC143,'P1'!$B:$AP,41,FALSE),"")</f>
        <v/>
      </c>
      <c r="AD144" s="328" t="str">
        <f>IFERROR(VLOOKUP(AD143,'P1'!$B:$AP,41,FALSE),"")</f>
        <v/>
      </c>
      <c r="AE144" s="328" t="str">
        <f>IFERROR(VLOOKUP(AE143,'P1'!$B:$AP,41,FALSE),"")</f>
        <v/>
      </c>
      <c r="AF144" s="328" t="str">
        <f>IFERROR(VLOOKUP(AF143,'P1'!$B:$AP,41,FALSE),"")</f>
        <v/>
      </c>
      <c r="AG144" s="328" t="str">
        <f>IFERROR(VLOOKUP(AG143,'P1'!$B:$AP,41,FALSE),"")</f>
        <v/>
      </c>
      <c r="AH144" s="328" t="str">
        <f>IFERROR(VLOOKUP(AH143,'P1'!$B:$AP,41,FALSE),"")</f>
        <v/>
      </c>
      <c r="AI144" s="328" t="str">
        <f>IFERROR(VLOOKUP(AI143,'P1'!$B:$AP,41,FALSE),"")</f>
        <v/>
      </c>
      <c r="AJ144" s="328" t="str">
        <f>IFERROR(VLOOKUP(AJ143,'P1'!$B:$AP,41,FALSE),"")</f>
        <v/>
      </c>
      <c r="AK144" s="328" t="str">
        <f>IFERROR(VLOOKUP(AK143,'P1'!$B:$AP,41,FALSE),"")</f>
        <v/>
      </c>
      <c r="AL144" s="328" t="str">
        <f>IFERROR(VLOOKUP(AL143,'P1'!$B:$AP,41,FALSE),"")</f>
        <v/>
      </c>
      <c r="AM144" s="328" t="str">
        <f>IFERROR(VLOOKUP(AM143,'P1'!$B:$AP,41,FALSE),"")</f>
        <v/>
      </c>
      <c r="AN144" s="549"/>
      <c r="AO144" s="527"/>
      <c r="AP144" s="553"/>
      <c r="AQ144" s="554"/>
      <c r="AR144" s="527"/>
      <c r="AS144" s="527"/>
      <c r="AT144" s="529"/>
      <c r="AU144" s="326" t="str">
        <f t="shared" ref="AU144" si="156">IFERROR(IF($D143="□",($AO143/$AK$6),($AO143/$AK$8)),"")</f>
        <v/>
      </c>
      <c r="AV144" s="326" t="str">
        <f t="shared" ref="AV144" si="157">IFERROR(IF($D143="□",($AN143/$AO$6),($AN143/$AO$8)),"")</f>
        <v/>
      </c>
      <c r="AX144" s="326" t="s">
        <v>565</v>
      </c>
      <c r="AY144" s="326" t="s">
        <v>565</v>
      </c>
    </row>
    <row r="145" spans="1:51" s="302" customFormat="1" ht="12" customHeight="1">
      <c r="A145" s="532"/>
      <c r="B145" s="535"/>
      <c r="C145" s="538"/>
      <c r="D145" s="541"/>
      <c r="E145" s="323"/>
      <c r="F145" s="546"/>
      <c r="G145" s="547"/>
      <c r="H145" s="327" t="s">
        <v>407</v>
      </c>
      <c r="I145" s="328" t="str">
        <f>IFERROR(VLOOKUP(I143,'P1'!$B:$AP,31,FALSE),"")</f>
        <v/>
      </c>
      <c r="J145" s="328" t="str">
        <f>IFERROR(VLOOKUP(J143,'P1'!$B:$AP,31,FALSE),"")</f>
        <v/>
      </c>
      <c r="K145" s="328" t="str">
        <f>IFERROR(VLOOKUP(K143,'P1'!$B:$AP,31,FALSE),"")</f>
        <v/>
      </c>
      <c r="L145" s="328" t="str">
        <f>IFERROR(VLOOKUP(L143,'P1'!$B:$AP,31,FALSE),"")</f>
        <v/>
      </c>
      <c r="M145" s="328" t="str">
        <f>IFERROR(VLOOKUP(M143,'P1'!$B:$AP,31,FALSE),"")</f>
        <v/>
      </c>
      <c r="N145" s="328" t="str">
        <f>IFERROR(VLOOKUP(N143,'P1'!$B:$AP,31,FALSE),"")</f>
        <v/>
      </c>
      <c r="O145" s="328" t="str">
        <f>IFERROR(VLOOKUP(O143,'P1'!$B:$AP,31,FALSE),"")</f>
        <v/>
      </c>
      <c r="P145" s="328" t="str">
        <f>IFERROR(VLOOKUP(P143,'P1'!$B:$AP,31,FALSE),"")</f>
        <v/>
      </c>
      <c r="Q145" s="328" t="str">
        <f>IFERROR(VLOOKUP(Q143,'P1'!$B:$AP,31,FALSE),"")</f>
        <v/>
      </c>
      <c r="R145" s="328" t="str">
        <f>IFERROR(VLOOKUP(R143,'P1'!$B:$AP,31,FALSE),"")</f>
        <v/>
      </c>
      <c r="S145" s="328" t="str">
        <f>IFERROR(VLOOKUP(S143,'P1'!$B:$AP,31,FALSE),"")</f>
        <v/>
      </c>
      <c r="T145" s="328" t="str">
        <f>IFERROR(VLOOKUP(T143,'P1'!$B:$AP,31,FALSE),"")</f>
        <v/>
      </c>
      <c r="U145" s="328" t="str">
        <f>IFERROR(VLOOKUP(U143,'P1'!$B:$AP,31,FALSE),"")</f>
        <v/>
      </c>
      <c r="V145" s="328" t="str">
        <f>IFERROR(VLOOKUP(V143,'P1'!$B:$AP,31,FALSE),"")</f>
        <v/>
      </c>
      <c r="W145" s="328" t="str">
        <f>IFERROR(VLOOKUP(W143,'P1'!$B:$AP,31,FALSE),"")</f>
        <v/>
      </c>
      <c r="X145" s="328" t="str">
        <f>IFERROR(VLOOKUP(X143,'P1'!$B:$AP,31,FALSE),"")</f>
        <v/>
      </c>
      <c r="Y145" s="328" t="str">
        <f>IFERROR(VLOOKUP(Y143,'P1'!$B:$AP,31,FALSE),"")</f>
        <v/>
      </c>
      <c r="Z145" s="328" t="str">
        <f>IFERROR(VLOOKUP(Z143,'P1'!$B:$AP,31,FALSE),"")</f>
        <v/>
      </c>
      <c r="AA145" s="328" t="str">
        <f>IFERROR(VLOOKUP(AA143,'P1'!$B:$AP,31,FALSE),"")</f>
        <v/>
      </c>
      <c r="AB145" s="328" t="str">
        <f>IFERROR(VLOOKUP(AB143,'P1'!$B:$AP,31,FALSE),"")</f>
        <v/>
      </c>
      <c r="AC145" s="328" t="str">
        <f>IFERROR(VLOOKUP(AC143,'P1'!$B:$AP,31,FALSE),"")</f>
        <v/>
      </c>
      <c r="AD145" s="328" t="str">
        <f>IFERROR(VLOOKUP(AD143,'P1'!$B:$AP,31,FALSE),"")</f>
        <v/>
      </c>
      <c r="AE145" s="328" t="str">
        <f>IFERROR(VLOOKUP(AE143,'P1'!$B:$AP,31,FALSE),"")</f>
        <v/>
      </c>
      <c r="AF145" s="328" t="str">
        <f>IFERROR(VLOOKUP(AF143,'P1'!$B:$AP,31,FALSE),"")</f>
        <v/>
      </c>
      <c r="AG145" s="328" t="str">
        <f>IFERROR(VLOOKUP(AG143,'P1'!$B:$AP,31,FALSE),"")</f>
        <v/>
      </c>
      <c r="AH145" s="328" t="str">
        <f>IFERROR(VLOOKUP(AH143,'P1'!$B:$AP,31,FALSE),"")</f>
        <v/>
      </c>
      <c r="AI145" s="328" t="str">
        <f>IFERROR(VLOOKUP(AI143,'P1'!$B:$AP,31,FALSE),"")</f>
        <v/>
      </c>
      <c r="AJ145" s="328" t="str">
        <f>IFERROR(VLOOKUP(AJ143,'P1'!$B:$AP,31,FALSE),"")</f>
        <v/>
      </c>
      <c r="AK145" s="328" t="str">
        <f>IFERROR(VLOOKUP(AK143,'P1'!$B:$AP,31,FALSE),"")</f>
        <v/>
      </c>
      <c r="AL145" s="328" t="str">
        <f>IFERROR(VLOOKUP(AL143,'P1'!$B:$AP,31,FALSE),"")</f>
        <v/>
      </c>
      <c r="AM145" s="328" t="str">
        <f>IFERROR(VLOOKUP(AM143,'P1'!$B:$AP,31,FALSE),"")</f>
        <v/>
      </c>
      <c r="AN145" s="550"/>
      <c r="AO145" s="528"/>
      <c r="AP145" s="555"/>
      <c r="AQ145" s="556"/>
      <c r="AR145" s="528"/>
      <c r="AS145" s="528"/>
      <c r="AT145" s="529"/>
      <c r="AU145" s="329"/>
      <c r="AV145" s="329"/>
      <c r="AX145" s="329"/>
      <c r="AY145" s="329"/>
    </row>
    <row r="146" spans="1:51" s="302" customFormat="1" ht="12" customHeight="1">
      <c r="A146" s="530">
        <v>42</v>
      </c>
      <c r="B146" s="533"/>
      <c r="C146" s="536"/>
      <c r="D146" s="539" t="s">
        <v>400</v>
      </c>
      <c r="E146" s="319"/>
      <c r="F146" s="542"/>
      <c r="G146" s="543"/>
      <c r="H146" s="320" t="s">
        <v>401</v>
      </c>
      <c r="I146" s="321"/>
      <c r="J146" s="321"/>
      <c r="K146" s="321"/>
      <c r="L146" s="321"/>
      <c r="M146" s="321"/>
      <c r="N146" s="321"/>
      <c r="O146" s="321"/>
      <c r="P146" s="321"/>
      <c r="Q146" s="321"/>
      <c r="R146" s="321"/>
      <c r="S146" s="321"/>
      <c r="T146" s="321"/>
      <c r="U146" s="321"/>
      <c r="V146" s="321"/>
      <c r="W146" s="321"/>
      <c r="X146" s="321"/>
      <c r="Y146" s="321"/>
      <c r="Z146" s="321"/>
      <c r="AA146" s="321"/>
      <c r="AB146" s="321"/>
      <c r="AC146" s="321"/>
      <c r="AD146" s="321"/>
      <c r="AE146" s="321"/>
      <c r="AF146" s="321"/>
      <c r="AG146" s="321"/>
      <c r="AH146" s="321"/>
      <c r="AI146" s="321"/>
      <c r="AJ146" s="321"/>
      <c r="AK146" s="321"/>
      <c r="AL146" s="321"/>
      <c r="AM146" s="321"/>
      <c r="AN146" s="548">
        <f t="shared" ref="AN146" si="158">IF(LEFT($AN$1,6)="共同生活援助",SUM(I147:AM147),SUM(I147:AM148))</f>
        <v>0</v>
      </c>
      <c r="AO146" s="526">
        <f>IF($AN$3="４週",AN146/4,AN146/(DAY(EOMONTH($I$21,0))/7))</f>
        <v>0</v>
      </c>
      <c r="AP146" s="551"/>
      <c r="AQ146" s="552"/>
      <c r="AR146" s="526" t="str">
        <f t="shared" ref="AR146" si="159">IF($AN$3="４週",AU147,AV147)</f>
        <v/>
      </c>
      <c r="AS146" s="526"/>
      <c r="AT146" s="529"/>
      <c r="AU146" s="322" t="s">
        <v>402</v>
      </c>
      <c r="AV146" s="322" t="s">
        <v>403</v>
      </c>
      <c r="AX146" s="322" t="s">
        <v>404</v>
      </c>
      <c r="AY146" s="322" t="s">
        <v>405</v>
      </c>
    </row>
    <row r="147" spans="1:51" s="302" customFormat="1" ht="12" customHeight="1">
      <c r="A147" s="531"/>
      <c r="B147" s="534"/>
      <c r="C147" s="537"/>
      <c r="D147" s="540"/>
      <c r="E147" s="323"/>
      <c r="F147" s="544"/>
      <c r="G147" s="545"/>
      <c r="H147" s="324" t="s">
        <v>406</v>
      </c>
      <c r="I147" s="328" t="str">
        <f>IFERROR(VLOOKUP(I146,'P1'!$B:$AP,41,FALSE),"")</f>
        <v/>
      </c>
      <c r="J147" s="328" t="str">
        <f>IFERROR(VLOOKUP(J146,'P1'!$B:$AP,41,FALSE),"")</f>
        <v/>
      </c>
      <c r="K147" s="328" t="str">
        <f>IFERROR(VLOOKUP(K146,'P1'!$B:$AP,41,FALSE),"")</f>
        <v/>
      </c>
      <c r="L147" s="328" t="str">
        <f>IFERROR(VLOOKUP(L146,'P1'!$B:$AP,41,FALSE),"")</f>
        <v/>
      </c>
      <c r="M147" s="328" t="str">
        <f>IFERROR(VLOOKUP(M146,'P1'!$B:$AP,41,FALSE),"")</f>
        <v/>
      </c>
      <c r="N147" s="328" t="str">
        <f>IFERROR(VLOOKUP(N146,'P1'!$B:$AP,41,FALSE),"")</f>
        <v/>
      </c>
      <c r="O147" s="328" t="str">
        <f>IFERROR(VLOOKUP(O146,'P1'!$B:$AP,41,FALSE),"")</f>
        <v/>
      </c>
      <c r="P147" s="328" t="str">
        <f>IFERROR(VLOOKUP(P146,'P1'!$B:$AP,41,FALSE),"")</f>
        <v/>
      </c>
      <c r="Q147" s="328" t="str">
        <f>IFERROR(VLOOKUP(Q146,'P1'!$B:$AP,41,FALSE),"")</f>
        <v/>
      </c>
      <c r="R147" s="328" t="str">
        <f>IFERROR(VLOOKUP(R146,'P1'!$B:$AP,41,FALSE),"")</f>
        <v/>
      </c>
      <c r="S147" s="328" t="str">
        <f>IFERROR(VLOOKUP(S146,'P1'!$B:$AP,41,FALSE),"")</f>
        <v/>
      </c>
      <c r="T147" s="328" t="str">
        <f>IFERROR(VLOOKUP(T146,'P1'!$B:$AP,41,FALSE),"")</f>
        <v/>
      </c>
      <c r="U147" s="328" t="str">
        <f>IFERROR(VLOOKUP(U146,'P1'!$B:$AP,41,FALSE),"")</f>
        <v/>
      </c>
      <c r="V147" s="328" t="str">
        <f>IFERROR(VLOOKUP(V146,'P1'!$B:$AP,41,FALSE),"")</f>
        <v/>
      </c>
      <c r="W147" s="328" t="str">
        <f>IFERROR(VLOOKUP(W146,'P1'!$B:$AP,41,FALSE),"")</f>
        <v/>
      </c>
      <c r="X147" s="328" t="str">
        <f>IFERROR(VLOOKUP(X146,'P1'!$B:$AP,41,FALSE),"")</f>
        <v/>
      </c>
      <c r="Y147" s="328" t="str">
        <f>IFERROR(VLOOKUP(Y146,'P1'!$B:$AP,41,FALSE),"")</f>
        <v/>
      </c>
      <c r="Z147" s="328" t="str">
        <f>IFERROR(VLOOKUP(Z146,'P1'!$B:$AP,41,FALSE),"")</f>
        <v/>
      </c>
      <c r="AA147" s="328" t="str">
        <f>IFERROR(VLOOKUP(AA146,'P1'!$B:$AP,41,FALSE),"")</f>
        <v/>
      </c>
      <c r="AB147" s="328" t="str">
        <f>IFERROR(VLOOKUP(AB146,'P1'!$B:$AP,41,FALSE),"")</f>
        <v/>
      </c>
      <c r="AC147" s="328" t="str">
        <f>IFERROR(VLOOKUP(AC146,'P1'!$B:$AP,41,FALSE),"")</f>
        <v/>
      </c>
      <c r="AD147" s="328" t="str">
        <f>IFERROR(VLOOKUP(AD146,'P1'!$B:$AP,41,FALSE),"")</f>
        <v/>
      </c>
      <c r="AE147" s="328" t="str">
        <f>IFERROR(VLOOKUP(AE146,'P1'!$B:$AP,41,FALSE),"")</f>
        <v/>
      </c>
      <c r="AF147" s="328" t="str">
        <f>IFERROR(VLOOKUP(AF146,'P1'!$B:$AP,41,FALSE),"")</f>
        <v/>
      </c>
      <c r="AG147" s="328" t="str">
        <f>IFERROR(VLOOKUP(AG146,'P1'!$B:$AP,41,FALSE),"")</f>
        <v/>
      </c>
      <c r="AH147" s="328" t="str">
        <f>IFERROR(VLOOKUP(AH146,'P1'!$B:$AP,41,FALSE),"")</f>
        <v/>
      </c>
      <c r="AI147" s="328" t="str">
        <f>IFERROR(VLOOKUP(AI146,'P1'!$B:$AP,41,FALSE),"")</f>
        <v/>
      </c>
      <c r="AJ147" s="328" t="str">
        <f>IFERROR(VLOOKUP(AJ146,'P1'!$B:$AP,41,FALSE),"")</f>
        <v/>
      </c>
      <c r="AK147" s="328" t="str">
        <f>IFERROR(VLOOKUP(AK146,'P1'!$B:$AP,41,FALSE),"")</f>
        <v/>
      </c>
      <c r="AL147" s="328" t="str">
        <f>IFERROR(VLOOKUP(AL146,'P1'!$B:$AP,41,FALSE),"")</f>
        <v/>
      </c>
      <c r="AM147" s="328" t="str">
        <f>IFERROR(VLOOKUP(AM146,'P1'!$B:$AP,41,FALSE),"")</f>
        <v/>
      </c>
      <c r="AN147" s="549"/>
      <c r="AO147" s="527"/>
      <c r="AP147" s="553"/>
      <c r="AQ147" s="554"/>
      <c r="AR147" s="527"/>
      <c r="AS147" s="527"/>
      <c r="AT147" s="529"/>
      <c r="AU147" s="326" t="str">
        <f t="shared" ref="AU147" si="160">IFERROR(IF($D146="□",($AO146/$AK$6),($AO146/$AK$8)),"")</f>
        <v/>
      </c>
      <c r="AV147" s="326" t="str">
        <f t="shared" ref="AV147" si="161">IFERROR(IF($D146="□",($AN146/$AO$6),($AN146/$AO$8)),"")</f>
        <v/>
      </c>
      <c r="AX147" s="326" t="s">
        <v>565</v>
      </c>
      <c r="AY147" s="326" t="s">
        <v>565</v>
      </c>
    </row>
    <row r="148" spans="1:51" s="302" customFormat="1" ht="12" customHeight="1">
      <c r="A148" s="532"/>
      <c r="B148" s="535"/>
      <c r="C148" s="538"/>
      <c r="D148" s="541"/>
      <c r="E148" s="323"/>
      <c r="F148" s="546"/>
      <c r="G148" s="547"/>
      <c r="H148" s="327" t="s">
        <v>407</v>
      </c>
      <c r="I148" s="328" t="str">
        <f>IFERROR(VLOOKUP(I146,'P1'!$B:$AP,31,FALSE),"")</f>
        <v/>
      </c>
      <c r="J148" s="328" t="str">
        <f>IFERROR(VLOOKUP(J146,'P1'!$B:$AP,31,FALSE),"")</f>
        <v/>
      </c>
      <c r="K148" s="328" t="str">
        <f>IFERROR(VLOOKUP(K146,'P1'!$B:$AP,31,FALSE),"")</f>
        <v/>
      </c>
      <c r="L148" s="328" t="str">
        <f>IFERROR(VLOOKUP(L146,'P1'!$B:$AP,31,FALSE),"")</f>
        <v/>
      </c>
      <c r="M148" s="328" t="str">
        <f>IFERROR(VLOOKUP(M146,'P1'!$B:$AP,31,FALSE),"")</f>
        <v/>
      </c>
      <c r="N148" s="328" t="str">
        <f>IFERROR(VLOOKUP(N146,'P1'!$B:$AP,31,FALSE),"")</f>
        <v/>
      </c>
      <c r="O148" s="328" t="str">
        <f>IFERROR(VLOOKUP(O146,'P1'!$B:$AP,31,FALSE),"")</f>
        <v/>
      </c>
      <c r="P148" s="328" t="str">
        <f>IFERROR(VLOOKUP(P146,'P1'!$B:$AP,31,FALSE),"")</f>
        <v/>
      </c>
      <c r="Q148" s="328" t="str">
        <f>IFERROR(VLOOKUP(Q146,'P1'!$B:$AP,31,FALSE),"")</f>
        <v/>
      </c>
      <c r="R148" s="328" t="str">
        <f>IFERROR(VLOOKUP(R146,'P1'!$B:$AP,31,FALSE),"")</f>
        <v/>
      </c>
      <c r="S148" s="328" t="str">
        <f>IFERROR(VLOOKUP(S146,'P1'!$B:$AP,31,FALSE),"")</f>
        <v/>
      </c>
      <c r="T148" s="328" t="str">
        <f>IFERROR(VLOOKUP(T146,'P1'!$B:$AP,31,FALSE),"")</f>
        <v/>
      </c>
      <c r="U148" s="328" t="str">
        <f>IFERROR(VLOOKUP(U146,'P1'!$B:$AP,31,FALSE),"")</f>
        <v/>
      </c>
      <c r="V148" s="328" t="str">
        <f>IFERROR(VLOOKUP(V146,'P1'!$B:$AP,31,FALSE),"")</f>
        <v/>
      </c>
      <c r="W148" s="328" t="str">
        <f>IFERROR(VLOOKUP(W146,'P1'!$B:$AP,31,FALSE),"")</f>
        <v/>
      </c>
      <c r="X148" s="328" t="str">
        <f>IFERROR(VLOOKUP(X146,'P1'!$B:$AP,31,FALSE),"")</f>
        <v/>
      </c>
      <c r="Y148" s="328" t="str">
        <f>IFERROR(VLOOKUP(Y146,'P1'!$B:$AP,31,FALSE),"")</f>
        <v/>
      </c>
      <c r="Z148" s="328" t="str">
        <f>IFERROR(VLOOKUP(Z146,'P1'!$B:$AP,31,FALSE),"")</f>
        <v/>
      </c>
      <c r="AA148" s="328" t="str">
        <f>IFERROR(VLOOKUP(AA146,'P1'!$B:$AP,31,FALSE),"")</f>
        <v/>
      </c>
      <c r="AB148" s="328" t="str">
        <f>IFERROR(VLOOKUP(AB146,'P1'!$B:$AP,31,FALSE),"")</f>
        <v/>
      </c>
      <c r="AC148" s="328" t="str">
        <f>IFERROR(VLOOKUP(AC146,'P1'!$B:$AP,31,FALSE),"")</f>
        <v/>
      </c>
      <c r="AD148" s="328" t="str">
        <f>IFERROR(VLOOKUP(AD146,'P1'!$B:$AP,31,FALSE),"")</f>
        <v/>
      </c>
      <c r="AE148" s="328" t="str">
        <f>IFERROR(VLOOKUP(AE146,'P1'!$B:$AP,31,FALSE),"")</f>
        <v/>
      </c>
      <c r="AF148" s="328" t="str">
        <f>IFERROR(VLOOKUP(AF146,'P1'!$B:$AP,31,FALSE),"")</f>
        <v/>
      </c>
      <c r="AG148" s="328" t="str">
        <f>IFERROR(VLOOKUP(AG146,'P1'!$B:$AP,31,FALSE),"")</f>
        <v/>
      </c>
      <c r="AH148" s="328" t="str">
        <f>IFERROR(VLOOKUP(AH146,'P1'!$B:$AP,31,FALSE),"")</f>
        <v/>
      </c>
      <c r="AI148" s="328" t="str">
        <f>IFERROR(VLOOKUP(AI146,'P1'!$B:$AP,31,FALSE),"")</f>
        <v/>
      </c>
      <c r="AJ148" s="328" t="str">
        <f>IFERROR(VLOOKUP(AJ146,'P1'!$B:$AP,31,FALSE),"")</f>
        <v/>
      </c>
      <c r="AK148" s="328" t="str">
        <f>IFERROR(VLOOKUP(AK146,'P1'!$B:$AP,31,FALSE),"")</f>
        <v/>
      </c>
      <c r="AL148" s="328" t="str">
        <f>IFERROR(VLOOKUP(AL146,'P1'!$B:$AP,31,FALSE),"")</f>
        <v/>
      </c>
      <c r="AM148" s="328" t="str">
        <f>IFERROR(VLOOKUP(AM146,'P1'!$B:$AP,31,FALSE),"")</f>
        <v/>
      </c>
      <c r="AN148" s="550"/>
      <c r="AO148" s="528"/>
      <c r="AP148" s="555"/>
      <c r="AQ148" s="556"/>
      <c r="AR148" s="528"/>
      <c r="AS148" s="528"/>
      <c r="AT148" s="529"/>
      <c r="AU148" s="329"/>
      <c r="AV148" s="329"/>
      <c r="AX148" s="329"/>
      <c r="AY148" s="329"/>
    </row>
    <row r="149" spans="1:51" s="302" customFormat="1" ht="12" customHeight="1">
      <c r="A149" s="530">
        <v>43</v>
      </c>
      <c r="B149" s="533"/>
      <c r="C149" s="536"/>
      <c r="D149" s="539" t="s">
        <v>400</v>
      </c>
      <c r="E149" s="319"/>
      <c r="F149" s="542"/>
      <c r="G149" s="543"/>
      <c r="H149" s="320" t="s">
        <v>401</v>
      </c>
      <c r="I149" s="321"/>
      <c r="J149" s="321"/>
      <c r="K149" s="321"/>
      <c r="L149" s="321"/>
      <c r="M149" s="321"/>
      <c r="N149" s="321"/>
      <c r="O149" s="321"/>
      <c r="P149" s="321"/>
      <c r="Q149" s="321"/>
      <c r="R149" s="321"/>
      <c r="S149" s="321"/>
      <c r="T149" s="321"/>
      <c r="U149" s="321"/>
      <c r="V149" s="321"/>
      <c r="W149" s="321"/>
      <c r="X149" s="321"/>
      <c r="Y149" s="321"/>
      <c r="Z149" s="321"/>
      <c r="AA149" s="321"/>
      <c r="AB149" s="321"/>
      <c r="AC149" s="321"/>
      <c r="AD149" s="321"/>
      <c r="AE149" s="321"/>
      <c r="AF149" s="321"/>
      <c r="AG149" s="321"/>
      <c r="AH149" s="321"/>
      <c r="AI149" s="321"/>
      <c r="AJ149" s="321"/>
      <c r="AK149" s="321"/>
      <c r="AL149" s="321"/>
      <c r="AM149" s="321"/>
      <c r="AN149" s="548">
        <f t="shared" ref="AN149" si="162">IF(LEFT($AN$1,6)="共同生活援助",SUM(I150:AM150),SUM(I150:AM151))</f>
        <v>0</v>
      </c>
      <c r="AO149" s="526">
        <f>IF($AN$3="４週",AN149/4,AN149/(DAY(EOMONTH($I$21,0))/7))</f>
        <v>0</v>
      </c>
      <c r="AP149" s="551"/>
      <c r="AQ149" s="552"/>
      <c r="AR149" s="526" t="str">
        <f t="shared" ref="AR149" si="163">IF($AN$3="４週",AU150,AV150)</f>
        <v/>
      </c>
      <c r="AS149" s="526"/>
      <c r="AT149" s="529"/>
      <c r="AU149" s="322" t="s">
        <v>402</v>
      </c>
      <c r="AV149" s="322" t="s">
        <v>403</v>
      </c>
      <c r="AX149" s="322" t="s">
        <v>404</v>
      </c>
      <c r="AY149" s="322" t="s">
        <v>405</v>
      </c>
    </row>
    <row r="150" spans="1:51" s="302" customFormat="1" ht="12" customHeight="1">
      <c r="A150" s="531"/>
      <c r="B150" s="534"/>
      <c r="C150" s="537"/>
      <c r="D150" s="540"/>
      <c r="E150" s="323"/>
      <c r="F150" s="544"/>
      <c r="G150" s="545"/>
      <c r="H150" s="324" t="s">
        <v>406</v>
      </c>
      <c r="I150" s="328" t="str">
        <f>IFERROR(VLOOKUP(I149,'P1'!$B:$AP,41,FALSE),"")</f>
        <v/>
      </c>
      <c r="J150" s="328" t="str">
        <f>IFERROR(VLOOKUP(J149,'P1'!$B:$AP,41,FALSE),"")</f>
        <v/>
      </c>
      <c r="K150" s="328" t="str">
        <f>IFERROR(VLOOKUP(K149,'P1'!$B:$AP,41,FALSE),"")</f>
        <v/>
      </c>
      <c r="L150" s="328" t="str">
        <f>IFERROR(VLOOKUP(L149,'P1'!$B:$AP,41,FALSE),"")</f>
        <v/>
      </c>
      <c r="M150" s="328" t="str">
        <f>IFERROR(VLOOKUP(M149,'P1'!$B:$AP,41,FALSE),"")</f>
        <v/>
      </c>
      <c r="N150" s="328" t="str">
        <f>IFERROR(VLOOKUP(N149,'P1'!$B:$AP,41,FALSE),"")</f>
        <v/>
      </c>
      <c r="O150" s="328" t="str">
        <f>IFERROR(VLOOKUP(O149,'P1'!$B:$AP,41,FALSE),"")</f>
        <v/>
      </c>
      <c r="P150" s="328" t="str">
        <f>IFERROR(VLOOKUP(P149,'P1'!$B:$AP,41,FALSE),"")</f>
        <v/>
      </c>
      <c r="Q150" s="328" t="str">
        <f>IFERROR(VLOOKUP(Q149,'P1'!$B:$AP,41,FALSE),"")</f>
        <v/>
      </c>
      <c r="R150" s="328" t="str">
        <f>IFERROR(VLOOKUP(R149,'P1'!$B:$AP,41,FALSE),"")</f>
        <v/>
      </c>
      <c r="S150" s="328" t="str">
        <f>IFERROR(VLOOKUP(S149,'P1'!$B:$AP,41,FALSE),"")</f>
        <v/>
      </c>
      <c r="T150" s="328" t="str">
        <f>IFERROR(VLOOKUP(T149,'P1'!$B:$AP,41,FALSE),"")</f>
        <v/>
      </c>
      <c r="U150" s="328" t="str">
        <f>IFERROR(VLOOKUP(U149,'P1'!$B:$AP,41,FALSE),"")</f>
        <v/>
      </c>
      <c r="V150" s="328" t="str">
        <f>IFERROR(VLOOKUP(V149,'P1'!$B:$AP,41,FALSE),"")</f>
        <v/>
      </c>
      <c r="W150" s="328" t="str">
        <f>IFERROR(VLOOKUP(W149,'P1'!$B:$AP,41,FALSE),"")</f>
        <v/>
      </c>
      <c r="X150" s="328" t="str">
        <f>IFERROR(VLOOKUP(X149,'P1'!$B:$AP,41,FALSE),"")</f>
        <v/>
      </c>
      <c r="Y150" s="328" t="str">
        <f>IFERROR(VLOOKUP(Y149,'P1'!$B:$AP,41,FALSE),"")</f>
        <v/>
      </c>
      <c r="Z150" s="328" t="str">
        <f>IFERROR(VLOOKUP(Z149,'P1'!$B:$AP,41,FALSE),"")</f>
        <v/>
      </c>
      <c r="AA150" s="328" t="str">
        <f>IFERROR(VLOOKUP(AA149,'P1'!$B:$AP,41,FALSE),"")</f>
        <v/>
      </c>
      <c r="AB150" s="328" t="str">
        <f>IFERROR(VLOOKUP(AB149,'P1'!$B:$AP,41,FALSE),"")</f>
        <v/>
      </c>
      <c r="AC150" s="328" t="str">
        <f>IFERROR(VLOOKUP(AC149,'P1'!$B:$AP,41,FALSE),"")</f>
        <v/>
      </c>
      <c r="AD150" s="328" t="str">
        <f>IFERROR(VLOOKUP(AD149,'P1'!$B:$AP,41,FALSE),"")</f>
        <v/>
      </c>
      <c r="AE150" s="328" t="str">
        <f>IFERROR(VLOOKUP(AE149,'P1'!$B:$AP,41,FALSE),"")</f>
        <v/>
      </c>
      <c r="AF150" s="328" t="str">
        <f>IFERROR(VLOOKUP(AF149,'P1'!$B:$AP,41,FALSE),"")</f>
        <v/>
      </c>
      <c r="AG150" s="328" t="str">
        <f>IFERROR(VLOOKUP(AG149,'P1'!$B:$AP,41,FALSE),"")</f>
        <v/>
      </c>
      <c r="AH150" s="328" t="str">
        <f>IFERROR(VLOOKUP(AH149,'P1'!$B:$AP,41,FALSE),"")</f>
        <v/>
      </c>
      <c r="AI150" s="328" t="str">
        <f>IFERROR(VLOOKUP(AI149,'P1'!$B:$AP,41,FALSE),"")</f>
        <v/>
      </c>
      <c r="AJ150" s="328" t="str">
        <f>IFERROR(VLOOKUP(AJ149,'P1'!$B:$AP,41,FALSE),"")</f>
        <v/>
      </c>
      <c r="AK150" s="328" t="str">
        <f>IFERROR(VLOOKUP(AK149,'P1'!$B:$AP,41,FALSE),"")</f>
        <v/>
      </c>
      <c r="AL150" s="328" t="str">
        <f>IFERROR(VLOOKUP(AL149,'P1'!$B:$AP,41,FALSE),"")</f>
        <v/>
      </c>
      <c r="AM150" s="328" t="str">
        <f>IFERROR(VLOOKUP(AM149,'P1'!$B:$AP,41,FALSE),"")</f>
        <v/>
      </c>
      <c r="AN150" s="549"/>
      <c r="AO150" s="527"/>
      <c r="AP150" s="553"/>
      <c r="AQ150" s="554"/>
      <c r="AR150" s="527"/>
      <c r="AS150" s="527"/>
      <c r="AT150" s="529"/>
      <c r="AU150" s="326" t="str">
        <f t="shared" ref="AU150" si="164">IFERROR(IF($D149="□",($AO149/$AK$6),($AO149/$AK$8)),"")</f>
        <v/>
      </c>
      <c r="AV150" s="326" t="str">
        <f t="shared" ref="AV150" si="165">IFERROR(IF($D149="□",($AN149/$AO$6),($AN149/$AO$8)),"")</f>
        <v/>
      </c>
      <c r="AX150" s="326" t="s">
        <v>565</v>
      </c>
      <c r="AY150" s="326" t="s">
        <v>565</v>
      </c>
    </row>
    <row r="151" spans="1:51" s="302" customFormat="1" ht="12" customHeight="1">
      <c r="A151" s="532"/>
      <c r="B151" s="535"/>
      <c r="C151" s="538"/>
      <c r="D151" s="541"/>
      <c r="E151" s="323"/>
      <c r="F151" s="546"/>
      <c r="G151" s="547"/>
      <c r="H151" s="327" t="s">
        <v>407</v>
      </c>
      <c r="I151" s="328" t="str">
        <f>IFERROR(VLOOKUP(I149,'P1'!$B:$AP,31,FALSE),"")</f>
        <v/>
      </c>
      <c r="J151" s="328" t="str">
        <f>IFERROR(VLOOKUP(J149,'P1'!$B:$AP,31,FALSE),"")</f>
        <v/>
      </c>
      <c r="K151" s="328" t="str">
        <f>IFERROR(VLOOKUP(K149,'P1'!$B:$AP,31,FALSE),"")</f>
        <v/>
      </c>
      <c r="L151" s="328" t="str">
        <f>IFERROR(VLOOKUP(L149,'P1'!$B:$AP,31,FALSE),"")</f>
        <v/>
      </c>
      <c r="M151" s="328" t="str">
        <f>IFERROR(VLOOKUP(M149,'P1'!$B:$AP,31,FALSE),"")</f>
        <v/>
      </c>
      <c r="N151" s="328" t="str">
        <f>IFERROR(VLOOKUP(N149,'P1'!$B:$AP,31,FALSE),"")</f>
        <v/>
      </c>
      <c r="O151" s="328" t="str">
        <f>IFERROR(VLOOKUP(O149,'P1'!$B:$AP,31,FALSE),"")</f>
        <v/>
      </c>
      <c r="P151" s="328" t="str">
        <f>IFERROR(VLOOKUP(P149,'P1'!$B:$AP,31,FALSE),"")</f>
        <v/>
      </c>
      <c r="Q151" s="328" t="str">
        <f>IFERROR(VLOOKUP(Q149,'P1'!$B:$AP,31,FALSE),"")</f>
        <v/>
      </c>
      <c r="R151" s="328" t="str">
        <f>IFERROR(VLOOKUP(R149,'P1'!$B:$AP,31,FALSE),"")</f>
        <v/>
      </c>
      <c r="S151" s="328" t="str">
        <f>IFERROR(VLOOKUP(S149,'P1'!$B:$AP,31,FALSE),"")</f>
        <v/>
      </c>
      <c r="T151" s="328" t="str">
        <f>IFERROR(VLOOKUP(T149,'P1'!$B:$AP,31,FALSE),"")</f>
        <v/>
      </c>
      <c r="U151" s="328" t="str">
        <f>IFERROR(VLOOKUP(U149,'P1'!$B:$AP,31,FALSE),"")</f>
        <v/>
      </c>
      <c r="V151" s="328" t="str">
        <f>IFERROR(VLOOKUP(V149,'P1'!$B:$AP,31,FALSE),"")</f>
        <v/>
      </c>
      <c r="W151" s="328" t="str">
        <f>IFERROR(VLOOKUP(W149,'P1'!$B:$AP,31,FALSE),"")</f>
        <v/>
      </c>
      <c r="X151" s="328" t="str">
        <f>IFERROR(VLOOKUP(X149,'P1'!$B:$AP,31,FALSE),"")</f>
        <v/>
      </c>
      <c r="Y151" s="328" t="str">
        <f>IFERROR(VLOOKUP(Y149,'P1'!$B:$AP,31,FALSE),"")</f>
        <v/>
      </c>
      <c r="Z151" s="328" t="str">
        <f>IFERROR(VLOOKUP(Z149,'P1'!$B:$AP,31,FALSE),"")</f>
        <v/>
      </c>
      <c r="AA151" s="328" t="str">
        <f>IFERROR(VLOOKUP(AA149,'P1'!$B:$AP,31,FALSE),"")</f>
        <v/>
      </c>
      <c r="AB151" s="328" t="str">
        <f>IFERROR(VLOOKUP(AB149,'P1'!$B:$AP,31,FALSE),"")</f>
        <v/>
      </c>
      <c r="AC151" s="328" t="str">
        <f>IFERROR(VLOOKUP(AC149,'P1'!$B:$AP,31,FALSE),"")</f>
        <v/>
      </c>
      <c r="AD151" s="328" t="str">
        <f>IFERROR(VLOOKUP(AD149,'P1'!$B:$AP,31,FALSE),"")</f>
        <v/>
      </c>
      <c r="AE151" s="328" t="str">
        <f>IFERROR(VLOOKUP(AE149,'P1'!$B:$AP,31,FALSE),"")</f>
        <v/>
      </c>
      <c r="AF151" s="328" t="str">
        <f>IFERROR(VLOOKUP(AF149,'P1'!$B:$AP,31,FALSE),"")</f>
        <v/>
      </c>
      <c r="AG151" s="328" t="str">
        <f>IFERROR(VLOOKUP(AG149,'P1'!$B:$AP,31,FALSE),"")</f>
        <v/>
      </c>
      <c r="AH151" s="328" t="str">
        <f>IFERROR(VLOOKUP(AH149,'P1'!$B:$AP,31,FALSE),"")</f>
        <v/>
      </c>
      <c r="AI151" s="328" t="str">
        <f>IFERROR(VLOOKUP(AI149,'P1'!$B:$AP,31,FALSE),"")</f>
        <v/>
      </c>
      <c r="AJ151" s="328" t="str">
        <f>IFERROR(VLOOKUP(AJ149,'P1'!$B:$AP,31,FALSE),"")</f>
        <v/>
      </c>
      <c r="AK151" s="328" t="str">
        <f>IFERROR(VLOOKUP(AK149,'P1'!$B:$AP,31,FALSE),"")</f>
        <v/>
      </c>
      <c r="AL151" s="328" t="str">
        <f>IFERROR(VLOOKUP(AL149,'P1'!$B:$AP,31,FALSE),"")</f>
        <v/>
      </c>
      <c r="AM151" s="328" t="str">
        <f>IFERROR(VLOOKUP(AM149,'P1'!$B:$AP,31,FALSE),"")</f>
        <v/>
      </c>
      <c r="AN151" s="550"/>
      <c r="AO151" s="528"/>
      <c r="AP151" s="555"/>
      <c r="AQ151" s="556"/>
      <c r="AR151" s="528"/>
      <c r="AS151" s="528"/>
      <c r="AT151" s="529"/>
      <c r="AU151" s="329"/>
      <c r="AV151" s="329"/>
      <c r="AX151" s="329"/>
      <c r="AY151" s="329"/>
    </row>
    <row r="152" spans="1:51" s="302" customFormat="1" ht="12" customHeight="1">
      <c r="A152" s="530">
        <v>44</v>
      </c>
      <c r="B152" s="533"/>
      <c r="C152" s="536"/>
      <c r="D152" s="539" t="s">
        <v>400</v>
      </c>
      <c r="E152" s="319"/>
      <c r="F152" s="542"/>
      <c r="G152" s="543"/>
      <c r="H152" s="320" t="s">
        <v>401</v>
      </c>
      <c r="I152" s="321"/>
      <c r="J152" s="321"/>
      <c r="K152" s="321"/>
      <c r="L152" s="321"/>
      <c r="M152" s="321"/>
      <c r="N152" s="321"/>
      <c r="O152" s="321"/>
      <c r="P152" s="321"/>
      <c r="Q152" s="321"/>
      <c r="R152" s="321"/>
      <c r="S152" s="321"/>
      <c r="T152" s="321"/>
      <c r="U152" s="321"/>
      <c r="V152" s="321"/>
      <c r="W152" s="321"/>
      <c r="X152" s="321"/>
      <c r="Y152" s="321"/>
      <c r="Z152" s="321"/>
      <c r="AA152" s="321"/>
      <c r="AB152" s="321"/>
      <c r="AC152" s="321"/>
      <c r="AD152" s="321"/>
      <c r="AE152" s="321"/>
      <c r="AF152" s="321"/>
      <c r="AG152" s="321"/>
      <c r="AH152" s="321"/>
      <c r="AI152" s="321"/>
      <c r="AJ152" s="321"/>
      <c r="AK152" s="321"/>
      <c r="AL152" s="321"/>
      <c r="AM152" s="321"/>
      <c r="AN152" s="548">
        <f t="shared" ref="AN152" si="166">IF(LEFT($AN$1,6)="共同生活援助",SUM(I153:AM153),SUM(I153:AM154))</f>
        <v>0</v>
      </c>
      <c r="AO152" s="526">
        <f>IF($AN$3="４週",AN152/4,AN152/(DAY(EOMONTH($I$21,0))/7))</f>
        <v>0</v>
      </c>
      <c r="AP152" s="551"/>
      <c r="AQ152" s="552"/>
      <c r="AR152" s="526" t="str">
        <f t="shared" ref="AR152" si="167">IF($AN$3="４週",AU153,AV153)</f>
        <v/>
      </c>
      <c r="AS152" s="526"/>
      <c r="AT152" s="529"/>
      <c r="AU152" s="322" t="s">
        <v>402</v>
      </c>
      <c r="AV152" s="322" t="s">
        <v>403</v>
      </c>
      <c r="AX152" s="322" t="s">
        <v>404</v>
      </c>
      <c r="AY152" s="322" t="s">
        <v>405</v>
      </c>
    </row>
    <row r="153" spans="1:51" s="302" customFormat="1" ht="12" customHeight="1">
      <c r="A153" s="531"/>
      <c r="B153" s="534"/>
      <c r="C153" s="537"/>
      <c r="D153" s="540"/>
      <c r="E153" s="323"/>
      <c r="F153" s="544"/>
      <c r="G153" s="545"/>
      <c r="H153" s="324" t="s">
        <v>406</v>
      </c>
      <c r="I153" s="328" t="str">
        <f>IFERROR(VLOOKUP(I152,'P1'!$B:$AP,41,FALSE),"")</f>
        <v/>
      </c>
      <c r="J153" s="328" t="str">
        <f>IFERROR(VLOOKUP(J152,'P1'!$B:$AP,41,FALSE),"")</f>
        <v/>
      </c>
      <c r="K153" s="328" t="str">
        <f>IFERROR(VLOOKUP(K152,'P1'!$B:$AP,41,FALSE),"")</f>
        <v/>
      </c>
      <c r="L153" s="328" t="str">
        <f>IFERROR(VLOOKUP(L152,'P1'!$B:$AP,41,FALSE),"")</f>
        <v/>
      </c>
      <c r="M153" s="328" t="str">
        <f>IFERROR(VLOOKUP(M152,'P1'!$B:$AP,41,FALSE),"")</f>
        <v/>
      </c>
      <c r="N153" s="328" t="str">
        <f>IFERROR(VLOOKUP(N152,'P1'!$B:$AP,41,FALSE),"")</f>
        <v/>
      </c>
      <c r="O153" s="328" t="str">
        <f>IFERROR(VLOOKUP(O152,'P1'!$B:$AP,41,FALSE),"")</f>
        <v/>
      </c>
      <c r="P153" s="328" t="str">
        <f>IFERROR(VLOOKUP(P152,'P1'!$B:$AP,41,FALSE),"")</f>
        <v/>
      </c>
      <c r="Q153" s="328" t="str">
        <f>IFERROR(VLOOKUP(Q152,'P1'!$B:$AP,41,FALSE),"")</f>
        <v/>
      </c>
      <c r="R153" s="328" t="str">
        <f>IFERROR(VLOOKUP(R152,'P1'!$B:$AP,41,FALSE),"")</f>
        <v/>
      </c>
      <c r="S153" s="328" t="str">
        <f>IFERROR(VLOOKUP(S152,'P1'!$B:$AP,41,FALSE),"")</f>
        <v/>
      </c>
      <c r="T153" s="328" t="str">
        <f>IFERROR(VLOOKUP(T152,'P1'!$B:$AP,41,FALSE),"")</f>
        <v/>
      </c>
      <c r="U153" s="328" t="str">
        <f>IFERROR(VLOOKUP(U152,'P1'!$B:$AP,41,FALSE),"")</f>
        <v/>
      </c>
      <c r="V153" s="328" t="str">
        <f>IFERROR(VLOOKUP(V152,'P1'!$B:$AP,41,FALSE),"")</f>
        <v/>
      </c>
      <c r="W153" s="328" t="str">
        <f>IFERROR(VLOOKUP(W152,'P1'!$B:$AP,41,FALSE),"")</f>
        <v/>
      </c>
      <c r="X153" s="328" t="str">
        <f>IFERROR(VLOOKUP(X152,'P1'!$B:$AP,41,FALSE),"")</f>
        <v/>
      </c>
      <c r="Y153" s="328" t="str">
        <f>IFERROR(VLOOKUP(Y152,'P1'!$B:$AP,41,FALSE),"")</f>
        <v/>
      </c>
      <c r="Z153" s="328" t="str">
        <f>IFERROR(VLOOKUP(Z152,'P1'!$B:$AP,41,FALSE),"")</f>
        <v/>
      </c>
      <c r="AA153" s="328" t="str">
        <f>IFERROR(VLOOKUP(AA152,'P1'!$B:$AP,41,FALSE),"")</f>
        <v/>
      </c>
      <c r="AB153" s="328" t="str">
        <f>IFERROR(VLOOKUP(AB152,'P1'!$B:$AP,41,FALSE),"")</f>
        <v/>
      </c>
      <c r="AC153" s="328" t="str">
        <f>IFERROR(VLOOKUP(AC152,'P1'!$B:$AP,41,FALSE),"")</f>
        <v/>
      </c>
      <c r="AD153" s="328" t="str">
        <f>IFERROR(VLOOKUP(AD152,'P1'!$B:$AP,41,FALSE),"")</f>
        <v/>
      </c>
      <c r="AE153" s="328" t="str">
        <f>IFERROR(VLOOKUP(AE152,'P1'!$B:$AP,41,FALSE),"")</f>
        <v/>
      </c>
      <c r="AF153" s="328" t="str">
        <f>IFERROR(VLOOKUP(AF152,'P1'!$B:$AP,41,FALSE),"")</f>
        <v/>
      </c>
      <c r="AG153" s="328" t="str">
        <f>IFERROR(VLOOKUP(AG152,'P1'!$B:$AP,41,FALSE),"")</f>
        <v/>
      </c>
      <c r="AH153" s="328" t="str">
        <f>IFERROR(VLOOKUP(AH152,'P1'!$B:$AP,41,FALSE),"")</f>
        <v/>
      </c>
      <c r="AI153" s="328" t="str">
        <f>IFERROR(VLOOKUP(AI152,'P1'!$B:$AP,41,FALSE),"")</f>
        <v/>
      </c>
      <c r="AJ153" s="328" t="str">
        <f>IFERROR(VLOOKUP(AJ152,'P1'!$B:$AP,41,FALSE),"")</f>
        <v/>
      </c>
      <c r="AK153" s="328" t="str">
        <f>IFERROR(VLOOKUP(AK152,'P1'!$B:$AP,41,FALSE),"")</f>
        <v/>
      </c>
      <c r="AL153" s="328" t="str">
        <f>IFERROR(VLOOKUP(AL152,'P1'!$B:$AP,41,FALSE),"")</f>
        <v/>
      </c>
      <c r="AM153" s="328" t="str">
        <f>IFERROR(VLOOKUP(AM152,'P1'!$B:$AP,41,FALSE),"")</f>
        <v/>
      </c>
      <c r="AN153" s="549"/>
      <c r="AO153" s="527"/>
      <c r="AP153" s="553"/>
      <c r="AQ153" s="554"/>
      <c r="AR153" s="527"/>
      <c r="AS153" s="527"/>
      <c r="AT153" s="529"/>
      <c r="AU153" s="326" t="str">
        <f t="shared" ref="AU153" si="168">IFERROR(IF($D152="□",($AO152/$AK$6),($AO152/$AK$8)),"")</f>
        <v/>
      </c>
      <c r="AV153" s="326" t="str">
        <f t="shared" ref="AV153" si="169">IFERROR(IF($D152="□",($AN152/$AO$6),($AN152/$AO$8)),"")</f>
        <v/>
      </c>
      <c r="AX153" s="326" t="s">
        <v>565</v>
      </c>
      <c r="AY153" s="326" t="s">
        <v>565</v>
      </c>
    </row>
    <row r="154" spans="1:51" s="302" customFormat="1" ht="12" customHeight="1">
      <c r="A154" s="532"/>
      <c r="B154" s="535"/>
      <c r="C154" s="538"/>
      <c r="D154" s="541"/>
      <c r="E154" s="323"/>
      <c r="F154" s="546"/>
      <c r="G154" s="547"/>
      <c r="H154" s="327" t="s">
        <v>407</v>
      </c>
      <c r="I154" s="328" t="str">
        <f>IFERROR(VLOOKUP(I152,'P1'!$B:$AP,31,FALSE),"")</f>
        <v/>
      </c>
      <c r="J154" s="328" t="str">
        <f>IFERROR(VLOOKUP(J152,'P1'!$B:$AP,31,FALSE),"")</f>
        <v/>
      </c>
      <c r="K154" s="328" t="str">
        <f>IFERROR(VLOOKUP(K152,'P1'!$B:$AP,31,FALSE),"")</f>
        <v/>
      </c>
      <c r="L154" s="328" t="str">
        <f>IFERROR(VLOOKUP(L152,'P1'!$B:$AP,31,FALSE),"")</f>
        <v/>
      </c>
      <c r="M154" s="328" t="str">
        <f>IFERROR(VLOOKUP(M152,'P1'!$B:$AP,31,FALSE),"")</f>
        <v/>
      </c>
      <c r="N154" s="328" t="str">
        <f>IFERROR(VLOOKUP(N152,'P1'!$B:$AP,31,FALSE),"")</f>
        <v/>
      </c>
      <c r="O154" s="328" t="str">
        <f>IFERROR(VLOOKUP(O152,'P1'!$B:$AP,31,FALSE),"")</f>
        <v/>
      </c>
      <c r="P154" s="328" t="str">
        <f>IFERROR(VLOOKUP(P152,'P1'!$B:$AP,31,FALSE),"")</f>
        <v/>
      </c>
      <c r="Q154" s="328" t="str">
        <f>IFERROR(VLOOKUP(Q152,'P1'!$B:$AP,31,FALSE),"")</f>
        <v/>
      </c>
      <c r="R154" s="328" t="str">
        <f>IFERROR(VLOOKUP(R152,'P1'!$B:$AP,31,FALSE),"")</f>
        <v/>
      </c>
      <c r="S154" s="328" t="str">
        <f>IFERROR(VLOOKUP(S152,'P1'!$B:$AP,31,FALSE),"")</f>
        <v/>
      </c>
      <c r="T154" s="328" t="str">
        <f>IFERROR(VLOOKUP(T152,'P1'!$B:$AP,31,FALSE),"")</f>
        <v/>
      </c>
      <c r="U154" s="328" t="str">
        <f>IFERROR(VLOOKUP(U152,'P1'!$B:$AP,31,FALSE),"")</f>
        <v/>
      </c>
      <c r="V154" s="328" t="str">
        <f>IFERROR(VLOOKUP(V152,'P1'!$B:$AP,31,FALSE),"")</f>
        <v/>
      </c>
      <c r="W154" s="328" t="str">
        <f>IFERROR(VLOOKUP(W152,'P1'!$B:$AP,31,FALSE),"")</f>
        <v/>
      </c>
      <c r="X154" s="328" t="str">
        <f>IFERROR(VLOOKUP(X152,'P1'!$B:$AP,31,FALSE),"")</f>
        <v/>
      </c>
      <c r="Y154" s="328" t="str">
        <f>IFERROR(VLOOKUP(Y152,'P1'!$B:$AP,31,FALSE),"")</f>
        <v/>
      </c>
      <c r="Z154" s="328" t="str">
        <f>IFERROR(VLOOKUP(Z152,'P1'!$B:$AP,31,FALSE),"")</f>
        <v/>
      </c>
      <c r="AA154" s="328" t="str">
        <f>IFERROR(VLOOKUP(AA152,'P1'!$B:$AP,31,FALSE),"")</f>
        <v/>
      </c>
      <c r="AB154" s="328" t="str">
        <f>IFERROR(VLOOKUP(AB152,'P1'!$B:$AP,31,FALSE),"")</f>
        <v/>
      </c>
      <c r="AC154" s="328" t="str">
        <f>IFERROR(VLOOKUP(AC152,'P1'!$B:$AP,31,FALSE),"")</f>
        <v/>
      </c>
      <c r="AD154" s="328" t="str">
        <f>IFERROR(VLOOKUP(AD152,'P1'!$B:$AP,31,FALSE),"")</f>
        <v/>
      </c>
      <c r="AE154" s="328" t="str">
        <f>IFERROR(VLOOKUP(AE152,'P1'!$B:$AP,31,FALSE),"")</f>
        <v/>
      </c>
      <c r="AF154" s="328" t="str">
        <f>IFERROR(VLOOKUP(AF152,'P1'!$B:$AP,31,FALSE),"")</f>
        <v/>
      </c>
      <c r="AG154" s="328" t="str">
        <f>IFERROR(VLOOKUP(AG152,'P1'!$B:$AP,31,FALSE),"")</f>
        <v/>
      </c>
      <c r="AH154" s="328" t="str">
        <f>IFERROR(VLOOKUP(AH152,'P1'!$B:$AP,31,FALSE),"")</f>
        <v/>
      </c>
      <c r="AI154" s="328" t="str">
        <f>IFERROR(VLOOKUP(AI152,'P1'!$B:$AP,31,FALSE),"")</f>
        <v/>
      </c>
      <c r="AJ154" s="328" t="str">
        <f>IFERROR(VLOOKUP(AJ152,'P1'!$B:$AP,31,FALSE),"")</f>
        <v/>
      </c>
      <c r="AK154" s="328" t="str">
        <f>IFERROR(VLOOKUP(AK152,'P1'!$B:$AP,31,FALSE),"")</f>
        <v/>
      </c>
      <c r="AL154" s="328" t="str">
        <f>IFERROR(VLOOKUP(AL152,'P1'!$B:$AP,31,FALSE),"")</f>
        <v/>
      </c>
      <c r="AM154" s="328" t="str">
        <f>IFERROR(VLOOKUP(AM152,'P1'!$B:$AP,31,FALSE),"")</f>
        <v/>
      </c>
      <c r="AN154" s="550"/>
      <c r="AO154" s="528"/>
      <c r="AP154" s="555"/>
      <c r="AQ154" s="556"/>
      <c r="AR154" s="528"/>
      <c r="AS154" s="528"/>
      <c r="AT154" s="529"/>
      <c r="AU154" s="329"/>
      <c r="AV154" s="329"/>
      <c r="AX154" s="329"/>
      <c r="AY154" s="329"/>
    </row>
    <row r="155" spans="1:51" s="302" customFormat="1" ht="12" customHeight="1">
      <c r="A155" s="530">
        <v>45</v>
      </c>
      <c r="B155" s="533"/>
      <c r="C155" s="536"/>
      <c r="D155" s="539" t="s">
        <v>400</v>
      </c>
      <c r="E155" s="319"/>
      <c r="F155" s="542"/>
      <c r="G155" s="543"/>
      <c r="H155" s="320" t="s">
        <v>401</v>
      </c>
      <c r="I155" s="321"/>
      <c r="J155" s="321"/>
      <c r="K155" s="321"/>
      <c r="L155" s="321"/>
      <c r="M155" s="321"/>
      <c r="N155" s="321"/>
      <c r="O155" s="321"/>
      <c r="P155" s="321"/>
      <c r="Q155" s="321"/>
      <c r="R155" s="321"/>
      <c r="S155" s="321"/>
      <c r="T155" s="321"/>
      <c r="U155" s="321"/>
      <c r="V155" s="321"/>
      <c r="W155" s="321"/>
      <c r="X155" s="321"/>
      <c r="Y155" s="321"/>
      <c r="Z155" s="321"/>
      <c r="AA155" s="321"/>
      <c r="AB155" s="321"/>
      <c r="AC155" s="321"/>
      <c r="AD155" s="321"/>
      <c r="AE155" s="321"/>
      <c r="AF155" s="321"/>
      <c r="AG155" s="321"/>
      <c r="AH155" s="321"/>
      <c r="AI155" s="321"/>
      <c r="AJ155" s="321"/>
      <c r="AK155" s="321"/>
      <c r="AL155" s="321"/>
      <c r="AM155" s="321"/>
      <c r="AN155" s="548">
        <f t="shared" ref="AN155" si="170">IF(LEFT($AN$1,6)="共同生活援助",SUM(I156:AM156),SUM(I156:AM157))</f>
        <v>0</v>
      </c>
      <c r="AO155" s="526">
        <f>IF($AN$3="４週",AN155/4,AN155/(DAY(EOMONTH($I$21,0))/7))</f>
        <v>0</v>
      </c>
      <c r="AP155" s="551"/>
      <c r="AQ155" s="552"/>
      <c r="AR155" s="526" t="str">
        <f t="shared" ref="AR155" si="171">IF($AN$3="４週",AU156,AV156)</f>
        <v/>
      </c>
      <c r="AS155" s="526"/>
      <c r="AT155" s="529"/>
      <c r="AU155" s="322" t="s">
        <v>402</v>
      </c>
      <c r="AV155" s="322" t="s">
        <v>403</v>
      </c>
      <c r="AX155" s="322" t="s">
        <v>404</v>
      </c>
      <c r="AY155" s="322" t="s">
        <v>405</v>
      </c>
    </row>
    <row r="156" spans="1:51" s="302" customFormat="1" ht="12" customHeight="1">
      <c r="A156" s="531"/>
      <c r="B156" s="534"/>
      <c r="C156" s="537"/>
      <c r="D156" s="540"/>
      <c r="E156" s="323"/>
      <c r="F156" s="544"/>
      <c r="G156" s="545"/>
      <c r="H156" s="324" t="s">
        <v>406</v>
      </c>
      <c r="I156" s="328" t="str">
        <f>IFERROR(VLOOKUP(I155,'P1'!$B:$AP,41,FALSE),"")</f>
        <v/>
      </c>
      <c r="J156" s="328" t="str">
        <f>IFERROR(VLOOKUP(J155,'P1'!$B:$AP,41,FALSE),"")</f>
        <v/>
      </c>
      <c r="K156" s="328" t="str">
        <f>IFERROR(VLOOKUP(K155,'P1'!$B:$AP,41,FALSE),"")</f>
        <v/>
      </c>
      <c r="L156" s="328" t="str">
        <f>IFERROR(VLOOKUP(L155,'P1'!$B:$AP,41,FALSE),"")</f>
        <v/>
      </c>
      <c r="M156" s="328" t="str">
        <f>IFERROR(VLOOKUP(M155,'P1'!$B:$AP,41,FALSE),"")</f>
        <v/>
      </c>
      <c r="N156" s="328" t="str">
        <f>IFERROR(VLOOKUP(N155,'P1'!$B:$AP,41,FALSE),"")</f>
        <v/>
      </c>
      <c r="O156" s="328" t="str">
        <f>IFERROR(VLOOKUP(O155,'P1'!$B:$AP,41,FALSE),"")</f>
        <v/>
      </c>
      <c r="P156" s="328" t="str">
        <f>IFERROR(VLOOKUP(P155,'P1'!$B:$AP,41,FALSE),"")</f>
        <v/>
      </c>
      <c r="Q156" s="328" t="str">
        <f>IFERROR(VLOOKUP(Q155,'P1'!$B:$AP,41,FALSE),"")</f>
        <v/>
      </c>
      <c r="R156" s="328" t="str">
        <f>IFERROR(VLOOKUP(R155,'P1'!$B:$AP,41,FALSE),"")</f>
        <v/>
      </c>
      <c r="S156" s="328" t="str">
        <f>IFERROR(VLOOKUP(S155,'P1'!$B:$AP,41,FALSE),"")</f>
        <v/>
      </c>
      <c r="T156" s="328" t="str">
        <f>IFERROR(VLOOKUP(T155,'P1'!$B:$AP,41,FALSE),"")</f>
        <v/>
      </c>
      <c r="U156" s="328" t="str">
        <f>IFERROR(VLOOKUP(U155,'P1'!$B:$AP,41,FALSE),"")</f>
        <v/>
      </c>
      <c r="V156" s="328" t="str">
        <f>IFERROR(VLOOKUP(V155,'P1'!$B:$AP,41,FALSE),"")</f>
        <v/>
      </c>
      <c r="W156" s="328" t="str">
        <f>IFERROR(VLOOKUP(W155,'P1'!$B:$AP,41,FALSE),"")</f>
        <v/>
      </c>
      <c r="X156" s="328" t="str">
        <f>IFERROR(VLOOKUP(X155,'P1'!$B:$AP,41,FALSE),"")</f>
        <v/>
      </c>
      <c r="Y156" s="328" t="str">
        <f>IFERROR(VLOOKUP(Y155,'P1'!$B:$AP,41,FALSE),"")</f>
        <v/>
      </c>
      <c r="Z156" s="328" t="str">
        <f>IFERROR(VLOOKUP(Z155,'P1'!$B:$AP,41,FALSE),"")</f>
        <v/>
      </c>
      <c r="AA156" s="328" t="str">
        <f>IFERROR(VLOOKUP(AA155,'P1'!$B:$AP,41,FALSE),"")</f>
        <v/>
      </c>
      <c r="AB156" s="328" t="str">
        <f>IFERROR(VLOOKUP(AB155,'P1'!$B:$AP,41,FALSE),"")</f>
        <v/>
      </c>
      <c r="AC156" s="328" t="str">
        <f>IFERROR(VLOOKUP(AC155,'P1'!$B:$AP,41,FALSE),"")</f>
        <v/>
      </c>
      <c r="AD156" s="328" t="str">
        <f>IFERROR(VLOOKUP(AD155,'P1'!$B:$AP,41,FALSE),"")</f>
        <v/>
      </c>
      <c r="AE156" s="328" t="str">
        <f>IFERROR(VLOOKUP(AE155,'P1'!$B:$AP,41,FALSE),"")</f>
        <v/>
      </c>
      <c r="AF156" s="328" t="str">
        <f>IFERROR(VLOOKUP(AF155,'P1'!$B:$AP,41,FALSE),"")</f>
        <v/>
      </c>
      <c r="AG156" s="328" t="str">
        <f>IFERROR(VLOOKUP(AG155,'P1'!$B:$AP,41,FALSE),"")</f>
        <v/>
      </c>
      <c r="AH156" s="328" t="str">
        <f>IFERROR(VLOOKUP(AH155,'P1'!$B:$AP,41,FALSE),"")</f>
        <v/>
      </c>
      <c r="AI156" s="328" t="str">
        <f>IFERROR(VLOOKUP(AI155,'P1'!$B:$AP,41,FALSE),"")</f>
        <v/>
      </c>
      <c r="AJ156" s="328" t="str">
        <f>IFERROR(VLOOKUP(AJ155,'P1'!$B:$AP,41,FALSE),"")</f>
        <v/>
      </c>
      <c r="AK156" s="328" t="str">
        <f>IFERROR(VLOOKUP(AK155,'P1'!$B:$AP,41,FALSE),"")</f>
        <v/>
      </c>
      <c r="AL156" s="328" t="str">
        <f>IFERROR(VLOOKUP(AL155,'P1'!$B:$AP,41,FALSE),"")</f>
        <v/>
      </c>
      <c r="AM156" s="328" t="str">
        <f>IFERROR(VLOOKUP(AM155,'P1'!$B:$AP,41,FALSE),"")</f>
        <v/>
      </c>
      <c r="AN156" s="549"/>
      <c r="AO156" s="527"/>
      <c r="AP156" s="553"/>
      <c r="AQ156" s="554"/>
      <c r="AR156" s="527"/>
      <c r="AS156" s="527"/>
      <c r="AT156" s="529"/>
      <c r="AU156" s="326" t="str">
        <f t="shared" ref="AU156" si="172">IFERROR(IF($D155="□",($AO155/$AK$6),($AO155/$AK$8)),"")</f>
        <v/>
      </c>
      <c r="AV156" s="326" t="str">
        <f t="shared" ref="AV156" si="173">IFERROR(IF($D155="□",($AN155/$AO$6),($AN155/$AO$8)),"")</f>
        <v/>
      </c>
      <c r="AX156" s="326" t="s">
        <v>565</v>
      </c>
      <c r="AY156" s="326" t="s">
        <v>565</v>
      </c>
    </row>
    <row r="157" spans="1:51" s="302" customFormat="1" ht="12" customHeight="1">
      <c r="A157" s="532"/>
      <c r="B157" s="535"/>
      <c r="C157" s="538"/>
      <c r="D157" s="541"/>
      <c r="E157" s="323"/>
      <c r="F157" s="546"/>
      <c r="G157" s="547"/>
      <c r="H157" s="327" t="s">
        <v>407</v>
      </c>
      <c r="I157" s="330" t="str">
        <f>IFERROR(VLOOKUP(I155,'P1'!$B:$AP,31,FALSE),"")</f>
        <v/>
      </c>
      <c r="J157" s="328" t="str">
        <f>IFERROR(VLOOKUP(J155,'P1'!$B:$AP,31,FALSE),"")</f>
        <v/>
      </c>
      <c r="K157" s="328" t="str">
        <f>IFERROR(VLOOKUP(K155,'P1'!$B:$AP,31,FALSE),"")</f>
        <v/>
      </c>
      <c r="L157" s="328" t="str">
        <f>IFERROR(VLOOKUP(L155,'P1'!$B:$AP,31,FALSE),"")</f>
        <v/>
      </c>
      <c r="M157" s="328" t="str">
        <f>IFERROR(VLOOKUP(M155,'P1'!$B:$AP,31,FALSE),"")</f>
        <v/>
      </c>
      <c r="N157" s="328" t="str">
        <f>IFERROR(VLOOKUP(N155,'P1'!$B:$AP,31,FALSE),"")</f>
        <v/>
      </c>
      <c r="O157" s="328" t="str">
        <f>IFERROR(VLOOKUP(O155,'P1'!$B:$AP,31,FALSE),"")</f>
        <v/>
      </c>
      <c r="P157" s="328" t="str">
        <f>IFERROR(VLOOKUP(P155,'P1'!$B:$AP,31,FALSE),"")</f>
        <v/>
      </c>
      <c r="Q157" s="328" t="str">
        <f>IFERROR(VLOOKUP(Q155,'P1'!$B:$AP,31,FALSE),"")</f>
        <v/>
      </c>
      <c r="R157" s="328" t="str">
        <f>IFERROR(VLOOKUP(R155,'P1'!$B:$AP,31,FALSE),"")</f>
        <v/>
      </c>
      <c r="S157" s="328" t="str">
        <f>IFERROR(VLOOKUP(S155,'P1'!$B:$AP,31,FALSE),"")</f>
        <v/>
      </c>
      <c r="T157" s="328" t="str">
        <f>IFERROR(VLOOKUP(T155,'P1'!$B:$AP,31,FALSE),"")</f>
        <v/>
      </c>
      <c r="U157" s="328" t="str">
        <f>IFERROR(VLOOKUP(U155,'P1'!$B:$AP,31,FALSE),"")</f>
        <v/>
      </c>
      <c r="V157" s="328" t="str">
        <f>IFERROR(VLOOKUP(V155,'P1'!$B:$AP,31,FALSE),"")</f>
        <v/>
      </c>
      <c r="W157" s="328" t="str">
        <f>IFERROR(VLOOKUP(W155,'P1'!$B:$AP,31,FALSE),"")</f>
        <v/>
      </c>
      <c r="X157" s="328" t="str">
        <f>IFERROR(VLOOKUP(X155,'P1'!$B:$AP,31,FALSE),"")</f>
        <v/>
      </c>
      <c r="Y157" s="328" t="str">
        <f>IFERROR(VLOOKUP(Y155,'P1'!$B:$AP,31,FALSE),"")</f>
        <v/>
      </c>
      <c r="Z157" s="328" t="str">
        <f>IFERROR(VLOOKUP(Z155,'P1'!$B:$AP,31,FALSE),"")</f>
        <v/>
      </c>
      <c r="AA157" s="328" t="str">
        <f>IFERROR(VLOOKUP(AA155,'P1'!$B:$AP,31,FALSE),"")</f>
        <v/>
      </c>
      <c r="AB157" s="328" t="str">
        <f>IFERROR(VLOOKUP(AB155,'P1'!$B:$AP,31,FALSE),"")</f>
        <v/>
      </c>
      <c r="AC157" s="328" t="str">
        <f>IFERROR(VLOOKUP(AC155,'P1'!$B:$AP,31,FALSE),"")</f>
        <v/>
      </c>
      <c r="AD157" s="328" t="str">
        <f>IFERROR(VLOOKUP(AD155,'P1'!$B:$AP,31,FALSE),"")</f>
        <v/>
      </c>
      <c r="AE157" s="328" t="str">
        <f>IFERROR(VLOOKUP(AE155,'P1'!$B:$AP,31,FALSE),"")</f>
        <v/>
      </c>
      <c r="AF157" s="328" t="str">
        <f>IFERROR(VLOOKUP(AF155,'P1'!$B:$AP,31,FALSE),"")</f>
        <v/>
      </c>
      <c r="AG157" s="328" t="str">
        <f>IFERROR(VLOOKUP(AG155,'P1'!$B:$AP,31,FALSE),"")</f>
        <v/>
      </c>
      <c r="AH157" s="328" t="str">
        <f>IFERROR(VLOOKUP(AH155,'P1'!$B:$AP,31,FALSE),"")</f>
        <v/>
      </c>
      <c r="AI157" s="328" t="str">
        <f>IFERROR(VLOOKUP(AI155,'P1'!$B:$AP,31,FALSE),"")</f>
        <v/>
      </c>
      <c r="AJ157" s="328" t="str">
        <f>IFERROR(VLOOKUP(AJ155,'P1'!$B:$AP,31,FALSE),"")</f>
        <v/>
      </c>
      <c r="AK157" s="328" t="str">
        <f>IFERROR(VLOOKUP(AK155,'P1'!$B:$AP,31,FALSE),"")</f>
        <v/>
      </c>
      <c r="AL157" s="328" t="str">
        <f>IFERROR(VLOOKUP(AL155,'P1'!$B:$AP,31,FALSE),"")</f>
        <v/>
      </c>
      <c r="AM157" s="328" t="str">
        <f>IFERROR(VLOOKUP(AM155,'P1'!$B:$AP,31,FALSE),"")</f>
        <v/>
      </c>
      <c r="AN157" s="550"/>
      <c r="AO157" s="528"/>
      <c r="AP157" s="555"/>
      <c r="AQ157" s="556"/>
      <c r="AR157" s="528"/>
      <c r="AS157" s="528"/>
      <c r="AT157" s="529"/>
      <c r="AU157" s="329"/>
      <c r="AV157" s="329"/>
      <c r="AX157" s="329"/>
      <c r="AY157" s="329"/>
    </row>
    <row r="158" spans="1:51" s="302" customFormat="1" ht="12" customHeight="1">
      <c r="A158" s="530">
        <v>46</v>
      </c>
      <c r="B158" s="533"/>
      <c r="C158" s="536"/>
      <c r="D158" s="539" t="s">
        <v>400</v>
      </c>
      <c r="E158" s="319"/>
      <c r="F158" s="542"/>
      <c r="G158" s="543"/>
      <c r="H158" s="320" t="s">
        <v>401</v>
      </c>
      <c r="I158" s="321"/>
      <c r="J158" s="321"/>
      <c r="K158" s="321"/>
      <c r="L158" s="321"/>
      <c r="M158" s="321"/>
      <c r="N158" s="321"/>
      <c r="O158" s="321"/>
      <c r="P158" s="321"/>
      <c r="Q158" s="321"/>
      <c r="R158" s="321"/>
      <c r="S158" s="321"/>
      <c r="T158" s="321"/>
      <c r="U158" s="321"/>
      <c r="V158" s="321"/>
      <c r="W158" s="321"/>
      <c r="X158" s="321"/>
      <c r="Y158" s="321"/>
      <c r="Z158" s="321"/>
      <c r="AA158" s="321"/>
      <c r="AB158" s="321"/>
      <c r="AC158" s="321"/>
      <c r="AD158" s="321"/>
      <c r="AE158" s="321"/>
      <c r="AF158" s="321"/>
      <c r="AG158" s="321"/>
      <c r="AH158" s="321"/>
      <c r="AI158" s="321"/>
      <c r="AJ158" s="321"/>
      <c r="AK158" s="321"/>
      <c r="AL158" s="321"/>
      <c r="AM158" s="321"/>
      <c r="AN158" s="548">
        <f t="shared" ref="AN158" si="174">IF(LEFT($AN$1,6)="共同生活援助",SUM(I159:AM159),SUM(I159:AM160))</f>
        <v>0</v>
      </c>
      <c r="AO158" s="526">
        <f>IF($AN$3="４週",AN158/4,AN158/(DAY(EOMONTH($I$21,0))/7))</f>
        <v>0</v>
      </c>
      <c r="AP158" s="551"/>
      <c r="AQ158" s="552"/>
      <c r="AR158" s="526" t="str">
        <f t="shared" ref="AR158" si="175">IF($AN$3="４週",AU159,AV159)</f>
        <v/>
      </c>
      <c r="AS158" s="526"/>
      <c r="AT158" s="529"/>
      <c r="AU158" s="322" t="s">
        <v>402</v>
      </c>
      <c r="AV158" s="322" t="s">
        <v>403</v>
      </c>
      <c r="AX158" s="322" t="s">
        <v>404</v>
      </c>
      <c r="AY158" s="322" t="s">
        <v>405</v>
      </c>
    </row>
    <row r="159" spans="1:51" s="302" customFormat="1" ht="12" customHeight="1">
      <c r="A159" s="531"/>
      <c r="B159" s="534"/>
      <c r="C159" s="537"/>
      <c r="D159" s="540"/>
      <c r="E159" s="323"/>
      <c r="F159" s="544"/>
      <c r="G159" s="545"/>
      <c r="H159" s="324" t="s">
        <v>406</v>
      </c>
      <c r="I159" s="328" t="str">
        <f>IFERROR(VLOOKUP(I158,'P1'!$B:$AP,41,FALSE),"")</f>
        <v/>
      </c>
      <c r="J159" s="328" t="str">
        <f>IFERROR(VLOOKUP(J158,'P1'!$B:$AP,41,FALSE),"")</f>
        <v/>
      </c>
      <c r="K159" s="328" t="str">
        <f>IFERROR(VLOOKUP(K158,'P1'!$B:$AP,41,FALSE),"")</f>
        <v/>
      </c>
      <c r="L159" s="328" t="str">
        <f>IFERROR(VLOOKUP(L158,'P1'!$B:$AP,41,FALSE),"")</f>
        <v/>
      </c>
      <c r="M159" s="328" t="str">
        <f>IFERROR(VLOOKUP(M158,'P1'!$B:$AP,41,FALSE),"")</f>
        <v/>
      </c>
      <c r="N159" s="328" t="str">
        <f>IFERROR(VLOOKUP(N158,'P1'!$B:$AP,41,FALSE),"")</f>
        <v/>
      </c>
      <c r="O159" s="328" t="str">
        <f>IFERROR(VLOOKUP(O158,'P1'!$B:$AP,41,FALSE),"")</f>
        <v/>
      </c>
      <c r="P159" s="328" t="str">
        <f>IFERROR(VLOOKUP(P158,'P1'!$B:$AP,41,FALSE),"")</f>
        <v/>
      </c>
      <c r="Q159" s="328" t="str">
        <f>IFERROR(VLOOKUP(Q158,'P1'!$B:$AP,41,FALSE),"")</f>
        <v/>
      </c>
      <c r="R159" s="328" t="str">
        <f>IFERROR(VLOOKUP(R158,'P1'!$B:$AP,41,FALSE),"")</f>
        <v/>
      </c>
      <c r="S159" s="328" t="str">
        <f>IFERROR(VLOOKUP(S158,'P1'!$B:$AP,41,FALSE),"")</f>
        <v/>
      </c>
      <c r="T159" s="328" t="str">
        <f>IFERROR(VLOOKUP(T158,'P1'!$B:$AP,41,FALSE),"")</f>
        <v/>
      </c>
      <c r="U159" s="328" t="str">
        <f>IFERROR(VLOOKUP(U158,'P1'!$B:$AP,41,FALSE),"")</f>
        <v/>
      </c>
      <c r="V159" s="328" t="str">
        <f>IFERROR(VLOOKUP(V158,'P1'!$B:$AP,41,FALSE),"")</f>
        <v/>
      </c>
      <c r="W159" s="328" t="str">
        <f>IFERROR(VLOOKUP(W158,'P1'!$B:$AP,41,FALSE),"")</f>
        <v/>
      </c>
      <c r="X159" s="328" t="str">
        <f>IFERROR(VLOOKUP(X158,'P1'!$B:$AP,41,FALSE),"")</f>
        <v/>
      </c>
      <c r="Y159" s="328" t="str">
        <f>IFERROR(VLOOKUP(Y158,'P1'!$B:$AP,41,FALSE),"")</f>
        <v/>
      </c>
      <c r="Z159" s="328" t="str">
        <f>IFERROR(VLOOKUP(Z158,'P1'!$B:$AP,41,FALSE),"")</f>
        <v/>
      </c>
      <c r="AA159" s="328" t="str">
        <f>IFERROR(VLOOKUP(AA158,'P1'!$B:$AP,41,FALSE),"")</f>
        <v/>
      </c>
      <c r="AB159" s="328" t="str">
        <f>IFERROR(VLOOKUP(AB158,'P1'!$B:$AP,41,FALSE),"")</f>
        <v/>
      </c>
      <c r="AC159" s="328" t="str">
        <f>IFERROR(VLOOKUP(AC158,'P1'!$B:$AP,41,FALSE),"")</f>
        <v/>
      </c>
      <c r="AD159" s="328" t="str">
        <f>IFERROR(VLOOKUP(AD158,'P1'!$B:$AP,41,FALSE),"")</f>
        <v/>
      </c>
      <c r="AE159" s="328" t="str">
        <f>IFERROR(VLOOKUP(AE158,'P1'!$B:$AP,41,FALSE),"")</f>
        <v/>
      </c>
      <c r="AF159" s="328" t="str">
        <f>IFERROR(VLOOKUP(AF158,'P1'!$B:$AP,41,FALSE),"")</f>
        <v/>
      </c>
      <c r="AG159" s="328" t="str">
        <f>IFERROR(VLOOKUP(AG158,'P1'!$B:$AP,41,FALSE),"")</f>
        <v/>
      </c>
      <c r="AH159" s="328" t="str">
        <f>IFERROR(VLOOKUP(AH158,'P1'!$B:$AP,41,FALSE),"")</f>
        <v/>
      </c>
      <c r="AI159" s="328" t="str">
        <f>IFERROR(VLOOKUP(AI158,'P1'!$B:$AP,41,FALSE),"")</f>
        <v/>
      </c>
      <c r="AJ159" s="328" t="str">
        <f>IFERROR(VLOOKUP(AJ158,'P1'!$B:$AP,41,FALSE),"")</f>
        <v/>
      </c>
      <c r="AK159" s="328" t="str">
        <f>IFERROR(VLOOKUP(AK158,'P1'!$B:$AP,41,FALSE),"")</f>
        <v/>
      </c>
      <c r="AL159" s="328" t="str">
        <f>IFERROR(VLOOKUP(AL158,'P1'!$B:$AP,41,FALSE),"")</f>
        <v/>
      </c>
      <c r="AM159" s="328" t="str">
        <f>IFERROR(VLOOKUP(AM158,'P1'!$B:$AP,41,FALSE),"")</f>
        <v/>
      </c>
      <c r="AN159" s="549"/>
      <c r="AO159" s="527"/>
      <c r="AP159" s="553"/>
      <c r="AQ159" s="554"/>
      <c r="AR159" s="527"/>
      <c r="AS159" s="527"/>
      <c r="AT159" s="529"/>
      <c r="AU159" s="326" t="str">
        <f t="shared" ref="AU159" si="176">IFERROR(IF($D158="□",($AO158/$AK$6),($AO158/$AK$8)),"")</f>
        <v/>
      </c>
      <c r="AV159" s="326" t="str">
        <f t="shared" ref="AV159" si="177">IFERROR(IF($D158="□",($AN158/$AO$6),($AN158/$AO$8)),"")</f>
        <v/>
      </c>
      <c r="AX159" s="326" t="s">
        <v>565</v>
      </c>
      <c r="AY159" s="326" t="s">
        <v>565</v>
      </c>
    </row>
    <row r="160" spans="1:51" s="302" customFormat="1" ht="12" customHeight="1">
      <c r="A160" s="532"/>
      <c r="B160" s="535"/>
      <c r="C160" s="538"/>
      <c r="D160" s="541"/>
      <c r="E160" s="323"/>
      <c r="F160" s="546"/>
      <c r="G160" s="547"/>
      <c r="H160" s="327" t="s">
        <v>407</v>
      </c>
      <c r="I160" s="328" t="str">
        <f>IFERROR(VLOOKUP(I158,'P1'!$B:$AP,31,FALSE),"")</f>
        <v/>
      </c>
      <c r="J160" s="328" t="str">
        <f>IFERROR(VLOOKUP(J158,'P1'!$B:$AP,31,FALSE),"")</f>
        <v/>
      </c>
      <c r="K160" s="328" t="str">
        <f>IFERROR(VLOOKUP(K158,'P1'!$B:$AP,31,FALSE),"")</f>
        <v/>
      </c>
      <c r="L160" s="328" t="str">
        <f>IFERROR(VLOOKUP(L158,'P1'!$B:$AP,31,FALSE),"")</f>
        <v/>
      </c>
      <c r="M160" s="328" t="str">
        <f>IFERROR(VLOOKUP(M158,'P1'!$B:$AP,31,FALSE),"")</f>
        <v/>
      </c>
      <c r="N160" s="328" t="str">
        <f>IFERROR(VLOOKUP(N158,'P1'!$B:$AP,31,FALSE),"")</f>
        <v/>
      </c>
      <c r="O160" s="328" t="str">
        <f>IFERROR(VLOOKUP(O158,'P1'!$B:$AP,31,FALSE),"")</f>
        <v/>
      </c>
      <c r="P160" s="328" t="str">
        <f>IFERROR(VLOOKUP(P158,'P1'!$B:$AP,31,FALSE),"")</f>
        <v/>
      </c>
      <c r="Q160" s="328" t="str">
        <f>IFERROR(VLOOKUP(Q158,'P1'!$B:$AP,31,FALSE),"")</f>
        <v/>
      </c>
      <c r="R160" s="328" t="str">
        <f>IFERROR(VLOOKUP(R158,'P1'!$B:$AP,31,FALSE),"")</f>
        <v/>
      </c>
      <c r="S160" s="328" t="str">
        <f>IFERROR(VLOOKUP(S158,'P1'!$B:$AP,31,FALSE),"")</f>
        <v/>
      </c>
      <c r="T160" s="328" t="str">
        <f>IFERROR(VLOOKUP(T158,'P1'!$B:$AP,31,FALSE),"")</f>
        <v/>
      </c>
      <c r="U160" s="328" t="str">
        <f>IFERROR(VLOOKUP(U158,'P1'!$B:$AP,31,FALSE),"")</f>
        <v/>
      </c>
      <c r="V160" s="328" t="str">
        <f>IFERROR(VLOOKUP(V158,'P1'!$B:$AP,31,FALSE),"")</f>
        <v/>
      </c>
      <c r="W160" s="328" t="str">
        <f>IFERROR(VLOOKUP(W158,'P1'!$B:$AP,31,FALSE),"")</f>
        <v/>
      </c>
      <c r="X160" s="328" t="str">
        <f>IFERROR(VLOOKUP(X158,'P1'!$B:$AP,31,FALSE),"")</f>
        <v/>
      </c>
      <c r="Y160" s="328" t="str">
        <f>IFERROR(VLOOKUP(Y158,'P1'!$B:$AP,31,FALSE),"")</f>
        <v/>
      </c>
      <c r="Z160" s="328" t="str">
        <f>IFERROR(VLOOKUP(Z158,'P1'!$B:$AP,31,FALSE),"")</f>
        <v/>
      </c>
      <c r="AA160" s="328" t="str">
        <f>IFERROR(VLOOKUP(AA158,'P1'!$B:$AP,31,FALSE),"")</f>
        <v/>
      </c>
      <c r="AB160" s="328" t="str">
        <f>IFERROR(VLOOKUP(AB158,'P1'!$B:$AP,31,FALSE),"")</f>
        <v/>
      </c>
      <c r="AC160" s="328" t="str">
        <f>IFERROR(VLOOKUP(AC158,'P1'!$B:$AP,31,FALSE),"")</f>
        <v/>
      </c>
      <c r="AD160" s="328" t="str">
        <f>IFERROR(VLOOKUP(AD158,'P1'!$B:$AP,31,FALSE),"")</f>
        <v/>
      </c>
      <c r="AE160" s="328" t="str">
        <f>IFERROR(VLOOKUP(AE158,'P1'!$B:$AP,31,FALSE),"")</f>
        <v/>
      </c>
      <c r="AF160" s="328" t="str">
        <f>IFERROR(VLOOKUP(AF158,'P1'!$B:$AP,31,FALSE),"")</f>
        <v/>
      </c>
      <c r="AG160" s="328" t="str">
        <f>IFERROR(VLOOKUP(AG158,'P1'!$B:$AP,31,FALSE),"")</f>
        <v/>
      </c>
      <c r="AH160" s="328" t="str">
        <f>IFERROR(VLOOKUP(AH158,'P1'!$B:$AP,31,FALSE),"")</f>
        <v/>
      </c>
      <c r="AI160" s="328" t="str">
        <f>IFERROR(VLOOKUP(AI158,'P1'!$B:$AP,31,FALSE),"")</f>
        <v/>
      </c>
      <c r="AJ160" s="328" t="str">
        <f>IFERROR(VLOOKUP(AJ158,'P1'!$B:$AP,31,FALSE),"")</f>
        <v/>
      </c>
      <c r="AK160" s="328" t="str">
        <f>IFERROR(VLOOKUP(AK158,'P1'!$B:$AP,31,FALSE),"")</f>
        <v/>
      </c>
      <c r="AL160" s="328" t="str">
        <f>IFERROR(VLOOKUP(AL158,'P1'!$B:$AP,31,FALSE),"")</f>
        <v/>
      </c>
      <c r="AM160" s="328" t="str">
        <f>IFERROR(VLOOKUP(AM158,'P1'!$B:$AP,31,FALSE),"")</f>
        <v/>
      </c>
      <c r="AN160" s="550"/>
      <c r="AO160" s="528"/>
      <c r="AP160" s="555"/>
      <c r="AQ160" s="556"/>
      <c r="AR160" s="528"/>
      <c r="AS160" s="528"/>
      <c r="AT160" s="529"/>
      <c r="AU160" s="329"/>
      <c r="AV160" s="329"/>
      <c r="AX160" s="329"/>
      <c r="AY160" s="329"/>
    </row>
    <row r="161" spans="1:51" s="302" customFormat="1" ht="12" customHeight="1">
      <c r="A161" s="530">
        <v>47</v>
      </c>
      <c r="B161" s="533"/>
      <c r="C161" s="536"/>
      <c r="D161" s="539" t="s">
        <v>400</v>
      </c>
      <c r="E161" s="319"/>
      <c r="F161" s="542"/>
      <c r="G161" s="543"/>
      <c r="H161" s="320" t="s">
        <v>401</v>
      </c>
      <c r="I161" s="321"/>
      <c r="J161" s="321"/>
      <c r="K161" s="321"/>
      <c r="L161" s="321"/>
      <c r="M161" s="321"/>
      <c r="N161" s="321"/>
      <c r="O161" s="321"/>
      <c r="P161" s="321"/>
      <c r="Q161" s="321"/>
      <c r="R161" s="321"/>
      <c r="S161" s="321"/>
      <c r="T161" s="321"/>
      <c r="U161" s="321"/>
      <c r="V161" s="321"/>
      <c r="W161" s="321"/>
      <c r="X161" s="321"/>
      <c r="Y161" s="321"/>
      <c r="Z161" s="321"/>
      <c r="AA161" s="321"/>
      <c r="AB161" s="321"/>
      <c r="AC161" s="321"/>
      <c r="AD161" s="321"/>
      <c r="AE161" s="321"/>
      <c r="AF161" s="321"/>
      <c r="AG161" s="321"/>
      <c r="AH161" s="321"/>
      <c r="AI161" s="321"/>
      <c r="AJ161" s="321"/>
      <c r="AK161" s="321"/>
      <c r="AL161" s="321"/>
      <c r="AM161" s="321"/>
      <c r="AN161" s="548">
        <f t="shared" ref="AN161" si="178">IF(LEFT($AN$1,6)="共同生活援助",SUM(I162:AM162),SUM(I162:AM163))</f>
        <v>0</v>
      </c>
      <c r="AO161" s="526">
        <f>IF($AN$3="４週",AN161/4,AN161/(DAY(EOMONTH($I$21,0))/7))</f>
        <v>0</v>
      </c>
      <c r="AP161" s="551"/>
      <c r="AQ161" s="552"/>
      <c r="AR161" s="526" t="str">
        <f t="shared" ref="AR161" si="179">IF($AN$3="４週",AU162,AV162)</f>
        <v/>
      </c>
      <c r="AS161" s="526"/>
      <c r="AT161" s="529"/>
      <c r="AU161" s="322" t="s">
        <v>402</v>
      </c>
      <c r="AV161" s="322" t="s">
        <v>403</v>
      </c>
      <c r="AX161" s="322" t="s">
        <v>404</v>
      </c>
      <c r="AY161" s="322" t="s">
        <v>405</v>
      </c>
    </row>
    <row r="162" spans="1:51" s="302" customFormat="1" ht="12" customHeight="1">
      <c r="A162" s="531"/>
      <c r="B162" s="534"/>
      <c r="C162" s="537"/>
      <c r="D162" s="540"/>
      <c r="E162" s="323"/>
      <c r="F162" s="544"/>
      <c r="G162" s="545"/>
      <c r="H162" s="324" t="s">
        <v>406</v>
      </c>
      <c r="I162" s="328" t="str">
        <f>IFERROR(VLOOKUP(I161,'P1'!$B:$AP,41,FALSE),"")</f>
        <v/>
      </c>
      <c r="J162" s="328" t="str">
        <f>IFERROR(VLOOKUP(J161,'P1'!$B:$AP,41,FALSE),"")</f>
        <v/>
      </c>
      <c r="K162" s="328" t="str">
        <f>IFERROR(VLOOKUP(K161,'P1'!$B:$AP,41,FALSE),"")</f>
        <v/>
      </c>
      <c r="L162" s="328" t="str">
        <f>IFERROR(VLOOKUP(L161,'P1'!$B:$AP,41,FALSE),"")</f>
        <v/>
      </c>
      <c r="M162" s="328" t="str">
        <f>IFERROR(VLOOKUP(M161,'P1'!$B:$AP,41,FALSE),"")</f>
        <v/>
      </c>
      <c r="N162" s="328" t="str">
        <f>IFERROR(VLOOKUP(N161,'P1'!$B:$AP,41,FALSE),"")</f>
        <v/>
      </c>
      <c r="O162" s="328" t="str">
        <f>IFERROR(VLOOKUP(O161,'P1'!$B:$AP,41,FALSE),"")</f>
        <v/>
      </c>
      <c r="P162" s="328" t="str">
        <f>IFERROR(VLOOKUP(P161,'P1'!$B:$AP,41,FALSE),"")</f>
        <v/>
      </c>
      <c r="Q162" s="328" t="str">
        <f>IFERROR(VLOOKUP(Q161,'P1'!$B:$AP,41,FALSE),"")</f>
        <v/>
      </c>
      <c r="R162" s="328" t="str">
        <f>IFERROR(VLOOKUP(R161,'P1'!$B:$AP,41,FALSE),"")</f>
        <v/>
      </c>
      <c r="S162" s="328" t="str">
        <f>IFERROR(VLOOKUP(S161,'P1'!$B:$AP,41,FALSE),"")</f>
        <v/>
      </c>
      <c r="T162" s="328" t="str">
        <f>IFERROR(VLOOKUP(T161,'P1'!$B:$AP,41,FALSE),"")</f>
        <v/>
      </c>
      <c r="U162" s="328" t="str">
        <f>IFERROR(VLOOKUP(U161,'P1'!$B:$AP,41,FALSE),"")</f>
        <v/>
      </c>
      <c r="V162" s="328" t="str">
        <f>IFERROR(VLOOKUP(V161,'P1'!$B:$AP,41,FALSE),"")</f>
        <v/>
      </c>
      <c r="W162" s="328" t="str">
        <f>IFERROR(VLOOKUP(W161,'P1'!$B:$AP,41,FALSE),"")</f>
        <v/>
      </c>
      <c r="X162" s="328" t="str">
        <f>IFERROR(VLOOKUP(X161,'P1'!$B:$AP,41,FALSE),"")</f>
        <v/>
      </c>
      <c r="Y162" s="328" t="str">
        <f>IFERROR(VLOOKUP(Y161,'P1'!$B:$AP,41,FALSE),"")</f>
        <v/>
      </c>
      <c r="Z162" s="328" t="str">
        <f>IFERROR(VLOOKUP(Z161,'P1'!$B:$AP,41,FALSE),"")</f>
        <v/>
      </c>
      <c r="AA162" s="328" t="str">
        <f>IFERROR(VLOOKUP(AA161,'P1'!$B:$AP,41,FALSE),"")</f>
        <v/>
      </c>
      <c r="AB162" s="328" t="str">
        <f>IFERROR(VLOOKUP(AB161,'P1'!$B:$AP,41,FALSE),"")</f>
        <v/>
      </c>
      <c r="AC162" s="328" t="str">
        <f>IFERROR(VLOOKUP(AC161,'P1'!$B:$AP,41,FALSE),"")</f>
        <v/>
      </c>
      <c r="AD162" s="328" t="str">
        <f>IFERROR(VLOOKUP(AD161,'P1'!$B:$AP,41,FALSE),"")</f>
        <v/>
      </c>
      <c r="AE162" s="328" t="str">
        <f>IFERROR(VLOOKUP(AE161,'P1'!$B:$AP,41,FALSE),"")</f>
        <v/>
      </c>
      <c r="AF162" s="328" t="str">
        <f>IFERROR(VLOOKUP(AF161,'P1'!$B:$AP,41,FALSE),"")</f>
        <v/>
      </c>
      <c r="AG162" s="328" t="str">
        <f>IFERROR(VLOOKUP(AG161,'P1'!$B:$AP,41,FALSE),"")</f>
        <v/>
      </c>
      <c r="AH162" s="328" t="str">
        <f>IFERROR(VLOOKUP(AH161,'P1'!$B:$AP,41,FALSE),"")</f>
        <v/>
      </c>
      <c r="AI162" s="328" t="str">
        <f>IFERROR(VLOOKUP(AI161,'P1'!$B:$AP,41,FALSE),"")</f>
        <v/>
      </c>
      <c r="AJ162" s="328" t="str">
        <f>IFERROR(VLOOKUP(AJ161,'P1'!$B:$AP,41,FALSE),"")</f>
        <v/>
      </c>
      <c r="AK162" s="328" t="str">
        <f>IFERROR(VLOOKUP(AK161,'P1'!$B:$AP,41,FALSE),"")</f>
        <v/>
      </c>
      <c r="AL162" s="328" t="str">
        <f>IFERROR(VLOOKUP(AL161,'P1'!$B:$AP,41,FALSE),"")</f>
        <v/>
      </c>
      <c r="AM162" s="328" t="str">
        <f>IFERROR(VLOOKUP(AM161,'P1'!$B:$AP,41,FALSE),"")</f>
        <v/>
      </c>
      <c r="AN162" s="549"/>
      <c r="AO162" s="527"/>
      <c r="AP162" s="553"/>
      <c r="AQ162" s="554"/>
      <c r="AR162" s="527"/>
      <c r="AS162" s="527"/>
      <c r="AT162" s="529"/>
      <c r="AU162" s="326" t="str">
        <f t="shared" ref="AU162" si="180">IFERROR(IF($D161="□",($AO161/$AK$6),($AO161/$AK$8)),"")</f>
        <v/>
      </c>
      <c r="AV162" s="326" t="str">
        <f t="shared" ref="AV162" si="181">IFERROR(IF($D161="□",($AN161/$AO$6),($AN161/$AO$8)),"")</f>
        <v/>
      </c>
      <c r="AX162" s="326" t="s">
        <v>565</v>
      </c>
      <c r="AY162" s="326" t="s">
        <v>565</v>
      </c>
    </row>
    <row r="163" spans="1:51" s="302" customFormat="1" ht="12" customHeight="1">
      <c r="A163" s="532"/>
      <c r="B163" s="535"/>
      <c r="C163" s="538"/>
      <c r="D163" s="541"/>
      <c r="E163" s="323"/>
      <c r="F163" s="546"/>
      <c r="G163" s="547"/>
      <c r="H163" s="327" t="s">
        <v>407</v>
      </c>
      <c r="I163" s="328" t="str">
        <f>IFERROR(VLOOKUP(I161,'P1'!$B:$AP,31,FALSE),"")</f>
        <v/>
      </c>
      <c r="J163" s="328" t="str">
        <f>IFERROR(VLOOKUP(J161,'P1'!$B:$AP,31,FALSE),"")</f>
        <v/>
      </c>
      <c r="K163" s="328" t="str">
        <f>IFERROR(VLOOKUP(K161,'P1'!$B:$AP,31,FALSE),"")</f>
        <v/>
      </c>
      <c r="L163" s="328" t="str">
        <f>IFERROR(VLOOKUP(L161,'P1'!$B:$AP,31,FALSE),"")</f>
        <v/>
      </c>
      <c r="M163" s="328" t="str">
        <f>IFERROR(VLOOKUP(M161,'P1'!$B:$AP,31,FALSE),"")</f>
        <v/>
      </c>
      <c r="N163" s="328" t="str">
        <f>IFERROR(VLOOKUP(N161,'P1'!$B:$AP,31,FALSE),"")</f>
        <v/>
      </c>
      <c r="O163" s="328" t="str">
        <f>IFERROR(VLOOKUP(O161,'P1'!$B:$AP,31,FALSE),"")</f>
        <v/>
      </c>
      <c r="P163" s="328" t="str">
        <f>IFERROR(VLOOKUP(P161,'P1'!$B:$AP,31,FALSE),"")</f>
        <v/>
      </c>
      <c r="Q163" s="328" t="str">
        <f>IFERROR(VLOOKUP(Q161,'P1'!$B:$AP,31,FALSE),"")</f>
        <v/>
      </c>
      <c r="R163" s="328" t="str">
        <f>IFERROR(VLOOKUP(R161,'P1'!$B:$AP,31,FALSE),"")</f>
        <v/>
      </c>
      <c r="S163" s="328" t="str">
        <f>IFERROR(VLOOKUP(S161,'P1'!$B:$AP,31,FALSE),"")</f>
        <v/>
      </c>
      <c r="T163" s="328" t="str">
        <f>IFERROR(VLOOKUP(T161,'P1'!$B:$AP,31,FALSE),"")</f>
        <v/>
      </c>
      <c r="U163" s="328" t="str">
        <f>IFERROR(VLOOKUP(U161,'P1'!$B:$AP,31,FALSE),"")</f>
        <v/>
      </c>
      <c r="V163" s="328" t="str">
        <f>IFERROR(VLOOKUP(V161,'P1'!$B:$AP,31,FALSE),"")</f>
        <v/>
      </c>
      <c r="W163" s="328" t="str">
        <f>IFERROR(VLOOKUP(W161,'P1'!$B:$AP,31,FALSE),"")</f>
        <v/>
      </c>
      <c r="X163" s="328" t="str">
        <f>IFERROR(VLOOKUP(X161,'P1'!$B:$AP,31,FALSE),"")</f>
        <v/>
      </c>
      <c r="Y163" s="328" t="str">
        <f>IFERROR(VLOOKUP(Y161,'P1'!$B:$AP,31,FALSE),"")</f>
        <v/>
      </c>
      <c r="Z163" s="328" t="str">
        <f>IFERROR(VLOOKUP(Z161,'P1'!$B:$AP,31,FALSE),"")</f>
        <v/>
      </c>
      <c r="AA163" s="328" t="str">
        <f>IFERROR(VLOOKUP(AA161,'P1'!$B:$AP,31,FALSE),"")</f>
        <v/>
      </c>
      <c r="AB163" s="328" t="str">
        <f>IFERROR(VLOOKUP(AB161,'P1'!$B:$AP,31,FALSE),"")</f>
        <v/>
      </c>
      <c r="AC163" s="328" t="str">
        <f>IFERROR(VLOOKUP(AC161,'P1'!$B:$AP,31,FALSE),"")</f>
        <v/>
      </c>
      <c r="AD163" s="328" t="str">
        <f>IFERROR(VLOOKUP(AD161,'P1'!$B:$AP,31,FALSE),"")</f>
        <v/>
      </c>
      <c r="AE163" s="328" t="str">
        <f>IFERROR(VLOOKUP(AE161,'P1'!$B:$AP,31,FALSE),"")</f>
        <v/>
      </c>
      <c r="AF163" s="328" t="str">
        <f>IFERROR(VLOOKUP(AF161,'P1'!$B:$AP,31,FALSE),"")</f>
        <v/>
      </c>
      <c r="AG163" s="328" t="str">
        <f>IFERROR(VLOOKUP(AG161,'P1'!$B:$AP,31,FALSE),"")</f>
        <v/>
      </c>
      <c r="AH163" s="328" t="str">
        <f>IFERROR(VLOOKUP(AH161,'P1'!$B:$AP,31,FALSE),"")</f>
        <v/>
      </c>
      <c r="AI163" s="328" t="str">
        <f>IFERROR(VLOOKUP(AI161,'P1'!$B:$AP,31,FALSE),"")</f>
        <v/>
      </c>
      <c r="AJ163" s="328" t="str">
        <f>IFERROR(VLOOKUP(AJ161,'P1'!$B:$AP,31,FALSE),"")</f>
        <v/>
      </c>
      <c r="AK163" s="328" t="str">
        <f>IFERROR(VLOOKUP(AK161,'P1'!$B:$AP,31,FALSE),"")</f>
        <v/>
      </c>
      <c r="AL163" s="328" t="str">
        <f>IFERROR(VLOOKUP(AL161,'P1'!$B:$AP,31,FALSE),"")</f>
        <v/>
      </c>
      <c r="AM163" s="328" t="str">
        <f>IFERROR(VLOOKUP(AM161,'P1'!$B:$AP,31,FALSE),"")</f>
        <v/>
      </c>
      <c r="AN163" s="550"/>
      <c r="AO163" s="528"/>
      <c r="AP163" s="555"/>
      <c r="AQ163" s="556"/>
      <c r="AR163" s="528"/>
      <c r="AS163" s="528"/>
      <c r="AT163" s="529"/>
      <c r="AU163" s="329"/>
      <c r="AV163" s="329"/>
      <c r="AX163" s="329"/>
      <c r="AY163" s="329"/>
    </row>
    <row r="164" spans="1:51" s="302" customFormat="1" ht="12" customHeight="1">
      <c r="A164" s="530">
        <v>48</v>
      </c>
      <c r="B164" s="533"/>
      <c r="C164" s="567"/>
      <c r="D164" s="539" t="s">
        <v>400</v>
      </c>
      <c r="E164" s="319"/>
      <c r="F164" s="542"/>
      <c r="G164" s="543"/>
      <c r="H164" s="320" t="s">
        <v>401</v>
      </c>
      <c r="I164" s="321"/>
      <c r="J164" s="321"/>
      <c r="K164" s="321"/>
      <c r="L164" s="321"/>
      <c r="M164" s="321"/>
      <c r="N164" s="321"/>
      <c r="O164" s="321"/>
      <c r="P164" s="321"/>
      <c r="Q164" s="321"/>
      <c r="R164" s="321"/>
      <c r="S164" s="321"/>
      <c r="T164" s="321"/>
      <c r="U164" s="321"/>
      <c r="V164" s="321"/>
      <c r="W164" s="321"/>
      <c r="X164" s="321"/>
      <c r="Y164" s="321"/>
      <c r="Z164" s="321"/>
      <c r="AA164" s="321"/>
      <c r="AB164" s="321"/>
      <c r="AC164" s="321"/>
      <c r="AD164" s="321"/>
      <c r="AE164" s="321"/>
      <c r="AF164" s="321"/>
      <c r="AG164" s="321"/>
      <c r="AH164" s="321"/>
      <c r="AI164" s="321"/>
      <c r="AJ164" s="321"/>
      <c r="AK164" s="321"/>
      <c r="AL164" s="321"/>
      <c r="AM164" s="321"/>
      <c r="AN164" s="548">
        <f t="shared" ref="AN164" si="182">IF(LEFT($AN$1,6)="共同生活援助",SUM(I165:AM165),SUM(I165:AM166))</f>
        <v>0</v>
      </c>
      <c r="AO164" s="526">
        <f>IF($AN$3="４週",AN164/4,AN164/(DAY(EOMONTH($I$21,0))/7))</f>
        <v>0</v>
      </c>
      <c r="AP164" s="551"/>
      <c r="AQ164" s="552"/>
      <c r="AR164" s="526" t="str">
        <f t="shared" ref="AR164" si="183">IF($AN$3="４週",AU165,AV165)</f>
        <v/>
      </c>
      <c r="AS164" s="526"/>
      <c r="AT164" s="529"/>
      <c r="AU164" s="322" t="s">
        <v>402</v>
      </c>
      <c r="AV164" s="322" t="s">
        <v>403</v>
      </c>
      <c r="AX164" s="322" t="s">
        <v>404</v>
      </c>
      <c r="AY164" s="322" t="s">
        <v>405</v>
      </c>
    </row>
    <row r="165" spans="1:51" s="302" customFormat="1" ht="12" customHeight="1">
      <c r="A165" s="531"/>
      <c r="B165" s="534"/>
      <c r="C165" s="568"/>
      <c r="D165" s="540"/>
      <c r="E165" s="323"/>
      <c r="F165" s="544"/>
      <c r="G165" s="545"/>
      <c r="H165" s="324" t="s">
        <v>406</v>
      </c>
      <c r="I165" s="328" t="str">
        <f>IFERROR(VLOOKUP(I164,'P1'!$B:$AP,41,FALSE),"")</f>
        <v/>
      </c>
      <c r="J165" s="328" t="str">
        <f>IFERROR(VLOOKUP(J164,'P1'!$B:$AP,41,FALSE),"")</f>
        <v/>
      </c>
      <c r="K165" s="328" t="str">
        <f>IFERROR(VLOOKUP(K164,'P1'!$B:$AP,41,FALSE),"")</f>
        <v/>
      </c>
      <c r="L165" s="328" t="str">
        <f>IFERROR(VLOOKUP(L164,'P1'!$B:$AP,41,FALSE),"")</f>
        <v/>
      </c>
      <c r="M165" s="328" t="str">
        <f>IFERROR(VLOOKUP(M164,'P1'!$B:$AP,41,FALSE),"")</f>
        <v/>
      </c>
      <c r="N165" s="328" t="str">
        <f>IFERROR(VLOOKUP(N164,'P1'!$B:$AP,41,FALSE),"")</f>
        <v/>
      </c>
      <c r="O165" s="328" t="str">
        <f>IFERROR(VLOOKUP(O164,'P1'!$B:$AP,41,FALSE),"")</f>
        <v/>
      </c>
      <c r="P165" s="328" t="str">
        <f>IFERROR(VLOOKUP(P164,'P1'!$B:$AP,41,FALSE),"")</f>
        <v/>
      </c>
      <c r="Q165" s="328" t="str">
        <f>IFERROR(VLOOKUP(Q164,'P1'!$B:$AP,41,FALSE),"")</f>
        <v/>
      </c>
      <c r="R165" s="328" t="str">
        <f>IFERROR(VLOOKUP(R164,'P1'!$B:$AP,41,FALSE),"")</f>
        <v/>
      </c>
      <c r="S165" s="328" t="str">
        <f>IFERROR(VLOOKUP(S164,'P1'!$B:$AP,41,FALSE),"")</f>
        <v/>
      </c>
      <c r="T165" s="328" t="str">
        <f>IFERROR(VLOOKUP(T164,'P1'!$B:$AP,41,FALSE),"")</f>
        <v/>
      </c>
      <c r="U165" s="328" t="str">
        <f>IFERROR(VLOOKUP(U164,'P1'!$B:$AP,41,FALSE),"")</f>
        <v/>
      </c>
      <c r="V165" s="328" t="str">
        <f>IFERROR(VLOOKUP(V164,'P1'!$B:$AP,41,FALSE),"")</f>
        <v/>
      </c>
      <c r="W165" s="328" t="str">
        <f>IFERROR(VLOOKUP(W164,'P1'!$B:$AP,41,FALSE),"")</f>
        <v/>
      </c>
      <c r="X165" s="328" t="str">
        <f>IFERROR(VLOOKUP(X164,'P1'!$B:$AP,41,FALSE),"")</f>
        <v/>
      </c>
      <c r="Y165" s="328" t="str">
        <f>IFERROR(VLOOKUP(Y164,'P1'!$B:$AP,41,FALSE),"")</f>
        <v/>
      </c>
      <c r="Z165" s="328" t="str">
        <f>IFERROR(VLOOKUP(Z164,'P1'!$B:$AP,41,FALSE),"")</f>
        <v/>
      </c>
      <c r="AA165" s="328" t="str">
        <f>IFERROR(VLOOKUP(AA164,'P1'!$B:$AP,41,FALSE),"")</f>
        <v/>
      </c>
      <c r="AB165" s="328" t="str">
        <f>IFERROR(VLOOKUP(AB164,'P1'!$B:$AP,41,FALSE),"")</f>
        <v/>
      </c>
      <c r="AC165" s="328" t="str">
        <f>IFERROR(VLOOKUP(AC164,'P1'!$B:$AP,41,FALSE),"")</f>
        <v/>
      </c>
      <c r="AD165" s="328" t="str">
        <f>IFERROR(VLOOKUP(AD164,'P1'!$B:$AP,41,FALSE),"")</f>
        <v/>
      </c>
      <c r="AE165" s="328" t="str">
        <f>IFERROR(VLOOKUP(AE164,'P1'!$B:$AP,41,FALSE),"")</f>
        <v/>
      </c>
      <c r="AF165" s="328" t="str">
        <f>IFERROR(VLOOKUP(AF164,'P1'!$B:$AP,41,FALSE),"")</f>
        <v/>
      </c>
      <c r="AG165" s="328" t="str">
        <f>IFERROR(VLOOKUP(AG164,'P1'!$B:$AP,41,FALSE),"")</f>
        <v/>
      </c>
      <c r="AH165" s="328" t="str">
        <f>IFERROR(VLOOKUP(AH164,'P1'!$B:$AP,41,FALSE),"")</f>
        <v/>
      </c>
      <c r="AI165" s="328" t="str">
        <f>IFERROR(VLOOKUP(AI164,'P1'!$B:$AP,41,FALSE),"")</f>
        <v/>
      </c>
      <c r="AJ165" s="328" t="str">
        <f>IFERROR(VLOOKUP(AJ164,'P1'!$B:$AP,41,FALSE),"")</f>
        <v/>
      </c>
      <c r="AK165" s="328" t="str">
        <f>IFERROR(VLOOKUP(AK164,'P1'!$B:$AP,41,FALSE),"")</f>
        <v/>
      </c>
      <c r="AL165" s="328" t="str">
        <f>IFERROR(VLOOKUP(AL164,'P1'!$B:$AP,41,FALSE),"")</f>
        <v/>
      </c>
      <c r="AM165" s="328" t="str">
        <f>IFERROR(VLOOKUP(AM164,'P1'!$B:$AP,41,FALSE),"")</f>
        <v/>
      </c>
      <c r="AN165" s="549"/>
      <c r="AO165" s="527"/>
      <c r="AP165" s="553"/>
      <c r="AQ165" s="554"/>
      <c r="AR165" s="527"/>
      <c r="AS165" s="527"/>
      <c r="AT165" s="529"/>
      <c r="AU165" s="326" t="str">
        <f t="shared" ref="AU165" si="184">IFERROR(IF($D164="□",($AO164/$AK$6),($AO164/$AK$8)),"")</f>
        <v/>
      </c>
      <c r="AV165" s="326" t="str">
        <f t="shared" ref="AV165" si="185">IFERROR(IF($D164="□",($AN164/$AO$6),($AN164/$AO$8)),"")</f>
        <v/>
      </c>
      <c r="AX165" s="326" t="s">
        <v>565</v>
      </c>
      <c r="AY165" s="326" t="s">
        <v>565</v>
      </c>
    </row>
    <row r="166" spans="1:51" s="302" customFormat="1" ht="12" customHeight="1">
      <c r="A166" s="532"/>
      <c r="B166" s="535"/>
      <c r="C166" s="569"/>
      <c r="D166" s="541"/>
      <c r="E166" s="323"/>
      <c r="F166" s="546"/>
      <c r="G166" s="547"/>
      <c r="H166" s="327" t="s">
        <v>407</v>
      </c>
      <c r="I166" s="328" t="str">
        <f>IFERROR(VLOOKUP(I164,'P1'!$B:$AP,31,FALSE),"")</f>
        <v/>
      </c>
      <c r="J166" s="328" t="str">
        <f>IFERROR(VLOOKUP(J164,'P1'!$B:$AP,31,FALSE),"")</f>
        <v/>
      </c>
      <c r="K166" s="328" t="str">
        <f>IFERROR(VLOOKUP(K164,'P1'!$B:$AP,31,FALSE),"")</f>
        <v/>
      </c>
      <c r="L166" s="328" t="str">
        <f>IFERROR(VLOOKUP(L164,'P1'!$B:$AP,31,FALSE),"")</f>
        <v/>
      </c>
      <c r="M166" s="328" t="str">
        <f>IFERROR(VLOOKUP(M164,'P1'!$B:$AP,31,FALSE),"")</f>
        <v/>
      </c>
      <c r="N166" s="328" t="str">
        <f>IFERROR(VLOOKUP(N164,'P1'!$B:$AP,31,FALSE),"")</f>
        <v/>
      </c>
      <c r="O166" s="328" t="str">
        <f>IFERROR(VLOOKUP(O164,'P1'!$B:$AP,31,FALSE),"")</f>
        <v/>
      </c>
      <c r="P166" s="328" t="str">
        <f>IFERROR(VLOOKUP(P164,'P1'!$B:$AP,31,FALSE),"")</f>
        <v/>
      </c>
      <c r="Q166" s="328" t="str">
        <f>IFERROR(VLOOKUP(Q164,'P1'!$B:$AP,31,FALSE),"")</f>
        <v/>
      </c>
      <c r="R166" s="328" t="str">
        <f>IFERROR(VLOOKUP(R164,'P1'!$B:$AP,31,FALSE),"")</f>
        <v/>
      </c>
      <c r="S166" s="328" t="str">
        <f>IFERROR(VLOOKUP(S164,'P1'!$B:$AP,31,FALSE),"")</f>
        <v/>
      </c>
      <c r="T166" s="328" t="str">
        <f>IFERROR(VLOOKUP(T164,'P1'!$B:$AP,31,FALSE),"")</f>
        <v/>
      </c>
      <c r="U166" s="328" t="str">
        <f>IFERROR(VLOOKUP(U164,'P1'!$B:$AP,31,FALSE),"")</f>
        <v/>
      </c>
      <c r="V166" s="328" t="str">
        <f>IFERROR(VLOOKUP(V164,'P1'!$B:$AP,31,FALSE),"")</f>
        <v/>
      </c>
      <c r="W166" s="328" t="str">
        <f>IFERROR(VLOOKUP(W164,'P1'!$B:$AP,31,FALSE),"")</f>
        <v/>
      </c>
      <c r="X166" s="328" t="str">
        <f>IFERROR(VLOOKUP(X164,'P1'!$B:$AP,31,FALSE),"")</f>
        <v/>
      </c>
      <c r="Y166" s="328" t="str">
        <f>IFERROR(VLOOKUP(Y164,'P1'!$B:$AP,31,FALSE),"")</f>
        <v/>
      </c>
      <c r="Z166" s="328" t="str">
        <f>IFERROR(VLOOKUP(Z164,'P1'!$B:$AP,31,FALSE),"")</f>
        <v/>
      </c>
      <c r="AA166" s="328" t="str">
        <f>IFERROR(VLOOKUP(AA164,'P1'!$B:$AP,31,FALSE),"")</f>
        <v/>
      </c>
      <c r="AB166" s="328" t="str">
        <f>IFERROR(VLOOKUP(AB164,'P1'!$B:$AP,31,FALSE),"")</f>
        <v/>
      </c>
      <c r="AC166" s="328" t="str">
        <f>IFERROR(VLOOKUP(AC164,'P1'!$B:$AP,31,FALSE),"")</f>
        <v/>
      </c>
      <c r="AD166" s="328" t="str">
        <f>IFERROR(VLOOKUP(AD164,'P1'!$B:$AP,31,FALSE),"")</f>
        <v/>
      </c>
      <c r="AE166" s="328" t="str">
        <f>IFERROR(VLOOKUP(AE164,'P1'!$B:$AP,31,FALSE),"")</f>
        <v/>
      </c>
      <c r="AF166" s="328" t="str">
        <f>IFERROR(VLOOKUP(AF164,'P1'!$B:$AP,31,FALSE),"")</f>
        <v/>
      </c>
      <c r="AG166" s="328" t="str">
        <f>IFERROR(VLOOKUP(AG164,'P1'!$B:$AP,31,FALSE),"")</f>
        <v/>
      </c>
      <c r="AH166" s="328" t="str">
        <f>IFERROR(VLOOKUP(AH164,'P1'!$B:$AP,31,FALSE),"")</f>
        <v/>
      </c>
      <c r="AI166" s="328" t="str">
        <f>IFERROR(VLOOKUP(AI164,'P1'!$B:$AP,31,FALSE),"")</f>
        <v/>
      </c>
      <c r="AJ166" s="328" t="str">
        <f>IFERROR(VLOOKUP(AJ164,'P1'!$B:$AP,31,FALSE),"")</f>
        <v/>
      </c>
      <c r="AK166" s="328" t="str">
        <f>IFERROR(VLOOKUP(AK164,'P1'!$B:$AP,31,FALSE),"")</f>
        <v/>
      </c>
      <c r="AL166" s="328" t="str">
        <f>IFERROR(VLOOKUP(AL164,'P1'!$B:$AP,31,FALSE),"")</f>
        <v/>
      </c>
      <c r="AM166" s="328" t="str">
        <f>IFERROR(VLOOKUP(AM164,'P1'!$B:$AP,31,FALSE),"")</f>
        <v/>
      </c>
      <c r="AN166" s="550"/>
      <c r="AO166" s="528"/>
      <c r="AP166" s="555"/>
      <c r="AQ166" s="556"/>
      <c r="AR166" s="528"/>
      <c r="AS166" s="528"/>
      <c r="AT166" s="529"/>
      <c r="AU166" s="329"/>
      <c r="AV166" s="329"/>
      <c r="AX166" s="329"/>
      <c r="AY166" s="329"/>
    </row>
    <row r="167" spans="1:51" s="302" customFormat="1" ht="12" customHeight="1">
      <c r="A167" s="530">
        <v>49</v>
      </c>
      <c r="B167" s="533"/>
      <c r="C167" s="536"/>
      <c r="D167" s="539" t="s">
        <v>400</v>
      </c>
      <c r="E167" s="319"/>
      <c r="F167" s="542"/>
      <c r="G167" s="543"/>
      <c r="H167" s="320" t="s">
        <v>401</v>
      </c>
      <c r="I167" s="321"/>
      <c r="J167" s="321"/>
      <c r="K167" s="321"/>
      <c r="L167" s="321"/>
      <c r="M167" s="321"/>
      <c r="N167" s="321"/>
      <c r="O167" s="321"/>
      <c r="P167" s="321"/>
      <c r="Q167" s="321"/>
      <c r="R167" s="321"/>
      <c r="S167" s="321"/>
      <c r="T167" s="321"/>
      <c r="U167" s="321"/>
      <c r="V167" s="321"/>
      <c r="W167" s="321"/>
      <c r="X167" s="321"/>
      <c r="Y167" s="321"/>
      <c r="Z167" s="321"/>
      <c r="AA167" s="321"/>
      <c r="AB167" s="321"/>
      <c r="AC167" s="321"/>
      <c r="AD167" s="321"/>
      <c r="AE167" s="321"/>
      <c r="AF167" s="321"/>
      <c r="AG167" s="321"/>
      <c r="AH167" s="321"/>
      <c r="AI167" s="321"/>
      <c r="AJ167" s="321"/>
      <c r="AK167" s="321"/>
      <c r="AL167" s="321"/>
      <c r="AM167" s="321"/>
      <c r="AN167" s="548">
        <f t="shared" ref="AN167" si="186">IF(LEFT($AN$1,6)="共同生活援助",SUM(I168:AM168),SUM(I168:AM169))</f>
        <v>0</v>
      </c>
      <c r="AO167" s="526">
        <f>IF($AN$3="４週",AN167/4,AN167/(DAY(EOMONTH($I$21,0))/7))</f>
        <v>0</v>
      </c>
      <c r="AP167" s="551"/>
      <c r="AQ167" s="552"/>
      <c r="AR167" s="526" t="str">
        <f t="shared" ref="AR167" si="187">IF($AN$3="４週",AU168,AV168)</f>
        <v/>
      </c>
      <c r="AS167" s="526"/>
      <c r="AT167" s="529"/>
      <c r="AU167" s="322" t="s">
        <v>402</v>
      </c>
      <c r="AV167" s="322" t="s">
        <v>403</v>
      </c>
      <c r="AX167" s="322" t="s">
        <v>404</v>
      </c>
      <c r="AY167" s="322" t="s">
        <v>405</v>
      </c>
    </row>
    <row r="168" spans="1:51" s="302" customFormat="1" ht="12" customHeight="1">
      <c r="A168" s="531"/>
      <c r="B168" s="534"/>
      <c r="C168" s="537"/>
      <c r="D168" s="540"/>
      <c r="E168" s="323"/>
      <c r="F168" s="544"/>
      <c r="G168" s="545"/>
      <c r="H168" s="324" t="s">
        <v>406</v>
      </c>
      <c r="I168" s="328" t="str">
        <f>IFERROR(VLOOKUP(I167,'P1'!$B:$AP,41,FALSE),"")</f>
        <v/>
      </c>
      <c r="J168" s="328" t="str">
        <f>IFERROR(VLOOKUP(J167,'P1'!$B:$AP,41,FALSE),"")</f>
        <v/>
      </c>
      <c r="K168" s="328" t="str">
        <f>IFERROR(VLOOKUP(K167,'P1'!$B:$AP,41,FALSE),"")</f>
        <v/>
      </c>
      <c r="L168" s="328" t="str">
        <f>IFERROR(VLOOKUP(L167,'P1'!$B:$AP,41,FALSE),"")</f>
        <v/>
      </c>
      <c r="M168" s="328" t="str">
        <f>IFERROR(VLOOKUP(M167,'P1'!$B:$AP,41,FALSE),"")</f>
        <v/>
      </c>
      <c r="N168" s="328" t="str">
        <f>IFERROR(VLOOKUP(N167,'P1'!$B:$AP,41,FALSE),"")</f>
        <v/>
      </c>
      <c r="O168" s="328" t="str">
        <f>IFERROR(VLOOKUP(O167,'P1'!$B:$AP,41,FALSE),"")</f>
        <v/>
      </c>
      <c r="P168" s="328" t="str">
        <f>IFERROR(VLOOKUP(P167,'P1'!$B:$AP,41,FALSE),"")</f>
        <v/>
      </c>
      <c r="Q168" s="328" t="str">
        <f>IFERROR(VLOOKUP(Q167,'P1'!$B:$AP,41,FALSE),"")</f>
        <v/>
      </c>
      <c r="R168" s="328" t="str">
        <f>IFERROR(VLOOKUP(R167,'P1'!$B:$AP,41,FALSE),"")</f>
        <v/>
      </c>
      <c r="S168" s="328" t="str">
        <f>IFERROR(VLOOKUP(S167,'P1'!$B:$AP,41,FALSE),"")</f>
        <v/>
      </c>
      <c r="T168" s="328" t="str">
        <f>IFERROR(VLOOKUP(T167,'P1'!$B:$AP,41,FALSE),"")</f>
        <v/>
      </c>
      <c r="U168" s="328" t="str">
        <f>IFERROR(VLOOKUP(U167,'P1'!$B:$AP,41,FALSE),"")</f>
        <v/>
      </c>
      <c r="V168" s="328" t="str">
        <f>IFERROR(VLOOKUP(V167,'P1'!$B:$AP,41,FALSE),"")</f>
        <v/>
      </c>
      <c r="W168" s="328" t="str">
        <f>IFERROR(VLOOKUP(W167,'P1'!$B:$AP,41,FALSE),"")</f>
        <v/>
      </c>
      <c r="X168" s="328" t="str">
        <f>IFERROR(VLOOKUP(X167,'P1'!$B:$AP,41,FALSE),"")</f>
        <v/>
      </c>
      <c r="Y168" s="328" t="str">
        <f>IFERROR(VLOOKUP(Y167,'P1'!$B:$AP,41,FALSE),"")</f>
        <v/>
      </c>
      <c r="Z168" s="328" t="str">
        <f>IFERROR(VLOOKUP(Z167,'P1'!$B:$AP,41,FALSE),"")</f>
        <v/>
      </c>
      <c r="AA168" s="328" t="str">
        <f>IFERROR(VLOOKUP(AA167,'P1'!$B:$AP,41,FALSE),"")</f>
        <v/>
      </c>
      <c r="AB168" s="328" t="str">
        <f>IFERROR(VLOOKUP(AB167,'P1'!$B:$AP,41,FALSE),"")</f>
        <v/>
      </c>
      <c r="AC168" s="328" t="str">
        <f>IFERROR(VLOOKUP(AC167,'P1'!$B:$AP,41,FALSE),"")</f>
        <v/>
      </c>
      <c r="AD168" s="328" t="str">
        <f>IFERROR(VLOOKUP(AD167,'P1'!$B:$AP,41,FALSE),"")</f>
        <v/>
      </c>
      <c r="AE168" s="328" t="str">
        <f>IFERROR(VLOOKUP(AE167,'P1'!$B:$AP,41,FALSE),"")</f>
        <v/>
      </c>
      <c r="AF168" s="328" t="str">
        <f>IFERROR(VLOOKUP(AF167,'P1'!$B:$AP,41,FALSE),"")</f>
        <v/>
      </c>
      <c r="AG168" s="328" t="str">
        <f>IFERROR(VLOOKUP(AG167,'P1'!$B:$AP,41,FALSE),"")</f>
        <v/>
      </c>
      <c r="AH168" s="328" t="str">
        <f>IFERROR(VLOOKUP(AH167,'P1'!$B:$AP,41,FALSE),"")</f>
        <v/>
      </c>
      <c r="AI168" s="328" t="str">
        <f>IFERROR(VLOOKUP(AI167,'P1'!$B:$AP,41,FALSE),"")</f>
        <v/>
      </c>
      <c r="AJ168" s="328" t="str">
        <f>IFERROR(VLOOKUP(AJ167,'P1'!$B:$AP,41,FALSE),"")</f>
        <v/>
      </c>
      <c r="AK168" s="328" t="str">
        <f>IFERROR(VLOOKUP(AK167,'P1'!$B:$AP,41,FALSE),"")</f>
        <v/>
      </c>
      <c r="AL168" s="328" t="str">
        <f>IFERROR(VLOOKUP(AL167,'P1'!$B:$AP,41,FALSE),"")</f>
        <v/>
      </c>
      <c r="AM168" s="328" t="str">
        <f>IFERROR(VLOOKUP(AM167,'P1'!$B:$AP,41,FALSE),"")</f>
        <v/>
      </c>
      <c r="AN168" s="549"/>
      <c r="AO168" s="527"/>
      <c r="AP168" s="553"/>
      <c r="AQ168" s="554"/>
      <c r="AR168" s="527"/>
      <c r="AS168" s="527"/>
      <c r="AT168" s="529"/>
      <c r="AU168" s="326" t="str">
        <f t="shared" ref="AU168" si="188">IFERROR(IF($D167="□",($AO167/$AK$6),($AO167/$AK$8)),"")</f>
        <v/>
      </c>
      <c r="AV168" s="326" t="str">
        <f t="shared" ref="AV168" si="189">IFERROR(IF($D167="□",($AN167/$AO$6),($AN167/$AO$8)),"")</f>
        <v/>
      </c>
      <c r="AX168" s="326" t="s">
        <v>565</v>
      </c>
      <c r="AY168" s="326" t="s">
        <v>565</v>
      </c>
    </row>
    <row r="169" spans="1:51" s="302" customFormat="1" ht="12" customHeight="1">
      <c r="A169" s="532"/>
      <c r="B169" s="535"/>
      <c r="C169" s="538"/>
      <c r="D169" s="541"/>
      <c r="E169" s="323"/>
      <c r="F169" s="546"/>
      <c r="G169" s="547"/>
      <c r="H169" s="327" t="s">
        <v>407</v>
      </c>
      <c r="I169" s="328" t="str">
        <f>IFERROR(VLOOKUP(I167,'P1'!$B:$AP,31,FALSE),"")</f>
        <v/>
      </c>
      <c r="J169" s="328" t="str">
        <f>IFERROR(VLOOKUP(J167,'P1'!$B:$AP,31,FALSE),"")</f>
        <v/>
      </c>
      <c r="K169" s="328" t="str">
        <f>IFERROR(VLOOKUP(K167,'P1'!$B:$AP,31,FALSE),"")</f>
        <v/>
      </c>
      <c r="L169" s="328" t="str">
        <f>IFERROR(VLOOKUP(L167,'P1'!$B:$AP,31,FALSE),"")</f>
        <v/>
      </c>
      <c r="M169" s="328" t="str">
        <f>IFERROR(VLOOKUP(M167,'P1'!$B:$AP,31,FALSE),"")</f>
        <v/>
      </c>
      <c r="N169" s="328" t="str">
        <f>IFERROR(VLOOKUP(N167,'P1'!$B:$AP,31,FALSE),"")</f>
        <v/>
      </c>
      <c r="O169" s="328" t="str">
        <f>IFERROR(VLOOKUP(O167,'P1'!$B:$AP,31,FALSE),"")</f>
        <v/>
      </c>
      <c r="P169" s="328" t="str">
        <f>IFERROR(VLOOKUP(P167,'P1'!$B:$AP,31,FALSE),"")</f>
        <v/>
      </c>
      <c r="Q169" s="328" t="str">
        <f>IFERROR(VLOOKUP(Q167,'P1'!$B:$AP,31,FALSE),"")</f>
        <v/>
      </c>
      <c r="R169" s="328" t="str">
        <f>IFERROR(VLOOKUP(R167,'P1'!$B:$AP,31,FALSE),"")</f>
        <v/>
      </c>
      <c r="S169" s="328" t="str">
        <f>IFERROR(VLOOKUP(S167,'P1'!$B:$AP,31,FALSE),"")</f>
        <v/>
      </c>
      <c r="T169" s="328" t="str">
        <f>IFERROR(VLOOKUP(T167,'P1'!$B:$AP,31,FALSE),"")</f>
        <v/>
      </c>
      <c r="U169" s="328" t="str">
        <f>IFERROR(VLOOKUP(U167,'P1'!$B:$AP,31,FALSE),"")</f>
        <v/>
      </c>
      <c r="V169" s="328" t="str">
        <f>IFERROR(VLOOKUP(V167,'P1'!$B:$AP,31,FALSE),"")</f>
        <v/>
      </c>
      <c r="W169" s="328" t="str">
        <f>IFERROR(VLOOKUP(W167,'P1'!$B:$AP,31,FALSE),"")</f>
        <v/>
      </c>
      <c r="X169" s="328" t="str">
        <f>IFERROR(VLOOKUP(X167,'P1'!$B:$AP,31,FALSE),"")</f>
        <v/>
      </c>
      <c r="Y169" s="328" t="str">
        <f>IFERROR(VLOOKUP(Y167,'P1'!$B:$AP,31,FALSE),"")</f>
        <v/>
      </c>
      <c r="Z169" s="328" t="str">
        <f>IFERROR(VLOOKUP(Z167,'P1'!$B:$AP,31,FALSE),"")</f>
        <v/>
      </c>
      <c r="AA169" s="328" t="str">
        <f>IFERROR(VLOOKUP(AA167,'P1'!$B:$AP,31,FALSE),"")</f>
        <v/>
      </c>
      <c r="AB169" s="328" t="str">
        <f>IFERROR(VLOOKUP(AB167,'P1'!$B:$AP,31,FALSE),"")</f>
        <v/>
      </c>
      <c r="AC169" s="328" t="str">
        <f>IFERROR(VLOOKUP(AC167,'P1'!$B:$AP,31,FALSE),"")</f>
        <v/>
      </c>
      <c r="AD169" s="328" t="str">
        <f>IFERROR(VLOOKUP(AD167,'P1'!$B:$AP,31,FALSE),"")</f>
        <v/>
      </c>
      <c r="AE169" s="328" t="str">
        <f>IFERROR(VLOOKUP(AE167,'P1'!$B:$AP,31,FALSE),"")</f>
        <v/>
      </c>
      <c r="AF169" s="328" t="str">
        <f>IFERROR(VLOOKUP(AF167,'P1'!$B:$AP,31,FALSE),"")</f>
        <v/>
      </c>
      <c r="AG169" s="328" t="str">
        <f>IFERROR(VLOOKUP(AG167,'P1'!$B:$AP,31,FALSE),"")</f>
        <v/>
      </c>
      <c r="AH169" s="328" t="str">
        <f>IFERROR(VLOOKUP(AH167,'P1'!$B:$AP,31,FALSE),"")</f>
        <v/>
      </c>
      <c r="AI169" s="328" t="str">
        <f>IFERROR(VLOOKUP(AI167,'P1'!$B:$AP,31,FALSE),"")</f>
        <v/>
      </c>
      <c r="AJ169" s="328" t="str">
        <f>IFERROR(VLOOKUP(AJ167,'P1'!$B:$AP,31,FALSE),"")</f>
        <v/>
      </c>
      <c r="AK169" s="328" t="str">
        <f>IFERROR(VLOOKUP(AK167,'P1'!$B:$AP,31,FALSE),"")</f>
        <v/>
      </c>
      <c r="AL169" s="328" t="str">
        <f>IFERROR(VLOOKUP(AL167,'P1'!$B:$AP,31,FALSE),"")</f>
        <v/>
      </c>
      <c r="AM169" s="328" t="str">
        <f>IFERROR(VLOOKUP(AM167,'P1'!$B:$AP,31,FALSE),"")</f>
        <v/>
      </c>
      <c r="AN169" s="550"/>
      <c r="AO169" s="528"/>
      <c r="AP169" s="555"/>
      <c r="AQ169" s="556"/>
      <c r="AR169" s="528"/>
      <c r="AS169" s="528"/>
      <c r="AT169" s="529"/>
      <c r="AU169" s="329"/>
      <c r="AV169" s="329"/>
      <c r="AX169" s="329"/>
      <c r="AY169" s="329"/>
    </row>
    <row r="170" spans="1:51" s="302" customFormat="1" ht="12" customHeight="1">
      <c r="A170" s="530">
        <v>50</v>
      </c>
      <c r="B170" s="533"/>
      <c r="C170" s="536"/>
      <c r="D170" s="539" t="s">
        <v>400</v>
      </c>
      <c r="E170" s="319"/>
      <c r="F170" s="542"/>
      <c r="G170" s="543"/>
      <c r="H170" s="320" t="s">
        <v>401</v>
      </c>
      <c r="I170" s="321"/>
      <c r="J170" s="321"/>
      <c r="K170" s="321"/>
      <c r="L170" s="321"/>
      <c r="M170" s="321"/>
      <c r="N170" s="321"/>
      <c r="O170" s="321"/>
      <c r="P170" s="321"/>
      <c r="Q170" s="321"/>
      <c r="R170" s="321"/>
      <c r="S170" s="321"/>
      <c r="T170" s="321"/>
      <c r="U170" s="321"/>
      <c r="V170" s="321"/>
      <c r="W170" s="321"/>
      <c r="X170" s="321"/>
      <c r="Y170" s="321"/>
      <c r="Z170" s="321"/>
      <c r="AA170" s="321"/>
      <c r="AB170" s="321"/>
      <c r="AC170" s="321"/>
      <c r="AD170" s="321"/>
      <c r="AE170" s="321"/>
      <c r="AF170" s="321"/>
      <c r="AG170" s="321"/>
      <c r="AH170" s="321"/>
      <c r="AI170" s="321"/>
      <c r="AJ170" s="321"/>
      <c r="AK170" s="321"/>
      <c r="AL170" s="321"/>
      <c r="AM170" s="321"/>
      <c r="AN170" s="548">
        <f t="shared" ref="AN170" si="190">IF(LEFT($AN$1,6)="共同生活援助",SUM(I171:AM171),SUM(I171:AM172))</f>
        <v>0</v>
      </c>
      <c r="AO170" s="526">
        <f>IF($AN$3="４週",AN170/4,AN170/(DAY(EOMONTH($I$21,0))/7))</f>
        <v>0</v>
      </c>
      <c r="AP170" s="551"/>
      <c r="AQ170" s="552"/>
      <c r="AR170" s="526" t="str">
        <f t="shared" ref="AR170" si="191">IF($AN$3="４週",AU171,AV171)</f>
        <v/>
      </c>
      <c r="AS170" s="526"/>
      <c r="AT170" s="529"/>
      <c r="AU170" s="322" t="s">
        <v>402</v>
      </c>
      <c r="AV170" s="322" t="s">
        <v>403</v>
      </c>
      <c r="AX170" s="322" t="s">
        <v>404</v>
      </c>
      <c r="AY170" s="322" t="s">
        <v>405</v>
      </c>
    </row>
    <row r="171" spans="1:51" s="302" customFormat="1" ht="12" customHeight="1">
      <c r="A171" s="531"/>
      <c r="B171" s="534"/>
      <c r="C171" s="537"/>
      <c r="D171" s="540"/>
      <c r="E171" s="323"/>
      <c r="F171" s="544"/>
      <c r="G171" s="545"/>
      <c r="H171" s="324" t="s">
        <v>406</v>
      </c>
      <c r="I171" s="328" t="str">
        <f>IFERROR(VLOOKUP(I170,'P1'!$B:$AP,41,FALSE),"")</f>
        <v/>
      </c>
      <c r="J171" s="328" t="str">
        <f>IFERROR(VLOOKUP(J170,'P1'!$B:$AP,41,FALSE),"")</f>
        <v/>
      </c>
      <c r="K171" s="328" t="str">
        <f>IFERROR(VLOOKUP(K170,'P1'!$B:$AP,41,FALSE),"")</f>
        <v/>
      </c>
      <c r="L171" s="328" t="str">
        <f>IFERROR(VLOOKUP(L170,'P1'!$B:$AP,41,FALSE),"")</f>
        <v/>
      </c>
      <c r="M171" s="328" t="str">
        <f>IFERROR(VLOOKUP(M170,'P1'!$B:$AP,41,FALSE),"")</f>
        <v/>
      </c>
      <c r="N171" s="328" t="str">
        <f>IFERROR(VLOOKUP(N170,'P1'!$B:$AP,41,FALSE),"")</f>
        <v/>
      </c>
      <c r="O171" s="328" t="str">
        <f>IFERROR(VLOOKUP(O170,'P1'!$B:$AP,41,FALSE),"")</f>
        <v/>
      </c>
      <c r="P171" s="328" t="str">
        <f>IFERROR(VLOOKUP(P170,'P1'!$B:$AP,41,FALSE),"")</f>
        <v/>
      </c>
      <c r="Q171" s="328" t="str">
        <f>IFERROR(VLOOKUP(Q170,'P1'!$B:$AP,41,FALSE),"")</f>
        <v/>
      </c>
      <c r="R171" s="328" t="str">
        <f>IFERROR(VLOOKUP(R170,'P1'!$B:$AP,41,FALSE),"")</f>
        <v/>
      </c>
      <c r="S171" s="328" t="str">
        <f>IFERROR(VLOOKUP(S170,'P1'!$B:$AP,41,FALSE),"")</f>
        <v/>
      </c>
      <c r="T171" s="328" t="str">
        <f>IFERROR(VLOOKUP(T170,'P1'!$B:$AP,41,FALSE),"")</f>
        <v/>
      </c>
      <c r="U171" s="328" t="str">
        <f>IFERROR(VLOOKUP(U170,'P1'!$B:$AP,41,FALSE),"")</f>
        <v/>
      </c>
      <c r="V171" s="328" t="str">
        <f>IFERROR(VLOOKUP(V170,'P1'!$B:$AP,41,FALSE),"")</f>
        <v/>
      </c>
      <c r="W171" s="328" t="str">
        <f>IFERROR(VLOOKUP(W170,'P1'!$B:$AP,41,FALSE),"")</f>
        <v/>
      </c>
      <c r="X171" s="328" t="str">
        <f>IFERROR(VLOOKUP(X170,'P1'!$B:$AP,41,FALSE),"")</f>
        <v/>
      </c>
      <c r="Y171" s="328" t="str">
        <f>IFERROR(VLOOKUP(Y170,'P1'!$B:$AP,41,FALSE),"")</f>
        <v/>
      </c>
      <c r="Z171" s="328" t="str">
        <f>IFERROR(VLOOKUP(Z170,'P1'!$B:$AP,41,FALSE),"")</f>
        <v/>
      </c>
      <c r="AA171" s="328" t="str">
        <f>IFERROR(VLOOKUP(AA170,'P1'!$B:$AP,41,FALSE),"")</f>
        <v/>
      </c>
      <c r="AB171" s="328" t="str">
        <f>IFERROR(VLOOKUP(AB170,'P1'!$B:$AP,41,FALSE),"")</f>
        <v/>
      </c>
      <c r="AC171" s="328" t="str">
        <f>IFERROR(VLOOKUP(AC170,'P1'!$B:$AP,41,FALSE),"")</f>
        <v/>
      </c>
      <c r="AD171" s="328" t="str">
        <f>IFERROR(VLOOKUP(AD170,'P1'!$B:$AP,41,FALSE),"")</f>
        <v/>
      </c>
      <c r="AE171" s="328" t="str">
        <f>IFERROR(VLOOKUP(AE170,'P1'!$B:$AP,41,FALSE),"")</f>
        <v/>
      </c>
      <c r="AF171" s="328" t="str">
        <f>IFERROR(VLOOKUP(AF170,'P1'!$B:$AP,41,FALSE),"")</f>
        <v/>
      </c>
      <c r="AG171" s="328" t="str">
        <f>IFERROR(VLOOKUP(AG170,'P1'!$B:$AP,41,FALSE),"")</f>
        <v/>
      </c>
      <c r="AH171" s="328" t="str">
        <f>IFERROR(VLOOKUP(AH170,'P1'!$B:$AP,41,FALSE),"")</f>
        <v/>
      </c>
      <c r="AI171" s="328" t="str">
        <f>IFERROR(VLOOKUP(AI170,'P1'!$B:$AP,41,FALSE),"")</f>
        <v/>
      </c>
      <c r="AJ171" s="328" t="str">
        <f>IFERROR(VLOOKUP(AJ170,'P1'!$B:$AP,41,FALSE),"")</f>
        <v/>
      </c>
      <c r="AK171" s="328" t="str">
        <f>IFERROR(VLOOKUP(AK170,'P1'!$B:$AP,41,FALSE),"")</f>
        <v/>
      </c>
      <c r="AL171" s="328" t="str">
        <f>IFERROR(VLOOKUP(AL170,'P1'!$B:$AP,41,FALSE),"")</f>
        <v/>
      </c>
      <c r="AM171" s="328" t="str">
        <f>IFERROR(VLOOKUP(AM170,'P1'!$B:$AP,41,FALSE),"")</f>
        <v/>
      </c>
      <c r="AN171" s="549"/>
      <c r="AO171" s="527"/>
      <c r="AP171" s="553"/>
      <c r="AQ171" s="554"/>
      <c r="AR171" s="527"/>
      <c r="AS171" s="527"/>
      <c r="AT171" s="529"/>
      <c r="AU171" s="326" t="str">
        <f t="shared" ref="AU171" si="192">IFERROR(IF($D170="□",($AO170/$AK$6),($AO170/$AK$8)),"")</f>
        <v/>
      </c>
      <c r="AV171" s="326" t="str">
        <f t="shared" ref="AV171" si="193">IFERROR(IF($D170="□",($AN170/$AO$6),($AN170/$AO$8)),"")</f>
        <v/>
      </c>
      <c r="AX171" s="326" t="s">
        <v>565</v>
      </c>
      <c r="AY171" s="326" t="s">
        <v>565</v>
      </c>
    </row>
    <row r="172" spans="1:51" s="302" customFormat="1" ht="12" customHeight="1">
      <c r="A172" s="532"/>
      <c r="B172" s="535"/>
      <c r="C172" s="538"/>
      <c r="D172" s="541"/>
      <c r="E172" s="323"/>
      <c r="F172" s="546"/>
      <c r="G172" s="547"/>
      <c r="H172" s="327" t="s">
        <v>407</v>
      </c>
      <c r="I172" s="328" t="str">
        <f>IFERROR(VLOOKUP(I170,'P1'!$B:$AP,31,FALSE),"")</f>
        <v/>
      </c>
      <c r="J172" s="328" t="str">
        <f>IFERROR(VLOOKUP(J170,'P1'!$B:$AP,31,FALSE),"")</f>
        <v/>
      </c>
      <c r="K172" s="328" t="str">
        <f>IFERROR(VLOOKUP(K170,'P1'!$B:$AP,31,FALSE),"")</f>
        <v/>
      </c>
      <c r="L172" s="328" t="str">
        <f>IFERROR(VLOOKUP(L170,'P1'!$B:$AP,31,FALSE),"")</f>
        <v/>
      </c>
      <c r="M172" s="328" t="str">
        <f>IFERROR(VLOOKUP(M170,'P1'!$B:$AP,31,FALSE),"")</f>
        <v/>
      </c>
      <c r="N172" s="328" t="str">
        <f>IFERROR(VLOOKUP(N170,'P1'!$B:$AP,31,FALSE),"")</f>
        <v/>
      </c>
      <c r="O172" s="328" t="str">
        <f>IFERROR(VLOOKUP(O170,'P1'!$B:$AP,31,FALSE),"")</f>
        <v/>
      </c>
      <c r="P172" s="328" t="str">
        <f>IFERROR(VLOOKUP(P170,'P1'!$B:$AP,31,FALSE),"")</f>
        <v/>
      </c>
      <c r="Q172" s="328" t="str">
        <f>IFERROR(VLOOKUP(Q170,'P1'!$B:$AP,31,FALSE),"")</f>
        <v/>
      </c>
      <c r="R172" s="328" t="str">
        <f>IFERROR(VLOOKUP(R170,'P1'!$B:$AP,31,FALSE),"")</f>
        <v/>
      </c>
      <c r="S172" s="328" t="str">
        <f>IFERROR(VLOOKUP(S170,'P1'!$B:$AP,31,FALSE),"")</f>
        <v/>
      </c>
      <c r="T172" s="328" t="str">
        <f>IFERROR(VLOOKUP(T170,'P1'!$B:$AP,31,FALSE),"")</f>
        <v/>
      </c>
      <c r="U172" s="328" t="str">
        <f>IFERROR(VLOOKUP(U170,'P1'!$B:$AP,31,FALSE),"")</f>
        <v/>
      </c>
      <c r="V172" s="328" t="str">
        <f>IFERROR(VLOOKUP(V170,'P1'!$B:$AP,31,FALSE),"")</f>
        <v/>
      </c>
      <c r="W172" s="328" t="str">
        <f>IFERROR(VLOOKUP(W170,'P1'!$B:$AP,31,FALSE),"")</f>
        <v/>
      </c>
      <c r="X172" s="328" t="str">
        <f>IFERROR(VLOOKUP(X170,'P1'!$B:$AP,31,FALSE),"")</f>
        <v/>
      </c>
      <c r="Y172" s="328" t="str">
        <f>IFERROR(VLOOKUP(Y170,'P1'!$B:$AP,31,FALSE),"")</f>
        <v/>
      </c>
      <c r="Z172" s="328" t="str">
        <f>IFERROR(VLOOKUP(Z170,'P1'!$B:$AP,31,FALSE),"")</f>
        <v/>
      </c>
      <c r="AA172" s="328" t="str">
        <f>IFERROR(VLOOKUP(AA170,'P1'!$B:$AP,31,FALSE),"")</f>
        <v/>
      </c>
      <c r="AB172" s="328" t="str">
        <f>IFERROR(VLOOKUP(AB170,'P1'!$B:$AP,31,FALSE),"")</f>
        <v/>
      </c>
      <c r="AC172" s="328" t="str">
        <f>IFERROR(VLOOKUP(AC170,'P1'!$B:$AP,31,FALSE),"")</f>
        <v/>
      </c>
      <c r="AD172" s="328" t="str">
        <f>IFERROR(VLOOKUP(AD170,'P1'!$B:$AP,31,FALSE),"")</f>
        <v/>
      </c>
      <c r="AE172" s="328" t="str">
        <f>IFERROR(VLOOKUP(AE170,'P1'!$B:$AP,31,FALSE),"")</f>
        <v/>
      </c>
      <c r="AF172" s="328" t="str">
        <f>IFERROR(VLOOKUP(AF170,'P1'!$B:$AP,31,FALSE),"")</f>
        <v/>
      </c>
      <c r="AG172" s="328" t="str">
        <f>IFERROR(VLOOKUP(AG170,'P1'!$B:$AP,31,FALSE),"")</f>
        <v/>
      </c>
      <c r="AH172" s="328" t="str">
        <f>IFERROR(VLOOKUP(AH170,'P1'!$B:$AP,31,FALSE),"")</f>
        <v/>
      </c>
      <c r="AI172" s="328" t="str">
        <f>IFERROR(VLOOKUP(AI170,'P1'!$B:$AP,31,FALSE),"")</f>
        <v/>
      </c>
      <c r="AJ172" s="328" t="str">
        <f>IFERROR(VLOOKUP(AJ170,'P1'!$B:$AP,31,FALSE),"")</f>
        <v/>
      </c>
      <c r="AK172" s="328" t="str">
        <f>IFERROR(VLOOKUP(AK170,'P1'!$B:$AP,31,FALSE),"")</f>
        <v/>
      </c>
      <c r="AL172" s="328" t="str">
        <f>IFERROR(VLOOKUP(AL170,'P1'!$B:$AP,31,FALSE),"")</f>
        <v/>
      </c>
      <c r="AM172" s="328" t="str">
        <f>IFERROR(VLOOKUP(AM170,'P1'!$B:$AP,31,FALSE),"")</f>
        <v/>
      </c>
      <c r="AN172" s="550"/>
      <c r="AO172" s="528"/>
      <c r="AP172" s="555"/>
      <c r="AQ172" s="556"/>
      <c r="AR172" s="528"/>
      <c r="AS172" s="528"/>
      <c r="AT172" s="529"/>
      <c r="AU172" s="329"/>
      <c r="AV172" s="329"/>
      <c r="AX172" s="329"/>
      <c r="AY172" s="329"/>
    </row>
    <row r="173" spans="1:51" s="302" customFormat="1" ht="12" customHeight="1">
      <c r="A173" s="530">
        <v>51</v>
      </c>
      <c r="B173" s="533"/>
      <c r="C173" s="536"/>
      <c r="D173" s="539" t="s">
        <v>400</v>
      </c>
      <c r="E173" s="319"/>
      <c r="F173" s="542"/>
      <c r="G173" s="543"/>
      <c r="H173" s="320" t="s">
        <v>401</v>
      </c>
      <c r="I173" s="321"/>
      <c r="J173" s="321"/>
      <c r="K173" s="321"/>
      <c r="L173" s="321"/>
      <c r="M173" s="321"/>
      <c r="N173" s="321"/>
      <c r="O173" s="321"/>
      <c r="P173" s="321"/>
      <c r="Q173" s="321"/>
      <c r="R173" s="321"/>
      <c r="S173" s="321"/>
      <c r="T173" s="321"/>
      <c r="U173" s="321"/>
      <c r="V173" s="321"/>
      <c r="W173" s="321"/>
      <c r="X173" s="321"/>
      <c r="Y173" s="321"/>
      <c r="Z173" s="321"/>
      <c r="AA173" s="321"/>
      <c r="AB173" s="321"/>
      <c r="AC173" s="321"/>
      <c r="AD173" s="321"/>
      <c r="AE173" s="321"/>
      <c r="AF173" s="321"/>
      <c r="AG173" s="321"/>
      <c r="AH173" s="321"/>
      <c r="AI173" s="321"/>
      <c r="AJ173" s="321"/>
      <c r="AK173" s="321"/>
      <c r="AL173" s="321"/>
      <c r="AM173" s="321"/>
      <c r="AN173" s="548">
        <f t="shared" ref="AN173" si="194">IF(LEFT($AN$1,6)="共同生活援助",SUM(I174:AM174),SUM(I174:AM175))</f>
        <v>0</v>
      </c>
      <c r="AO173" s="526">
        <f>IF($AN$3="４週",AN173/4,AN173/(DAY(EOMONTH($I$21,0))/7))</f>
        <v>0</v>
      </c>
      <c r="AP173" s="551"/>
      <c r="AQ173" s="552"/>
      <c r="AR173" s="526" t="str">
        <f t="shared" ref="AR173" si="195">IF($AN$3="４週",AU174,AV174)</f>
        <v/>
      </c>
      <c r="AS173" s="526"/>
      <c r="AT173" s="529"/>
      <c r="AU173" s="322" t="s">
        <v>402</v>
      </c>
      <c r="AV173" s="322" t="s">
        <v>403</v>
      </c>
      <c r="AX173" s="322" t="s">
        <v>404</v>
      </c>
      <c r="AY173" s="322" t="s">
        <v>405</v>
      </c>
    </row>
    <row r="174" spans="1:51" s="302" customFormat="1" ht="12" customHeight="1">
      <c r="A174" s="531"/>
      <c r="B174" s="534"/>
      <c r="C174" s="537"/>
      <c r="D174" s="540"/>
      <c r="E174" s="323"/>
      <c r="F174" s="544"/>
      <c r="G174" s="545"/>
      <c r="H174" s="324" t="s">
        <v>406</v>
      </c>
      <c r="I174" s="328" t="str">
        <f>IFERROR(VLOOKUP(I173,'P1'!$B:$AP,41,FALSE),"")</f>
        <v/>
      </c>
      <c r="J174" s="328" t="str">
        <f>IFERROR(VLOOKUP(J173,'P1'!$B:$AP,41,FALSE),"")</f>
        <v/>
      </c>
      <c r="K174" s="328" t="str">
        <f>IFERROR(VLOOKUP(K173,'P1'!$B:$AP,41,FALSE),"")</f>
        <v/>
      </c>
      <c r="L174" s="328" t="str">
        <f>IFERROR(VLOOKUP(L173,'P1'!$B:$AP,41,FALSE),"")</f>
        <v/>
      </c>
      <c r="M174" s="328" t="str">
        <f>IFERROR(VLOOKUP(M173,'P1'!$B:$AP,41,FALSE),"")</f>
        <v/>
      </c>
      <c r="N174" s="328" t="str">
        <f>IFERROR(VLOOKUP(N173,'P1'!$B:$AP,41,FALSE),"")</f>
        <v/>
      </c>
      <c r="O174" s="328" t="str">
        <f>IFERROR(VLOOKUP(O173,'P1'!$B:$AP,41,FALSE),"")</f>
        <v/>
      </c>
      <c r="P174" s="328" t="str">
        <f>IFERROR(VLOOKUP(P173,'P1'!$B:$AP,41,FALSE),"")</f>
        <v/>
      </c>
      <c r="Q174" s="328" t="str">
        <f>IFERROR(VLOOKUP(Q173,'P1'!$B:$AP,41,FALSE),"")</f>
        <v/>
      </c>
      <c r="R174" s="328" t="str">
        <f>IFERROR(VLOOKUP(R173,'P1'!$B:$AP,41,FALSE),"")</f>
        <v/>
      </c>
      <c r="S174" s="328" t="str">
        <f>IFERROR(VLOOKUP(S173,'P1'!$B:$AP,41,FALSE),"")</f>
        <v/>
      </c>
      <c r="T174" s="328" t="str">
        <f>IFERROR(VLOOKUP(T173,'P1'!$B:$AP,41,FALSE),"")</f>
        <v/>
      </c>
      <c r="U174" s="328" t="str">
        <f>IFERROR(VLOOKUP(U173,'P1'!$B:$AP,41,FALSE),"")</f>
        <v/>
      </c>
      <c r="V174" s="328" t="str">
        <f>IFERROR(VLOOKUP(V173,'P1'!$B:$AP,41,FALSE),"")</f>
        <v/>
      </c>
      <c r="W174" s="328" t="str">
        <f>IFERROR(VLOOKUP(W173,'P1'!$B:$AP,41,FALSE),"")</f>
        <v/>
      </c>
      <c r="X174" s="328" t="str">
        <f>IFERROR(VLOOKUP(X173,'P1'!$B:$AP,41,FALSE),"")</f>
        <v/>
      </c>
      <c r="Y174" s="328" t="str">
        <f>IFERROR(VLOOKUP(Y173,'P1'!$B:$AP,41,FALSE),"")</f>
        <v/>
      </c>
      <c r="Z174" s="328" t="str">
        <f>IFERROR(VLOOKUP(Z173,'P1'!$B:$AP,41,FALSE),"")</f>
        <v/>
      </c>
      <c r="AA174" s="328" t="str">
        <f>IFERROR(VLOOKUP(AA173,'P1'!$B:$AP,41,FALSE),"")</f>
        <v/>
      </c>
      <c r="AB174" s="328" t="str">
        <f>IFERROR(VLOOKUP(AB173,'P1'!$B:$AP,41,FALSE),"")</f>
        <v/>
      </c>
      <c r="AC174" s="328" t="str">
        <f>IFERROR(VLOOKUP(AC173,'P1'!$B:$AP,41,FALSE),"")</f>
        <v/>
      </c>
      <c r="AD174" s="328" t="str">
        <f>IFERROR(VLOOKUP(AD173,'P1'!$B:$AP,41,FALSE),"")</f>
        <v/>
      </c>
      <c r="AE174" s="328" t="str">
        <f>IFERROR(VLOOKUP(AE173,'P1'!$B:$AP,41,FALSE),"")</f>
        <v/>
      </c>
      <c r="AF174" s="328" t="str">
        <f>IFERROR(VLOOKUP(AF173,'P1'!$B:$AP,41,FALSE),"")</f>
        <v/>
      </c>
      <c r="AG174" s="328" t="str">
        <f>IFERROR(VLOOKUP(AG173,'P1'!$B:$AP,41,FALSE),"")</f>
        <v/>
      </c>
      <c r="AH174" s="328" t="str">
        <f>IFERROR(VLOOKUP(AH173,'P1'!$B:$AP,41,FALSE),"")</f>
        <v/>
      </c>
      <c r="AI174" s="328" t="str">
        <f>IFERROR(VLOOKUP(AI173,'P1'!$B:$AP,41,FALSE),"")</f>
        <v/>
      </c>
      <c r="AJ174" s="328" t="str">
        <f>IFERROR(VLOOKUP(AJ173,'P1'!$B:$AP,41,FALSE),"")</f>
        <v/>
      </c>
      <c r="AK174" s="328" t="str">
        <f>IFERROR(VLOOKUP(AK173,'P1'!$B:$AP,41,FALSE),"")</f>
        <v/>
      </c>
      <c r="AL174" s="328" t="str">
        <f>IFERROR(VLOOKUP(AL173,'P1'!$B:$AP,41,FALSE),"")</f>
        <v/>
      </c>
      <c r="AM174" s="328" t="str">
        <f>IFERROR(VLOOKUP(AM173,'P1'!$B:$AP,41,FALSE),"")</f>
        <v/>
      </c>
      <c r="AN174" s="549"/>
      <c r="AO174" s="527"/>
      <c r="AP174" s="553"/>
      <c r="AQ174" s="554"/>
      <c r="AR174" s="527"/>
      <c r="AS174" s="527"/>
      <c r="AT174" s="529"/>
      <c r="AU174" s="326" t="str">
        <f t="shared" ref="AU174" si="196">IFERROR(IF($D173="□",($AO173/$AK$6),($AO173/$AK$8)),"")</f>
        <v/>
      </c>
      <c r="AV174" s="326" t="str">
        <f t="shared" ref="AV174" si="197">IFERROR(IF($D173="□",($AN173/$AO$6),($AN173/$AO$8)),"")</f>
        <v/>
      </c>
      <c r="AX174" s="326" t="s">
        <v>565</v>
      </c>
      <c r="AY174" s="326" t="s">
        <v>565</v>
      </c>
    </row>
    <row r="175" spans="1:51" s="302" customFormat="1" ht="12" customHeight="1">
      <c r="A175" s="532"/>
      <c r="B175" s="535"/>
      <c r="C175" s="538"/>
      <c r="D175" s="541"/>
      <c r="E175" s="323"/>
      <c r="F175" s="546"/>
      <c r="G175" s="547"/>
      <c r="H175" s="327" t="s">
        <v>407</v>
      </c>
      <c r="I175" s="328" t="str">
        <f>IFERROR(VLOOKUP(I173,'P1'!$B:$AP,31,FALSE),"")</f>
        <v/>
      </c>
      <c r="J175" s="328" t="str">
        <f>IFERROR(VLOOKUP(J173,'P1'!$B:$AP,31,FALSE),"")</f>
        <v/>
      </c>
      <c r="K175" s="328" t="str">
        <f>IFERROR(VLOOKUP(K173,'P1'!$B:$AP,31,FALSE),"")</f>
        <v/>
      </c>
      <c r="L175" s="328" t="str">
        <f>IFERROR(VLOOKUP(L173,'P1'!$B:$AP,31,FALSE),"")</f>
        <v/>
      </c>
      <c r="M175" s="328" t="str">
        <f>IFERROR(VLOOKUP(M173,'P1'!$B:$AP,31,FALSE),"")</f>
        <v/>
      </c>
      <c r="N175" s="328" t="str">
        <f>IFERROR(VLOOKUP(N173,'P1'!$B:$AP,31,FALSE),"")</f>
        <v/>
      </c>
      <c r="O175" s="328" t="str">
        <f>IFERROR(VLOOKUP(O173,'P1'!$B:$AP,31,FALSE),"")</f>
        <v/>
      </c>
      <c r="P175" s="328" t="str">
        <f>IFERROR(VLOOKUP(P173,'P1'!$B:$AP,31,FALSE),"")</f>
        <v/>
      </c>
      <c r="Q175" s="328" t="str">
        <f>IFERROR(VLOOKUP(Q173,'P1'!$B:$AP,31,FALSE),"")</f>
        <v/>
      </c>
      <c r="R175" s="328" t="str">
        <f>IFERROR(VLOOKUP(R173,'P1'!$B:$AP,31,FALSE),"")</f>
        <v/>
      </c>
      <c r="S175" s="328" t="str">
        <f>IFERROR(VLOOKUP(S173,'P1'!$B:$AP,31,FALSE),"")</f>
        <v/>
      </c>
      <c r="T175" s="328" t="str">
        <f>IFERROR(VLOOKUP(T173,'P1'!$B:$AP,31,FALSE),"")</f>
        <v/>
      </c>
      <c r="U175" s="328" t="str">
        <f>IFERROR(VLOOKUP(U173,'P1'!$B:$AP,31,FALSE),"")</f>
        <v/>
      </c>
      <c r="V175" s="328" t="str">
        <f>IFERROR(VLOOKUP(V173,'P1'!$B:$AP,31,FALSE),"")</f>
        <v/>
      </c>
      <c r="W175" s="328" t="str">
        <f>IFERROR(VLOOKUP(W173,'P1'!$B:$AP,31,FALSE),"")</f>
        <v/>
      </c>
      <c r="X175" s="328" t="str">
        <f>IFERROR(VLOOKUP(X173,'P1'!$B:$AP,31,FALSE),"")</f>
        <v/>
      </c>
      <c r="Y175" s="328" t="str">
        <f>IFERROR(VLOOKUP(Y173,'P1'!$B:$AP,31,FALSE),"")</f>
        <v/>
      </c>
      <c r="Z175" s="328" t="str">
        <f>IFERROR(VLOOKUP(Z173,'P1'!$B:$AP,31,FALSE),"")</f>
        <v/>
      </c>
      <c r="AA175" s="328" t="str">
        <f>IFERROR(VLOOKUP(AA173,'P1'!$B:$AP,31,FALSE),"")</f>
        <v/>
      </c>
      <c r="AB175" s="328" t="str">
        <f>IFERROR(VLOOKUP(AB173,'P1'!$B:$AP,31,FALSE),"")</f>
        <v/>
      </c>
      <c r="AC175" s="328" t="str">
        <f>IFERROR(VLOOKUP(AC173,'P1'!$B:$AP,31,FALSE),"")</f>
        <v/>
      </c>
      <c r="AD175" s="328" t="str">
        <f>IFERROR(VLOOKUP(AD173,'P1'!$B:$AP,31,FALSE),"")</f>
        <v/>
      </c>
      <c r="AE175" s="328" t="str">
        <f>IFERROR(VLOOKUP(AE173,'P1'!$B:$AP,31,FALSE),"")</f>
        <v/>
      </c>
      <c r="AF175" s="328" t="str">
        <f>IFERROR(VLOOKUP(AF173,'P1'!$B:$AP,31,FALSE),"")</f>
        <v/>
      </c>
      <c r="AG175" s="328" t="str">
        <f>IFERROR(VLOOKUP(AG173,'P1'!$B:$AP,31,FALSE),"")</f>
        <v/>
      </c>
      <c r="AH175" s="328" t="str">
        <f>IFERROR(VLOOKUP(AH173,'P1'!$B:$AP,31,FALSE),"")</f>
        <v/>
      </c>
      <c r="AI175" s="328" t="str">
        <f>IFERROR(VLOOKUP(AI173,'P1'!$B:$AP,31,FALSE),"")</f>
        <v/>
      </c>
      <c r="AJ175" s="328" t="str">
        <f>IFERROR(VLOOKUP(AJ173,'P1'!$B:$AP,31,FALSE),"")</f>
        <v/>
      </c>
      <c r="AK175" s="328" t="str">
        <f>IFERROR(VLOOKUP(AK173,'P1'!$B:$AP,31,FALSE),"")</f>
        <v/>
      </c>
      <c r="AL175" s="328" t="str">
        <f>IFERROR(VLOOKUP(AL173,'P1'!$B:$AP,31,FALSE),"")</f>
        <v/>
      </c>
      <c r="AM175" s="328" t="str">
        <f>IFERROR(VLOOKUP(AM173,'P1'!$B:$AP,31,FALSE),"")</f>
        <v/>
      </c>
      <c r="AN175" s="550"/>
      <c r="AO175" s="528"/>
      <c r="AP175" s="555"/>
      <c r="AQ175" s="556"/>
      <c r="AR175" s="528"/>
      <c r="AS175" s="528"/>
      <c r="AT175" s="529"/>
      <c r="AU175" s="329"/>
      <c r="AV175" s="329"/>
      <c r="AX175" s="329"/>
      <c r="AY175" s="329"/>
    </row>
    <row r="176" spans="1:51" s="302" customFormat="1" ht="12" customHeight="1">
      <c r="A176" s="530">
        <v>52</v>
      </c>
      <c r="B176" s="533"/>
      <c r="C176" s="536"/>
      <c r="D176" s="539" t="s">
        <v>400</v>
      </c>
      <c r="E176" s="319"/>
      <c r="F176" s="542"/>
      <c r="G176" s="543"/>
      <c r="H176" s="320" t="s">
        <v>401</v>
      </c>
      <c r="I176" s="321"/>
      <c r="J176" s="321"/>
      <c r="K176" s="321"/>
      <c r="L176" s="321"/>
      <c r="M176" s="321"/>
      <c r="N176" s="321"/>
      <c r="O176" s="321"/>
      <c r="P176" s="321"/>
      <c r="Q176" s="321"/>
      <c r="R176" s="321"/>
      <c r="S176" s="321"/>
      <c r="T176" s="321"/>
      <c r="U176" s="321"/>
      <c r="V176" s="321"/>
      <c r="W176" s="321"/>
      <c r="X176" s="321"/>
      <c r="Y176" s="321"/>
      <c r="Z176" s="321"/>
      <c r="AA176" s="321"/>
      <c r="AB176" s="321"/>
      <c r="AC176" s="321"/>
      <c r="AD176" s="321"/>
      <c r="AE176" s="321"/>
      <c r="AF176" s="321"/>
      <c r="AG176" s="321"/>
      <c r="AH176" s="321"/>
      <c r="AI176" s="321"/>
      <c r="AJ176" s="321"/>
      <c r="AK176" s="321"/>
      <c r="AL176" s="321"/>
      <c r="AM176" s="321"/>
      <c r="AN176" s="548">
        <f t="shared" ref="AN176" si="198">IF(LEFT($AN$1,6)="共同生活援助",SUM(I177:AM177),SUM(I177:AM178))</f>
        <v>0</v>
      </c>
      <c r="AO176" s="526">
        <f>IF($AN$3="４週",AN176/4,AN176/(DAY(EOMONTH($I$21,0))/7))</f>
        <v>0</v>
      </c>
      <c r="AP176" s="551"/>
      <c r="AQ176" s="552"/>
      <c r="AR176" s="526" t="str">
        <f t="shared" ref="AR176" si="199">IF($AN$3="４週",AU177,AV177)</f>
        <v/>
      </c>
      <c r="AS176" s="526"/>
      <c r="AT176" s="529"/>
      <c r="AU176" s="322" t="s">
        <v>402</v>
      </c>
      <c r="AV176" s="322" t="s">
        <v>403</v>
      </c>
      <c r="AX176" s="322" t="s">
        <v>404</v>
      </c>
      <c r="AY176" s="322" t="s">
        <v>405</v>
      </c>
    </row>
    <row r="177" spans="1:51" s="302" customFormat="1" ht="12" customHeight="1">
      <c r="A177" s="531"/>
      <c r="B177" s="534"/>
      <c r="C177" s="537"/>
      <c r="D177" s="540"/>
      <c r="E177" s="323"/>
      <c r="F177" s="544"/>
      <c r="G177" s="545"/>
      <c r="H177" s="324" t="s">
        <v>406</v>
      </c>
      <c r="I177" s="328" t="str">
        <f>IFERROR(VLOOKUP(I176,'P1'!$B:$AP,41,FALSE),"")</f>
        <v/>
      </c>
      <c r="J177" s="328" t="str">
        <f>IFERROR(VLOOKUP(J176,'P1'!$B:$AP,41,FALSE),"")</f>
        <v/>
      </c>
      <c r="K177" s="328" t="str">
        <f>IFERROR(VLOOKUP(K176,'P1'!$B:$AP,41,FALSE),"")</f>
        <v/>
      </c>
      <c r="L177" s="328" t="str">
        <f>IFERROR(VLOOKUP(L176,'P1'!$B:$AP,41,FALSE),"")</f>
        <v/>
      </c>
      <c r="M177" s="328" t="str">
        <f>IFERROR(VLOOKUP(M176,'P1'!$B:$AP,41,FALSE),"")</f>
        <v/>
      </c>
      <c r="N177" s="328" t="str">
        <f>IFERROR(VLOOKUP(N176,'P1'!$B:$AP,41,FALSE),"")</f>
        <v/>
      </c>
      <c r="O177" s="328" t="str">
        <f>IFERROR(VLOOKUP(O176,'P1'!$B:$AP,41,FALSE),"")</f>
        <v/>
      </c>
      <c r="P177" s="328" t="str">
        <f>IFERROR(VLOOKUP(P176,'P1'!$B:$AP,41,FALSE),"")</f>
        <v/>
      </c>
      <c r="Q177" s="328" t="str">
        <f>IFERROR(VLOOKUP(Q176,'P1'!$B:$AP,41,FALSE),"")</f>
        <v/>
      </c>
      <c r="R177" s="328" t="str">
        <f>IFERROR(VLOOKUP(R176,'P1'!$B:$AP,41,FALSE),"")</f>
        <v/>
      </c>
      <c r="S177" s="328" t="str">
        <f>IFERROR(VLOOKUP(S176,'P1'!$B:$AP,41,FALSE),"")</f>
        <v/>
      </c>
      <c r="T177" s="328" t="str">
        <f>IFERROR(VLOOKUP(T176,'P1'!$B:$AP,41,FALSE),"")</f>
        <v/>
      </c>
      <c r="U177" s="328" t="str">
        <f>IFERROR(VLOOKUP(U176,'P1'!$B:$AP,41,FALSE),"")</f>
        <v/>
      </c>
      <c r="V177" s="328" t="str">
        <f>IFERROR(VLOOKUP(V176,'P1'!$B:$AP,41,FALSE),"")</f>
        <v/>
      </c>
      <c r="W177" s="328" t="str">
        <f>IFERROR(VLOOKUP(W176,'P1'!$B:$AP,41,FALSE),"")</f>
        <v/>
      </c>
      <c r="X177" s="328" t="str">
        <f>IFERROR(VLOOKUP(X176,'P1'!$B:$AP,41,FALSE),"")</f>
        <v/>
      </c>
      <c r="Y177" s="328" t="str">
        <f>IFERROR(VLOOKUP(Y176,'P1'!$B:$AP,41,FALSE),"")</f>
        <v/>
      </c>
      <c r="Z177" s="328" t="str">
        <f>IFERROR(VLOOKUP(Z176,'P1'!$B:$AP,41,FALSE),"")</f>
        <v/>
      </c>
      <c r="AA177" s="328" t="str">
        <f>IFERROR(VLOOKUP(AA176,'P1'!$B:$AP,41,FALSE),"")</f>
        <v/>
      </c>
      <c r="AB177" s="328" t="str">
        <f>IFERROR(VLOOKUP(AB176,'P1'!$B:$AP,41,FALSE),"")</f>
        <v/>
      </c>
      <c r="AC177" s="328" t="str">
        <f>IFERROR(VLOOKUP(AC176,'P1'!$B:$AP,41,FALSE),"")</f>
        <v/>
      </c>
      <c r="AD177" s="328" t="str">
        <f>IFERROR(VLOOKUP(AD176,'P1'!$B:$AP,41,FALSE),"")</f>
        <v/>
      </c>
      <c r="AE177" s="328" t="str">
        <f>IFERROR(VLOOKUP(AE176,'P1'!$B:$AP,41,FALSE),"")</f>
        <v/>
      </c>
      <c r="AF177" s="328" t="str">
        <f>IFERROR(VLOOKUP(AF176,'P1'!$B:$AP,41,FALSE),"")</f>
        <v/>
      </c>
      <c r="AG177" s="328" t="str">
        <f>IFERROR(VLOOKUP(AG176,'P1'!$B:$AP,41,FALSE),"")</f>
        <v/>
      </c>
      <c r="AH177" s="328" t="str">
        <f>IFERROR(VLOOKUP(AH176,'P1'!$B:$AP,41,FALSE),"")</f>
        <v/>
      </c>
      <c r="AI177" s="328" t="str">
        <f>IFERROR(VLOOKUP(AI176,'P1'!$B:$AP,41,FALSE),"")</f>
        <v/>
      </c>
      <c r="AJ177" s="328" t="str">
        <f>IFERROR(VLOOKUP(AJ176,'P1'!$B:$AP,41,FALSE),"")</f>
        <v/>
      </c>
      <c r="AK177" s="328" t="str">
        <f>IFERROR(VLOOKUP(AK176,'P1'!$B:$AP,41,FALSE),"")</f>
        <v/>
      </c>
      <c r="AL177" s="328" t="str">
        <f>IFERROR(VLOOKUP(AL176,'P1'!$B:$AP,41,FALSE),"")</f>
        <v/>
      </c>
      <c r="AM177" s="328" t="str">
        <f>IFERROR(VLOOKUP(AM176,'P1'!$B:$AP,41,FALSE),"")</f>
        <v/>
      </c>
      <c r="AN177" s="549"/>
      <c r="AO177" s="527"/>
      <c r="AP177" s="553"/>
      <c r="AQ177" s="554"/>
      <c r="AR177" s="527"/>
      <c r="AS177" s="527"/>
      <c r="AT177" s="529"/>
      <c r="AU177" s="326" t="str">
        <f>IFERROR(IF($D176="□",($AO176/$AK$6),($AO176/$AK$8)),"")</f>
        <v/>
      </c>
      <c r="AV177" s="326" t="str">
        <f>IFERROR(IF($D176="□",($AN176/$AO$6),($AN176/$AO$8)),"")</f>
        <v/>
      </c>
      <c r="AX177" s="326" t="s">
        <v>565</v>
      </c>
      <c r="AY177" s="326" t="s">
        <v>565</v>
      </c>
    </row>
    <row r="178" spans="1:51" s="302" customFormat="1" ht="12" customHeight="1">
      <c r="A178" s="532"/>
      <c r="B178" s="535"/>
      <c r="C178" s="538"/>
      <c r="D178" s="541"/>
      <c r="E178" s="323"/>
      <c r="F178" s="546"/>
      <c r="G178" s="547"/>
      <c r="H178" s="327" t="s">
        <v>407</v>
      </c>
      <c r="I178" s="328" t="str">
        <f>IFERROR(VLOOKUP(I176,'P1'!$B:$AP,31,FALSE),"")</f>
        <v/>
      </c>
      <c r="J178" s="328" t="str">
        <f>IFERROR(VLOOKUP(J176,'P1'!$B:$AP,31,FALSE),"")</f>
        <v/>
      </c>
      <c r="K178" s="328" t="str">
        <f>IFERROR(VLOOKUP(K176,'P1'!$B:$AP,31,FALSE),"")</f>
        <v/>
      </c>
      <c r="L178" s="328" t="str">
        <f>IFERROR(VLOOKUP(L176,'P1'!$B:$AP,31,FALSE),"")</f>
        <v/>
      </c>
      <c r="M178" s="328" t="str">
        <f>IFERROR(VLOOKUP(M176,'P1'!$B:$AP,31,FALSE),"")</f>
        <v/>
      </c>
      <c r="N178" s="328" t="str">
        <f>IFERROR(VLOOKUP(N176,'P1'!$B:$AP,31,FALSE),"")</f>
        <v/>
      </c>
      <c r="O178" s="328" t="str">
        <f>IFERROR(VLOOKUP(O176,'P1'!$B:$AP,31,FALSE),"")</f>
        <v/>
      </c>
      <c r="P178" s="328" t="str">
        <f>IFERROR(VLOOKUP(P176,'P1'!$B:$AP,31,FALSE),"")</f>
        <v/>
      </c>
      <c r="Q178" s="328" t="str">
        <f>IFERROR(VLOOKUP(Q176,'P1'!$B:$AP,31,FALSE),"")</f>
        <v/>
      </c>
      <c r="R178" s="328" t="str">
        <f>IFERROR(VLOOKUP(R176,'P1'!$B:$AP,31,FALSE),"")</f>
        <v/>
      </c>
      <c r="S178" s="328" t="str">
        <f>IFERROR(VLOOKUP(S176,'P1'!$B:$AP,31,FALSE),"")</f>
        <v/>
      </c>
      <c r="T178" s="328" t="str">
        <f>IFERROR(VLOOKUP(T176,'P1'!$B:$AP,31,FALSE),"")</f>
        <v/>
      </c>
      <c r="U178" s="328" t="str">
        <f>IFERROR(VLOOKUP(U176,'P1'!$B:$AP,31,FALSE),"")</f>
        <v/>
      </c>
      <c r="V178" s="328" t="str">
        <f>IFERROR(VLOOKUP(V176,'P1'!$B:$AP,31,FALSE),"")</f>
        <v/>
      </c>
      <c r="W178" s="328" t="str">
        <f>IFERROR(VLOOKUP(W176,'P1'!$B:$AP,31,FALSE),"")</f>
        <v/>
      </c>
      <c r="X178" s="328" t="str">
        <f>IFERROR(VLOOKUP(X176,'P1'!$B:$AP,31,FALSE),"")</f>
        <v/>
      </c>
      <c r="Y178" s="328" t="str">
        <f>IFERROR(VLOOKUP(Y176,'P1'!$B:$AP,31,FALSE),"")</f>
        <v/>
      </c>
      <c r="Z178" s="328" t="str">
        <f>IFERROR(VLOOKUP(Z176,'P1'!$B:$AP,31,FALSE),"")</f>
        <v/>
      </c>
      <c r="AA178" s="328" t="str">
        <f>IFERROR(VLOOKUP(AA176,'P1'!$B:$AP,31,FALSE),"")</f>
        <v/>
      </c>
      <c r="AB178" s="328" t="str">
        <f>IFERROR(VLOOKUP(AB176,'P1'!$B:$AP,31,FALSE),"")</f>
        <v/>
      </c>
      <c r="AC178" s="328" t="str">
        <f>IFERROR(VLOOKUP(AC176,'P1'!$B:$AP,31,FALSE),"")</f>
        <v/>
      </c>
      <c r="AD178" s="328" t="str">
        <f>IFERROR(VLOOKUP(AD176,'P1'!$B:$AP,31,FALSE),"")</f>
        <v/>
      </c>
      <c r="AE178" s="328" t="str">
        <f>IFERROR(VLOOKUP(AE176,'P1'!$B:$AP,31,FALSE),"")</f>
        <v/>
      </c>
      <c r="AF178" s="328" t="str">
        <f>IFERROR(VLOOKUP(AF176,'P1'!$B:$AP,31,FALSE),"")</f>
        <v/>
      </c>
      <c r="AG178" s="328" t="str">
        <f>IFERROR(VLOOKUP(AG176,'P1'!$B:$AP,31,FALSE),"")</f>
        <v/>
      </c>
      <c r="AH178" s="328" t="str">
        <f>IFERROR(VLOOKUP(AH176,'P1'!$B:$AP,31,FALSE),"")</f>
        <v/>
      </c>
      <c r="AI178" s="328" t="str">
        <f>IFERROR(VLOOKUP(AI176,'P1'!$B:$AP,31,FALSE),"")</f>
        <v/>
      </c>
      <c r="AJ178" s="328" t="str">
        <f>IFERROR(VLOOKUP(AJ176,'P1'!$B:$AP,31,FALSE),"")</f>
        <v/>
      </c>
      <c r="AK178" s="328" t="str">
        <f>IFERROR(VLOOKUP(AK176,'P1'!$B:$AP,31,FALSE),"")</f>
        <v/>
      </c>
      <c r="AL178" s="328" t="str">
        <f>IFERROR(VLOOKUP(AL176,'P1'!$B:$AP,31,FALSE),"")</f>
        <v/>
      </c>
      <c r="AM178" s="328" t="str">
        <f>IFERROR(VLOOKUP(AM176,'P1'!$B:$AP,31,FALSE),"")</f>
        <v/>
      </c>
      <c r="AN178" s="550"/>
      <c r="AO178" s="528"/>
      <c r="AP178" s="555"/>
      <c r="AQ178" s="556"/>
      <c r="AR178" s="528"/>
      <c r="AS178" s="528"/>
      <c r="AT178" s="529"/>
      <c r="AU178" s="329"/>
      <c r="AV178" s="329"/>
      <c r="AX178" s="329"/>
      <c r="AY178" s="329"/>
    </row>
    <row r="179" spans="1:51" s="302" customFormat="1" ht="12" customHeight="1">
      <c r="A179" s="530">
        <v>53</v>
      </c>
      <c r="B179" s="533"/>
      <c r="C179" s="536"/>
      <c r="D179" s="539" t="s">
        <v>400</v>
      </c>
      <c r="E179" s="319"/>
      <c r="F179" s="542"/>
      <c r="G179" s="543"/>
      <c r="H179" s="320" t="s">
        <v>401</v>
      </c>
      <c r="I179" s="321"/>
      <c r="J179" s="321"/>
      <c r="K179" s="321"/>
      <c r="L179" s="321"/>
      <c r="M179" s="321"/>
      <c r="N179" s="321"/>
      <c r="O179" s="321"/>
      <c r="P179" s="321"/>
      <c r="Q179" s="321"/>
      <c r="R179" s="321"/>
      <c r="S179" s="321"/>
      <c r="T179" s="321"/>
      <c r="U179" s="321"/>
      <c r="V179" s="321"/>
      <c r="W179" s="321"/>
      <c r="X179" s="321"/>
      <c r="Y179" s="321"/>
      <c r="Z179" s="321"/>
      <c r="AA179" s="321"/>
      <c r="AB179" s="321"/>
      <c r="AC179" s="321"/>
      <c r="AD179" s="321"/>
      <c r="AE179" s="321"/>
      <c r="AF179" s="321"/>
      <c r="AG179" s="321"/>
      <c r="AH179" s="321"/>
      <c r="AI179" s="321"/>
      <c r="AJ179" s="321"/>
      <c r="AK179" s="321"/>
      <c r="AL179" s="321"/>
      <c r="AM179" s="321"/>
      <c r="AN179" s="548">
        <f t="shared" ref="AN179" si="200">IF(LEFT($AN$1,6)="共同生活援助",SUM(I180:AM180),SUM(I180:AM181))</f>
        <v>0</v>
      </c>
      <c r="AO179" s="526">
        <f>IF($AN$3="４週",AN179/4,AN179/(DAY(EOMONTH($I$21,0))/7))</f>
        <v>0</v>
      </c>
      <c r="AP179" s="551"/>
      <c r="AQ179" s="552"/>
      <c r="AR179" s="526" t="str">
        <f t="shared" ref="AR179" si="201">IF($AN$3="４週",AU180,AV180)</f>
        <v/>
      </c>
      <c r="AS179" s="526"/>
      <c r="AT179" s="529"/>
      <c r="AU179" s="322" t="s">
        <v>402</v>
      </c>
      <c r="AV179" s="322" t="s">
        <v>403</v>
      </c>
      <c r="AX179" s="322" t="s">
        <v>404</v>
      </c>
      <c r="AY179" s="322" t="s">
        <v>405</v>
      </c>
    </row>
    <row r="180" spans="1:51" s="302" customFormat="1" ht="12" customHeight="1">
      <c r="A180" s="531"/>
      <c r="B180" s="534"/>
      <c r="C180" s="537"/>
      <c r="D180" s="540"/>
      <c r="E180" s="323"/>
      <c r="F180" s="544"/>
      <c r="G180" s="545"/>
      <c r="H180" s="324" t="s">
        <v>406</v>
      </c>
      <c r="I180" s="328" t="str">
        <f>IFERROR(VLOOKUP(I179,'P1'!$B:$AP,41,FALSE),"")</f>
        <v/>
      </c>
      <c r="J180" s="328" t="str">
        <f>IFERROR(VLOOKUP(J179,'P1'!$B:$AP,41,FALSE),"")</f>
        <v/>
      </c>
      <c r="K180" s="328" t="str">
        <f>IFERROR(VLOOKUP(K179,'P1'!$B:$AP,41,FALSE),"")</f>
        <v/>
      </c>
      <c r="L180" s="328" t="str">
        <f>IFERROR(VLOOKUP(L179,'P1'!$B:$AP,41,FALSE),"")</f>
        <v/>
      </c>
      <c r="M180" s="328" t="str">
        <f>IFERROR(VLOOKUP(M179,'P1'!$B:$AP,41,FALSE),"")</f>
        <v/>
      </c>
      <c r="N180" s="328" t="str">
        <f>IFERROR(VLOOKUP(N179,'P1'!$B:$AP,41,FALSE),"")</f>
        <v/>
      </c>
      <c r="O180" s="328" t="str">
        <f>IFERROR(VLOOKUP(O179,'P1'!$B:$AP,41,FALSE),"")</f>
        <v/>
      </c>
      <c r="P180" s="328" t="str">
        <f>IFERROR(VLOOKUP(P179,'P1'!$B:$AP,41,FALSE),"")</f>
        <v/>
      </c>
      <c r="Q180" s="328" t="str">
        <f>IFERROR(VLOOKUP(Q179,'P1'!$B:$AP,41,FALSE),"")</f>
        <v/>
      </c>
      <c r="R180" s="328" t="str">
        <f>IFERROR(VLOOKUP(R179,'P1'!$B:$AP,41,FALSE),"")</f>
        <v/>
      </c>
      <c r="S180" s="328" t="str">
        <f>IFERROR(VLOOKUP(S179,'P1'!$B:$AP,41,FALSE),"")</f>
        <v/>
      </c>
      <c r="T180" s="328" t="str">
        <f>IFERROR(VLOOKUP(T179,'P1'!$B:$AP,41,FALSE),"")</f>
        <v/>
      </c>
      <c r="U180" s="328" t="str">
        <f>IFERROR(VLOOKUP(U179,'P1'!$B:$AP,41,FALSE),"")</f>
        <v/>
      </c>
      <c r="V180" s="328" t="str">
        <f>IFERROR(VLOOKUP(V179,'P1'!$B:$AP,41,FALSE),"")</f>
        <v/>
      </c>
      <c r="W180" s="328" t="str">
        <f>IFERROR(VLOOKUP(W179,'P1'!$B:$AP,41,FALSE),"")</f>
        <v/>
      </c>
      <c r="X180" s="328" t="str">
        <f>IFERROR(VLOOKUP(X179,'P1'!$B:$AP,41,FALSE),"")</f>
        <v/>
      </c>
      <c r="Y180" s="328" t="str">
        <f>IFERROR(VLOOKUP(Y179,'P1'!$B:$AP,41,FALSE),"")</f>
        <v/>
      </c>
      <c r="Z180" s="328" t="str">
        <f>IFERROR(VLOOKUP(Z179,'P1'!$B:$AP,41,FALSE),"")</f>
        <v/>
      </c>
      <c r="AA180" s="328" t="str">
        <f>IFERROR(VLOOKUP(AA179,'P1'!$B:$AP,41,FALSE),"")</f>
        <v/>
      </c>
      <c r="AB180" s="328" t="str">
        <f>IFERROR(VLOOKUP(AB179,'P1'!$B:$AP,41,FALSE),"")</f>
        <v/>
      </c>
      <c r="AC180" s="328" t="str">
        <f>IFERROR(VLOOKUP(AC179,'P1'!$B:$AP,41,FALSE),"")</f>
        <v/>
      </c>
      <c r="AD180" s="328" t="str">
        <f>IFERROR(VLOOKUP(AD179,'P1'!$B:$AP,41,FALSE),"")</f>
        <v/>
      </c>
      <c r="AE180" s="328" t="str">
        <f>IFERROR(VLOOKUP(AE179,'P1'!$B:$AP,41,FALSE),"")</f>
        <v/>
      </c>
      <c r="AF180" s="328" t="str">
        <f>IFERROR(VLOOKUP(AF179,'P1'!$B:$AP,41,FALSE),"")</f>
        <v/>
      </c>
      <c r="AG180" s="328" t="str">
        <f>IFERROR(VLOOKUP(AG179,'P1'!$B:$AP,41,FALSE),"")</f>
        <v/>
      </c>
      <c r="AH180" s="328" t="str">
        <f>IFERROR(VLOOKUP(AH179,'P1'!$B:$AP,41,FALSE),"")</f>
        <v/>
      </c>
      <c r="AI180" s="328" t="str">
        <f>IFERROR(VLOOKUP(AI179,'P1'!$B:$AP,41,FALSE),"")</f>
        <v/>
      </c>
      <c r="AJ180" s="328" t="str">
        <f>IFERROR(VLOOKUP(AJ179,'P1'!$B:$AP,41,FALSE),"")</f>
        <v/>
      </c>
      <c r="AK180" s="328" t="str">
        <f>IFERROR(VLOOKUP(AK179,'P1'!$B:$AP,41,FALSE),"")</f>
        <v/>
      </c>
      <c r="AL180" s="328" t="str">
        <f>IFERROR(VLOOKUP(AL179,'P1'!$B:$AP,41,FALSE),"")</f>
        <v/>
      </c>
      <c r="AM180" s="328" t="str">
        <f>IFERROR(VLOOKUP(AM179,'P1'!$B:$AP,41,FALSE),"")</f>
        <v/>
      </c>
      <c r="AN180" s="549"/>
      <c r="AO180" s="527"/>
      <c r="AP180" s="553"/>
      <c r="AQ180" s="554"/>
      <c r="AR180" s="527"/>
      <c r="AS180" s="527"/>
      <c r="AT180" s="529"/>
      <c r="AU180" s="326" t="str">
        <f t="shared" ref="AU180" si="202">IFERROR(IF($D179="□",($AO179/$AK$6),($AO179/$AK$8)),"")</f>
        <v/>
      </c>
      <c r="AV180" s="326" t="str">
        <f t="shared" ref="AV180" si="203">IFERROR(IF($D179="□",($AN179/$AO$6),($AN179/$AO$8)),"")</f>
        <v/>
      </c>
      <c r="AX180" s="326" t="s">
        <v>565</v>
      </c>
      <c r="AY180" s="326" t="s">
        <v>565</v>
      </c>
    </row>
    <row r="181" spans="1:51" s="302" customFormat="1" ht="12" customHeight="1">
      <c r="A181" s="532"/>
      <c r="B181" s="535"/>
      <c r="C181" s="538"/>
      <c r="D181" s="541"/>
      <c r="E181" s="323"/>
      <c r="F181" s="546"/>
      <c r="G181" s="547"/>
      <c r="H181" s="327" t="s">
        <v>407</v>
      </c>
      <c r="I181" s="328" t="str">
        <f>IFERROR(VLOOKUP(I179,'P1'!$B:$AP,31,FALSE),"")</f>
        <v/>
      </c>
      <c r="J181" s="328" t="str">
        <f>IFERROR(VLOOKUP(J179,'P1'!$B:$AP,31,FALSE),"")</f>
        <v/>
      </c>
      <c r="K181" s="328" t="str">
        <f>IFERROR(VLOOKUP(K179,'P1'!$B:$AP,31,FALSE),"")</f>
        <v/>
      </c>
      <c r="L181" s="328" t="str">
        <f>IFERROR(VLOOKUP(L179,'P1'!$B:$AP,31,FALSE),"")</f>
        <v/>
      </c>
      <c r="M181" s="328" t="str">
        <f>IFERROR(VLOOKUP(M179,'P1'!$B:$AP,31,FALSE),"")</f>
        <v/>
      </c>
      <c r="N181" s="328" t="str">
        <f>IFERROR(VLOOKUP(N179,'P1'!$B:$AP,31,FALSE),"")</f>
        <v/>
      </c>
      <c r="O181" s="328" t="str">
        <f>IFERROR(VLOOKUP(O179,'P1'!$B:$AP,31,FALSE),"")</f>
        <v/>
      </c>
      <c r="P181" s="328" t="str">
        <f>IFERROR(VLOOKUP(P179,'P1'!$B:$AP,31,FALSE),"")</f>
        <v/>
      </c>
      <c r="Q181" s="328" t="str">
        <f>IFERROR(VLOOKUP(Q179,'P1'!$B:$AP,31,FALSE),"")</f>
        <v/>
      </c>
      <c r="R181" s="328" t="str">
        <f>IFERROR(VLOOKUP(R179,'P1'!$B:$AP,31,FALSE),"")</f>
        <v/>
      </c>
      <c r="S181" s="328" t="str">
        <f>IFERROR(VLOOKUP(S179,'P1'!$B:$AP,31,FALSE),"")</f>
        <v/>
      </c>
      <c r="T181" s="328" t="str">
        <f>IFERROR(VLOOKUP(T179,'P1'!$B:$AP,31,FALSE),"")</f>
        <v/>
      </c>
      <c r="U181" s="328" t="str">
        <f>IFERROR(VLOOKUP(U179,'P1'!$B:$AP,31,FALSE),"")</f>
        <v/>
      </c>
      <c r="V181" s="328" t="str">
        <f>IFERROR(VLOOKUP(V179,'P1'!$B:$AP,31,FALSE),"")</f>
        <v/>
      </c>
      <c r="W181" s="328" t="str">
        <f>IFERROR(VLOOKUP(W179,'P1'!$B:$AP,31,FALSE),"")</f>
        <v/>
      </c>
      <c r="X181" s="328" t="str">
        <f>IFERROR(VLOOKUP(X179,'P1'!$B:$AP,31,FALSE),"")</f>
        <v/>
      </c>
      <c r="Y181" s="328" t="str">
        <f>IFERROR(VLOOKUP(Y179,'P1'!$B:$AP,31,FALSE),"")</f>
        <v/>
      </c>
      <c r="Z181" s="328" t="str">
        <f>IFERROR(VLOOKUP(Z179,'P1'!$B:$AP,31,FALSE),"")</f>
        <v/>
      </c>
      <c r="AA181" s="328" t="str">
        <f>IFERROR(VLOOKUP(AA179,'P1'!$B:$AP,31,FALSE),"")</f>
        <v/>
      </c>
      <c r="AB181" s="328" t="str">
        <f>IFERROR(VLOOKUP(AB179,'P1'!$B:$AP,31,FALSE),"")</f>
        <v/>
      </c>
      <c r="AC181" s="328" t="str">
        <f>IFERROR(VLOOKUP(AC179,'P1'!$B:$AP,31,FALSE),"")</f>
        <v/>
      </c>
      <c r="AD181" s="328" t="str">
        <f>IFERROR(VLOOKUP(AD179,'P1'!$B:$AP,31,FALSE),"")</f>
        <v/>
      </c>
      <c r="AE181" s="328" t="str">
        <f>IFERROR(VLOOKUP(AE179,'P1'!$B:$AP,31,FALSE),"")</f>
        <v/>
      </c>
      <c r="AF181" s="328" t="str">
        <f>IFERROR(VLOOKUP(AF179,'P1'!$B:$AP,31,FALSE),"")</f>
        <v/>
      </c>
      <c r="AG181" s="328" t="str">
        <f>IFERROR(VLOOKUP(AG179,'P1'!$B:$AP,31,FALSE),"")</f>
        <v/>
      </c>
      <c r="AH181" s="328" t="str">
        <f>IFERROR(VLOOKUP(AH179,'P1'!$B:$AP,31,FALSE),"")</f>
        <v/>
      </c>
      <c r="AI181" s="328" t="str">
        <f>IFERROR(VLOOKUP(AI179,'P1'!$B:$AP,31,FALSE),"")</f>
        <v/>
      </c>
      <c r="AJ181" s="328" t="str">
        <f>IFERROR(VLOOKUP(AJ179,'P1'!$B:$AP,31,FALSE),"")</f>
        <v/>
      </c>
      <c r="AK181" s="328" t="str">
        <f>IFERROR(VLOOKUP(AK179,'P1'!$B:$AP,31,FALSE),"")</f>
        <v/>
      </c>
      <c r="AL181" s="328" t="str">
        <f>IFERROR(VLOOKUP(AL179,'P1'!$B:$AP,31,FALSE),"")</f>
        <v/>
      </c>
      <c r="AM181" s="328" t="str">
        <f>IFERROR(VLOOKUP(AM179,'P1'!$B:$AP,31,FALSE),"")</f>
        <v/>
      </c>
      <c r="AN181" s="550"/>
      <c r="AO181" s="528"/>
      <c r="AP181" s="555"/>
      <c r="AQ181" s="556"/>
      <c r="AR181" s="528"/>
      <c r="AS181" s="528"/>
      <c r="AT181" s="529"/>
      <c r="AU181" s="329"/>
      <c r="AV181" s="329"/>
      <c r="AX181" s="329"/>
      <c r="AY181" s="329"/>
    </row>
    <row r="182" spans="1:51" s="302" customFormat="1" ht="12" customHeight="1">
      <c r="A182" s="530">
        <v>54</v>
      </c>
      <c r="B182" s="533"/>
      <c r="C182" s="536"/>
      <c r="D182" s="539" t="s">
        <v>400</v>
      </c>
      <c r="E182" s="319"/>
      <c r="F182" s="542"/>
      <c r="G182" s="543"/>
      <c r="H182" s="320" t="s">
        <v>401</v>
      </c>
      <c r="I182" s="321"/>
      <c r="J182" s="321"/>
      <c r="K182" s="321"/>
      <c r="L182" s="321"/>
      <c r="M182" s="321"/>
      <c r="N182" s="321"/>
      <c r="O182" s="321"/>
      <c r="P182" s="321"/>
      <c r="Q182" s="321"/>
      <c r="R182" s="321"/>
      <c r="S182" s="321"/>
      <c r="T182" s="321"/>
      <c r="U182" s="321"/>
      <c r="V182" s="321"/>
      <c r="W182" s="321"/>
      <c r="X182" s="321"/>
      <c r="Y182" s="321"/>
      <c r="Z182" s="321"/>
      <c r="AA182" s="321"/>
      <c r="AB182" s="321"/>
      <c r="AC182" s="321"/>
      <c r="AD182" s="321"/>
      <c r="AE182" s="321"/>
      <c r="AF182" s="321"/>
      <c r="AG182" s="321"/>
      <c r="AH182" s="321"/>
      <c r="AI182" s="321"/>
      <c r="AJ182" s="321"/>
      <c r="AK182" s="321"/>
      <c r="AL182" s="321"/>
      <c r="AM182" s="321"/>
      <c r="AN182" s="548">
        <f t="shared" ref="AN182" si="204">IF(LEFT($AN$1,6)="共同生活援助",SUM(I183:AM183),SUM(I183:AM184))</f>
        <v>0</v>
      </c>
      <c r="AO182" s="526">
        <f>IF($AN$3="４週",AN182/4,AN182/(DAY(EOMONTH($I$21,0))/7))</f>
        <v>0</v>
      </c>
      <c r="AP182" s="551"/>
      <c r="AQ182" s="552"/>
      <c r="AR182" s="526" t="str">
        <f t="shared" ref="AR182" si="205">IF($AN$3="４週",AU183,AV183)</f>
        <v/>
      </c>
      <c r="AS182" s="526"/>
      <c r="AT182" s="529"/>
      <c r="AU182" s="322" t="s">
        <v>402</v>
      </c>
      <c r="AV182" s="322" t="s">
        <v>403</v>
      </c>
      <c r="AX182" s="322" t="s">
        <v>404</v>
      </c>
      <c r="AY182" s="322" t="s">
        <v>405</v>
      </c>
    </row>
    <row r="183" spans="1:51" s="302" customFormat="1" ht="12" customHeight="1">
      <c r="A183" s="531"/>
      <c r="B183" s="534"/>
      <c r="C183" s="537"/>
      <c r="D183" s="540"/>
      <c r="E183" s="323"/>
      <c r="F183" s="544"/>
      <c r="G183" s="545"/>
      <c r="H183" s="324" t="s">
        <v>406</v>
      </c>
      <c r="I183" s="328" t="str">
        <f>IFERROR(VLOOKUP(I182,'P1'!$B:$AP,41,FALSE),"")</f>
        <v/>
      </c>
      <c r="J183" s="328" t="str">
        <f>IFERROR(VLOOKUP(J182,'P1'!$B:$AP,41,FALSE),"")</f>
        <v/>
      </c>
      <c r="K183" s="328" t="str">
        <f>IFERROR(VLOOKUP(K182,'P1'!$B:$AP,41,FALSE),"")</f>
        <v/>
      </c>
      <c r="L183" s="328" t="str">
        <f>IFERROR(VLOOKUP(L182,'P1'!$B:$AP,41,FALSE),"")</f>
        <v/>
      </c>
      <c r="M183" s="328" t="str">
        <f>IFERROR(VLOOKUP(M182,'P1'!$B:$AP,41,FALSE),"")</f>
        <v/>
      </c>
      <c r="N183" s="328" t="str">
        <f>IFERROR(VLOOKUP(N182,'P1'!$B:$AP,41,FALSE),"")</f>
        <v/>
      </c>
      <c r="O183" s="328" t="str">
        <f>IFERROR(VLOOKUP(O182,'P1'!$B:$AP,41,FALSE),"")</f>
        <v/>
      </c>
      <c r="P183" s="328" t="str">
        <f>IFERROR(VLOOKUP(P182,'P1'!$B:$AP,41,FALSE),"")</f>
        <v/>
      </c>
      <c r="Q183" s="328" t="str">
        <f>IFERROR(VLOOKUP(Q182,'P1'!$B:$AP,41,FALSE),"")</f>
        <v/>
      </c>
      <c r="R183" s="328" t="str">
        <f>IFERROR(VLOOKUP(R182,'P1'!$B:$AP,41,FALSE),"")</f>
        <v/>
      </c>
      <c r="S183" s="328" t="str">
        <f>IFERROR(VLOOKUP(S182,'P1'!$B:$AP,41,FALSE),"")</f>
        <v/>
      </c>
      <c r="T183" s="328" t="str">
        <f>IFERROR(VLOOKUP(T182,'P1'!$B:$AP,41,FALSE),"")</f>
        <v/>
      </c>
      <c r="U183" s="328" t="str">
        <f>IFERROR(VLOOKUP(U182,'P1'!$B:$AP,41,FALSE),"")</f>
        <v/>
      </c>
      <c r="V183" s="328" t="str">
        <f>IFERROR(VLOOKUP(V182,'P1'!$B:$AP,41,FALSE),"")</f>
        <v/>
      </c>
      <c r="W183" s="328" t="str">
        <f>IFERROR(VLOOKUP(W182,'P1'!$B:$AP,41,FALSE),"")</f>
        <v/>
      </c>
      <c r="X183" s="328" t="str">
        <f>IFERROR(VLOOKUP(X182,'P1'!$B:$AP,41,FALSE),"")</f>
        <v/>
      </c>
      <c r="Y183" s="328" t="str">
        <f>IFERROR(VLOOKUP(Y182,'P1'!$B:$AP,41,FALSE),"")</f>
        <v/>
      </c>
      <c r="Z183" s="328" t="str">
        <f>IFERROR(VLOOKUP(Z182,'P1'!$B:$AP,41,FALSE),"")</f>
        <v/>
      </c>
      <c r="AA183" s="328" t="str">
        <f>IFERROR(VLOOKUP(AA182,'P1'!$B:$AP,41,FALSE),"")</f>
        <v/>
      </c>
      <c r="AB183" s="328" t="str">
        <f>IFERROR(VLOOKUP(AB182,'P1'!$B:$AP,41,FALSE),"")</f>
        <v/>
      </c>
      <c r="AC183" s="328" t="str">
        <f>IFERROR(VLOOKUP(AC182,'P1'!$B:$AP,41,FALSE),"")</f>
        <v/>
      </c>
      <c r="AD183" s="328" t="str">
        <f>IFERROR(VLOOKUP(AD182,'P1'!$B:$AP,41,FALSE),"")</f>
        <v/>
      </c>
      <c r="AE183" s="328" t="str">
        <f>IFERROR(VLOOKUP(AE182,'P1'!$B:$AP,41,FALSE),"")</f>
        <v/>
      </c>
      <c r="AF183" s="328" t="str">
        <f>IFERROR(VLOOKUP(AF182,'P1'!$B:$AP,41,FALSE),"")</f>
        <v/>
      </c>
      <c r="AG183" s="328" t="str">
        <f>IFERROR(VLOOKUP(AG182,'P1'!$B:$AP,41,FALSE),"")</f>
        <v/>
      </c>
      <c r="AH183" s="328" t="str">
        <f>IFERROR(VLOOKUP(AH182,'P1'!$B:$AP,41,FALSE),"")</f>
        <v/>
      </c>
      <c r="AI183" s="328" t="str">
        <f>IFERROR(VLOOKUP(AI182,'P1'!$B:$AP,41,FALSE),"")</f>
        <v/>
      </c>
      <c r="AJ183" s="328" t="str">
        <f>IFERROR(VLOOKUP(AJ182,'P1'!$B:$AP,41,FALSE),"")</f>
        <v/>
      </c>
      <c r="AK183" s="328" t="str">
        <f>IFERROR(VLOOKUP(AK182,'P1'!$B:$AP,41,FALSE),"")</f>
        <v/>
      </c>
      <c r="AL183" s="328" t="str">
        <f>IFERROR(VLOOKUP(AL182,'P1'!$B:$AP,41,FALSE),"")</f>
        <v/>
      </c>
      <c r="AM183" s="328" t="str">
        <f>IFERROR(VLOOKUP(AM182,'P1'!$B:$AP,41,FALSE),"")</f>
        <v/>
      </c>
      <c r="AN183" s="549"/>
      <c r="AO183" s="527"/>
      <c r="AP183" s="553"/>
      <c r="AQ183" s="554"/>
      <c r="AR183" s="527"/>
      <c r="AS183" s="527"/>
      <c r="AT183" s="529"/>
      <c r="AU183" s="326" t="str">
        <f t="shared" ref="AU183" si="206">IFERROR(IF($D182="□",($AO182/$AK$6),($AO182/$AK$8)),"")</f>
        <v/>
      </c>
      <c r="AV183" s="326" t="str">
        <f t="shared" ref="AV183" si="207">IFERROR(IF($D182="□",($AN182/$AO$6),($AN182/$AO$8)),"")</f>
        <v/>
      </c>
      <c r="AX183" s="326" t="s">
        <v>565</v>
      </c>
      <c r="AY183" s="326" t="s">
        <v>565</v>
      </c>
    </row>
    <row r="184" spans="1:51" s="302" customFormat="1" ht="12" customHeight="1">
      <c r="A184" s="532"/>
      <c r="B184" s="535"/>
      <c r="C184" s="538"/>
      <c r="D184" s="541"/>
      <c r="E184" s="323"/>
      <c r="F184" s="546"/>
      <c r="G184" s="547"/>
      <c r="H184" s="327" t="s">
        <v>407</v>
      </c>
      <c r="I184" s="328" t="str">
        <f>IFERROR(VLOOKUP(I182,'P1'!$B:$AP,31,FALSE),"")</f>
        <v/>
      </c>
      <c r="J184" s="328" t="str">
        <f>IFERROR(VLOOKUP(J182,'P1'!$B:$AP,31,FALSE),"")</f>
        <v/>
      </c>
      <c r="K184" s="328" t="str">
        <f>IFERROR(VLOOKUP(K182,'P1'!$B:$AP,31,FALSE),"")</f>
        <v/>
      </c>
      <c r="L184" s="328" t="str">
        <f>IFERROR(VLOOKUP(L182,'P1'!$B:$AP,31,FALSE),"")</f>
        <v/>
      </c>
      <c r="M184" s="328" t="str">
        <f>IFERROR(VLOOKUP(M182,'P1'!$B:$AP,31,FALSE),"")</f>
        <v/>
      </c>
      <c r="N184" s="328" t="str">
        <f>IFERROR(VLOOKUP(N182,'P1'!$B:$AP,31,FALSE),"")</f>
        <v/>
      </c>
      <c r="O184" s="328" t="str">
        <f>IFERROR(VLOOKUP(O182,'P1'!$B:$AP,31,FALSE),"")</f>
        <v/>
      </c>
      <c r="P184" s="328" t="str">
        <f>IFERROR(VLOOKUP(P182,'P1'!$B:$AP,31,FALSE),"")</f>
        <v/>
      </c>
      <c r="Q184" s="328" t="str">
        <f>IFERROR(VLOOKUP(Q182,'P1'!$B:$AP,31,FALSE),"")</f>
        <v/>
      </c>
      <c r="R184" s="328" t="str">
        <f>IFERROR(VLOOKUP(R182,'P1'!$B:$AP,31,FALSE),"")</f>
        <v/>
      </c>
      <c r="S184" s="328" t="str">
        <f>IFERROR(VLOOKUP(S182,'P1'!$B:$AP,31,FALSE),"")</f>
        <v/>
      </c>
      <c r="T184" s="328" t="str">
        <f>IFERROR(VLOOKUP(T182,'P1'!$B:$AP,31,FALSE),"")</f>
        <v/>
      </c>
      <c r="U184" s="328" t="str">
        <f>IFERROR(VLOOKUP(U182,'P1'!$B:$AP,31,FALSE),"")</f>
        <v/>
      </c>
      <c r="V184" s="328" t="str">
        <f>IFERROR(VLOOKUP(V182,'P1'!$B:$AP,31,FALSE),"")</f>
        <v/>
      </c>
      <c r="W184" s="328" t="str">
        <f>IFERROR(VLOOKUP(W182,'P1'!$B:$AP,31,FALSE),"")</f>
        <v/>
      </c>
      <c r="X184" s="328" t="str">
        <f>IFERROR(VLOOKUP(X182,'P1'!$B:$AP,31,FALSE),"")</f>
        <v/>
      </c>
      <c r="Y184" s="328" t="str">
        <f>IFERROR(VLOOKUP(Y182,'P1'!$B:$AP,31,FALSE),"")</f>
        <v/>
      </c>
      <c r="Z184" s="328" t="str">
        <f>IFERROR(VLOOKUP(Z182,'P1'!$B:$AP,31,FALSE),"")</f>
        <v/>
      </c>
      <c r="AA184" s="328" t="str">
        <f>IFERROR(VLOOKUP(AA182,'P1'!$B:$AP,31,FALSE),"")</f>
        <v/>
      </c>
      <c r="AB184" s="328" t="str">
        <f>IFERROR(VLOOKUP(AB182,'P1'!$B:$AP,31,FALSE),"")</f>
        <v/>
      </c>
      <c r="AC184" s="328" t="str">
        <f>IFERROR(VLOOKUP(AC182,'P1'!$B:$AP,31,FALSE),"")</f>
        <v/>
      </c>
      <c r="AD184" s="328" t="str">
        <f>IFERROR(VLOOKUP(AD182,'P1'!$B:$AP,31,FALSE),"")</f>
        <v/>
      </c>
      <c r="AE184" s="328" t="str">
        <f>IFERROR(VLOOKUP(AE182,'P1'!$B:$AP,31,FALSE),"")</f>
        <v/>
      </c>
      <c r="AF184" s="328" t="str">
        <f>IFERROR(VLOOKUP(AF182,'P1'!$B:$AP,31,FALSE),"")</f>
        <v/>
      </c>
      <c r="AG184" s="328" t="str">
        <f>IFERROR(VLOOKUP(AG182,'P1'!$B:$AP,31,FALSE),"")</f>
        <v/>
      </c>
      <c r="AH184" s="328" t="str">
        <f>IFERROR(VLOOKUP(AH182,'P1'!$B:$AP,31,FALSE),"")</f>
        <v/>
      </c>
      <c r="AI184" s="328" t="str">
        <f>IFERROR(VLOOKUP(AI182,'P1'!$B:$AP,31,FALSE),"")</f>
        <v/>
      </c>
      <c r="AJ184" s="328" t="str">
        <f>IFERROR(VLOOKUP(AJ182,'P1'!$B:$AP,31,FALSE),"")</f>
        <v/>
      </c>
      <c r="AK184" s="328" t="str">
        <f>IFERROR(VLOOKUP(AK182,'P1'!$B:$AP,31,FALSE),"")</f>
        <v/>
      </c>
      <c r="AL184" s="328" t="str">
        <f>IFERROR(VLOOKUP(AL182,'P1'!$B:$AP,31,FALSE),"")</f>
        <v/>
      </c>
      <c r="AM184" s="328" t="str">
        <f>IFERROR(VLOOKUP(AM182,'P1'!$B:$AP,31,FALSE),"")</f>
        <v/>
      </c>
      <c r="AN184" s="550"/>
      <c r="AO184" s="528"/>
      <c r="AP184" s="555"/>
      <c r="AQ184" s="556"/>
      <c r="AR184" s="528"/>
      <c r="AS184" s="528"/>
      <c r="AT184" s="529"/>
      <c r="AU184" s="329"/>
      <c r="AV184" s="329"/>
      <c r="AX184" s="329"/>
      <c r="AY184" s="329"/>
    </row>
    <row r="185" spans="1:51" s="302" customFormat="1" ht="12" customHeight="1">
      <c r="A185" s="530">
        <v>55</v>
      </c>
      <c r="B185" s="533"/>
      <c r="C185" s="536"/>
      <c r="D185" s="539" t="s">
        <v>400</v>
      </c>
      <c r="E185" s="319"/>
      <c r="F185" s="542"/>
      <c r="G185" s="543"/>
      <c r="H185" s="320" t="s">
        <v>401</v>
      </c>
      <c r="I185" s="321"/>
      <c r="J185" s="321"/>
      <c r="K185" s="321"/>
      <c r="L185" s="321"/>
      <c r="M185" s="321"/>
      <c r="N185" s="321"/>
      <c r="O185" s="321"/>
      <c r="P185" s="321"/>
      <c r="Q185" s="321"/>
      <c r="R185" s="321"/>
      <c r="S185" s="321"/>
      <c r="T185" s="321"/>
      <c r="U185" s="321"/>
      <c r="V185" s="321"/>
      <c r="W185" s="321"/>
      <c r="X185" s="321"/>
      <c r="Y185" s="321"/>
      <c r="Z185" s="321"/>
      <c r="AA185" s="321"/>
      <c r="AB185" s="321"/>
      <c r="AC185" s="321"/>
      <c r="AD185" s="321"/>
      <c r="AE185" s="321"/>
      <c r="AF185" s="321"/>
      <c r="AG185" s="321"/>
      <c r="AH185" s="321"/>
      <c r="AI185" s="321"/>
      <c r="AJ185" s="321"/>
      <c r="AK185" s="321"/>
      <c r="AL185" s="321"/>
      <c r="AM185" s="321"/>
      <c r="AN185" s="548">
        <f t="shared" ref="AN185" si="208">IF(LEFT($AN$1,6)="共同生活援助",SUM(I186:AM186),SUM(I186:AM187))</f>
        <v>0</v>
      </c>
      <c r="AO185" s="526">
        <f>IF($AN$3="４週",AN185/4,AN185/(DAY(EOMONTH($I$21,0))/7))</f>
        <v>0</v>
      </c>
      <c r="AP185" s="551"/>
      <c r="AQ185" s="552"/>
      <c r="AR185" s="526" t="str">
        <f t="shared" ref="AR185" si="209">IF($AN$3="４週",AU186,AV186)</f>
        <v/>
      </c>
      <c r="AS185" s="526"/>
      <c r="AT185" s="529"/>
      <c r="AU185" s="322" t="s">
        <v>402</v>
      </c>
      <c r="AV185" s="322" t="s">
        <v>403</v>
      </c>
      <c r="AX185" s="322" t="s">
        <v>404</v>
      </c>
      <c r="AY185" s="322" t="s">
        <v>405</v>
      </c>
    </row>
    <row r="186" spans="1:51" s="302" customFormat="1" ht="12" customHeight="1">
      <c r="A186" s="531"/>
      <c r="B186" s="534"/>
      <c r="C186" s="537"/>
      <c r="D186" s="540"/>
      <c r="E186" s="323"/>
      <c r="F186" s="544"/>
      <c r="G186" s="545"/>
      <c r="H186" s="324" t="s">
        <v>406</v>
      </c>
      <c r="I186" s="328" t="str">
        <f>IFERROR(VLOOKUP(I185,'P1'!$B:$AP,41,FALSE),"")</f>
        <v/>
      </c>
      <c r="J186" s="330" t="str">
        <f>IFERROR(VLOOKUP(J185,'P1'!$B:$AP,41,FALSE),"")</f>
        <v/>
      </c>
      <c r="K186" s="328" t="str">
        <f>IFERROR(VLOOKUP(K185,'P1'!$B:$AP,41,FALSE),"")</f>
        <v/>
      </c>
      <c r="L186" s="328" t="str">
        <f>IFERROR(VLOOKUP(L185,'P1'!$B:$AP,41,FALSE),"")</f>
        <v/>
      </c>
      <c r="M186" s="328" t="str">
        <f>IFERROR(VLOOKUP(M185,'P1'!$B:$AP,41,FALSE),"")</f>
        <v/>
      </c>
      <c r="N186" s="328" t="str">
        <f>IFERROR(VLOOKUP(N185,'P1'!$B:$AP,41,FALSE),"")</f>
        <v/>
      </c>
      <c r="O186" s="328" t="str">
        <f>IFERROR(VLOOKUP(O185,'P1'!$B:$AP,41,FALSE),"")</f>
        <v/>
      </c>
      <c r="P186" s="328" t="str">
        <f>IFERROR(VLOOKUP(P185,'P1'!$B:$AP,41,FALSE),"")</f>
        <v/>
      </c>
      <c r="Q186" s="328" t="str">
        <f>IFERROR(VLOOKUP(Q185,'P1'!$B:$AP,41,FALSE),"")</f>
        <v/>
      </c>
      <c r="R186" s="328" t="str">
        <f>IFERROR(VLOOKUP(R185,'P1'!$B:$AP,41,FALSE),"")</f>
        <v/>
      </c>
      <c r="S186" s="328" t="str">
        <f>IFERROR(VLOOKUP(S185,'P1'!$B:$AP,41,FALSE),"")</f>
        <v/>
      </c>
      <c r="T186" s="328" t="str">
        <f>IFERROR(VLOOKUP(T185,'P1'!$B:$AP,41,FALSE),"")</f>
        <v/>
      </c>
      <c r="U186" s="328" t="str">
        <f>IFERROR(VLOOKUP(U185,'P1'!$B:$AP,41,FALSE),"")</f>
        <v/>
      </c>
      <c r="V186" s="328" t="str">
        <f>IFERROR(VLOOKUP(V185,'P1'!$B:$AP,41,FALSE),"")</f>
        <v/>
      </c>
      <c r="W186" s="328" t="str">
        <f>IFERROR(VLOOKUP(W185,'P1'!$B:$AP,41,FALSE),"")</f>
        <v/>
      </c>
      <c r="X186" s="328" t="str">
        <f>IFERROR(VLOOKUP(X185,'P1'!$B:$AP,41,FALSE),"")</f>
        <v/>
      </c>
      <c r="Y186" s="328" t="str">
        <f>IFERROR(VLOOKUP(Y185,'P1'!$B:$AP,41,FALSE),"")</f>
        <v/>
      </c>
      <c r="Z186" s="328" t="str">
        <f>IFERROR(VLOOKUP(Z185,'P1'!$B:$AP,41,FALSE),"")</f>
        <v/>
      </c>
      <c r="AA186" s="328" t="str">
        <f>IFERROR(VLOOKUP(AA185,'P1'!$B:$AP,41,FALSE),"")</f>
        <v/>
      </c>
      <c r="AB186" s="328" t="str">
        <f>IFERROR(VLOOKUP(AB185,'P1'!$B:$AP,41,FALSE),"")</f>
        <v/>
      </c>
      <c r="AC186" s="328" t="str">
        <f>IFERROR(VLOOKUP(AC185,'P1'!$B:$AP,41,FALSE),"")</f>
        <v/>
      </c>
      <c r="AD186" s="328" t="str">
        <f>IFERROR(VLOOKUP(AD185,'P1'!$B:$AP,41,FALSE),"")</f>
        <v/>
      </c>
      <c r="AE186" s="328" t="str">
        <f>IFERROR(VLOOKUP(AE185,'P1'!$B:$AP,41,FALSE),"")</f>
        <v/>
      </c>
      <c r="AF186" s="328" t="str">
        <f>IFERROR(VLOOKUP(AF185,'P1'!$B:$AP,41,FALSE),"")</f>
        <v/>
      </c>
      <c r="AG186" s="328" t="str">
        <f>IFERROR(VLOOKUP(AG185,'P1'!$B:$AP,41,FALSE),"")</f>
        <v/>
      </c>
      <c r="AH186" s="328" t="str">
        <f>IFERROR(VLOOKUP(AH185,'P1'!$B:$AP,41,FALSE),"")</f>
        <v/>
      </c>
      <c r="AI186" s="328" t="str">
        <f>IFERROR(VLOOKUP(AI185,'P1'!$B:$AP,41,FALSE),"")</f>
        <v/>
      </c>
      <c r="AJ186" s="328" t="str">
        <f>IFERROR(VLOOKUP(AJ185,'P1'!$B:$AP,41,FALSE),"")</f>
        <v/>
      </c>
      <c r="AK186" s="328" t="str">
        <f>IFERROR(VLOOKUP(AK185,'P1'!$B:$AP,41,FALSE),"")</f>
        <v/>
      </c>
      <c r="AL186" s="328" t="str">
        <f>IFERROR(VLOOKUP(AL185,'P1'!$B:$AP,41,FALSE),"")</f>
        <v/>
      </c>
      <c r="AM186" s="328" t="str">
        <f>IFERROR(VLOOKUP(AM185,'P1'!$B:$AP,41,FALSE),"")</f>
        <v/>
      </c>
      <c r="AN186" s="549"/>
      <c r="AO186" s="527"/>
      <c r="AP186" s="553"/>
      <c r="AQ186" s="554"/>
      <c r="AR186" s="527"/>
      <c r="AS186" s="527"/>
      <c r="AT186" s="529"/>
      <c r="AU186" s="326" t="str">
        <f t="shared" ref="AU186" si="210">IFERROR(IF($D185="□",($AO185/$AK$6),($AO185/$AK$8)),"")</f>
        <v/>
      </c>
      <c r="AV186" s="326" t="str">
        <f t="shared" ref="AV186" si="211">IFERROR(IF($D185="□",($AN185/$AO$6),($AN185/$AO$8)),"")</f>
        <v/>
      </c>
      <c r="AX186" s="326" t="s">
        <v>565</v>
      </c>
      <c r="AY186" s="326" t="s">
        <v>565</v>
      </c>
    </row>
    <row r="187" spans="1:51" s="302" customFormat="1" ht="12" customHeight="1">
      <c r="A187" s="532"/>
      <c r="B187" s="535"/>
      <c r="C187" s="538"/>
      <c r="D187" s="541"/>
      <c r="E187" s="323"/>
      <c r="F187" s="546"/>
      <c r="G187" s="547"/>
      <c r="H187" s="327" t="s">
        <v>407</v>
      </c>
      <c r="I187" s="328" t="str">
        <f>IFERROR(VLOOKUP(I185,'P1'!$B:$AP,31,FALSE),"")</f>
        <v/>
      </c>
      <c r="J187" s="328" t="str">
        <f>IFERROR(VLOOKUP(J185,'P1'!$B:$AP,31,FALSE),"")</f>
        <v/>
      </c>
      <c r="K187" s="328" t="str">
        <f>IFERROR(VLOOKUP(K185,'P1'!$B:$AP,31,FALSE),"")</f>
        <v/>
      </c>
      <c r="L187" s="328" t="str">
        <f>IFERROR(VLOOKUP(L185,'P1'!$B:$AP,31,FALSE),"")</f>
        <v/>
      </c>
      <c r="M187" s="328" t="str">
        <f>IFERROR(VLOOKUP(M185,'P1'!$B:$AP,31,FALSE),"")</f>
        <v/>
      </c>
      <c r="N187" s="328" t="str">
        <f>IFERROR(VLOOKUP(N185,'P1'!$B:$AP,31,FALSE),"")</f>
        <v/>
      </c>
      <c r="O187" s="328" t="str">
        <f>IFERROR(VLOOKUP(O185,'P1'!$B:$AP,31,FALSE),"")</f>
        <v/>
      </c>
      <c r="P187" s="328" t="str">
        <f>IFERROR(VLOOKUP(P185,'P1'!$B:$AP,31,FALSE),"")</f>
        <v/>
      </c>
      <c r="Q187" s="328" t="str">
        <f>IFERROR(VLOOKUP(Q185,'P1'!$B:$AP,31,FALSE),"")</f>
        <v/>
      </c>
      <c r="R187" s="328" t="str">
        <f>IFERROR(VLOOKUP(R185,'P1'!$B:$AP,31,FALSE),"")</f>
        <v/>
      </c>
      <c r="S187" s="328" t="str">
        <f>IFERROR(VLOOKUP(S185,'P1'!$B:$AP,31,FALSE),"")</f>
        <v/>
      </c>
      <c r="T187" s="328" t="str">
        <f>IFERROR(VLOOKUP(T185,'P1'!$B:$AP,31,FALSE),"")</f>
        <v/>
      </c>
      <c r="U187" s="328" t="str">
        <f>IFERROR(VLOOKUP(U185,'P1'!$B:$AP,31,FALSE),"")</f>
        <v/>
      </c>
      <c r="V187" s="328" t="str">
        <f>IFERROR(VLOOKUP(V185,'P1'!$B:$AP,31,FALSE),"")</f>
        <v/>
      </c>
      <c r="W187" s="328" t="str">
        <f>IFERROR(VLOOKUP(W185,'P1'!$B:$AP,31,FALSE),"")</f>
        <v/>
      </c>
      <c r="X187" s="328" t="str">
        <f>IFERROR(VLOOKUP(X185,'P1'!$B:$AP,31,FALSE),"")</f>
        <v/>
      </c>
      <c r="Y187" s="328" t="str">
        <f>IFERROR(VLOOKUP(Y185,'P1'!$B:$AP,31,FALSE),"")</f>
        <v/>
      </c>
      <c r="Z187" s="328" t="str">
        <f>IFERROR(VLOOKUP(Z185,'P1'!$B:$AP,31,FALSE),"")</f>
        <v/>
      </c>
      <c r="AA187" s="328" t="str">
        <f>IFERROR(VLOOKUP(AA185,'P1'!$B:$AP,31,FALSE),"")</f>
        <v/>
      </c>
      <c r="AB187" s="328" t="str">
        <f>IFERROR(VLOOKUP(AB185,'P1'!$B:$AP,31,FALSE),"")</f>
        <v/>
      </c>
      <c r="AC187" s="328" t="str">
        <f>IFERROR(VLOOKUP(AC185,'P1'!$B:$AP,31,FALSE),"")</f>
        <v/>
      </c>
      <c r="AD187" s="328" t="str">
        <f>IFERROR(VLOOKUP(AD185,'P1'!$B:$AP,31,FALSE),"")</f>
        <v/>
      </c>
      <c r="AE187" s="328" t="str">
        <f>IFERROR(VLOOKUP(AE185,'P1'!$B:$AP,31,FALSE),"")</f>
        <v/>
      </c>
      <c r="AF187" s="328" t="str">
        <f>IFERROR(VLOOKUP(AF185,'P1'!$B:$AP,31,FALSE),"")</f>
        <v/>
      </c>
      <c r="AG187" s="328" t="str">
        <f>IFERROR(VLOOKUP(AG185,'P1'!$B:$AP,31,FALSE),"")</f>
        <v/>
      </c>
      <c r="AH187" s="328" t="str">
        <f>IFERROR(VLOOKUP(AH185,'P1'!$B:$AP,31,FALSE),"")</f>
        <v/>
      </c>
      <c r="AI187" s="328" t="str">
        <f>IFERROR(VLOOKUP(AI185,'P1'!$B:$AP,31,FALSE),"")</f>
        <v/>
      </c>
      <c r="AJ187" s="328" t="str">
        <f>IFERROR(VLOOKUP(AJ185,'P1'!$B:$AP,31,FALSE),"")</f>
        <v/>
      </c>
      <c r="AK187" s="328" t="str">
        <f>IFERROR(VLOOKUP(AK185,'P1'!$B:$AP,31,FALSE),"")</f>
        <v/>
      </c>
      <c r="AL187" s="328" t="str">
        <f>IFERROR(VLOOKUP(AL185,'P1'!$B:$AP,31,FALSE),"")</f>
        <v/>
      </c>
      <c r="AM187" s="328" t="str">
        <f>IFERROR(VLOOKUP(AM185,'P1'!$B:$AP,31,FALSE),"")</f>
        <v/>
      </c>
      <c r="AN187" s="550"/>
      <c r="AO187" s="528"/>
      <c r="AP187" s="555"/>
      <c r="AQ187" s="556"/>
      <c r="AR187" s="528"/>
      <c r="AS187" s="528"/>
      <c r="AT187" s="529"/>
      <c r="AU187" s="329"/>
      <c r="AV187" s="329"/>
      <c r="AX187" s="329"/>
      <c r="AY187" s="329"/>
    </row>
    <row r="188" spans="1:51" s="302" customFormat="1" ht="12" customHeight="1">
      <c r="A188" s="530">
        <v>56</v>
      </c>
      <c r="B188" s="533"/>
      <c r="C188" s="536"/>
      <c r="D188" s="539" t="s">
        <v>400</v>
      </c>
      <c r="E188" s="319"/>
      <c r="F188" s="542"/>
      <c r="G188" s="543"/>
      <c r="H188" s="320" t="s">
        <v>401</v>
      </c>
      <c r="I188" s="321"/>
      <c r="J188" s="321"/>
      <c r="K188" s="321"/>
      <c r="L188" s="321"/>
      <c r="M188" s="321"/>
      <c r="N188" s="321"/>
      <c r="O188" s="321"/>
      <c r="P188" s="321"/>
      <c r="Q188" s="321"/>
      <c r="R188" s="321"/>
      <c r="S188" s="321"/>
      <c r="T188" s="321"/>
      <c r="U188" s="321"/>
      <c r="V188" s="321"/>
      <c r="W188" s="321"/>
      <c r="X188" s="321"/>
      <c r="Y188" s="321"/>
      <c r="Z188" s="321"/>
      <c r="AA188" s="321"/>
      <c r="AB188" s="321"/>
      <c r="AC188" s="321"/>
      <c r="AD188" s="321"/>
      <c r="AE188" s="321"/>
      <c r="AF188" s="321"/>
      <c r="AG188" s="321"/>
      <c r="AH188" s="321"/>
      <c r="AI188" s="321"/>
      <c r="AJ188" s="321"/>
      <c r="AK188" s="321"/>
      <c r="AL188" s="321"/>
      <c r="AM188" s="321"/>
      <c r="AN188" s="548">
        <f t="shared" ref="AN188" si="212">IF(LEFT($AN$1,6)="共同生活援助",SUM(I189:AM189),SUM(I189:AM190))</f>
        <v>0</v>
      </c>
      <c r="AO188" s="526">
        <f>IF($AN$3="４週",AN188/4,AN188/(DAY(EOMONTH($I$21,0))/7))</f>
        <v>0</v>
      </c>
      <c r="AP188" s="551"/>
      <c r="AQ188" s="552"/>
      <c r="AR188" s="526" t="str">
        <f t="shared" ref="AR188" si="213">IF($AN$3="４週",AU189,AV189)</f>
        <v/>
      </c>
      <c r="AS188" s="526"/>
      <c r="AT188" s="529"/>
      <c r="AU188" s="322" t="s">
        <v>402</v>
      </c>
      <c r="AV188" s="322" t="s">
        <v>403</v>
      </c>
      <c r="AX188" s="322" t="s">
        <v>404</v>
      </c>
      <c r="AY188" s="322" t="s">
        <v>405</v>
      </c>
    </row>
    <row r="189" spans="1:51" s="302" customFormat="1" ht="12" customHeight="1">
      <c r="A189" s="531"/>
      <c r="B189" s="534"/>
      <c r="C189" s="537"/>
      <c r="D189" s="540"/>
      <c r="E189" s="323"/>
      <c r="F189" s="544"/>
      <c r="G189" s="545"/>
      <c r="H189" s="324" t="s">
        <v>406</v>
      </c>
      <c r="I189" s="328" t="str">
        <f>IFERROR(VLOOKUP(I188,'P1'!$B:$AP,41,FALSE),"")</f>
        <v/>
      </c>
      <c r="J189" s="328" t="str">
        <f>IFERROR(VLOOKUP(J188,'P1'!$B:$AP,41,FALSE),"")</f>
        <v/>
      </c>
      <c r="K189" s="328" t="str">
        <f>IFERROR(VLOOKUP(K188,'P1'!$B:$AP,41,FALSE),"")</f>
        <v/>
      </c>
      <c r="L189" s="328" t="str">
        <f>IFERROR(VLOOKUP(L188,'P1'!$B:$AP,41,FALSE),"")</f>
        <v/>
      </c>
      <c r="M189" s="328" t="str">
        <f>IFERROR(VLOOKUP(M188,'P1'!$B:$AP,41,FALSE),"")</f>
        <v/>
      </c>
      <c r="N189" s="328" t="str">
        <f>IFERROR(VLOOKUP(N188,'P1'!$B:$AP,41,FALSE),"")</f>
        <v/>
      </c>
      <c r="O189" s="328" t="str">
        <f>IFERROR(VLOOKUP(O188,'P1'!$B:$AP,41,FALSE),"")</f>
        <v/>
      </c>
      <c r="P189" s="328" t="str">
        <f>IFERROR(VLOOKUP(P188,'P1'!$B:$AP,41,FALSE),"")</f>
        <v/>
      </c>
      <c r="Q189" s="328" t="str">
        <f>IFERROR(VLOOKUP(Q188,'P1'!$B:$AP,41,FALSE),"")</f>
        <v/>
      </c>
      <c r="R189" s="328" t="str">
        <f>IFERROR(VLOOKUP(R188,'P1'!$B:$AP,41,FALSE),"")</f>
        <v/>
      </c>
      <c r="S189" s="328" t="str">
        <f>IFERROR(VLOOKUP(S188,'P1'!$B:$AP,41,FALSE),"")</f>
        <v/>
      </c>
      <c r="T189" s="328" t="str">
        <f>IFERROR(VLOOKUP(T188,'P1'!$B:$AP,41,FALSE),"")</f>
        <v/>
      </c>
      <c r="U189" s="328" t="str">
        <f>IFERROR(VLOOKUP(U188,'P1'!$B:$AP,41,FALSE),"")</f>
        <v/>
      </c>
      <c r="V189" s="328" t="str">
        <f>IFERROR(VLOOKUP(V188,'P1'!$B:$AP,41,FALSE),"")</f>
        <v/>
      </c>
      <c r="W189" s="328" t="str">
        <f>IFERROR(VLOOKUP(W188,'P1'!$B:$AP,41,FALSE),"")</f>
        <v/>
      </c>
      <c r="X189" s="328" t="str">
        <f>IFERROR(VLOOKUP(X188,'P1'!$B:$AP,41,FALSE),"")</f>
        <v/>
      </c>
      <c r="Y189" s="328" t="str">
        <f>IFERROR(VLOOKUP(Y188,'P1'!$B:$AP,41,FALSE),"")</f>
        <v/>
      </c>
      <c r="Z189" s="328" t="str">
        <f>IFERROR(VLOOKUP(Z188,'P1'!$B:$AP,41,FALSE),"")</f>
        <v/>
      </c>
      <c r="AA189" s="328" t="str">
        <f>IFERROR(VLOOKUP(AA188,'P1'!$B:$AP,41,FALSE),"")</f>
        <v/>
      </c>
      <c r="AB189" s="328" t="str">
        <f>IFERROR(VLOOKUP(AB188,'P1'!$B:$AP,41,FALSE),"")</f>
        <v/>
      </c>
      <c r="AC189" s="328" t="str">
        <f>IFERROR(VLOOKUP(AC188,'P1'!$B:$AP,41,FALSE),"")</f>
        <v/>
      </c>
      <c r="AD189" s="328" t="str">
        <f>IFERROR(VLOOKUP(AD188,'P1'!$B:$AP,41,FALSE),"")</f>
        <v/>
      </c>
      <c r="AE189" s="328" t="str">
        <f>IFERROR(VLOOKUP(AE188,'P1'!$B:$AP,41,FALSE),"")</f>
        <v/>
      </c>
      <c r="AF189" s="328" t="str">
        <f>IFERROR(VLOOKUP(AF188,'P1'!$B:$AP,41,FALSE),"")</f>
        <v/>
      </c>
      <c r="AG189" s="328" t="str">
        <f>IFERROR(VLOOKUP(AG188,'P1'!$B:$AP,41,FALSE),"")</f>
        <v/>
      </c>
      <c r="AH189" s="328" t="str">
        <f>IFERROR(VLOOKUP(AH188,'P1'!$B:$AP,41,FALSE),"")</f>
        <v/>
      </c>
      <c r="AI189" s="328" t="str">
        <f>IFERROR(VLOOKUP(AI188,'P1'!$B:$AP,41,FALSE),"")</f>
        <v/>
      </c>
      <c r="AJ189" s="328" t="str">
        <f>IFERROR(VLOOKUP(AJ188,'P1'!$B:$AP,41,FALSE),"")</f>
        <v/>
      </c>
      <c r="AK189" s="328" t="str">
        <f>IFERROR(VLOOKUP(AK188,'P1'!$B:$AP,41,FALSE),"")</f>
        <v/>
      </c>
      <c r="AL189" s="328" t="str">
        <f>IFERROR(VLOOKUP(AL188,'P1'!$B:$AP,41,FALSE),"")</f>
        <v/>
      </c>
      <c r="AM189" s="328" t="str">
        <f>IFERROR(VLOOKUP(AM188,'P1'!$B:$AP,41,FALSE),"")</f>
        <v/>
      </c>
      <c r="AN189" s="549"/>
      <c r="AO189" s="527"/>
      <c r="AP189" s="553"/>
      <c r="AQ189" s="554"/>
      <c r="AR189" s="527"/>
      <c r="AS189" s="527"/>
      <c r="AT189" s="529"/>
      <c r="AU189" s="326" t="str">
        <f t="shared" ref="AU189" si="214">IFERROR(IF($D188="□",($AO188/$AK$6),($AO188/$AK$8)),"")</f>
        <v/>
      </c>
      <c r="AV189" s="326" t="str">
        <f t="shared" ref="AV189" si="215">IFERROR(IF($D188="□",($AN188/$AO$6),($AN188/$AO$8)),"")</f>
        <v/>
      </c>
      <c r="AX189" s="326" t="s">
        <v>565</v>
      </c>
      <c r="AY189" s="326" t="s">
        <v>565</v>
      </c>
    </row>
    <row r="190" spans="1:51" s="302" customFormat="1" ht="12" customHeight="1">
      <c r="A190" s="532"/>
      <c r="B190" s="535"/>
      <c r="C190" s="538"/>
      <c r="D190" s="541"/>
      <c r="E190" s="323"/>
      <c r="F190" s="546"/>
      <c r="G190" s="547"/>
      <c r="H190" s="327" t="s">
        <v>407</v>
      </c>
      <c r="I190" s="328" t="str">
        <f>IFERROR(VLOOKUP(I188,'P1'!$B:$AP,31,FALSE),"")</f>
        <v/>
      </c>
      <c r="J190" s="328" t="str">
        <f>IFERROR(VLOOKUP(J188,'P1'!$B:$AP,31,FALSE),"")</f>
        <v/>
      </c>
      <c r="K190" s="328" t="str">
        <f>IFERROR(VLOOKUP(K188,'P1'!$B:$AP,31,FALSE),"")</f>
        <v/>
      </c>
      <c r="L190" s="328" t="str">
        <f>IFERROR(VLOOKUP(L188,'P1'!$B:$AP,31,FALSE),"")</f>
        <v/>
      </c>
      <c r="M190" s="328" t="str">
        <f>IFERROR(VLOOKUP(M188,'P1'!$B:$AP,31,FALSE),"")</f>
        <v/>
      </c>
      <c r="N190" s="328" t="str">
        <f>IFERROR(VLOOKUP(N188,'P1'!$B:$AP,31,FALSE),"")</f>
        <v/>
      </c>
      <c r="O190" s="328" t="str">
        <f>IFERROR(VLOOKUP(O188,'P1'!$B:$AP,31,FALSE),"")</f>
        <v/>
      </c>
      <c r="P190" s="328" t="str">
        <f>IFERROR(VLOOKUP(P188,'P1'!$B:$AP,31,FALSE),"")</f>
        <v/>
      </c>
      <c r="Q190" s="328" t="str">
        <f>IFERROR(VLOOKUP(Q188,'P1'!$B:$AP,31,FALSE),"")</f>
        <v/>
      </c>
      <c r="R190" s="328" t="str">
        <f>IFERROR(VLOOKUP(R188,'P1'!$B:$AP,31,FALSE),"")</f>
        <v/>
      </c>
      <c r="S190" s="328" t="str">
        <f>IFERROR(VLOOKUP(S188,'P1'!$B:$AP,31,FALSE),"")</f>
        <v/>
      </c>
      <c r="T190" s="328" t="str">
        <f>IFERROR(VLOOKUP(T188,'P1'!$B:$AP,31,FALSE),"")</f>
        <v/>
      </c>
      <c r="U190" s="328" t="str">
        <f>IFERROR(VLOOKUP(U188,'P1'!$B:$AP,31,FALSE),"")</f>
        <v/>
      </c>
      <c r="V190" s="328" t="str">
        <f>IFERROR(VLOOKUP(V188,'P1'!$B:$AP,31,FALSE),"")</f>
        <v/>
      </c>
      <c r="W190" s="328" t="str">
        <f>IFERROR(VLOOKUP(W188,'P1'!$B:$AP,31,FALSE),"")</f>
        <v/>
      </c>
      <c r="X190" s="328" t="str">
        <f>IFERROR(VLOOKUP(X188,'P1'!$B:$AP,31,FALSE),"")</f>
        <v/>
      </c>
      <c r="Y190" s="328" t="str">
        <f>IFERROR(VLOOKUP(Y188,'P1'!$B:$AP,31,FALSE),"")</f>
        <v/>
      </c>
      <c r="Z190" s="328" t="str">
        <f>IFERROR(VLOOKUP(Z188,'P1'!$B:$AP,31,FALSE),"")</f>
        <v/>
      </c>
      <c r="AA190" s="328" t="str">
        <f>IFERROR(VLOOKUP(AA188,'P1'!$B:$AP,31,FALSE),"")</f>
        <v/>
      </c>
      <c r="AB190" s="328" t="str">
        <f>IFERROR(VLOOKUP(AB188,'P1'!$B:$AP,31,FALSE),"")</f>
        <v/>
      </c>
      <c r="AC190" s="328" t="str">
        <f>IFERROR(VLOOKUP(AC188,'P1'!$B:$AP,31,FALSE),"")</f>
        <v/>
      </c>
      <c r="AD190" s="328" t="str">
        <f>IFERROR(VLOOKUP(AD188,'P1'!$B:$AP,31,FALSE),"")</f>
        <v/>
      </c>
      <c r="AE190" s="328" t="str">
        <f>IFERROR(VLOOKUP(AE188,'P1'!$B:$AP,31,FALSE),"")</f>
        <v/>
      </c>
      <c r="AF190" s="328" t="str">
        <f>IFERROR(VLOOKUP(AF188,'P1'!$B:$AP,31,FALSE),"")</f>
        <v/>
      </c>
      <c r="AG190" s="328" t="str">
        <f>IFERROR(VLOOKUP(AG188,'P1'!$B:$AP,31,FALSE),"")</f>
        <v/>
      </c>
      <c r="AH190" s="328" t="str">
        <f>IFERROR(VLOOKUP(AH188,'P1'!$B:$AP,31,FALSE),"")</f>
        <v/>
      </c>
      <c r="AI190" s="328" t="str">
        <f>IFERROR(VLOOKUP(AI188,'P1'!$B:$AP,31,FALSE),"")</f>
        <v/>
      </c>
      <c r="AJ190" s="328" t="str">
        <f>IFERROR(VLOOKUP(AJ188,'P1'!$B:$AP,31,FALSE),"")</f>
        <v/>
      </c>
      <c r="AK190" s="328" t="str">
        <f>IFERROR(VLOOKUP(AK188,'P1'!$B:$AP,31,FALSE),"")</f>
        <v/>
      </c>
      <c r="AL190" s="328" t="str">
        <f>IFERROR(VLOOKUP(AL188,'P1'!$B:$AP,31,FALSE),"")</f>
        <v/>
      </c>
      <c r="AM190" s="328" t="str">
        <f>IFERROR(VLOOKUP(AM188,'P1'!$B:$AP,31,FALSE),"")</f>
        <v/>
      </c>
      <c r="AN190" s="550"/>
      <c r="AO190" s="528"/>
      <c r="AP190" s="555"/>
      <c r="AQ190" s="556"/>
      <c r="AR190" s="528"/>
      <c r="AS190" s="528"/>
      <c r="AT190" s="529"/>
      <c r="AU190" s="329"/>
      <c r="AV190" s="329"/>
      <c r="AX190" s="329"/>
      <c r="AY190" s="329"/>
    </row>
    <row r="191" spans="1:51" s="302" customFormat="1" ht="12" customHeight="1">
      <c r="A191" s="530">
        <v>57</v>
      </c>
      <c r="B191" s="533"/>
      <c r="C191" s="536"/>
      <c r="D191" s="539" t="s">
        <v>400</v>
      </c>
      <c r="E191" s="319"/>
      <c r="F191" s="542"/>
      <c r="G191" s="543"/>
      <c r="H191" s="320" t="s">
        <v>401</v>
      </c>
      <c r="I191" s="321"/>
      <c r="J191" s="321"/>
      <c r="K191" s="321"/>
      <c r="L191" s="321"/>
      <c r="M191" s="321"/>
      <c r="N191" s="321"/>
      <c r="O191" s="321"/>
      <c r="P191" s="321"/>
      <c r="Q191" s="321"/>
      <c r="R191" s="321"/>
      <c r="S191" s="321"/>
      <c r="T191" s="321"/>
      <c r="U191" s="321"/>
      <c r="V191" s="321"/>
      <c r="W191" s="321"/>
      <c r="X191" s="321"/>
      <c r="Y191" s="321"/>
      <c r="Z191" s="321"/>
      <c r="AA191" s="321"/>
      <c r="AB191" s="321"/>
      <c r="AC191" s="321"/>
      <c r="AD191" s="321"/>
      <c r="AE191" s="321"/>
      <c r="AF191" s="321"/>
      <c r="AG191" s="321"/>
      <c r="AH191" s="321"/>
      <c r="AI191" s="321"/>
      <c r="AJ191" s="321"/>
      <c r="AK191" s="321"/>
      <c r="AL191" s="321"/>
      <c r="AM191" s="321"/>
      <c r="AN191" s="548">
        <f t="shared" ref="AN191" si="216">IF(LEFT($AN$1,6)="共同生活援助",SUM(I192:AM192),SUM(I192:AM193))</f>
        <v>0</v>
      </c>
      <c r="AO191" s="526">
        <f>IF($AN$3="４週",AN191/4,AN191/(DAY(EOMONTH($I$21,0))/7))</f>
        <v>0</v>
      </c>
      <c r="AP191" s="551"/>
      <c r="AQ191" s="552"/>
      <c r="AR191" s="526" t="str">
        <f t="shared" ref="AR191" si="217">IF($AN$3="４週",AU192,AV192)</f>
        <v/>
      </c>
      <c r="AS191" s="526"/>
      <c r="AT191" s="529"/>
      <c r="AU191" s="322" t="s">
        <v>402</v>
      </c>
      <c r="AV191" s="322" t="s">
        <v>403</v>
      </c>
      <c r="AX191" s="322" t="s">
        <v>404</v>
      </c>
      <c r="AY191" s="322" t="s">
        <v>405</v>
      </c>
    </row>
    <row r="192" spans="1:51" s="302" customFormat="1" ht="12" customHeight="1">
      <c r="A192" s="531"/>
      <c r="B192" s="534"/>
      <c r="C192" s="537"/>
      <c r="D192" s="540"/>
      <c r="E192" s="323"/>
      <c r="F192" s="544"/>
      <c r="G192" s="545"/>
      <c r="H192" s="324" t="s">
        <v>406</v>
      </c>
      <c r="I192" s="328" t="str">
        <f>IFERROR(VLOOKUP(I191,'P1'!$B:$AP,41,FALSE),"")</f>
        <v/>
      </c>
      <c r="J192" s="328" t="str">
        <f>IFERROR(VLOOKUP(J191,'P1'!$B:$AP,41,FALSE),"")</f>
        <v/>
      </c>
      <c r="K192" s="328" t="str">
        <f>IFERROR(VLOOKUP(K191,'P1'!$B:$AP,41,FALSE),"")</f>
        <v/>
      </c>
      <c r="L192" s="328" t="str">
        <f>IFERROR(VLOOKUP(L191,'P1'!$B:$AP,41,FALSE),"")</f>
        <v/>
      </c>
      <c r="M192" s="328" t="str">
        <f>IFERROR(VLOOKUP(M191,'P1'!$B:$AP,41,FALSE),"")</f>
        <v/>
      </c>
      <c r="N192" s="328" t="str">
        <f>IFERROR(VLOOKUP(N191,'P1'!$B:$AP,41,FALSE),"")</f>
        <v/>
      </c>
      <c r="O192" s="328" t="str">
        <f>IFERROR(VLOOKUP(O191,'P1'!$B:$AP,41,FALSE),"")</f>
        <v/>
      </c>
      <c r="P192" s="328" t="str">
        <f>IFERROR(VLOOKUP(P191,'P1'!$B:$AP,41,FALSE),"")</f>
        <v/>
      </c>
      <c r="Q192" s="328" t="str">
        <f>IFERROR(VLOOKUP(Q191,'P1'!$B:$AP,41,FALSE),"")</f>
        <v/>
      </c>
      <c r="R192" s="328" t="str">
        <f>IFERROR(VLOOKUP(R191,'P1'!$B:$AP,41,FALSE),"")</f>
        <v/>
      </c>
      <c r="S192" s="328" t="str">
        <f>IFERROR(VLOOKUP(S191,'P1'!$B:$AP,41,FALSE),"")</f>
        <v/>
      </c>
      <c r="T192" s="328" t="str">
        <f>IFERROR(VLOOKUP(T191,'P1'!$B:$AP,41,FALSE),"")</f>
        <v/>
      </c>
      <c r="U192" s="328" t="str">
        <f>IFERROR(VLOOKUP(U191,'P1'!$B:$AP,41,FALSE),"")</f>
        <v/>
      </c>
      <c r="V192" s="328" t="str">
        <f>IFERROR(VLOOKUP(V191,'P1'!$B:$AP,41,FALSE),"")</f>
        <v/>
      </c>
      <c r="W192" s="328" t="str">
        <f>IFERROR(VLOOKUP(W191,'P1'!$B:$AP,41,FALSE),"")</f>
        <v/>
      </c>
      <c r="X192" s="328" t="str">
        <f>IFERROR(VLOOKUP(X191,'P1'!$B:$AP,41,FALSE),"")</f>
        <v/>
      </c>
      <c r="Y192" s="328" t="str">
        <f>IFERROR(VLOOKUP(Y191,'P1'!$B:$AP,41,FALSE),"")</f>
        <v/>
      </c>
      <c r="Z192" s="328" t="str">
        <f>IFERROR(VLOOKUP(Z191,'P1'!$B:$AP,41,FALSE),"")</f>
        <v/>
      </c>
      <c r="AA192" s="328" t="str">
        <f>IFERROR(VLOOKUP(AA191,'P1'!$B:$AP,41,FALSE),"")</f>
        <v/>
      </c>
      <c r="AB192" s="328" t="str">
        <f>IFERROR(VLOOKUP(AB191,'P1'!$B:$AP,41,FALSE),"")</f>
        <v/>
      </c>
      <c r="AC192" s="328" t="str">
        <f>IFERROR(VLOOKUP(AC191,'P1'!$B:$AP,41,FALSE),"")</f>
        <v/>
      </c>
      <c r="AD192" s="328" t="str">
        <f>IFERROR(VLOOKUP(AD191,'P1'!$B:$AP,41,FALSE),"")</f>
        <v/>
      </c>
      <c r="AE192" s="328" t="str">
        <f>IFERROR(VLOOKUP(AE191,'P1'!$B:$AP,41,FALSE),"")</f>
        <v/>
      </c>
      <c r="AF192" s="328" t="str">
        <f>IFERROR(VLOOKUP(AF191,'P1'!$B:$AP,41,FALSE),"")</f>
        <v/>
      </c>
      <c r="AG192" s="328" t="str">
        <f>IFERROR(VLOOKUP(AG191,'P1'!$B:$AP,41,FALSE),"")</f>
        <v/>
      </c>
      <c r="AH192" s="328" t="str">
        <f>IFERROR(VLOOKUP(AH191,'P1'!$B:$AP,41,FALSE),"")</f>
        <v/>
      </c>
      <c r="AI192" s="328" t="str">
        <f>IFERROR(VLOOKUP(AI191,'P1'!$B:$AP,41,FALSE),"")</f>
        <v/>
      </c>
      <c r="AJ192" s="328" t="str">
        <f>IFERROR(VLOOKUP(AJ191,'P1'!$B:$AP,41,FALSE),"")</f>
        <v/>
      </c>
      <c r="AK192" s="328" t="str">
        <f>IFERROR(VLOOKUP(AK191,'P1'!$B:$AP,41,FALSE),"")</f>
        <v/>
      </c>
      <c r="AL192" s="328" t="str">
        <f>IFERROR(VLOOKUP(AL191,'P1'!$B:$AP,41,FALSE),"")</f>
        <v/>
      </c>
      <c r="AM192" s="328" t="str">
        <f>IFERROR(VLOOKUP(AM191,'P1'!$B:$AP,41,FALSE),"")</f>
        <v/>
      </c>
      <c r="AN192" s="549"/>
      <c r="AO192" s="527"/>
      <c r="AP192" s="553"/>
      <c r="AQ192" s="554"/>
      <c r="AR192" s="527"/>
      <c r="AS192" s="527"/>
      <c r="AT192" s="529"/>
      <c r="AU192" s="326" t="str">
        <f t="shared" ref="AU192" si="218">IFERROR(IF($D191="□",($AO191/$AK$6),($AO191/$AK$8)),"")</f>
        <v/>
      </c>
      <c r="AV192" s="326" t="str">
        <f t="shared" ref="AV192" si="219">IFERROR(IF($D191="□",($AN191/$AO$6),($AN191/$AO$8)),"")</f>
        <v/>
      </c>
      <c r="AX192" s="326" t="s">
        <v>565</v>
      </c>
      <c r="AY192" s="326" t="s">
        <v>565</v>
      </c>
    </row>
    <row r="193" spans="1:51" s="302" customFormat="1" ht="12" customHeight="1">
      <c r="A193" s="532"/>
      <c r="B193" s="535"/>
      <c r="C193" s="538"/>
      <c r="D193" s="541"/>
      <c r="E193" s="323"/>
      <c r="F193" s="546"/>
      <c r="G193" s="547"/>
      <c r="H193" s="327" t="s">
        <v>407</v>
      </c>
      <c r="I193" s="328" t="str">
        <f>IFERROR(VLOOKUP(I191,'P1'!$B:$AP,31,FALSE),"")</f>
        <v/>
      </c>
      <c r="J193" s="328" t="str">
        <f>IFERROR(VLOOKUP(J191,'P1'!$B:$AP,31,FALSE),"")</f>
        <v/>
      </c>
      <c r="K193" s="328" t="str">
        <f>IFERROR(VLOOKUP(K191,'P1'!$B:$AP,31,FALSE),"")</f>
        <v/>
      </c>
      <c r="L193" s="328" t="str">
        <f>IFERROR(VLOOKUP(L191,'P1'!$B:$AP,31,FALSE),"")</f>
        <v/>
      </c>
      <c r="M193" s="328" t="str">
        <f>IFERROR(VLOOKUP(M191,'P1'!$B:$AP,31,FALSE),"")</f>
        <v/>
      </c>
      <c r="N193" s="328" t="str">
        <f>IFERROR(VLOOKUP(N191,'P1'!$B:$AP,31,FALSE),"")</f>
        <v/>
      </c>
      <c r="O193" s="328" t="str">
        <f>IFERROR(VLOOKUP(O191,'P1'!$B:$AP,31,FALSE),"")</f>
        <v/>
      </c>
      <c r="P193" s="328" t="str">
        <f>IFERROR(VLOOKUP(P191,'P1'!$B:$AP,31,FALSE),"")</f>
        <v/>
      </c>
      <c r="Q193" s="328" t="str">
        <f>IFERROR(VLOOKUP(Q191,'P1'!$B:$AP,31,FALSE),"")</f>
        <v/>
      </c>
      <c r="R193" s="328" t="str">
        <f>IFERROR(VLOOKUP(R191,'P1'!$B:$AP,31,FALSE),"")</f>
        <v/>
      </c>
      <c r="S193" s="328" t="str">
        <f>IFERROR(VLOOKUP(S191,'P1'!$B:$AP,31,FALSE),"")</f>
        <v/>
      </c>
      <c r="T193" s="328" t="str">
        <f>IFERROR(VLOOKUP(T191,'P1'!$B:$AP,31,FALSE),"")</f>
        <v/>
      </c>
      <c r="U193" s="328" t="str">
        <f>IFERROR(VLOOKUP(U191,'P1'!$B:$AP,31,FALSE),"")</f>
        <v/>
      </c>
      <c r="V193" s="328" t="str">
        <f>IFERROR(VLOOKUP(V191,'P1'!$B:$AP,31,FALSE),"")</f>
        <v/>
      </c>
      <c r="W193" s="328" t="str">
        <f>IFERROR(VLOOKUP(W191,'P1'!$B:$AP,31,FALSE),"")</f>
        <v/>
      </c>
      <c r="X193" s="328" t="str">
        <f>IFERROR(VLOOKUP(X191,'P1'!$B:$AP,31,FALSE),"")</f>
        <v/>
      </c>
      <c r="Y193" s="328" t="str">
        <f>IFERROR(VLOOKUP(Y191,'P1'!$B:$AP,31,FALSE),"")</f>
        <v/>
      </c>
      <c r="Z193" s="328" t="str">
        <f>IFERROR(VLOOKUP(Z191,'P1'!$B:$AP,31,FALSE),"")</f>
        <v/>
      </c>
      <c r="AA193" s="328" t="str">
        <f>IFERROR(VLOOKUP(AA191,'P1'!$B:$AP,31,FALSE),"")</f>
        <v/>
      </c>
      <c r="AB193" s="328" t="str">
        <f>IFERROR(VLOOKUP(AB191,'P1'!$B:$AP,31,FALSE),"")</f>
        <v/>
      </c>
      <c r="AC193" s="328" t="str">
        <f>IFERROR(VLOOKUP(AC191,'P1'!$B:$AP,31,FALSE),"")</f>
        <v/>
      </c>
      <c r="AD193" s="328" t="str">
        <f>IFERROR(VLOOKUP(AD191,'P1'!$B:$AP,31,FALSE),"")</f>
        <v/>
      </c>
      <c r="AE193" s="328" t="str">
        <f>IFERROR(VLOOKUP(AE191,'P1'!$B:$AP,31,FALSE),"")</f>
        <v/>
      </c>
      <c r="AF193" s="328" t="str">
        <f>IFERROR(VLOOKUP(AF191,'P1'!$B:$AP,31,FALSE),"")</f>
        <v/>
      </c>
      <c r="AG193" s="328" t="str">
        <f>IFERROR(VLOOKUP(AG191,'P1'!$B:$AP,31,FALSE),"")</f>
        <v/>
      </c>
      <c r="AH193" s="328" t="str">
        <f>IFERROR(VLOOKUP(AH191,'P1'!$B:$AP,31,FALSE),"")</f>
        <v/>
      </c>
      <c r="AI193" s="328" t="str">
        <f>IFERROR(VLOOKUP(AI191,'P1'!$B:$AP,31,FALSE),"")</f>
        <v/>
      </c>
      <c r="AJ193" s="328" t="str">
        <f>IFERROR(VLOOKUP(AJ191,'P1'!$B:$AP,31,FALSE),"")</f>
        <v/>
      </c>
      <c r="AK193" s="328" t="str">
        <f>IFERROR(VLOOKUP(AK191,'P1'!$B:$AP,31,FALSE),"")</f>
        <v/>
      </c>
      <c r="AL193" s="328" t="str">
        <f>IFERROR(VLOOKUP(AL191,'P1'!$B:$AP,31,FALSE),"")</f>
        <v/>
      </c>
      <c r="AM193" s="328" t="str">
        <f>IFERROR(VLOOKUP(AM191,'P1'!$B:$AP,31,FALSE),"")</f>
        <v/>
      </c>
      <c r="AN193" s="550"/>
      <c r="AO193" s="528"/>
      <c r="AP193" s="555"/>
      <c r="AQ193" s="556"/>
      <c r="AR193" s="528"/>
      <c r="AS193" s="528"/>
      <c r="AT193" s="529"/>
      <c r="AU193" s="329"/>
      <c r="AV193" s="329"/>
      <c r="AX193" s="329"/>
      <c r="AY193" s="329"/>
    </row>
    <row r="194" spans="1:51" s="302" customFormat="1" ht="12" customHeight="1">
      <c r="A194" s="530">
        <v>58</v>
      </c>
      <c r="B194" s="533"/>
      <c r="C194" s="536"/>
      <c r="D194" s="539" t="s">
        <v>400</v>
      </c>
      <c r="E194" s="319"/>
      <c r="F194" s="542"/>
      <c r="G194" s="543"/>
      <c r="H194" s="320" t="s">
        <v>401</v>
      </c>
      <c r="I194" s="321"/>
      <c r="J194" s="321"/>
      <c r="K194" s="321"/>
      <c r="L194" s="321"/>
      <c r="M194" s="321"/>
      <c r="N194" s="321"/>
      <c r="O194" s="321"/>
      <c r="P194" s="321"/>
      <c r="Q194" s="321"/>
      <c r="R194" s="321"/>
      <c r="S194" s="321"/>
      <c r="T194" s="321"/>
      <c r="U194" s="321"/>
      <c r="V194" s="321"/>
      <c r="W194" s="321"/>
      <c r="X194" s="321"/>
      <c r="Y194" s="321"/>
      <c r="Z194" s="321"/>
      <c r="AA194" s="321"/>
      <c r="AB194" s="321"/>
      <c r="AC194" s="321"/>
      <c r="AD194" s="321"/>
      <c r="AE194" s="321"/>
      <c r="AF194" s="321"/>
      <c r="AG194" s="321"/>
      <c r="AH194" s="321"/>
      <c r="AI194" s="321"/>
      <c r="AJ194" s="321"/>
      <c r="AK194" s="321"/>
      <c r="AL194" s="321"/>
      <c r="AM194" s="321"/>
      <c r="AN194" s="548">
        <f t="shared" ref="AN194" si="220">IF(LEFT($AN$1,6)="共同生活援助",SUM(I195:AM195),SUM(I195:AM196))</f>
        <v>0</v>
      </c>
      <c r="AO194" s="526">
        <f>IF($AN$3="４週",AN194/4,AN194/(DAY(EOMONTH($I$21,0))/7))</f>
        <v>0</v>
      </c>
      <c r="AP194" s="551"/>
      <c r="AQ194" s="552"/>
      <c r="AR194" s="526" t="str">
        <f t="shared" ref="AR194" si="221">IF($AN$3="４週",AU195,AV195)</f>
        <v/>
      </c>
      <c r="AS194" s="526"/>
      <c r="AT194" s="529"/>
      <c r="AU194" s="322" t="s">
        <v>402</v>
      </c>
      <c r="AV194" s="322" t="s">
        <v>403</v>
      </c>
      <c r="AX194" s="322" t="s">
        <v>404</v>
      </c>
      <c r="AY194" s="322" t="s">
        <v>405</v>
      </c>
    </row>
    <row r="195" spans="1:51" s="302" customFormat="1" ht="12" customHeight="1">
      <c r="A195" s="531"/>
      <c r="B195" s="534"/>
      <c r="C195" s="537"/>
      <c r="D195" s="540"/>
      <c r="E195" s="323"/>
      <c r="F195" s="544"/>
      <c r="G195" s="545"/>
      <c r="H195" s="324" t="s">
        <v>406</v>
      </c>
      <c r="I195" s="328" t="str">
        <f>IFERROR(VLOOKUP(I194,'P1'!$B:$AP,41,FALSE),"")</f>
        <v/>
      </c>
      <c r="J195" s="328" t="str">
        <f>IFERROR(VLOOKUP(J194,'P1'!$B:$AP,41,FALSE),"")</f>
        <v/>
      </c>
      <c r="K195" s="328" t="str">
        <f>IFERROR(VLOOKUP(K194,'P1'!$B:$AP,41,FALSE),"")</f>
        <v/>
      </c>
      <c r="L195" s="328" t="str">
        <f>IFERROR(VLOOKUP(L194,'P1'!$B:$AP,41,FALSE),"")</f>
        <v/>
      </c>
      <c r="M195" s="328" t="str">
        <f>IFERROR(VLOOKUP(M194,'P1'!$B:$AP,41,FALSE),"")</f>
        <v/>
      </c>
      <c r="N195" s="328" t="str">
        <f>IFERROR(VLOOKUP(N194,'P1'!$B:$AP,41,FALSE),"")</f>
        <v/>
      </c>
      <c r="O195" s="328" t="str">
        <f>IFERROR(VLOOKUP(O194,'P1'!$B:$AP,41,FALSE),"")</f>
        <v/>
      </c>
      <c r="P195" s="328" t="str">
        <f>IFERROR(VLOOKUP(P194,'P1'!$B:$AP,41,FALSE),"")</f>
        <v/>
      </c>
      <c r="Q195" s="328" t="str">
        <f>IFERROR(VLOOKUP(Q194,'P1'!$B:$AP,41,FALSE),"")</f>
        <v/>
      </c>
      <c r="R195" s="328" t="str">
        <f>IFERROR(VLOOKUP(R194,'P1'!$B:$AP,41,FALSE),"")</f>
        <v/>
      </c>
      <c r="S195" s="328" t="str">
        <f>IFERROR(VLOOKUP(S194,'P1'!$B:$AP,41,FALSE),"")</f>
        <v/>
      </c>
      <c r="T195" s="328" t="str">
        <f>IFERROR(VLOOKUP(T194,'P1'!$B:$AP,41,FALSE),"")</f>
        <v/>
      </c>
      <c r="U195" s="328" t="str">
        <f>IFERROR(VLOOKUP(U194,'P1'!$B:$AP,41,FALSE),"")</f>
        <v/>
      </c>
      <c r="V195" s="328" t="str">
        <f>IFERROR(VLOOKUP(V194,'P1'!$B:$AP,41,FALSE),"")</f>
        <v/>
      </c>
      <c r="W195" s="328" t="str">
        <f>IFERROR(VLOOKUP(W194,'P1'!$B:$AP,41,FALSE),"")</f>
        <v/>
      </c>
      <c r="X195" s="328" t="str">
        <f>IFERROR(VLOOKUP(X194,'P1'!$B:$AP,41,FALSE),"")</f>
        <v/>
      </c>
      <c r="Y195" s="328" t="str">
        <f>IFERROR(VLOOKUP(Y194,'P1'!$B:$AP,41,FALSE),"")</f>
        <v/>
      </c>
      <c r="Z195" s="328" t="str">
        <f>IFERROR(VLOOKUP(Z194,'P1'!$B:$AP,41,FALSE),"")</f>
        <v/>
      </c>
      <c r="AA195" s="328" t="str">
        <f>IFERROR(VLOOKUP(AA194,'P1'!$B:$AP,41,FALSE),"")</f>
        <v/>
      </c>
      <c r="AB195" s="328" t="str">
        <f>IFERROR(VLOOKUP(AB194,'P1'!$B:$AP,41,FALSE),"")</f>
        <v/>
      </c>
      <c r="AC195" s="328" t="str">
        <f>IFERROR(VLOOKUP(AC194,'P1'!$B:$AP,41,FALSE),"")</f>
        <v/>
      </c>
      <c r="AD195" s="328" t="str">
        <f>IFERROR(VLOOKUP(AD194,'P1'!$B:$AP,41,FALSE),"")</f>
        <v/>
      </c>
      <c r="AE195" s="328" t="str">
        <f>IFERROR(VLOOKUP(AE194,'P1'!$B:$AP,41,FALSE),"")</f>
        <v/>
      </c>
      <c r="AF195" s="328" t="str">
        <f>IFERROR(VLOOKUP(AF194,'P1'!$B:$AP,41,FALSE),"")</f>
        <v/>
      </c>
      <c r="AG195" s="328" t="str">
        <f>IFERROR(VLOOKUP(AG194,'P1'!$B:$AP,41,FALSE),"")</f>
        <v/>
      </c>
      <c r="AH195" s="328" t="str">
        <f>IFERROR(VLOOKUP(AH194,'P1'!$B:$AP,41,FALSE),"")</f>
        <v/>
      </c>
      <c r="AI195" s="328" t="str">
        <f>IFERROR(VLOOKUP(AI194,'P1'!$B:$AP,41,FALSE),"")</f>
        <v/>
      </c>
      <c r="AJ195" s="328" t="str">
        <f>IFERROR(VLOOKUP(AJ194,'P1'!$B:$AP,41,FALSE),"")</f>
        <v/>
      </c>
      <c r="AK195" s="328" t="str">
        <f>IFERROR(VLOOKUP(AK194,'P1'!$B:$AP,41,FALSE),"")</f>
        <v/>
      </c>
      <c r="AL195" s="328" t="str">
        <f>IFERROR(VLOOKUP(AL194,'P1'!$B:$AP,41,FALSE),"")</f>
        <v/>
      </c>
      <c r="AM195" s="328" t="str">
        <f>IFERROR(VLOOKUP(AM194,'P1'!$B:$AP,41,FALSE),"")</f>
        <v/>
      </c>
      <c r="AN195" s="549"/>
      <c r="AO195" s="527"/>
      <c r="AP195" s="553"/>
      <c r="AQ195" s="554"/>
      <c r="AR195" s="527"/>
      <c r="AS195" s="527"/>
      <c r="AT195" s="529"/>
      <c r="AU195" s="326" t="str">
        <f t="shared" ref="AU195" si="222">IFERROR(IF($D194="□",($AO194/$AK$6),($AO194/$AK$8)),"")</f>
        <v/>
      </c>
      <c r="AV195" s="326" t="str">
        <f t="shared" ref="AV195" si="223">IFERROR(IF($D194="□",($AN194/$AO$6),($AN194/$AO$8)),"")</f>
        <v/>
      </c>
      <c r="AX195" s="326" t="s">
        <v>565</v>
      </c>
      <c r="AY195" s="326" t="s">
        <v>565</v>
      </c>
    </row>
    <row r="196" spans="1:51" s="302" customFormat="1" ht="12" customHeight="1">
      <c r="A196" s="532"/>
      <c r="B196" s="535"/>
      <c r="C196" s="538"/>
      <c r="D196" s="541"/>
      <c r="E196" s="323"/>
      <c r="F196" s="546"/>
      <c r="G196" s="547"/>
      <c r="H196" s="327" t="s">
        <v>407</v>
      </c>
      <c r="I196" s="328" t="str">
        <f>IFERROR(VLOOKUP(I194,'P1'!$B:$AP,31,FALSE),"")</f>
        <v/>
      </c>
      <c r="J196" s="328" t="str">
        <f>IFERROR(VLOOKUP(J194,'P1'!$B:$AP,31,FALSE),"")</f>
        <v/>
      </c>
      <c r="K196" s="328" t="str">
        <f>IFERROR(VLOOKUP(K194,'P1'!$B:$AP,31,FALSE),"")</f>
        <v/>
      </c>
      <c r="L196" s="328" t="str">
        <f>IFERROR(VLOOKUP(L194,'P1'!$B:$AP,31,FALSE),"")</f>
        <v/>
      </c>
      <c r="M196" s="328" t="str">
        <f>IFERROR(VLOOKUP(M194,'P1'!$B:$AP,31,FALSE),"")</f>
        <v/>
      </c>
      <c r="N196" s="328" t="str">
        <f>IFERROR(VLOOKUP(N194,'P1'!$B:$AP,31,FALSE),"")</f>
        <v/>
      </c>
      <c r="O196" s="328" t="str">
        <f>IFERROR(VLOOKUP(O194,'P1'!$B:$AP,31,FALSE),"")</f>
        <v/>
      </c>
      <c r="P196" s="328" t="str">
        <f>IFERROR(VLOOKUP(P194,'P1'!$B:$AP,31,FALSE),"")</f>
        <v/>
      </c>
      <c r="Q196" s="328" t="str">
        <f>IFERROR(VLOOKUP(Q194,'P1'!$B:$AP,31,FALSE),"")</f>
        <v/>
      </c>
      <c r="R196" s="328" t="str">
        <f>IFERROR(VLOOKUP(R194,'P1'!$B:$AP,31,FALSE),"")</f>
        <v/>
      </c>
      <c r="S196" s="328" t="str">
        <f>IFERROR(VLOOKUP(S194,'P1'!$B:$AP,31,FALSE),"")</f>
        <v/>
      </c>
      <c r="T196" s="328" t="str">
        <f>IFERROR(VLOOKUP(T194,'P1'!$B:$AP,31,FALSE),"")</f>
        <v/>
      </c>
      <c r="U196" s="328" t="str">
        <f>IFERROR(VLOOKUP(U194,'P1'!$B:$AP,31,FALSE),"")</f>
        <v/>
      </c>
      <c r="V196" s="328" t="str">
        <f>IFERROR(VLOOKUP(V194,'P1'!$B:$AP,31,FALSE),"")</f>
        <v/>
      </c>
      <c r="W196" s="328" t="str">
        <f>IFERROR(VLOOKUP(W194,'P1'!$B:$AP,31,FALSE),"")</f>
        <v/>
      </c>
      <c r="X196" s="328" t="str">
        <f>IFERROR(VLOOKUP(X194,'P1'!$B:$AP,31,FALSE),"")</f>
        <v/>
      </c>
      <c r="Y196" s="328" t="str">
        <f>IFERROR(VLOOKUP(Y194,'P1'!$B:$AP,31,FALSE),"")</f>
        <v/>
      </c>
      <c r="Z196" s="328" t="str">
        <f>IFERROR(VLOOKUP(Z194,'P1'!$B:$AP,31,FALSE),"")</f>
        <v/>
      </c>
      <c r="AA196" s="328" t="str">
        <f>IFERROR(VLOOKUP(AA194,'P1'!$B:$AP,31,FALSE),"")</f>
        <v/>
      </c>
      <c r="AB196" s="328" t="str">
        <f>IFERROR(VLOOKUP(AB194,'P1'!$B:$AP,31,FALSE),"")</f>
        <v/>
      </c>
      <c r="AC196" s="328" t="str">
        <f>IFERROR(VLOOKUP(AC194,'P1'!$B:$AP,31,FALSE),"")</f>
        <v/>
      </c>
      <c r="AD196" s="328" t="str">
        <f>IFERROR(VLOOKUP(AD194,'P1'!$B:$AP,31,FALSE),"")</f>
        <v/>
      </c>
      <c r="AE196" s="328" t="str">
        <f>IFERROR(VLOOKUP(AE194,'P1'!$B:$AP,31,FALSE),"")</f>
        <v/>
      </c>
      <c r="AF196" s="328" t="str">
        <f>IFERROR(VLOOKUP(AF194,'P1'!$B:$AP,31,FALSE),"")</f>
        <v/>
      </c>
      <c r="AG196" s="328" t="str">
        <f>IFERROR(VLOOKUP(AG194,'P1'!$B:$AP,31,FALSE),"")</f>
        <v/>
      </c>
      <c r="AH196" s="328" t="str">
        <f>IFERROR(VLOOKUP(AH194,'P1'!$B:$AP,31,FALSE),"")</f>
        <v/>
      </c>
      <c r="AI196" s="328" t="str">
        <f>IFERROR(VLOOKUP(AI194,'P1'!$B:$AP,31,FALSE),"")</f>
        <v/>
      </c>
      <c r="AJ196" s="328" t="str">
        <f>IFERROR(VLOOKUP(AJ194,'P1'!$B:$AP,31,FALSE),"")</f>
        <v/>
      </c>
      <c r="AK196" s="328" t="str">
        <f>IFERROR(VLOOKUP(AK194,'P1'!$B:$AP,31,FALSE),"")</f>
        <v/>
      </c>
      <c r="AL196" s="328" t="str">
        <f>IFERROR(VLOOKUP(AL194,'P1'!$B:$AP,31,FALSE),"")</f>
        <v/>
      </c>
      <c r="AM196" s="328" t="str">
        <f>IFERROR(VLOOKUP(AM194,'P1'!$B:$AP,31,FALSE),"")</f>
        <v/>
      </c>
      <c r="AN196" s="550"/>
      <c r="AO196" s="528"/>
      <c r="AP196" s="555"/>
      <c r="AQ196" s="556"/>
      <c r="AR196" s="528"/>
      <c r="AS196" s="528"/>
      <c r="AT196" s="529"/>
      <c r="AU196" s="329"/>
      <c r="AV196" s="329"/>
      <c r="AX196" s="329"/>
      <c r="AY196" s="329"/>
    </row>
    <row r="197" spans="1:51" s="302" customFormat="1" ht="12" customHeight="1">
      <c r="A197" s="530">
        <v>59</v>
      </c>
      <c r="B197" s="533"/>
      <c r="C197" s="536"/>
      <c r="D197" s="539" t="s">
        <v>400</v>
      </c>
      <c r="E197" s="319"/>
      <c r="F197" s="542"/>
      <c r="G197" s="543"/>
      <c r="H197" s="320" t="s">
        <v>401</v>
      </c>
      <c r="I197" s="321"/>
      <c r="J197" s="321"/>
      <c r="K197" s="321"/>
      <c r="L197" s="321"/>
      <c r="M197" s="321"/>
      <c r="N197" s="321"/>
      <c r="O197" s="321"/>
      <c r="P197" s="321"/>
      <c r="Q197" s="321"/>
      <c r="R197" s="321"/>
      <c r="S197" s="321"/>
      <c r="T197" s="321"/>
      <c r="U197" s="321"/>
      <c r="V197" s="321"/>
      <c r="W197" s="321"/>
      <c r="X197" s="321"/>
      <c r="Y197" s="321"/>
      <c r="Z197" s="321"/>
      <c r="AA197" s="321"/>
      <c r="AB197" s="321"/>
      <c r="AC197" s="321"/>
      <c r="AD197" s="321"/>
      <c r="AE197" s="321"/>
      <c r="AF197" s="321"/>
      <c r="AG197" s="321"/>
      <c r="AH197" s="321"/>
      <c r="AI197" s="321"/>
      <c r="AJ197" s="321"/>
      <c r="AK197" s="321"/>
      <c r="AL197" s="321"/>
      <c r="AM197" s="321"/>
      <c r="AN197" s="548">
        <f t="shared" ref="AN197" si="224">IF(LEFT($AN$1,6)="共同生活援助",SUM(I198:AM198),SUM(I198:AM199))</f>
        <v>0</v>
      </c>
      <c r="AO197" s="526">
        <f>IF($AN$3="４週",AN197/4,AN197/(DAY(EOMONTH($I$21,0))/7))</f>
        <v>0</v>
      </c>
      <c r="AP197" s="551"/>
      <c r="AQ197" s="552"/>
      <c r="AR197" s="526" t="str">
        <f t="shared" ref="AR197" si="225">IF($AN$3="４週",AU198,AV198)</f>
        <v/>
      </c>
      <c r="AS197" s="526"/>
      <c r="AT197" s="529"/>
      <c r="AU197" s="322" t="s">
        <v>402</v>
      </c>
      <c r="AV197" s="322" t="s">
        <v>403</v>
      </c>
      <c r="AX197" s="322" t="s">
        <v>404</v>
      </c>
      <c r="AY197" s="322" t="s">
        <v>405</v>
      </c>
    </row>
    <row r="198" spans="1:51" s="302" customFormat="1" ht="12" customHeight="1">
      <c r="A198" s="531"/>
      <c r="B198" s="534"/>
      <c r="C198" s="537"/>
      <c r="D198" s="540"/>
      <c r="E198" s="323"/>
      <c r="F198" s="544"/>
      <c r="G198" s="545"/>
      <c r="H198" s="324" t="s">
        <v>406</v>
      </c>
      <c r="I198" s="328" t="str">
        <f>IFERROR(VLOOKUP(I197,'P1'!$B:$AP,41,FALSE),"")</f>
        <v/>
      </c>
      <c r="J198" s="328" t="str">
        <f>IFERROR(VLOOKUP(J197,'P1'!$B:$AP,41,FALSE),"")</f>
        <v/>
      </c>
      <c r="K198" s="328" t="str">
        <f>IFERROR(VLOOKUP(K197,'P1'!$B:$AP,41,FALSE),"")</f>
        <v/>
      </c>
      <c r="L198" s="328" t="str">
        <f>IFERROR(VLOOKUP(L197,'P1'!$B:$AP,41,FALSE),"")</f>
        <v/>
      </c>
      <c r="M198" s="328" t="str">
        <f>IFERROR(VLOOKUP(M197,'P1'!$B:$AP,41,FALSE),"")</f>
        <v/>
      </c>
      <c r="N198" s="328" t="str">
        <f>IFERROR(VLOOKUP(N197,'P1'!$B:$AP,41,FALSE),"")</f>
        <v/>
      </c>
      <c r="O198" s="328" t="str">
        <f>IFERROR(VLOOKUP(O197,'P1'!$B:$AP,41,FALSE),"")</f>
        <v/>
      </c>
      <c r="P198" s="328" t="str">
        <f>IFERROR(VLOOKUP(P197,'P1'!$B:$AP,41,FALSE),"")</f>
        <v/>
      </c>
      <c r="Q198" s="328" t="str">
        <f>IFERROR(VLOOKUP(Q197,'P1'!$B:$AP,41,FALSE),"")</f>
        <v/>
      </c>
      <c r="R198" s="328" t="str">
        <f>IFERROR(VLOOKUP(R197,'P1'!$B:$AP,41,FALSE),"")</f>
        <v/>
      </c>
      <c r="S198" s="328" t="str">
        <f>IFERROR(VLOOKUP(S197,'P1'!$B:$AP,41,FALSE),"")</f>
        <v/>
      </c>
      <c r="T198" s="328" t="str">
        <f>IFERROR(VLOOKUP(T197,'P1'!$B:$AP,41,FALSE),"")</f>
        <v/>
      </c>
      <c r="U198" s="328" t="str">
        <f>IFERROR(VLOOKUP(U197,'P1'!$B:$AP,41,FALSE),"")</f>
        <v/>
      </c>
      <c r="V198" s="328" t="str">
        <f>IFERROR(VLOOKUP(V197,'P1'!$B:$AP,41,FALSE),"")</f>
        <v/>
      </c>
      <c r="W198" s="328" t="str">
        <f>IFERROR(VLOOKUP(W197,'P1'!$B:$AP,41,FALSE),"")</f>
        <v/>
      </c>
      <c r="X198" s="328" t="str">
        <f>IFERROR(VLOOKUP(X197,'P1'!$B:$AP,41,FALSE),"")</f>
        <v/>
      </c>
      <c r="Y198" s="328" t="str">
        <f>IFERROR(VLOOKUP(Y197,'P1'!$B:$AP,41,FALSE),"")</f>
        <v/>
      </c>
      <c r="Z198" s="328" t="str">
        <f>IFERROR(VLOOKUP(Z197,'P1'!$B:$AP,41,FALSE),"")</f>
        <v/>
      </c>
      <c r="AA198" s="328" t="str">
        <f>IFERROR(VLOOKUP(AA197,'P1'!$B:$AP,41,FALSE),"")</f>
        <v/>
      </c>
      <c r="AB198" s="328" t="str">
        <f>IFERROR(VLOOKUP(AB197,'P1'!$B:$AP,41,FALSE),"")</f>
        <v/>
      </c>
      <c r="AC198" s="328" t="str">
        <f>IFERROR(VLOOKUP(AC197,'P1'!$B:$AP,41,FALSE),"")</f>
        <v/>
      </c>
      <c r="AD198" s="328" t="str">
        <f>IFERROR(VLOOKUP(AD197,'P1'!$B:$AP,41,FALSE),"")</f>
        <v/>
      </c>
      <c r="AE198" s="328" t="str">
        <f>IFERROR(VLOOKUP(AE197,'P1'!$B:$AP,41,FALSE),"")</f>
        <v/>
      </c>
      <c r="AF198" s="328" t="str">
        <f>IFERROR(VLOOKUP(AF197,'P1'!$B:$AP,41,FALSE),"")</f>
        <v/>
      </c>
      <c r="AG198" s="328" t="str">
        <f>IFERROR(VLOOKUP(AG197,'P1'!$B:$AP,41,FALSE),"")</f>
        <v/>
      </c>
      <c r="AH198" s="328" t="str">
        <f>IFERROR(VLOOKUP(AH197,'P1'!$B:$AP,41,FALSE),"")</f>
        <v/>
      </c>
      <c r="AI198" s="328" t="str">
        <f>IFERROR(VLOOKUP(AI197,'P1'!$B:$AP,41,FALSE),"")</f>
        <v/>
      </c>
      <c r="AJ198" s="328" t="str">
        <f>IFERROR(VLOOKUP(AJ197,'P1'!$B:$AP,41,FALSE),"")</f>
        <v/>
      </c>
      <c r="AK198" s="328" t="str">
        <f>IFERROR(VLOOKUP(AK197,'P1'!$B:$AP,41,FALSE),"")</f>
        <v/>
      </c>
      <c r="AL198" s="328" t="str">
        <f>IFERROR(VLOOKUP(AL197,'P1'!$B:$AP,41,FALSE),"")</f>
        <v/>
      </c>
      <c r="AM198" s="328" t="str">
        <f>IFERROR(VLOOKUP(AM197,'P1'!$B:$AP,41,FALSE),"")</f>
        <v/>
      </c>
      <c r="AN198" s="549"/>
      <c r="AO198" s="527"/>
      <c r="AP198" s="553"/>
      <c r="AQ198" s="554"/>
      <c r="AR198" s="527"/>
      <c r="AS198" s="527"/>
      <c r="AT198" s="529"/>
      <c r="AU198" s="326" t="str">
        <f t="shared" ref="AU198" si="226">IFERROR(IF($D197="□",($AO197/$AK$6),($AO197/$AK$8)),"")</f>
        <v/>
      </c>
      <c r="AV198" s="326" t="str">
        <f t="shared" ref="AV198" si="227">IFERROR(IF($D197="□",($AN197/$AO$6),($AN197/$AO$8)),"")</f>
        <v/>
      </c>
      <c r="AX198" s="326" t="s">
        <v>565</v>
      </c>
      <c r="AY198" s="326" t="s">
        <v>565</v>
      </c>
    </row>
    <row r="199" spans="1:51" s="302" customFormat="1" ht="12" customHeight="1">
      <c r="A199" s="532"/>
      <c r="B199" s="535"/>
      <c r="C199" s="538"/>
      <c r="D199" s="541"/>
      <c r="E199" s="323"/>
      <c r="F199" s="546"/>
      <c r="G199" s="547"/>
      <c r="H199" s="327" t="s">
        <v>407</v>
      </c>
      <c r="I199" s="328" t="str">
        <f>IFERROR(VLOOKUP(I197,'P1'!$B:$AP,31,FALSE),"")</f>
        <v/>
      </c>
      <c r="J199" s="328" t="str">
        <f>IFERROR(VLOOKUP(J197,'P1'!$B:$AP,31,FALSE),"")</f>
        <v/>
      </c>
      <c r="K199" s="328" t="str">
        <f>IFERROR(VLOOKUP(K197,'P1'!$B:$AP,31,FALSE),"")</f>
        <v/>
      </c>
      <c r="L199" s="328" t="str">
        <f>IFERROR(VLOOKUP(L197,'P1'!$B:$AP,31,FALSE),"")</f>
        <v/>
      </c>
      <c r="M199" s="328" t="str">
        <f>IFERROR(VLOOKUP(M197,'P1'!$B:$AP,31,FALSE),"")</f>
        <v/>
      </c>
      <c r="N199" s="328" t="str">
        <f>IFERROR(VLOOKUP(N197,'P1'!$B:$AP,31,FALSE),"")</f>
        <v/>
      </c>
      <c r="O199" s="328" t="str">
        <f>IFERROR(VLOOKUP(O197,'P1'!$B:$AP,31,FALSE),"")</f>
        <v/>
      </c>
      <c r="P199" s="328" t="str">
        <f>IFERROR(VLOOKUP(P197,'P1'!$B:$AP,31,FALSE),"")</f>
        <v/>
      </c>
      <c r="Q199" s="328" t="str">
        <f>IFERROR(VLOOKUP(Q197,'P1'!$B:$AP,31,FALSE),"")</f>
        <v/>
      </c>
      <c r="R199" s="328" t="str">
        <f>IFERROR(VLOOKUP(R197,'P1'!$B:$AP,31,FALSE),"")</f>
        <v/>
      </c>
      <c r="S199" s="328" t="str">
        <f>IFERROR(VLOOKUP(S197,'P1'!$B:$AP,31,FALSE),"")</f>
        <v/>
      </c>
      <c r="T199" s="328" t="str">
        <f>IFERROR(VLOOKUP(T197,'P1'!$B:$AP,31,FALSE),"")</f>
        <v/>
      </c>
      <c r="U199" s="328" t="str">
        <f>IFERROR(VLOOKUP(U197,'P1'!$B:$AP,31,FALSE),"")</f>
        <v/>
      </c>
      <c r="V199" s="328" t="str">
        <f>IFERROR(VLOOKUP(V197,'P1'!$B:$AP,31,FALSE),"")</f>
        <v/>
      </c>
      <c r="W199" s="328" t="str">
        <f>IFERROR(VLOOKUP(W197,'P1'!$B:$AP,31,FALSE),"")</f>
        <v/>
      </c>
      <c r="X199" s="328" t="str">
        <f>IFERROR(VLOOKUP(X197,'P1'!$B:$AP,31,FALSE),"")</f>
        <v/>
      </c>
      <c r="Y199" s="328" t="str">
        <f>IFERROR(VLOOKUP(Y197,'P1'!$B:$AP,31,FALSE),"")</f>
        <v/>
      </c>
      <c r="Z199" s="328" t="str">
        <f>IFERROR(VLOOKUP(Z197,'P1'!$B:$AP,31,FALSE),"")</f>
        <v/>
      </c>
      <c r="AA199" s="328" t="str">
        <f>IFERROR(VLOOKUP(AA197,'P1'!$B:$AP,31,FALSE),"")</f>
        <v/>
      </c>
      <c r="AB199" s="328" t="str">
        <f>IFERROR(VLOOKUP(AB197,'P1'!$B:$AP,31,FALSE),"")</f>
        <v/>
      </c>
      <c r="AC199" s="328" t="str">
        <f>IFERROR(VLOOKUP(AC197,'P1'!$B:$AP,31,FALSE),"")</f>
        <v/>
      </c>
      <c r="AD199" s="328" t="str">
        <f>IFERROR(VLOOKUP(AD197,'P1'!$B:$AP,31,FALSE),"")</f>
        <v/>
      </c>
      <c r="AE199" s="328" t="str">
        <f>IFERROR(VLOOKUP(AE197,'P1'!$B:$AP,31,FALSE),"")</f>
        <v/>
      </c>
      <c r="AF199" s="328" t="str">
        <f>IFERROR(VLOOKUP(AF197,'P1'!$B:$AP,31,FALSE),"")</f>
        <v/>
      </c>
      <c r="AG199" s="328" t="str">
        <f>IFERROR(VLOOKUP(AG197,'P1'!$B:$AP,31,FALSE),"")</f>
        <v/>
      </c>
      <c r="AH199" s="328" t="str">
        <f>IFERROR(VLOOKUP(AH197,'P1'!$B:$AP,31,FALSE),"")</f>
        <v/>
      </c>
      <c r="AI199" s="328" t="str">
        <f>IFERROR(VLOOKUP(AI197,'P1'!$B:$AP,31,FALSE),"")</f>
        <v/>
      </c>
      <c r="AJ199" s="328" t="str">
        <f>IFERROR(VLOOKUP(AJ197,'P1'!$B:$AP,31,FALSE),"")</f>
        <v/>
      </c>
      <c r="AK199" s="328" t="str">
        <f>IFERROR(VLOOKUP(AK197,'P1'!$B:$AP,31,FALSE),"")</f>
        <v/>
      </c>
      <c r="AL199" s="328" t="str">
        <f>IFERROR(VLOOKUP(AL197,'P1'!$B:$AP,31,FALSE),"")</f>
        <v/>
      </c>
      <c r="AM199" s="328" t="str">
        <f>IFERROR(VLOOKUP(AM197,'P1'!$B:$AP,31,FALSE),"")</f>
        <v/>
      </c>
      <c r="AN199" s="550"/>
      <c r="AO199" s="528"/>
      <c r="AP199" s="555"/>
      <c r="AQ199" s="556"/>
      <c r="AR199" s="528"/>
      <c r="AS199" s="528"/>
      <c r="AT199" s="529"/>
      <c r="AU199" s="329"/>
      <c r="AV199" s="329"/>
      <c r="AX199" s="329"/>
      <c r="AY199" s="329"/>
    </row>
    <row r="200" spans="1:51" s="302" customFormat="1" ht="12" customHeight="1">
      <c r="A200" s="530">
        <v>60</v>
      </c>
      <c r="B200" s="533"/>
      <c r="C200" s="536"/>
      <c r="D200" s="539" t="s">
        <v>400</v>
      </c>
      <c r="E200" s="319"/>
      <c r="F200" s="542"/>
      <c r="G200" s="543"/>
      <c r="H200" s="320" t="s">
        <v>401</v>
      </c>
      <c r="I200" s="321"/>
      <c r="J200" s="321"/>
      <c r="K200" s="321"/>
      <c r="L200" s="321"/>
      <c r="M200" s="321"/>
      <c r="N200" s="321"/>
      <c r="O200" s="321"/>
      <c r="P200" s="321"/>
      <c r="Q200" s="321"/>
      <c r="R200" s="321"/>
      <c r="S200" s="321"/>
      <c r="T200" s="321"/>
      <c r="U200" s="321"/>
      <c r="V200" s="321"/>
      <c r="W200" s="321"/>
      <c r="X200" s="321"/>
      <c r="Y200" s="321"/>
      <c r="Z200" s="321"/>
      <c r="AA200" s="321"/>
      <c r="AB200" s="321"/>
      <c r="AC200" s="321"/>
      <c r="AD200" s="321"/>
      <c r="AE200" s="321"/>
      <c r="AF200" s="321"/>
      <c r="AG200" s="321"/>
      <c r="AH200" s="321"/>
      <c r="AI200" s="321"/>
      <c r="AJ200" s="321"/>
      <c r="AK200" s="321"/>
      <c r="AL200" s="321"/>
      <c r="AM200" s="321"/>
      <c r="AN200" s="548">
        <f t="shared" ref="AN200" si="228">IF(LEFT($AN$1,6)="共同生活援助",SUM(I201:AM201),SUM(I201:AM202))</f>
        <v>0</v>
      </c>
      <c r="AO200" s="526">
        <f>IF($AN$3="４週",AN200/4,AN200/(DAY(EOMONTH($I$21,0))/7))</f>
        <v>0</v>
      </c>
      <c r="AP200" s="551"/>
      <c r="AQ200" s="552"/>
      <c r="AR200" s="526" t="str">
        <f t="shared" ref="AR200" si="229">IF($AN$3="４週",AU201,AV201)</f>
        <v/>
      </c>
      <c r="AS200" s="526"/>
      <c r="AT200" s="529"/>
      <c r="AU200" s="322" t="s">
        <v>402</v>
      </c>
      <c r="AV200" s="322" t="s">
        <v>403</v>
      </c>
      <c r="AX200" s="322" t="s">
        <v>404</v>
      </c>
      <c r="AY200" s="322" t="s">
        <v>405</v>
      </c>
    </row>
    <row r="201" spans="1:51" s="302" customFormat="1" ht="12" customHeight="1">
      <c r="A201" s="531"/>
      <c r="B201" s="534"/>
      <c r="C201" s="537"/>
      <c r="D201" s="540"/>
      <c r="E201" s="323"/>
      <c r="F201" s="544"/>
      <c r="G201" s="545"/>
      <c r="H201" s="324" t="s">
        <v>406</v>
      </c>
      <c r="I201" s="328" t="str">
        <f>IFERROR(VLOOKUP(I200,'P1'!$B:$AP,41,FALSE),"")</f>
        <v/>
      </c>
      <c r="J201" s="328" t="str">
        <f>IFERROR(VLOOKUP(J200,'P1'!$B:$AP,41,FALSE),"")</f>
        <v/>
      </c>
      <c r="K201" s="328" t="str">
        <f>IFERROR(VLOOKUP(K200,'P1'!$B:$AP,41,FALSE),"")</f>
        <v/>
      </c>
      <c r="L201" s="328" t="str">
        <f>IFERROR(VLOOKUP(L200,'P1'!$B:$AP,41,FALSE),"")</f>
        <v/>
      </c>
      <c r="M201" s="328" t="str">
        <f>IFERROR(VLOOKUP(M200,'P1'!$B:$AP,41,FALSE),"")</f>
        <v/>
      </c>
      <c r="N201" s="328" t="str">
        <f>IFERROR(VLOOKUP(N200,'P1'!$B:$AP,41,FALSE),"")</f>
        <v/>
      </c>
      <c r="O201" s="328" t="str">
        <f>IFERROR(VLOOKUP(O200,'P1'!$B:$AP,41,FALSE),"")</f>
        <v/>
      </c>
      <c r="P201" s="328" t="str">
        <f>IFERROR(VLOOKUP(P200,'P1'!$B:$AP,41,FALSE),"")</f>
        <v/>
      </c>
      <c r="Q201" s="328" t="str">
        <f>IFERROR(VLOOKUP(Q200,'P1'!$B:$AP,41,FALSE),"")</f>
        <v/>
      </c>
      <c r="R201" s="328" t="str">
        <f>IFERROR(VLOOKUP(R200,'P1'!$B:$AP,41,FALSE),"")</f>
        <v/>
      </c>
      <c r="S201" s="328" t="str">
        <f>IFERROR(VLOOKUP(S200,'P1'!$B:$AP,41,FALSE),"")</f>
        <v/>
      </c>
      <c r="T201" s="328" t="str">
        <f>IFERROR(VLOOKUP(T200,'P1'!$B:$AP,41,FALSE),"")</f>
        <v/>
      </c>
      <c r="U201" s="328" t="str">
        <f>IFERROR(VLOOKUP(U200,'P1'!$B:$AP,41,FALSE),"")</f>
        <v/>
      </c>
      <c r="V201" s="328" t="str">
        <f>IFERROR(VLOOKUP(V200,'P1'!$B:$AP,41,FALSE),"")</f>
        <v/>
      </c>
      <c r="W201" s="328" t="str">
        <f>IFERROR(VLOOKUP(W200,'P1'!$B:$AP,41,FALSE),"")</f>
        <v/>
      </c>
      <c r="X201" s="328" t="str">
        <f>IFERROR(VLOOKUP(X200,'P1'!$B:$AP,41,FALSE),"")</f>
        <v/>
      </c>
      <c r="Y201" s="328" t="str">
        <f>IFERROR(VLOOKUP(Y200,'P1'!$B:$AP,41,FALSE),"")</f>
        <v/>
      </c>
      <c r="Z201" s="328" t="str">
        <f>IFERROR(VLOOKUP(Z200,'P1'!$B:$AP,41,FALSE),"")</f>
        <v/>
      </c>
      <c r="AA201" s="328" t="str">
        <f>IFERROR(VLOOKUP(AA200,'P1'!$B:$AP,41,FALSE),"")</f>
        <v/>
      </c>
      <c r="AB201" s="328" t="str">
        <f>IFERROR(VLOOKUP(AB200,'P1'!$B:$AP,41,FALSE),"")</f>
        <v/>
      </c>
      <c r="AC201" s="328" t="str">
        <f>IFERROR(VLOOKUP(AC200,'P1'!$B:$AP,41,FALSE),"")</f>
        <v/>
      </c>
      <c r="AD201" s="328" t="str">
        <f>IFERROR(VLOOKUP(AD200,'P1'!$B:$AP,41,FALSE),"")</f>
        <v/>
      </c>
      <c r="AE201" s="328" t="str">
        <f>IFERROR(VLOOKUP(AE200,'P1'!$B:$AP,41,FALSE),"")</f>
        <v/>
      </c>
      <c r="AF201" s="328" t="str">
        <f>IFERROR(VLOOKUP(AF200,'P1'!$B:$AP,41,FALSE),"")</f>
        <v/>
      </c>
      <c r="AG201" s="328" t="str">
        <f>IFERROR(VLOOKUP(AG200,'P1'!$B:$AP,41,FALSE),"")</f>
        <v/>
      </c>
      <c r="AH201" s="328" t="str">
        <f>IFERROR(VLOOKUP(AH200,'P1'!$B:$AP,41,FALSE),"")</f>
        <v/>
      </c>
      <c r="AI201" s="328" t="str">
        <f>IFERROR(VLOOKUP(AI200,'P1'!$B:$AP,41,FALSE),"")</f>
        <v/>
      </c>
      <c r="AJ201" s="328" t="str">
        <f>IFERROR(VLOOKUP(AJ200,'P1'!$B:$AP,41,FALSE),"")</f>
        <v/>
      </c>
      <c r="AK201" s="328" t="str">
        <f>IFERROR(VLOOKUP(AK200,'P1'!$B:$AP,41,FALSE),"")</f>
        <v/>
      </c>
      <c r="AL201" s="328" t="str">
        <f>IFERROR(VLOOKUP(AL200,'P1'!$B:$AP,41,FALSE),"")</f>
        <v/>
      </c>
      <c r="AM201" s="328" t="str">
        <f>IFERROR(VLOOKUP(AM200,'P1'!$B:$AP,41,FALSE),"")</f>
        <v/>
      </c>
      <c r="AN201" s="549"/>
      <c r="AO201" s="527"/>
      <c r="AP201" s="553"/>
      <c r="AQ201" s="554"/>
      <c r="AR201" s="527"/>
      <c r="AS201" s="527"/>
      <c r="AT201" s="529"/>
      <c r="AU201" s="326" t="str">
        <f t="shared" ref="AU201" si="230">IFERROR(IF($D200="□",($AO200/$AK$6),($AO200/$AK$8)),"")</f>
        <v/>
      </c>
      <c r="AV201" s="326" t="str">
        <f t="shared" ref="AV201" si="231">IFERROR(IF($D200="□",($AN200/$AO$6),($AN200/$AO$8)),"")</f>
        <v/>
      </c>
      <c r="AX201" s="326" t="s">
        <v>565</v>
      </c>
      <c r="AY201" s="326" t="s">
        <v>565</v>
      </c>
    </row>
    <row r="202" spans="1:51" s="302" customFormat="1" ht="12" customHeight="1">
      <c r="A202" s="532"/>
      <c r="B202" s="535"/>
      <c r="C202" s="538"/>
      <c r="D202" s="541"/>
      <c r="E202" s="323"/>
      <c r="F202" s="546"/>
      <c r="G202" s="547"/>
      <c r="H202" s="327" t="s">
        <v>407</v>
      </c>
      <c r="I202" s="328" t="str">
        <f>IFERROR(VLOOKUP(I200,'P1'!$B:$AP,31,FALSE),"")</f>
        <v/>
      </c>
      <c r="J202" s="328" t="str">
        <f>IFERROR(VLOOKUP(J200,'P1'!$B:$AP,31,FALSE),"")</f>
        <v/>
      </c>
      <c r="K202" s="328" t="str">
        <f>IFERROR(VLOOKUP(K200,'P1'!$B:$AP,31,FALSE),"")</f>
        <v/>
      </c>
      <c r="L202" s="328" t="str">
        <f>IFERROR(VLOOKUP(L200,'P1'!$B:$AP,31,FALSE),"")</f>
        <v/>
      </c>
      <c r="M202" s="328" t="str">
        <f>IFERROR(VLOOKUP(M200,'P1'!$B:$AP,31,FALSE),"")</f>
        <v/>
      </c>
      <c r="N202" s="328" t="str">
        <f>IFERROR(VLOOKUP(N200,'P1'!$B:$AP,31,FALSE),"")</f>
        <v/>
      </c>
      <c r="O202" s="328" t="str">
        <f>IFERROR(VLOOKUP(O200,'P1'!$B:$AP,31,FALSE),"")</f>
        <v/>
      </c>
      <c r="P202" s="328" t="str">
        <f>IFERROR(VLOOKUP(P200,'P1'!$B:$AP,31,FALSE),"")</f>
        <v/>
      </c>
      <c r="Q202" s="328" t="str">
        <f>IFERROR(VLOOKUP(Q200,'P1'!$B:$AP,31,FALSE),"")</f>
        <v/>
      </c>
      <c r="R202" s="328" t="str">
        <f>IFERROR(VLOOKUP(R200,'P1'!$B:$AP,31,FALSE),"")</f>
        <v/>
      </c>
      <c r="S202" s="328" t="str">
        <f>IFERROR(VLOOKUP(S200,'P1'!$B:$AP,31,FALSE),"")</f>
        <v/>
      </c>
      <c r="T202" s="328" t="str">
        <f>IFERROR(VLOOKUP(T200,'P1'!$B:$AP,31,FALSE),"")</f>
        <v/>
      </c>
      <c r="U202" s="328" t="str">
        <f>IFERROR(VLOOKUP(U200,'P1'!$B:$AP,31,FALSE),"")</f>
        <v/>
      </c>
      <c r="V202" s="328" t="str">
        <f>IFERROR(VLOOKUP(V200,'P1'!$B:$AP,31,FALSE),"")</f>
        <v/>
      </c>
      <c r="W202" s="328" t="str">
        <f>IFERROR(VLOOKUP(W200,'P1'!$B:$AP,31,FALSE),"")</f>
        <v/>
      </c>
      <c r="X202" s="328" t="str">
        <f>IFERROR(VLOOKUP(X200,'P1'!$B:$AP,31,FALSE),"")</f>
        <v/>
      </c>
      <c r="Y202" s="328" t="str">
        <f>IFERROR(VLOOKUP(Y200,'P1'!$B:$AP,31,FALSE),"")</f>
        <v/>
      </c>
      <c r="Z202" s="328" t="str">
        <f>IFERROR(VLOOKUP(Z200,'P1'!$B:$AP,31,FALSE),"")</f>
        <v/>
      </c>
      <c r="AA202" s="328" t="str">
        <f>IFERROR(VLOOKUP(AA200,'P1'!$B:$AP,31,FALSE),"")</f>
        <v/>
      </c>
      <c r="AB202" s="328" t="str">
        <f>IFERROR(VLOOKUP(AB200,'P1'!$B:$AP,31,FALSE),"")</f>
        <v/>
      </c>
      <c r="AC202" s="328" t="str">
        <f>IFERROR(VLOOKUP(AC200,'P1'!$B:$AP,31,FALSE),"")</f>
        <v/>
      </c>
      <c r="AD202" s="328" t="str">
        <f>IFERROR(VLOOKUP(AD200,'P1'!$B:$AP,31,FALSE),"")</f>
        <v/>
      </c>
      <c r="AE202" s="328" t="str">
        <f>IFERROR(VLOOKUP(AE200,'P1'!$B:$AP,31,FALSE),"")</f>
        <v/>
      </c>
      <c r="AF202" s="328" t="str">
        <f>IFERROR(VLOOKUP(AF200,'P1'!$B:$AP,31,FALSE),"")</f>
        <v/>
      </c>
      <c r="AG202" s="328" t="str">
        <f>IFERROR(VLOOKUP(AG200,'P1'!$B:$AP,31,FALSE),"")</f>
        <v/>
      </c>
      <c r="AH202" s="328" t="str">
        <f>IFERROR(VLOOKUP(AH200,'P1'!$B:$AP,31,FALSE),"")</f>
        <v/>
      </c>
      <c r="AI202" s="328" t="str">
        <f>IFERROR(VLOOKUP(AI200,'P1'!$B:$AP,31,FALSE),"")</f>
        <v/>
      </c>
      <c r="AJ202" s="328" t="str">
        <f>IFERROR(VLOOKUP(AJ200,'P1'!$B:$AP,31,FALSE),"")</f>
        <v/>
      </c>
      <c r="AK202" s="328" t="str">
        <f>IFERROR(VLOOKUP(AK200,'P1'!$B:$AP,31,FALSE),"")</f>
        <v/>
      </c>
      <c r="AL202" s="328" t="str">
        <f>IFERROR(VLOOKUP(AL200,'P1'!$B:$AP,31,FALSE),"")</f>
        <v/>
      </c>
      <c r="AM202" s="328" t="str">
        <f>IFERROR(VLOOKUP(AM200,'P1'!$B:$AP,31,FALSE),"")</f>
        <v/>
      </c>
      <c r="AN202" s="550"/>
      <c r="AO202" s="528"/>
      <c r="AP202" s="555"/>
      <c r="AQ202" s="556"/>
      <c r="AR202" s="528"/>
      <c r="AS202" s="528"/>
      <c r="AT202" s="529"/>
      <c r="AU202" s="329"/>
      <c r="AV202" s="329"/>
      <c r="AX202" s="329"/>
      <c r="AY202" s="329"/>
    </row>
    <row r="203" spans="1:51" s="302" customFormat="1" ht="12" customHeight="1">
      <c r="A203" s="530">
        <v>61</v>
      </c>
      <c r="B203" s="533"/>
      <c r="C203" s="536"/>
      <c r="D203" s="539" t="s">
        <v>400</v>
      </c>
      <c r="E203" s="319"/>
      <c r="F203" s="542"/>
      <c r="G203" s="543"/>
      <c r="H203" s="320" t="s">
        <v>401</v>
      </c>
      <c r="I203" s="321"/>
      <c r="J203" s="321"/>
      <c r="K203" s="321"/>
      <c r="L203" s="321"/>
      <c r="M203" s="321"/>
      <c r="N203" s="321"/>
      <c r="O203" s="321"/>
      <c r="P203" s="321"/>
      <c r="Q203" s="321"/>
      <c r="R203" s="321"/>
      <c r="S203" s="321"/>
      <c r="T203" s="321"/>
      <c r="U203" s="321"/>
      <c r="V203" s="321"/>
      <c r="W203" s="321"/>
      <c r="X203" s="321"/>
      <c r="Y203" s="321"/>
      <c r="Z203" s="321"/>
      <c r="AA203" s="321"/>
      <c r="AB203" s="321"/>
      <c r="AC203" s="321"/>
      <c r="AD203" s="321"/>
      <c r="AE203" s="321"/>
      <c r="AF203" s="321"/>
      <c r="AG203" s="321"/>
      <c r="AH203" s="321"/>
      <c r="AI203" s="321"/>
      <c r="AJ203" s="321"/>
      <c r="AK203" s="321"/>
      <c r="AL203" s="321"/>
      <c r="AM203" s="321"/>
      <c r="AN203" s="548">
        <f t="shared" ref="AN203" si="232">IF(LEFT($AN$1,6)="共同生活援助",SUM(I204:AM204),SUM(I204:AM205))</f>
        <v>0</v>
      </c>
      <c r="AO203" s="526">
        <f>IF($AN$3="４週",AN203/4,AN203/(DAY(EOMONTH($I$21,0))/7))</f>
        <v>0</v>
      </c>
      <c r="AP203" s="551"/>
      <c r="AQ203" s="552"/>
      <c r="AR203" s="526" t="str">
        <f t="shared" ref="AR203" si="233">IF($AN$3="４週",AU204,AV204)</f>
        <v/>
      </c>
      <c r="AS203" s="526"/>
      <c r="AT203" s="529"/>
      <c r="AU203" s="322" t="s">
        <v>402</v>
      </c>
      <c r="AV203" s="322" t="s">
        <v>403</v>
      </c>
      <c r="AX203" s="322" t="s">
        <v>404</v>
      </c>
      <c r="AY203" s="322" t="s">
        <v>405</v>
      </c>
    </row>
    <row r="204" spans="1:51" s="302" customFormat="1" ht="12" customHeight="1">
      <c r="A204" s="531"/>
      <c r="B204" s="534"/>
      <c r="C204" s="537"/>
      <c r="D204" s="540"/>
      <c r="E204" s="323"/>
      <c r="F204" s="544"/>
      <c r="G204" s="545"/>
      <c r="H204" s="324" t="s">
        <v>406</v>
      </c>
      <c r="I204" s="328" t="str">
        <f>IFERROR(VLOOKUP(I203,'P1'!$B:$AP,41,FALSE),"")</f>
        <v/>
      </c>
      <c r="J204" s="328" t="str">
        <f>IFERROR(VLOOKUP(J203,'P1'!$B:$AP,41,FALSE),"")</f>
        <v/>
      </c>
      <c r="K204" s="328" t="str">
        <f>IFERROR(VLOOKUP(K203,'P1'!$B:$AP,41,FALSE),"")</f>
        <v/>
      </c>
      <c r="L204" s="328" t="str">
        <f>IFERROR(VLOOKUP(L203,'P1'!$B:$AP,41,FALSE),"")</f>
        <v/>
      </c>
      <c r="M204" s="328" t="str">
        <f>IFERROR(VLOOKUP(M203,'P1'!$B:$AP,41,FALSE),"")</f>
        <v/>
      </c>
      <c r="N204" s="328" t="str">
        <f>IFERROR(VLOOKUP(N203,'P1'!$B:$AP,41,FALSE),"")</f>
        <v/>
      </c>
      <c r="O204" s="328" t="str">
        <f>IFERROR(VLOOKUP(O203,'P1'!$B:$AP,41,FALSE),"")</f>
        <v/>
      </c>
      <c r="P204" s="328" t="str">
        <f>IFERROR(VLOOKUP(P203,'P1'!$B:$AP,41,FALSE),"")</f>
        <v/>
      </c>
      <c r="Q204" s="328" t="str">
        <f>IFERROR(VLOOKUP(Q203,'P1'!$B:$AP,41,FALSE),"")</f>
        <v/>
      </c>
      <c r="R204" s="328" t="str">
        <f>IFERROR(VLOOKUP(R203,'P1'!$B:$AP,41,FALSE),"")</f>
        <v/>
      </c>
      <c r="S204" s="328" t="str">
        <f>IFERROR(VLOOKUP(S203,'P1'!$B:$AP,41,FALSE),"")</f>
        <v/>
      </c>
      <c r="T204" s="328" t="str">
        <f>IFERROR(VLOOKUP(T203,'P1'!$B:$AP,41,FALSE),"")</f>
        <v/>
      </c>
      <c r="U204" s="328" t="str">
        <f>IFERROR(VLOOKUP(U203,'P1'!$B:$AP,41,FALSE),"")</f>
        <v/>
      </c>
      <c r="V204" s="328" t="str">
        <f>IFERROR(VLOOKUP(V203,'P1'!$B:$AP,41,FALSE),"")</f>
        <v/>
      </c>
      <c r="W204" s="328" t="str">
        <f>IFERROR(VLOOKUP(W203,'P1'!$B:$AP,41,FALSE),"")</f>
        <v/>
      </c>
      <c r="X204" s="328" t="str">
        <f>IFERROR(VLOOKUP(X203,'P1'!$B:$AP,41,FALSE),"")</f>
        <v/>
      </c>
      <c r="Y204" s="328" t="str">
        <f>IFERROR(VLOOKUP(Y203,'P1'!$B:$AP,41,FALSE),"")</f>
        <v/>
      </c>
      <c r="Z204" s="328" t="str">
        <f>IFERROR(VLOOKUP(Z203,'P1'!$B:$AP,41,FALSE),"")</f>
        <v/>
      </c>
      <c r="AA204" s="328" t="str">
        <f>IFERROR(VLOOKUP(AA203,'P1'!$B:$AP,41,FALSE),"")</f>
        <v/>
      </c>
      <c r="AB204" s="328" t="str">
        <f>IFERROR(VLOOKUP(AB203,'P1'!$B:$AP,41,FALSE),"")</f>
        <v/>
      </c>
      <c r="AC204" s="328" t="str">
        <f>IFERROR(VLOOKUP(AC203,'P1'!$B:$AP,41,FALSE),"")</f>
        <v/>
      </c>
      <c r="AD204" s="328" t="str">
        <f>IFERROR(VLOOKUP(AD203,'P1'!$B:$AP,41,FALSE),"")</f>
        <v/>
      </c>
      <c r="AE204" s="328" t="str">
        <f>IFERROR(VLOOKUP(AE203,'P1'!$B:$AP,41,FALSE),"")</f>
        <v/>
      </c>
      <c r="AF204" s="328" t="str">
        <f>IFERROR(VLOOKUP(AF203,'P1'!$B:$AP,41,FALSE),"")</f>
        <v/>
      </c>
      <c r="AG204" s="328" t="str">
        <f>IFERROR(VLOOKUP(AG203,'P1'!$B:$AP,41,FALSE),"")</f>
        <v/>
      </c>
      <c r="AH204" s="328" t="str">
        <f>IFERROR(VLOOKUP(AH203,'P1'!$B:$AP,41,FALSE),"")</f>
        <v/>
      </c>
      <c r="AI204" s="328" t="str">
        <f>IFERROR(VLOOKUP(AI203,'P1'!$B:$AP,41,FALSE),"")</f>
        <v/>
      </c>
      <c r="AJ204" s="328" t="str">
        <f>IFERROR(VLOOKUP(AJ203,'P1'!$B:$AP,41,FALSE),"")</f>
        <v/>
      </c>
      <c r="AK204" s="328" t="str">
        <f>IFERROR(VLOOKUP(AK203,'P1'!$B:$AP,41,FALSE),"")</f>
        <v/>
      </c>
      <c r="AL204" s="328" t="str">
        <f>IFERROR(VLOOKUP(AL203,'P1'!$B:$AP,41,FALSE),"")</f>
        <v/>
      </c>
      <c r="AM204" s="328" t="str">
        <f>IFERROR(VLOOKUP(AM203,'P1'!$B:$AP,41,FALSE),"")</f>
        <v/>
      </c>
      <c r="AN204" s="549"/>
      <c r="AO204" s="527"/>
      <c r="AP204" s="553"/>
      <c r="AQ204" s="554"/>
      <c r="AR204" s="527"/>
      <c r="AS204" s="527"/>
      <c r="AT204" s="529"/>
      <c r="AU204" s="326" t="str">
        <f t="shared" ref="AU204" si="234">IFERROR(IF($D203="□",($AO203/$AK$6),($AO203/$AK$8)),"")</f>
        <v/>
      </c>
      <c r="AV204" s="326" t="str">
        <f t="shared" ref="AV204" si="235">IFERROR(IF($D203="□",($AN203/$AO$6),($AN203/$AO$8)),"")</f>
        <v/>
      </c>
      <c r="AX204" s="326" t="s">
        <v>565</v>
      </c>
      <c r="AY204" s="326" t="s">
        <v>565</v>
      </c>
    </row>
    <row r="205" spans="1:51" s="302" customFormat="1" ht="12" customHeight="1">
      <c r="A205" s="532"/>
      <c r="B205" s="535"/>
      <c r="C205" s="538"/>
      <c r="D205" s="541"/>
      <c r="E205" s="323"/>
      <c r="F205" s="546"/>
      <c r="G205" s="547"/>
      <c r="H205" s="327" t="s">
        <v>407</v>
      </c>
      <c r="I205" s="328" t="str">
        <f>IFERROR(VLOOKUP(I203,'P1'!$B:$AP,31,FALSE),"")</f>
        <v/>
      </c>
      <c r="J205" s="328" t="str">
        <f>IFERROR(VLOOKUP(J203,'P1'!$B:$AP,31,FALSE),"")</f>
        <v/>
      </c>
      <c r="K205" s="328" t="str">
        <f>IFERROR(VLOOKUP(K203,'P1'!$B:$AP,31,FALSE),"")</f>
        <v/>
      </c>
      <c r="L205" s="328" t="str">
        <f>IFERROR(VLOOKUP(L203,'P1'!$B:$AP,31,FALSE),"")</f>
        <v/>
      </c>
      <c r="M205" s="328" t="str">
        <f>IFERROR(VLOOKUP(M203,'P1'!$B:$AP,31,FALSE),"")</f>
        <v/>
      </c>
      <c r="N205" s="328" t="str">
        <f>IFERROR(VLOOKUP(N203,'P1'!$B:$AP,31,FALSE),"")</f>
        <v/>
      </c>
      <c r="O205" s="328" t="str">
        <f>IFERROR(VLOOKUP(O203,'P1'!$B:$AP,31,FALSE),"")</f>
        <v/>
      </c>
      <c r="P205" s="328" t="str">
        <f>IFERROR(VLOOKUP(P203,'P1'!$B:$AP,31,FALSE),"")</f>
        <v/>
      </c>
      <c r="Q205" s="328" t="str">
        <f>IFERROR(VLOOKUP(Q203,'P1'!$B:$AP,31,FALSE),"")</f>
        <v/>
      </c>
      <c r="R205" s="328" t="str">
        <f>IFERROR(VLOOKUP(R203,'P1'!$B:$AP,31,FALSE),"")</f>
        <v/>
      </c>
      <c r="S205" s="328" t="str">
        <f>IFERROR(VLOOKUP(S203,'P1'!$B:$AP,31,FALSE),"")</f>
        <v/>
      </c>
      <c r="T205" s="328" t="str">
        <f>IFERROR(VLOOKUP(T203,'P1'!$B:$AP,31,FALSE),"")</f>
        <v/>
      </c>
      <c r="U205" s="328" t="str">
        <f>IFERROR(VLOOKUP(U203,'P1'!$B:$AP,31,FALSE),"")</f>
        <v/>
      </c>
      <c r="V205" s="328" t="str">
        <f>IFERROR(VLOOKUP(V203,'P1'!$B:$AP,31,FALSE),"")</f>
        <v/>
      </c>
      <c r="W205" s="328" t="str">
        <f>IFERROR(VLOOKUP(W203,'P1'!$B:$AP,31,FALSE),"")</f>
        <v/>
      </c>
      <c r="X205" s="328" t="str">
        <f>IFERROR(VLOOKUP(X203,'P1'!$B:$AP,31,FALSE),"")</f>
        <v/>
      </c>
      <c r="Y205" s="328" t="str">
        <f>IFERROR(VLOOKUP(Y203,'P1'!$B:$AP,31,FALSE),"")</f>
        <v/>
      </c>
      <c r="Z205" s="328" t="str">
        <f>IFERROR(VLOOKUP(Z203,'P1'!$B:$AP,31,FALSE),"")</f>
        <v/>
      </c>
      <c r="AA205" s="328" t="str">
        <f>IFERROR(VLOOKUP(AA203,'P1'!$B:$AP,31,FALSE),"")</f>
        <v/>
      </c>
      <c r="AB205" s="328" t="str">
        <f>IFERROR(VLOOKUP(AB203,'P1'!$B:$AP,31,FALSE),"")</f>
        <v/>
      </c>
      <c r="AC205" s="328" t="str">
        <f>IFERROR(VLOOKUP(AC203,'P1'!$B:$AP,31,FALSE),"")</f>
        <v/>
      </c>
      <c r="AD205" s="328" t="str">
        <f>IFERROR(VLOOKUP(AD203,'P1'!$B:$AP,31,FALSE),"")</f>
        <v/>
      </c>
      <c r="AE205" s="328" t="str">
        <f>IFERROR(VLOOKUP(AE203,'P1'!$B:$AP,31,FALSE),"")</f>
        <v/>
      </c>
      <c r="AF205" s="328" t="str">
        <f>IFERROR(VLOOKUP(AF203,'P1'!$B:$AP,31,FALSE),"")</f>
        <v/>
      </c>
      <c r="AG205" s="328" t="str">
        <f>IFERROR(VLOOKUP(AG203,'P1'!$B:$AP,31,FALSE),"")</f>
        <v/>
      </c>
      <c r="AH205" s="328" t="str">
        <f>IFERROR(VLOOKUP(AH203,'P1'!$B:$AP,31,FALSE),"")</f>
        <v/>
      </c>
      <c r="AI205" s="328" t="str">
        <f>IFERROR(VLOOKUP(AI203,'P1'!$B:$AP,31,FALSE),"")</f>
        <v/>
      </c>
      <c r="AJ205" s="328" t="str">
        <f>IFERROR(VLOOKUP(AJ203,'P1'!$B:$AP,31,FALSE),"")</f>
        <v/>
      </c>
      <c r="AK205" s="328" t="str">
        <f>IFERROR(VLOOKUP(AK203,'P1'!$B:$AP,31,FALSE),"")</f>
        <v/>
      </c>
      <c r="AL205" s="328" t="str">
        <f>IFERROR(VLOOKUP(AL203,'P1'!$B:$AP,31,FALSE),"")</f>
        <v/>
      </c>
      <c r="AM205" s="328" t="str">
        <f>IFERROR(VLOOKUP(AM203,'P1'!$B:$AP,31,FALSE),"")</f>
        <v/>
      </c>
      <c r="AN205" s="550"/>
      <c r="AO205" s="528"/>
      <c r="AP205" s="555"/>
      <c r="AQ205" s="556"/>
      <c r="AR205" s="528"/>
      <c r="AS205" s="528"/>
      <c r="AT205" s="529"/>
      <c r="AU205" s="329"/>
      <c r="AV205" s="329"/>
      <c r="AX205" s="329"/>
      <c r="AY205" s="329"/>
    </row>
    <row r="206" spans="1:51" s="302" customFormat="1" ht="12" customHeight="1">
      <c r="A206" s="530">
        <v>62</v>
      </c>
      <c r="B206" s="533"/>
      <c r="C206" s="536"/>
      <c r="D206" s="539" t="s">
        <v>400</v>
      </c>
      <c r="E206" s="319"/>
      <c r="F206" s="542"/>
      <c r="G206" s="543"/>
      <c r="H206" s="320" t="s">
        <v>401</v>
      </c>
      <c r="I206" s="321"/>
      <c r="J206" s="321"/>
      <c r="K206" s="321"/>
      <c r="L206" s="321"/>
      <c r="M206" s="321"/>
      <c r="N206" s="321"/>
      <c r="O206" s="321"/>
      <c r="P206" s="321"/>
      <c r="Q206" s="321"/>
      <c r="R206" s="321"/>
      <c r="S206" s="321"/>
      <c r="T206" s="321"/>
      <c r="U206" s="321"/>
      <c r="V206" s="321"/>
      <c r="W206" s="321"/>
      <c r="X206" s="321"/>
      <c r="Y206" s="321"/>
      <c r="Z206" s="321"/>
      <c r="AA206" s="321"/>
      <c r="AB206" s="321"/>
      <c r="AC206" s="321"/>
      <c r="AD206" s="321"/>
      <c r="AE206" s="321"/>
      <c r="AF206" s="321"/>
      <c r="AG206" s="321"/>
      <c r="AH206" s="321"/>
      <c r="AI206" s="321"/>
      <c r="AJ206" s="321"/>
      <c r="AK206" s="321"/>
      <c r="AL206" s="321"/>
      <c r="AM206" s="321"/>
      <c r="AN206" s="548">
        <f t="shared" ref="AN206" si="236">IF(LEFT($AN$1,6)="共同生活援助",SUM(I207:AM207),SUM(I207:AM208))</f>
        <v>0</v>
      </c>
      <c r="AO206" s="526">
        <f>IF($AN$3="４週",AN206/4,AN206/(DAY(EOMONTH($I$21,0))/7))</f>
        <v>0</v>
      </c>
      <c r="AP206" s="551"/>
      <c r="AQ206" s="552"/>
      <c r="AR206" s="526" t="str">
        <f t="shared" ref="AR206" si="237">IF($AN$3="４週",AU207,AV207)</f>
        <v/>
      </c>
      <c r="AS206" s="526"/>
      <c r="AT206" s="529"/>
      <c r="AU206" s="322" t="s">
        <v>402</v>
      </c>
      <c r="AV206" s="322" t="s">
        <v>403</v>
      </c>
      <c r="AX206" s="322" t="s">
        <v>404</v>
      </c>
      <c r="AY206" s="322" t="s">
        <v>405</v>
      </c>
    </row>
    <row r="207" spans="1:51" s="302" customFormat="1" ht="12" customHeight="1">
      <c r="A207" s="531"/>
      <c r="B207" s="534"/>
      <c r="C207" s="537"/>
      <c r="D207" s="540"/>
      <c r="E207" s="323"/>
      <c r="F207" s="544"/>
      <c r="G207" s="545"/>
      <c r="H207" s="324" t="s">
        <v>406</v>
      </c>
      <c r="I207" s="328" t="str">
        <f>IFERROR(VLOOKUP(I206,'P1'!$B:$AP,41,FALSE),"")</f>
        <v/>
      </c>
      <c r="J207" s="328" t="str">
        <f>IFERROR(VLOOKUP(J206,'P1'!$B:$AP,41,FALSE),"")</f>
        <v/>
      </c>
      <c r="K207" s="328" t="str">
        <f>IFERROR(VLOOKUP(K206,'P1'!$B:$AP,41,FALSE),"")</f>
        <v/>
      </c>
      <c r="L207" s="328" t="str">
        <f>IFERROR(VLOOKUP(L206,'P1'!$B:$AP,41,FALSE),"")</f>
        <v/>
      </c>
      <c r="M207" s="328" t="str">
        <f>IFERROR(VLOOKUP(M206,'P1'!$B:$AP,41,FALSE),"")</f>
        <v/>
      </c>
      <c r="N207" s="328" t="str">
        <f>IFERROR(VLOOKUP(N206,'P1'!$B:$AP,41,FALSE),"")</f>
        <v/>
      </c>
      <c r="O207" s="328" t="str">
        <f>IFERROR(VLOOKUP(O206,'P1'!$B:$AP,41,FALSE),"")</f>
        <v/>
      </c>
      <c r="P207" s="328" t="str">
        <f>IFERROR(VLOOKUP(P206,'P1'!$B:$AP,41,FALSE),"")</f>
        <v/>
      </c>
      <c r="Q207" s="328" t="str">
        <f>IFERROR(VLOOKUP(Q206,'P1'!$B:$AP,41,FALSE),"")</f>
        <v/>
      </c>
      <c r="R207" s="328" t="str">
        <f>IFERROR(VLOOKUP(R206,'P1'!$B:$AP,41,FALSE),"")</f>
        <v/>
      </c>
      <c r="S207" s="328" t="str">
        <f>IFERROR(VLOOKUP(S206,'P1'!$B:$AP,41,FALSE),"")</f>
        <v/>
      </c>
      <c r="T207" s="328" t="str">
        <f>IFERROR(VLOOKUP(T206,'P1'!$B:$AP,41,FALSE),"")</f>
        <v/>
      </c>
      <c r="U207" s="328" t="str">
        <f>IFERROR(VLOOKUP(U206,'P1'!$B:$AP,41,FALSE),"")</f>
        <v/>
      </c>
      <c r="V207" s="328" t="str">
        <f>IFERROR(VLOOKUP(V206,'P1'!$B:$AP,41,FALSE),"")</f>
        <v/>
      </c>
      <c r="W207" s="328" t="str">
        <f>IFERROR(VLOOKUP(W206,'P1'!$B:$AP,41,FALSE),"")</f>
        <v/>
      </c>
      <c r="X207" s="328" t="str">
        <f>IFERROR(VLOOKUP(X206,'P1'!$B:$AP,41,FALSE),"")</f>
        <v/>
      </c>
      <c r="Y207" s="328" t="str">
        <f>IFERROR(VLOOKUP(Y206,'P1'!$B:$AP,41,FALSE),"")</f>
        <v/>
      </c>
      <c r="Z207" s="328" t="str">
        <f>IFERROR(VLOOKUP(Z206,'P1'!$B:$AP,41,FALSE),"")</f>
        <v/>
      </c>
      <c r="AA207" s="328" t="str">
        <f>IFERROR(VLOOKUP(AA206,'P1'!$B:$AP,41,FALSE),"")</f>
        <v/>
      </c>
      <c r="AB207" s="328" t="str">
        <f>IFERROR(VLOOKUP(AB206,'P1'!$B:$AP,41,FALSE),"")</f>
        <v/>
      </c>
      <c r="AC207" s="328" t="str">
        <f>IFERROR(VLOOKUP(AC206,'P1'!$B:$AP,41,FALSE),"")</f>
        <v/>
      </c>
      <c r="AD207" s="328" t="str">
        <f>IFERROR(VLOOKUP(AD206,'P1'!$B:$AP,41,FALSE),"")</f>
        <v/>
      </c>
      <c r="AE207" s="328" t="str">
        <f>IFERROR(VLOOKUP(AE206,'P1'!$B:$AP,41,FALSE),"")</f>
        <v/>
      </c>
      <c r="AF207" s="328" t="str">
        <f>IFERROR(VLOOKUP(AF206,'P1'!$B:$AP,41,FALSE),"")</f>
        <v/>
      </c>
      <c r="AG207" s="328" t="str">
        <f>IFERROR(VLOOKUP(AG206,'P1'!$B:$AP,41,FALSE),"")</f>
        <v/>
      </c>
      <c r="AH207" s="328" t="str">
        <f>IFERROR(VLOOKUP(AH206,'P1'!$B:$AP,41,FALSE),"")</f>
        <v/>
      </c>
      <c r="AI207" s="328" t="str">
        <f>IFERROR(VLOOKUP(AI206,'P1'!$B:$AP,41,FALSE),"")</f>
        <v/>
      </c>
      <c r="AJ207" s="328" t="str">
        <f>IFERROR(VLOOKUP(AJ206,'P1'!$B:$AP,41,FALSE),"")</f>
        <v/>
      </c>
      <c r="AK207" s="328" t="str">
        <f>IFERROR(VLOOKUP(AK206,'P1'!$B:$AP,41,FALSE),"")</f>
        <v/>
      </c>
      <c r="AL207" s="328" t="str">
        <f>IFERROR(VLOOKUP(AL206,'P1'!$B:$AP,41,FALSE),"")</f>
        <v/>
      </c>
      <c r="AM207" s="328" t="str">
        <f>IFERROR(VLOOKUP(AM206,'P1'!$B:$AP,41,FALSE),"")</f>
        <v/>
      </c>
      <c r="AN207" s="549"/>
      <c r="AO207" s="527"/>
      <c r="AP207" s="553"/>
      <c r="AQ207" s="554"/>
      <c r="AR207" s="527"/>
      <c r="AS207" s="527"/>
      <c r="AT207" s="529"/>
      <c r="AU207" s="326" t="str">
        <f t="shared" ref="AU207" si="238">IFERROR(IF($D206="□",($AO206/$AK$6),($AO206/$AK$8)),"")</f>
        <v/>
      </c>
      <c r="AV207" s="326" t="str">
        <f t="shared" ref="AV207" si="239">IFERROR(IF($D206="□",($AN206/$AO$6),($AN206/$AO$8)),"")</f>
        <v/>
      </c>
      <c r="AX207" s="326" t="s">
        <v>565</v>
      </c>
      <c r="AY207" s="326" t="s">
        <v>565</v>
      </c>
    </row>
    <row r="208" spans="1:51" s="302" customFormat="1" ht="12" customHeight="1">
      <c r="A208" s="532"/>
      <c r="B208" s="535"/>
      <c r="C208" s="538"/>
      <c r="D208" s="541"/>
      <c r="E208" s="323"/>
      <c r="F208" s="546"/>
      <c r="G208" s="547"/>
      <c r="H208" s="327" t="s">
        <v>407</v>
      </c>
      <c r="I208" s="328" t="str">
        <f>IFERROR(VLOOKUP(I206,'P1'!$B:$AP,31,FALSE),"")</f>
        <v/>
      </c>
      <c r="J208" s="328" t="str">
        <f>IFERROR(VLOOKUP(J206,'P1'!$B:$AP,31,FALSE),"")</f>
        <v/>
      </c>
      <c r="K208" s="328" t="str">
        <f>IFERROR(VLOOKUP(K206,'P1'!$B:$AP,31,FALSE),"")</f>
        <v/>
      </c>
      <c r="L208" s="328" t="str">
        <f>IFERROR(VLOOKUP(L206,'P1'!$B:$AP,31,FALSE),"")</f>
        <v/>
      </c>
      <c r="M208" s="328" t="str">
        <f>IFERROR(VLOOKUP(M206,'P1'!$B:$AP,31,FALSE),"")</f>
        <v/>
      </c>
      <c r="N208" s="328" t="str">
        <f>IFERROR(VLOOKUP(N206,'P1'!$B:$AP,31,FALSE),"")</f>
        <v/>
      </c>
      <c r="O208" s="328" t="str">
        <f>IFERROR(VLOOKUP(O206,'P1'!$B:$AP,31,FALSE),"")</f>
        <v/>
      </c>
      <c r="P208" s="328" t="str">
        <f>IFERROR(VLOOKUP(P206,'P1'!$B:$AP,31,FALSE),"")</f>
        <v/>
      </c>
      <c r="Q208" s="328" t="str">
        <f>IFERROR(VLOOKUP(Q206,'P1'!$B:$AP,31,FALSE),"")</f>
        <v/>
      </c>
      <c r="R208" s="328" t="str">
        <f>IFERROR(VLOOKUP(R206,'P1'!$B:$AP,31,FALSE),"")</f>
        <v/>
      </c>
      <c r="S208" s="328" t="str">
        <f>IFERROR(VLOOKUP(S206,'P1'!$B:$AP,31,FALSE),"")</f>
        <v/>
      </c>
      <c r="T208" s="328" t="str">
        <f>IFERROR(VLOOKUP(T206,'P1'!$B:$AP,31,FALSE),"")</f>
        <v/>
      </c>
      <c r="U208" s="328" t="str">
        <f>IFERROR(VLOOKUP(U206,'P1'!$B:$AP,31,FALSE),"")</f>
        <v/>
      </c>
      <c r="V208" s="328" t="str">
        <f>IFERROR(VLOOKUP(V206,'P1'!$B:$AP,31,FALSE),"")</f>
        <v/>
      </c>
      <c r="W208" s="328" t="str">
        <f>IFERROR(VLOOKUP(W206,'P1'!$B:$AP,31,FALSE),"")</f>
        <v/>
      </c>
      <c r="X208" s="328" t="str">
        <f>IFERROR(VLOOKUP(X206,'P1'!$B:$AP,31,FALSE),"")</f>
        <v/>
      </c>
      <c r="Y208" s="328" t="str">
        <f>IFERROR(VLOOKUP(Y206,'P1'!$B:$AP,31,FALSE),"")</f>
        <v/>
      </c>
      <c r="Z208" s="328" t="str">
        <f>IFERROR(VLOOKUP(Z206,'P1'!$B:$AP,31,FALSE),"")</f>
        <v/>
      </c>
      <c r="AA208" s="328" t="str">
        <f>IFERROR(VLOOKUP(AA206,'P1'!$B:$AP,31,FALSE),"")</f>
        <v/>
      </c>
      <c r="AB208" s="328" t="str">
        <f>IFERROR(VLOOKUP(AB206,'P1'!$B:$AP,31,FALSE),"")</f>
        <v/>
      </c>
      <c r="AC208" s="328" t="str">
        <f>IFERROR(VLOOKUP(AC206,'P1'!$B:$AP,31,FALSE),"")</f>
        <v/>
      </c>
      <c r="AD208" s="328" t="str">
        <f>IFERROR(VLOOKUP(AD206,'P1'!$B:$AP,31,FALSE),"")</f>
        <v/>
      </c>
      <c r="AE208" s="328" t="str">
        <f>IFERROR(VLOOKUP(AE206,'P1'!$B:$AP,31,FALSE),"")</f>
        <v/>
      </c>
      <c r="AF208" s="328" t="str">
        <f>IFERROR(VLOOKUP(AF206,'P1'!$B:$AP,31,FALSE),"")</f>
        <v/>
      </c>
      <c r="AG208" s="328" t="str">
        <f>IFERROR(VLOOKUP(AG206,'P1'!$B:$AP,31,FALSE),"")</f>
        <v/>
      </c>
      <c r="AH208" s="328" t="str">
        <f>IFERROR(VLOOKUP(AH206,'P1'!$B:$AP,31,FALSE),"")</f>
        <v/>
      </c>
      <c r="AI208" s="328" t="str">
        <f>IFERROR(VLOOKUP(AI206,'P1'!$B:$AP,31,FALSE),"")</f>
        <v/>
      </c>
      <c r="AJ208" s="328" t="str">
        <f>IFERROR(VLOOKUP(AJ206,'P1'!$B:$AP,31,FALSE),"")</f>
        <v/>
      </c>
      <c r="AK208" s="328" t="str">
        <f>IFERROR(VLOOKUP(AK206,'P1'!$B:$AP,31,FALSE),"")</f>
        <v/>
      </c>
      <c r="AL208" s="328" t="str">
        <f>IFERROR(VLOOKUP(AL206,'P1'!$B:$AP,31,FALSE),"")</f>
        <v/>
      </c>
      <c r="AM208" s="328" t="str">
        <f>IFERROR(VLOOKUP(AM206,'P1'!$B:$AP,31,FALSE),"")</f>
        <v/>
      </c>
      <c r="AN208" s="550"/>
      <c r="AO208" s="528"/>
      <c r="AP208" s="555"/>
      <c r="AQ208" s="556"/>
      <c r="AR208" s="528"/>
      <c r="AS208" s="528"/>
      <c r="AT208" s="529"/>
      <c r="AU208" s="329"/>
      <c r="AV208" s="329"/>
      <c r="AX208" s="329"/>
      <c r="AY208" s="329"/>
    </row>
    <row r="209" spans="1:51" s="302" customFormat="1" ht="12" customHeight="1">
      <c r="A209" s="530">
        <v>63</v>
      </c>
      <c r="B209" s="533"/>
      <c r="C209" s="536"/>
      <c r="D209" s="539" t="s">
        <v>400</v>
      </c>
      <c r="E209" s="319"/>
      <c r="F209" s="542"/>
      <c r="G209" s="543"/>
      <c r="H209" s="320" t="s">
        <v>401</v>
      </c>
      <c r="I209" s="321"/>
      <c r="J209" s="321"/>
      <c r="K209" s="321"/>
      <c r="L209" s="321"/>
      <c r="M209" s="321"/>
      <c r="N209" s="321"/>
      <c r="O209" s="321"/>
      <c r="P209" s="321"/>
      <c r="Q209" s="321"/>
      <c r="R209" s="321"/>
      <c r="S209" s="321"/>
      <c r="T209" s="321"/>
      <c r="U209" s="321"/>
      <c r="V209" s="321"/>
      <c r="W209" s="321"/>
      <c r="X209" s="321"/>
      <c r="Y209" s="321"/>
      <c r="Z209" s="321"/>
      <c r="AA209" s="321"/>
      <c r="AB209" s="321"/>
      <c r="AC209" s="321"/>
      <c r="AD209" s="321"/>
      <c r="AE209" s="321"/>
      <c r="AF209" s="321"/>
      <c r="AG209" s="321"/>
      <c r="AH209" s="321"/>
      <c r="AI209" s="321"/>
      <c r="AJ209" s="321"/>
      <c r="AK209" s="321"/>
      <c r="AL209" s="321"/>
      <c r="AM209" s="321"/>
      <c r="AN209" s="548">
        <f t="shared" ref="AN209" si="240">IF(LEFT($AN$1,6)="共同生活援助",SUM(I210:AM210),SUM(I210:AM211))</f>
        <v>0</v>
      </c>
      <c r="AO209" s="526">
        <f>IF($AN$3="４週",AN209/4,AN209/(DAY(EOMONTH($I$21,0))/7))</f>
        <v>0</v>
      </c>
      <c r="AP209" s="551"/>
      <c r="AQ209" s="552"/>
      <c r="AR209" s="526" t="str">
        <f t="shared" ref="AR209" si="241">IF($AN$3="４週",AU210,AV210)</f>
        <v/>
      </c>
      <c r="AS209" s="526"/>
      <c r="AT209" s="529"/>
      <c r="AU209" s="322" t="s">
        <v>402</v>
      </c>
      <c r="AV209" s="322" t="s">
        <v>403</v>
      </c>
      <c r="AX209" s="322" t="s">
        <v>404</v>
      </c>
      <c r="AY209" s="322" t="s">
        <v>405</v>
      </c>
    </row>
    <row r="210" spans="1:51" s="302" customFormat="1" ht="12" customHeight="1">
      <c r="A210" s="531"/>
      <c r="B210" s="534"/>
      <c r="C210" s="537"/>
      <c r="D210" s="540"/>
      <c r="E210" s="323"/>
      <c r="F210" s="544"/>
      <c r="G210" s="545"/>
      <c r="H210" s="324" t="s">
        <v>406</v>
      </c>
      <c r="I210" s="328" t="str">
        <f>IFERROR(VLOOKUP(I209,'P1'!$B:$AP,41,FALSE),"")</f>
        <v/>
      </c>
      <c r="J210" s="328" t="str">
        <f>IFERROR(VLOOKUP(J209,'P1'!$B:$AP,41,FALSE),"")</f>
        <v/>
      </c>
      <c r="K210" s="328" t="str">
        <f>IFERROR(VLOOKUP(K209,'P1'!$B:$AP,41,FALSE),"")</f>
        <v/>
      </c>
      <c r="L210" s="328" t="str">
        <f>IFERROR(VLOOKUP(L209,'P1'!$B:$AP,41,FALSE),"")</f>
        <v/>
      </c>
      <c r="M210" s="328" t="str">
        <f>IFERROR(VLOOKUP(M209,'P1'!$B:$AP,41,FALSE),"")</f>
        <v/>
      </c>
      <c r="N210" s="328" t="str">
        <f>IFERROR(VLOOKUP(N209,'P1'!$B:$AP,41,FALSE),"")</f>
        <v/>
      </c>
      <c r="O210" s="328" t="str">
        <f>IFERROR(VLOOKUP(O209,'P1'!$B:$AP,41,FALSE),"")</f>
        <v/>
      </c>
      <c r="P210" s="328" t="str">
        <f>IFERROR(VLOOKUP(P209,'P1'!$B:$AP,41,FALSE),"")</f>
        <v/>
      </c>
      <c r="Q210" s="328" t="str">
        <f>IFERROR(VLOOKUP(Q209,'P1'!$B:$AP,41,FALSE),"")</f>
        <v/>
      </c>
      <c r="R210" s="328" t="str">
        <f>IFERROR(VLOOKUP(R209,'P1'!$B:$AP,41,FALSE),"")</f>
        <v/>
      </c>
      <c r="S210" s="328" t="str">
        <f>IFERROR(VLOOKUP(S209,'P1'!$B:$AP,41,FALSE),"")</f>
        <v/>
      </c>
      <c r="T210" s="328" t="str">
        <f>IFERROR(VLOOKUP(T209,'P1'!$B:$AP,41,FALSE),"")</f>
        <v/>
      </c>
      <c r="U210" s="328" t="str">
        <f>IFERROR(VLOOKUP(U209,'P1'!$B:$AP,41,FALSE),"")</f>
        <v/>
      </c>
      <c r="V210" s="328" t="str">
        <f>IFERROR(VLOOKUP(V209,'P1'!$B:$AP,41,FALSE),"")</f>
        <v/>
      </c>
      <c r="W210" s="328" t="str">
        <f>IFERROR(VLOOKUP(W209,'P1'!$B:$AP,41,FALSE),"")</f>
        <v/>
      </c>
      <c r="X210" s="328" t="str">
        <f>IFERROR(VLOOKUP(X209,'P1'!$B:$AP,41,FALSE),"")</f>
        <v/>
      </c>
      <c r="Y210" s="328" t="str">
        <f>IFERROR(VLOOKUP(Y209,'P1'!$B:$AP,41,FALSE),"")</f>
        <v/>
      </c>
      <c r="Z210" s="328" t="str">
        <f>IFERROR(VLOOKUP(Z209,'P1'!$B:$AP,41,FALSE),"")</f>
        <v/>
      </c>
      <c r="AA210" s="328" t="str">
        <f>IFERROR(VLOOKUP(AA209,'P1'!$B:$AP,41,FALSE),"")</f>
        <v/>
      </c>
      <c r="AB210" s="328" t="str">
        <f>IFERROR(VLOOKUP(AB209,'P1'!$B:$AP,41,FALSE),"")</f>
        <v/>
      </c>
      <c r="AC210" s="328" t="str">
        <f>IFERROR(VLOOKUP(AC209,'P1'!$B:$AP,41,FALSE),"")</f>
        <v/>
      </c>
      <c r="AD210" s="328" t="str">
        <f>IFERROR(VLOOKUP(AD209,'P1'!$B:$AP,41,FALSE),"")</f>
        <v/>
      </c>
      <c r="AE210" s="328" t="str">
        <f>IFERROR(VLOOKUP(AE209,'P1'!$B:$AP,41,FALSE),"")</f>
        <v/>
      </c>
      <c r="AF210" s="328" t="str">
        <f>IFERROR(VLOOKUP(AF209,'P1'!$B:$AP,41,FALSE),"")</f>
        <v/>
      </c>
      <c r="AG210" s="328" t="str">
        <f>IFERROR(VLOOKUP(AG209,'P1'!$B:$AP,41,FALSE),"")</f>
        <v/>
      </c>
      <c r="AH210" s="328" t="str">
        <f>IFERROR(VLOOKUP(AH209,'P1'!$B:$AP,41,FALSE),"")</f>
        <v/>
      </c>
      <c r="AI210" s="328" t="str">
        <f>IFERROR(VLOOKUP(AI209,'P1'!$B:$AP,41,FALSE),"")</f>
        <v/>
      </c>
      <c r="AJ210" s="328" t="str">
        <f>IFERROR(VLOOKUP(AJ209,'P1'!$B:$AP,41,FALSE),"")</f>
        <v/>
      </c>
      <c r="AK210" s="328" t="str">
        <f>IFERROR(VLOOKUP(AK209,'P1'!$B:$AP,41,FALSE),"")</f>
        <v/>
      </c>
      <c r="AL210" s="328" t="str">
        <f>IFERROR(VLOOKUP(AL209,'P1'!$B:$AP,41,FALSE),"")</f>
        <v/>
      </c>
      <c r="AM210" s="328" t="str">
        <f>IFERROR(VLOOKUP(AM209,'P1'!$B:$AP,41,FALSE),"")</f>
        <v/>
      </c>
      <c r="AN210" s="549"/>
      <c r="AO210" s="527"/>
      <c r="AP210" s="553"/>
      <c r="AQ210" s="554"/>
      <c r="AR210" s="527"/>
      <c r="AS210" s="527"/>
      <c r="AT210" s="529"/>
      <c r="AU210" s="326" t="str">
        <f t="shared" ref="AU210" si="242">IFERROR(IF($D209="□",($AO209/$AK$6),($AO209/$AK$8)),"")</f>
        <v/>
      </c>
      <c r="AV210" s="326" t="str">
        <f t="shared" ref="AV210" si="243">IFERROR(IF($D209="□",($AN209/$AO$6),($AN209/$AO$8)),"")</f>
        <v/>
      </c>
      <c r="AX210" s="326" t="s">
        <v>565</v>
      </c>
      <c r="AY210" s="326" t="s">
        <v>565</v>
      </c>
    </row>
    <row r="211" spans="1:51" s="302" customFormat="1" ht="12" customHeight="1">
      <c r="A211" s="532"/>
      <c r="B211" s="535"/>
      <c r="C211" s="538"/>
      <c r="D211" s="541"/>
      <c r="E211" s="323"/>
      <c r="F211" s="546"/>
      <c r="G211" s="547"/>
      <c r="H211" s="327" t="s">
        <v>407</v>
      </c>
      <c r="I211" s="328" t="str">
        <f>IFERROR(VLOOKUP(I209,'P1'!$B:$AP,31,FALSE),"")</f>
        <v/>
      </c>
      <c r="J211" s="328" t="str">
        <f>IFERROR(VLOOKUP(J209,'P1'!$B:$AP,31,FALSE),"")</f>
        <v/>
      </c>
      <c r="K211" s="328" t="str">
        <f>IFERROR(VLOOKUP(K209,'P1'!$B:$AP,31,FALSE),"")</f>
        <v/>
      </c>
      <c r="L211" s="328" t="str">
        <f>IFERROR(VLOOKUP(L209,'P1'!$B:$AP,31,FALSE),"")</f>
        <v/>
      </c>
      <c r="M211" s="328" t="str">
        <f>IFERROR(VLOOKUP(M209,'P1'!$B:$AP,31,FALSE),"")</f>
        <v/>
      </c>
      <c r="N211" s="328" t="str">
        <f>IFERROR(VLOOKUP(N209,'P1'!$B:$AP,31,FALSE),"")</f>
        <v/>
      </c>
      <c r="O211" s="328" t="str">
        <f>IFERROR(VLOOKUP(O209,'P1'!$B:$AP,31,FALSE),"")</f>
        <v/>
      </c>
      <c r="P211" s="328" t="str">
        <f>IFERROR(VLOOKUP(P209,'P1'!$B:$AP,31,FALSE),"")</f>
        <v/>
      </c>
      <c r="Q211" s="328" t="str">
        <f>IFERROR(VLOOKUP(Q209,'P1'!$B:$AP,31,FALSE),"")</f>
        <v/>
      </c>
      <c r="R211" s="328" t="str">
        <f>IFERROR(VLOOKUP(R209,'P1'!$B:$AP,31,FALSE),"")</f>
        <v/>
      </c>
      <c r="S211" s="328" t="str">
        <f>IFERROR(VLOOKUP(S209,'P1'!$B:$AP,31,FALSE),"")</f>
        <v/>
      </c>
      <c r="T211" s="328" t="str">
        <f>IFERROR(VLOOKUP(T209,'P1'!$B:$AP,31,FALSE),"")</f>
        <v/>
      </c>
      <c r="U211" s="328" t="str">
        <f>IFERROR(VLOOKUP(U209,'P1'!$B:$AP,31,FALSE),"")</f>
        <v/>
      </c>
      <c r="V211" s="328" t="str">
        <f>IFERROR(VLOOKUP(V209,'P1'!$B:$AP,31,FALSE),"")</f>
        <v/>
      </c>
      <c r="W211" s="328" t="str">
        <f>IFERROR(VLOOKUP(W209,'P1'!$B:$AP,31,FALSE),"")</f>
        <v/>
      </c>
      <c r="X211" s="328" t="str">
        <f>IFERROR(VLOOKUP(X209,'P1'!$B:$AP,31,FALSE),"")</f>
        <v/>
      </c>
      <c r="Y211" s="328" t="str">
        <f>IFERROR(VLOOKUP(Y209,'P1'!$B:$AP,31,FALSE),"")</f>
        <v/>
      </c>
      <c r="Z211" s="328" t="str">
        <f>IFERROR(VLOOKUP(Z209,'P1'!$B:$AP,31,FALSE),"")</f>
        <v/>
      </c>
      <c r="AA211" s="328" t="str">
        <f>IFERROR(VLOOKUP(AA209,'P1'!$B:$AP,31,FALSE),"")</f>
        <v/>
      </c>
      <c r="AB211" s="328" t="str">
        <f>IFERROR(VLOOKUP(AB209,'P1'!$B:$AP,31,FALSE),"")</f>
        <v/>
      </c>
      <c r="AC211" s="328" t="str">
        <f>IFERROR(VLOOKUP(AC209,'P1'!$B:$AP,31,FALSE),"")</f>
        <v/>
      </c>
      <c r="AD211" s="328" t="str">
        <f>IFERROR(VLOOKUP(AD209,'P1'!$B:$AP,31,FALSE),"")</f>
        <v/>
      </c>
      <c r="AE211" s="328" t="str">
        <f>IFERROR(VLOOKUP(AE209,'P1'!$B:$AP,31,FALSE),"")</f>
        <v/>
      </c>
      <c r="AF211" s="328" t="str">
        <f>IFERROR(VLOOKUP(AF209,'P1'!$B:$AP,31,FALSE),"")</f>
        <v/>
      </c>
      <c r="AG211" s="328" t="str">
        <f>IFERROR(VLOOKUP(AG209,'P1'!$B:$AP,31,FALSE),"")</f>
        <v/>
      </c>
      <c r="AH211" s="328" t="str">
        <f>IFERROR(VLOOKUP(AH209,'P1'!$B:$AP,31,FALSE),"")</f>
        <v/>
      </c>
      <c r="AI211" s="328" t="str">
        <f>IFERROR(VLOOKUP(AI209,'P1'!$B:$AP,31,FALSE),"")</f>
        <v/>
      </c>
      <c r="AJ211" s="328" t="str">
        <f>IFERROR(VLOOKUP(AJ209,'P1'!$B:$AP,31,FALSE),"")</f>
        <v/>
      </c>
      <c r="AK211" s="328" t="str">
        <f>IFERROR(VLOOKUP(AK209,'P1'!$B:$AP,31,FALSE),"")</f>
        <v/>
      </c>
      <c r="AL211" s="328" t="str">
        <f>IFERROR(VLOOKUP(AL209,'P1'!$B:$AP,31,FALSE),"")</f>
        <v/>
      </c>
      <c r="AM211" s="328" t="str">
        <f>IFERROR(VLOOKUP(AM209,'P1'!$B:$AP,31,FALSE),"")</f>
        <v/>
      </c>
      <c r="AN211" s="550"/>
      <c r="AO211" s="528"/>
      <c r="AP211" s="555"/>
      <c r="AQ211" s="556"/>
      <c r="AR211" s="528"/>
      <c r="AS211" s="528"/>
      <c r="AT211" s="529"/>
      <c r="AU211" s="329"/>
      <c r="AV211" s="329"/>
      <c r="AX211" s="329"/>
      <c r="AY211" s="329"/>
    </row>
    <row r="212" spans="1:51" s="302" customFormat="1" ht="12" customHeight="1">
      <c r="A212" s="530">
        <v>64</v>
      </c>
      <c r="B212" s="533"/>
      <c r="C212" s="536"/>
      <c r="D212" s="539" t="s">
        <v>400</v>
      </c>
      <c r="E212" s="319"/>
      <c r="F212" s="542"/>
      <c r="G212" s="543"/>
      <c r="H212" s="320" t="s">
        <v>401</v>
      </c>
      <c r="I212" s="321"/>
      <c r="J212" s="321"/>
      <c r="K212" s="321"/>
      <c r="L212" s="321"/>
      <c r="M212" s="321"/>
      <c r="N212" s="321"/>
      <c r="O212" s="321"/>
      <c r="P212" s="321"/>
      <c r="Q212" s="321"/>
      <c r="R212" s="321"/>
      <c r="S212" s="321"/>
      <c r="T212" s="321"/>
      <c r="U212" s="321"/>
      <c r="V212" s="321"/>
      <c r="W212" s="321"/>
      <c r="X212" s="321"/>
      <c r="Y212" s="321"/>
      <c r="Z212" s="321"/>
      <c r="AA212" s="321"/>
      <c r="AB212" s="321"/>
      <c r="AC212" s="321"/>
      <c r="AD212" s="321"/>
      <c r="AE212" s="321"/>
      <c r="AF212" s="321"/>
      <c r="AG212" s="321"/>
      <c r="AH212" s="321"/>
      <c r="AI212" s="321"/>
      <c r="AJ212" s="321"/>
      <c r="AK212" s="321"/>
      <c r="AL212" s="321"/>
      <c r="AM212" s="321"/>
      <c r="AN212" s="548">
        <f t="shared" ref="AN212" si="244">IF(LEFT($AN$1,6)="共同生活援助",SUM(I213:AM213),SUM(I213:AM214))</f>
        <v>0</v>
      </c>
      <c r="AO212" s="526">
        <f>IF($AN$3="４週",AN212/4,AN212/(DAY(EOMONTH($I$21,0))/7))</f>
        <v>0</v>
      </c>
      <c r="AP212" s="551"/>
      <c r="AQ212" s="552"/>
      <c r="AR212" s="526" t="str">
        <f t="shared" ref="AR212" si="245">IF($AN$3="４週",AU213,AV213)</f>
        <v/>
      </c>
      <c r="AS212" s="526"/>
      <c r="AT212" s="529"/>
      <c r="AU212" s="322" t="s">
        <v>402</v>
      </c>
      <c r="AV212" s="322" t="s">
        <v>403</v>
      </c>
      <c r="AX212" s="322" t="s">
        <v>404</v>
      </c>
      <c r="AY212" s="322" t="s">
        <v>405</v>
      </c>
    </row>
    <row r="213" spans="1:51" s="302" customFormat="1" ht="12" customHeight="1">
      <c r="A213" s="531"/>
      <c r="B213" s="534"/>
      <c r="C213" s="537"/>
      <c r="D213" s="540"/>
      <c r="E213" s="323"/>
      <c r="F213" s="544"/>
      <c r="G213" s="545"/>
      <c r="H213" s="324" t="s">
        <v>406</v>
      </c>
      <c r="I213" s="328" t="str">
        <f>IFERROR(VLOOKUP(I212,'P1'!$B:$AP,41,FALSE),"")</f>
        <v/>
      </c>
      <c r="J213" s="328" t="str">
        <f>IFERROR(VLOOKUP(J212,'P1'!$B:$AP,41,FALSE),"")</f>
        <v/>
      </c>
      <c r="K213" s="328" t="str">
        <f>IFERROR(VLOOKUP(K212,'P1'!$B:$AP,41,FALSE),"")</f>
        <v/>
      </c>
      <c r="L213" s="328" t="str">
        <f>IFERROR(VLOOKUP(L212,'P1'!$B:$AP,41,FALSE),"")</f>
        <v/>
      </c>
      <c r="M213" s="328" t="str">
        <f>IFERROR(VLOOKUP(M212,'P1'!$B:$AP,41,FALSE),"")</f>
        <v/>
      </c>
      <c r="N213" s="328" t="str">
        <f>IFERROR(VLOOKUP(N212,'P1'!$B:$AP,41,FALSE),"")</f>
        <v/>
      </c>
      <c r="O213" s="328" t="str">
        <f>IFERROR(VLOOKUP(O212,'P1'!$B:$AP,41,FALSE),"")</f>
        <v/>
      </c>
      <c r="P213" s="328" t="str">
        <f>IFERROR(VLOOKUP(P212,'P1'!$B:$AP,41,FALSE),"")</f>
        <v/>
      </c>
      <c r="Q213" s="328" t="str">
        <f>IFERROR(VLOOKUP(Q212,'P1'!$B:$AP,41,FALSE),"")</f>
        <v/>
      </c>
      <c r="R213" s="328" t="str">
        <f>IFERROR(VLOOKUP(R212,'P1'!$B:$AP,41,FALSE),"")</f>
        <v/>
      </c>
      <c r="S213" s="328" t="str">
        <f>IFERROR(VLOOKUP(S212,'P1'!$B:$AP,41,FALSE),"")</f>
        <v/>
      </c>
      <c r="T213" s="328" t="str">
        <f>IFERROR(VLOOKUP(T212,'P1'!$B:$AP,41,FALSE),"")</f>
        <v/>
      </c>
      <c r="U213" s="328" t="str">
        <f>IFERROR(VLOOKUP(U212,'P1'!$B:$AP,41,FALSE),"")</f>
        <v/>
      </c>
      <c r="V213" s="328" t="str">
        <f>IFERROR(VLOOKUP(V212,'P1'!$B:$AP,41,FALSE),"")</f>
        <v/>
      </c>
      <c r="W213" s="328" t="str">
        <f>IFERROR(VLOOKUP(W212,'P1'!$B:$AP,41,FALSE),"")</f>
        <v/>
      </c>
      <c r="X213" s="328" t="str">
        <f>IFERROR(VLOOKUP(X212,'P1'!$B:$AP,41,FALSE),"")</f>
        <v/>
      </c>
      <c r="Y213" s="328" t="str">
        <f>IFERROR(VLOOKUP(Y212,'P1'!$B:$AP,41,FALSE),"")</f>
        <v/>
      </c>
      <c r="Z213" s="328" t="str">
        <f>IFERROR(VLOOKUP(Z212,'P1'!$B:$AP,41,FALSE),"")</f>
        <v/>
      </c>
      <c r="AA213" s="328" t="str">
        <f>IFERROR(VLOOKUP(AA212,'P1'!$B:$AP,41,FALSE),"")</f>
        <v/>
      </c>
      <c r="AB213" s="328" t="str">
        <f>IFERROR(VLOOKUP(AB212,'P1'!$B:$AP,41,FALSE),"")</f>
        <v/>
      </c>
      <c r="AC213" s="328" t="str">
        <f>IFERROR(VLOOKUP(AC212,'P1'!$B:$AP,41,FALSE),"")</f>
        <v/>
      </c>
      <c r="AD213" s="328" t="str">
        <f>IFERROR(VLOOKUP(AD212,'P1'!$B:$AP,41,FALSE),"")</f>
        <v/>
      </c>
      <c r="AE213" s="328" t="str">
        <f>IFERROR(VLOOKUP(AE212,'P1'!$B:$AP,41,FALSE),"")</f>
        <v/>
      </c>
      <c r="AF213" s="328" t="str">
        <f>IFERROR(VLOOKUP(AF212,'P1'!$B:$AP,41,FALSE),"")</f>
        <v/>
      </c>
      <c r="AG213" s="328" t="str">
        <f>IFERROR(VLOOKUP(AG212,'P1'!$B:$AP,41,FALSE),"")</f>
        <v/>
      </c>
      <c r="AH213" s="328" t="str">
        <f>IFERROR(VLOOKUP(AH212,'P1'!$B:$AP,41,FALSE),"")</f>
        <v/>
      </c>
      <c r="AI213" s="328" t="str">
        <f>IFERROR(VLOOKUP(AI212,'P1'!$B:$AP,41,FALSE),"")</f>
        <v/>
      </c>
      <c r="AJ213" s="328" t="str">
        <f>IFERROR(VLOOKUP(AJ212,'P1'!$B:$AP,41,FALSE),"")</f>
        <v/>
      </c>
      <c r="AK213" s="328" t="str">
        <f>IFERROR(VLOOKUP(AK212,'P1'!$B:$AP,41,FALSE),"")</f>
        <v/>
      </c>
      <c r="AL213" s="328" t="str">
        <f>IFERROR(VLOOKUP(AL212,'P1'!$B:$AP,41,FALSE),"")</f>
        <v/>
      </c>
      <c r="AM213" s="328" t="str">
        <f>IFERROR(VLOOKUP(AM212,'P1'!$B:$AP,41,FALSE),"")</f>
        <v/>
      </c>
      <c r="AN213" s="549"/>
      <c r="AO213" s="527"/>
      <c r="AP213" s="553"/>
      <c r="AQ213" s="554"/>
      <c r="AR213" s="527"/>
      <c r="AS213" s="527"/>
      <c r="AT213" s="529"/>
      <c r="AU213" s="326" t="str">
        <f t="shared" ref="AU213" si="246">IFERROR(IF($D212="□",($AO212/$AK$6),($AO212/$AK$8)),"")</f>
        <v/>
      </c>
      <c r="AV213" s="326" t="str">
        <f t="shared" ref="AV213" si="247">IFERROR(IF($D212="□",($AN212/$AO$6),($AN212/$AO$8)),"")</f>
        <v/>
      </c>
      <c r="AX213" s="326" t="s">
        <v>565</v>
      </c>
      <c r="AY213" s="326" t="s">
        <v>565</v>
      </c>
    </row>
    <row r="214" spans="1:51" s="302" customFormat="1" ht="12" customHeight="1">
      <c r="A214" s="532"/>
      <c r="B214" s="535"/>
      <c r="C214" s="538"/>
      <c r="D214" s="541"/>
      <c r="E214" s="323"/>
      <c r="F214" s="546"/>
      <c r="G214" s="547"/>
      <c r="H214" s="327" t="s">
        <v>407</v>
      </c>
      <c r="I214" s="328" t="str">
        <f>IFERROR(VLOOKUP(I212,'P1'!$B:$AP,31,FALSE),"")</f>
        <v/>
      </c>
      <c r="J214" s="328" t="str">
        <f>IFERROR(VLOOKUP(J212,'P1'!$B:$AP,31,FALSE),"")</f>
        <v/>
      </c>
      <c r="K214" s="328" t="str">
        <f>IFERROR(VLOOKUP(K212,'P1'!$B:$AP,31,FALSE),"")</f>
        <v/>
      </c>
      <c r="L214" s="328" t="str">
        <f>IFERROR(VLOOKUP(L212,'P1'!$B:$AP,31,FALSE),"")</f>
        <v/>
      </c>
      <c r="M214" s="328" t="str">
        <f>IFERROR(VLOOKUP(M212,'P1'!$B:$AP,31,FALSE),"")</f>
        <v/>
      </c>
      <c r="N214" s="328" t="str">
        <f>IFERROR(VLOOKUP(N212,'P1'!$B:$AP,31,FALSE),"")</f>
        <v/>
      </c>
      <c r="O214" s="328" t="str">
        <f>IFERROR(VLOOKUP(O212,'P1'!$B:$AP,31,FALSE),"")</f>
        <v/>
      </c>
      <c r="P214" s="328" t="str">
        <f>IFERROR(VLOOKUP(P212,'P1'!$B:$AP,31,FALSE),"")</f>
        <v/>
      </c>
      <c r="Q214" s="328" t="str">
        <f>IFERROR(VLOOKUP(Q212,'P1'!$B:$AP,31,FALSE),"")</f>
        <v/>
      </c>
      <c r="R214" s="328" t="str">
        <f>IFERROR(VLOOKUP(R212,'P1'!$B:$AP,31,FALSE),"")</f>
        <v/>
      </c>
      <c r="S214" s="328" t="str">
        <f>IFERROR(VLOOKUP(S212,'P1'!$B:$AP,31,FALSE),"")</f>
        <v/>
      </c>
      <c r="T214" s="328" t="str">
        <f>IFERROR(VLOOKUP(T212,'P1'!$B:$AP,31,FALSE),"")</f>
        <v/>
      </c>
      <c r="U214" s="328" t="str">
        <f>IFERROR(VLOOKUP(U212,'P1'!$B:$AP,31,FALSE),"")</f>
        <v/>
      </c>
      <c r="V214" s="328" t="str">
        <f>IFERROR(VLOOKUP(V212,'P1'!$B:$AP,31,FALSE),"")</f>
        <v/>
      </c>
      <c r="W214" s="328" t="str">
        <f>IFERROR(VLOOKUP(W212,'P1'!$B:$AP,31,FALSE),"")</f>
        <v/>
      </c>
      <c r="X214" s="328" t="str">
        <f>IFERROR(VLOOKUP(X212,'P1'!$B:$AP,31,FALSE),"")</f>
        <v/>
      </c>
      <c r="Y214" s="328" t="str">
        <f>IFERROR(VLOOKUP(Y212,'P1'!$B:$AP,31,FALSE),"")</f>
        <v/>
      </c>
      <c r="Z214" s="328" t="str">
        <f>IFERROR(VLOOKUP(Z212,'P1'!$B:$AP,31,FALSE),"")</f>
        <v/>
      </c>
      <c r="AA214" s="328" t="str">
        <f>IFERROR(VLOOKUP(AA212,'P1'!$B:$AP,31,FALSE),"")</f>
        <v/>
      </c>
      <c r="AB214" s="328" t="str">
        <f>IFERROR(VLOOKUP(AB212,'P1'!$B:$AP,31,FALSE),"")</f>
        <v/>
      </c>
      <c r="AC214" s="328" t="str">
        <f>IFERROR(VLOOKUP(AC212,'P1'!$B:$AP,31,FALSE),"")</f>
        <v/>
      </c>
      <c r="AD214" s="328" t="str">
        <f>IFERROR(VLOOKUP(AD212,'P1'!$B:$AP,31,FALSE),"")</f>
        <v/>
      </c>
      <c r="AE214" s="328" t="str">
        <f>IFERROR(VLOOKUP(AE212,'P1'!$B:$AP,31,FALSE),"")</f>
        <v/>
      </c>
      <c r="AF214" s="328" t="str">
        <f>IFERROR(VLOOKUP(AF212,'P1'!$B:$AP,31,FALSE),"")</f>
        <v/>
      </c>
      <c r="AG214" s="328" t="str">
        <f>IFERROR(VLOOKUP(AG212,'P1'!$B:$AP,31,FALSE),"")</f>
        <v/>
      </c>
      <c r="AH214" s="328" t="str">
        <f>IFERROR(VLOOKUP(AH212,'P1'!$B:$AP,31,FALSE),"")</f>
        <v/>
      </c>
      <c r="AI214" s="328" t="str">
        <f>IFERROR(VLOOKUP(AI212,'P1'!$B:$AP,31,FALSE),"")</f>
        <v/>
      </c>
      <c r="AJ214" s="328" t="str">
        <f>IFERROR(VLOOKUP(AJ212,'P1'!$B:$AP,31,FALSE),"")</f>
        <v/>
      </c>
      <c r="AK214" s="328" t="str">
        <f>IFERROR(VLOOKUP(AK212,'P1'!$B:$AP,31,FALSE),"")</f>
        <v/>
      </c>
      <c r="AL214" s="328" t="str">
        <f>IFERROR(VLOOKUP(AL212,'P1'!$B:$AP,31,FALSE),"")</f>
        <v/>
      </c>
      <c r="AM214" s="328" t="str">
        <f>IFERROR(VLOOKUP(AM212,'P1'!$B:$AP,31,FALSE),"")</f>
        <v/>
      </c>
      <c r="AN214" s="550"/>
      <c r="AO214" s="528"/>
      <c r="AP214" s="555"/>
      <c r="AQ214" s="556"/>
      <c r="AR214" s="528"/>
      <c r="AS214" s="528"/>
      <c r="AT214" s="529"/>
      <c r="AU214" s="329"/>
      <c r="AV214" s="329"/>
      <c r="AX214" s="329"/>
      <c r="AY214" s="329"/>
    </row>
    <row r="215" spans="1:51" s="302" customFormat="1" ht="12" customHeight="1">
      <c r="A215" s="530">
        <v>65</v>
      </c>
      <c r="B215" s="533"/>
      <c r="C215" s="536"/>
      <c r="D215" s="539" t="s">
        <v>400</v>
      </c>
      <c r="E215" s="319"/>
      <c r="F215" s="542"/>
      <c r="G215" s="543"/>
      <c r="H215" s="320" t="s">
        <v>401</v>
      </c>
      <c r="I215" s="321"/>
      <c r="J215" s="321"/>
      <c r="K215" s="321"/>
      <c r="L215" s="321"/>
      <c r="M215" s="321"/>
      <c r="N215" s="321"/>
      <c r="O215" s="321"/>
      <c r="P215" s="321"/>
      <c r="Q215" s="321"/>
      <c r="R215" s="321"/>
      <c r="S215" s="321"/>
      <c r="T215" s="321"/>
      <c r="U215" s="321"/>
      <c r="V215" s="321"/>
      <c r="W215" s="321"/>
      <c r="X215" s="321"/>
      <c r="Y215" s="321"/>
      <c r="Z215" s="321"/>
      <c r="AA215" s="321"/>
      <c r="AB215" s="321"/>
      <c r="AC215" s="321"/>
      <c r="AD215" s="321"/>
      <c r="AE215" s="321"/>
      <c r="AF215" s="321"/>
      <c r="AG215" s="321"/>
      <c r="AH215" s="321"/>
      <c r="AI215" s="321"/>
      <c r="AJ215" s="321"/>
      <c r="AK215" s="321"/>
      <c r="AL215" s="321"/>
      <c r="AM215" s="321"/>
      <c r="AN215" s="548">
        <f t="shared" ref="AN215" si="248">IF(LEFT($AN$1,6)="共同生活援助",SUM(I216:AM216),SUM(I216:AM217))</f>
        <v>0</v>
      </c>
      <c r="AO215" s="526">
        <f>IF($AN$3="４週",AN215/4,AN215/(DAY(EOMONTH($I$21,0))/7))</f>
        <v>0</v>
      </c>
      <c r="AP215" s="551"/>
      <c r="AQ215" s="552"/>
      <c r="AR215" s="526" t="str">
        <f t="shared" ref="AR215" si="249">IF($AN$3="４週",AU216,AV216)</f>
        <v/>
      </c>
      <c r="AS215" s="526"/>
      <c r="AT215" s="529"/>
      <c r="AU215" s="322" t="s">
        <v>402</v>
      </c>
      <c r="AV215" s="322" t="s">
        <v>403</v>
      </c>
      <c r="AX215" s="322" t="s">
        <v>404</v>
      </c>
      <c r="AY215" s="322" t="s">
        <v>405</v>
      </c>
    </row>
    <row r="216" spans="1:51" s="302" customFormat="1" ht="12" customHeight="1">
      <c r="A216" s="531"/>
      <c r="B216" s="534"/>
      <c r="C216" s="537"/>
      <c r="D216" s="540"/>
      <c r="E216" s="323"/>
      <c r="F216" s="544"/>
      <c r="G216" s="545"/>
      <c r="H216" s="324" t="s">
        <v>406</v>
      </c>
      <c r="I216" s="328" t="str">
        <f>IFERROR(VLOOKUP(I215,'P1'!$B:$AP,41,FALSE),"")</f>
        <v/>
      </c>
      <c r="J216" s="328" t="str">
        <f>IFERROR(VLOOKUP(J215,'P1'!$B:$AP,41,FALSE),"")</f>
        <v/>
      </c>
      <c r="K216" s="328" t="str">
        <f>IFERROR(VLOOKUP(K215,'P1'!$B:$AP,41,FALSE),"")</f>
        <v/>
      </c>
      <c r="L216" s="328" t="str">
        <f>IFERROR(VLOOKUP(L215,'P1'!$B:$AP,41,FALSE),"")</f>
        <v/>
      </c>
      <c r="M216" s="328" t="str">
        <f>IFERROR(VLOOKUP(M215,'P1'!$B:$AP,41,FALSE),"")</f>
        <v/>
      </c>
      <c r="N216" s="328" t="str">
        <f>IFERROR(VLOOKUP(N215,'P1'!$B:$AP,41,FALSE),"")</f>
        <v/>
      </c>
      <c r="O216" s="328" t="str">
        <f>IFERROR(VLOOKUP(O215,'P1'!$B:$AP,41,FALSE),"")</f>
        <v/>
      </c>
      <c r="P216" s="328" t="str">
        <f>IFERROR(VLOOKUP(P215,'P1'!$B:$AP,41,FALSE),"")</f>
        <v/>
      </c>
      <c r="Q216" s="328" t="str">
        <f>IFERROR(VLOOKUP(Q215,'P1'!$B:$AP,41,FALSE),"")</f>
        <v/>
      </c>
      <c r="R216" s="328" t="str">
        <f>IFERROR(VLOOKUP(R215,'P1'!$B:$AP,41,FALSE),"")</f>
        <v/>
      </c>
      <c r="S216" s="328" t="str">
        <f>IFERROR(VLOOKUP(S215,'P1'!$B:$AP,41,FALSE),"")</f>
        <v/>
      </c>
      <c r="T216" s="328" t="str">
        <f>IFERROR(VLOOKUP(T215,'P1'!$B:$AP,41,FALSE),"")</f>
        <v/>
      </c>
      <c r="U216" s="328" t="str">
        <f>IFERROR(VLOOKUP(U215,'P1'!$B:$AP,41,FALSE),"")</f>
        <v/>
      </c>
      <c r="V216" s="328" t="str">
        <f>IFERROR(VLOOKUP(V215,'P1'!$B:$AP,41,FALSE),"")</f>
        <v/>
      </c>
      <c r="W216" s="328" t="str">
        <f>IFERROR(VLOOKUP(W215,'P1'!$B:$AP,41,FALSE),"")</f>
        <v/>
      </c>
      <c r="X216" s="328" t="str">
        <f>IFERROR(VLOOKUP(X215,'P1'!$B:$AP,41,FALSE),"")</f>
        <v/>
      </c>
      <c r="Y216" s="328" t="str">
        <f>IFERROR(VLOOKUP(Y215,'P1'!$B:$AP,41,FALSE),"")</f>
        <v/>
      </c>
      <c r="Z216" s="328" t="str">
        <f>IFERROR(VLOOKUP(Z215,'P1'!$B:$AP,41,FALSE),"")</f>
        <v/>
      </c>
      <c r="AA216" s="328" t="str">
        <f>IFERROR(VLOOKUP(AA215,'P1'!$B:$AP,41,FALSE),"")</f>
        <v/>
      </c>
      <c r="AB216" s="328" t="str">
        <f>IFERROR(VLOOKUP(AB215,'P1'!$B:$AP,41,FALSE),"")</f>
        <v/>
      </c>
      <c r="AC216" s="328" t="str">
        <f>IFERROR(VLOOKUP(AC215,'P1'!$B:$AP,41,FALSE),"")</f>
        <v/>
      </c>
      <c r="AD216" s="328" t="str">
        <f>IFERROR(VLOOKUP(AD215,'P1'!$B:$AP,41,FALSE),"")</f>
        <v/>
      </c>
      <c r="AE216" s="328" t="str">
        <f>IFERROR(VLOOKUP(AE215,'P1'!$B:$AP,41,FALSE),"")</f>
        <v/>
      </c>
      <c r="AF216" s="328" t="str">
        <f>IFERROR(VLOOKUP(AF215,'P1'!$B:$AP,41,FALSE),"")</f>
        <v/>
      </c>
      <c r="AG216" s="328" t="str">
        <f>IFERROR(VLOOKUP(AG215,'P1'!$B:$AP,41,FALSE),"")</f>
        <v/>
      </c>
      <c r="AH216" s="328" t="str">
        <f>IFERROR(VLOOKUP(AH215,'P1'!$B:$AP,41,FALSE),"")</f>
        <v/>
      </c>
      <c r="AI216" s="328" t="str">
        <f>IFERROR(VLOOKUP(AI215,'P1'!$B:$AP,41,FALSE),"")</f>
        <v/>
      </c>
      <c r="AJ216" s="328" t="str">
        <f>IFERROR(VLOOKUP(AJ215,'P1'!$B:$AP,41,FALSE),"")</f>
        <v/>
      </c>
      <c r="AK216" s="328" t="str">
        <f>IFERROR(VLOOKUP(AK215,'P1'!$B:$AP,41,FALSE),"")</f>
        <v/>
      </c>
      <c r="AL216" s="328" t="str">
        <f>IFERROR(VLOOKUP(AL215,'P1'!$B:$AP,41,FALSE),"")</f>
        <v/>
      </c>
      <c r="AM216" s="328" t="str">
        <f>IFERROR(VLOOKUP(AM215,'P1'!$B:$AP,41,FALSE),"")</f>
        <v/>
      </c>
      <c r="AN216" s="549"/>
      <c r="AO216" s="527"/>
      <c r="AP216" s="553"/>
      <c r="AQ216" s="554"/>
      <c r="AR216" s="527"/>
      <c r="AS216" s="527"/>
      <c r="AT216" s="529"/>
      <c r="AU216" s="326" t="str">
        <f t="shared" ref="AU216" si="250">IFERROR(IF($D215="□",($AO215/$AK$6),($AO215/$AK$8)),"")</f>
        <v/>
      </c>
      <c r="AV216" s="326" t="str">
        <f t="shared" ref="AV216" si="251">IFERROR(IF($D215="□",($AN215/$AO$6),($AN215/$AO$8)),"")</f>
        <v/>
      </c>
      <c r="AX216" s="326" t="s">
        <v>565</v>
      </c>
      <c r="AY216" s="326" t="s">
        <v>565</v>
      </c>
    </row>
    <row r="217" spans="1:51" s="302" customFormat="1" ht="12" customHeight="1">
      <c r="A217" s="532"/>
      <c r="B217" s="535"/>
      <c r="C217" s="538"/>
      <c r="D217" s="541"/>
      <c r="E217" s="323"/>
      <c r="F217" s="546"/>
      <c r="G217" s="547"/>
      <c r="H217" s="327" t="s">
        <v>407</v>
      </c>
      <c r="I217" s="330" t="str">
        <f>IFERROR(VLOOKUP(I215,'P1'!$B:$AP,31,FALSE),"")</f>
        <v/>
      </c>
      <c r="J217" s="328" t="str">
        <f>IFERROR(VLOOKUP(J215,'P1'!$B:$AP,31,FALSE),"")</f>
        <v/>
      </c>
      <c r="K217" s="328" t="str">
        <f>IFERROR(VLOOKUP(K215,'P1'!$B:$AP,31,FALSE),"")</f>
        <v/>
      </c>
      <c r="L217" s="328" t="str">
        <f>IFERROR(VLOOKUP(L215,'P1'!$B:$AP,31,FALSE),"")</f>
        <v/>
      </c>
      <c r="M217" s="328" t="str">
        <f>IFERROR(VLOOKUP(M215,'P1'!$B:$AP,31,FALSE),"")</f>
        <v/>
      </c>
      <c r="N217" s="328" t="str">
        <f>IFERROR(VLOOKUP(N215,'P1'!$B:$AP,31,FALSE),"")</f>
        <v/>
      </c>
      <c r="O217" s="328" t="str">
        <f>IFERROR(VLOOKUP(O215,'P1'!$B:$AP,31,FALSE),"")</f>
        <v/>
      </c>
      <c r="P217" s="328" t="str">
        <f>IFERROR(VLOOKUP(P215,'P1'!$B:$AP,31,FALSE),"")</f>
        <v/>
      </c>
      <c r="Q217" s="328" t="str">
        <f>IFERROR(VLOOKUP(Q215,'P1'!$B:$AP,31,FALSE),"")</f>
        <v/>
      </c>
      <c r="R217" s="328" t="str">
        <f>IFERROR(VLOOKUP(R215,'P1'!$B:$AP,31,FALSE),"")</f>
        <v/>
      </c>
      <c r="S217" s="328" t="str">
        <f>IFERROR(VLOOKUP(S215,'P1'!$B:$AP,31,FALSE),"")</f>
        <v/>
      </c>
      <c r="T217" s="328" t="str">
        <f>IFERROR(VLOOKUP(T215,'P1'!$B:$AP,31,FALSE),"")</f>
        <v/>
      </c>
      <c r="U217" s="328" t="str">
        <f>IFERROR(VLOOKUP(U215,'P1'!$B:$AP,31,FALSE),"")</f>
        <v/>
      </c>
      <c r="V217" s="328" t="str">
        <f>IFERROR(VLOOKUP(V215,'P1'!$B:$AP,31,FALSE),"")</f>
        <v/>
      </c>
      <c r="W217" s="328" t="str">
        <f>IFERROR(VLOOKUP(W215,'P1'!$B:$AP,31,FALSE),"")</f>
        <v/>
      </c>
      <c r="X217" s="328" t="str">
        <f>IFERROR(VLOOKUP(X215,'P1'!$B:$AP,31,FALSE),"")</f>
        <v/>
      </c>
      <c r="Y217" s="328" t="str">
        <f>IFERROR(VLOOKUP(Y215,'P1'!$B:$AP,31,FALSE),"")</f>
        <v/>
      </c>
      <c r="Z217" s="328" t="str">
        <f>IFERROR(VLOOKUP(Z215,'P1'!$B:$AP,31,FALSE),"")</f>
        <v/>
      </c>
      <c r="AA217" s="328" t="str">
        <f>IFERROR(VLOOKUP(AA215,'P1'!$B:$AP,31,FALSE),"")</f>
        <v/>
      </c>
      <c r="AB217" s="328" t="str">
        <f>IFERROR(VLOOKUP(AB215,'P1'!$B:$AP,31,FALSE),"")</f>
        <v/>
      </c>
      <c r="AC217" s="328" t="str">
        <f>IFERROR(VLOOKUP(AC215,'P1'!$B:$AP,31,FALSE),"")</f>
        <v/>
      </c>
      <c r="AD217" s="328" t="str">
        <f>IFERROR(VLOOKUP(AD215,'P1'!$B:$AP,31,FALSE),"")</f>
        <v/>
      </c>
      <c r="AE217" s="328" t="str">
        <f>IFERROR(VLOOKUP(AE215,'P1'!$B:$AP,31,FALSE),"")</f>
        <v/>
      </c>
      <c r="AF217" s="328" t="str">
        <f>IFERROR(VLOOKUP(AF215,'P1'!$B:$AP,31,FALSE),"")</f>
        <v/>
      </c>
      <c r="AG217" s="328" t="str">
        <f>IFERROR(VLOOKUP(AG215,'P1'!$B:$AP,31,FALSE),"")</f>
        <v/>
      </c>
      <c r="AH217" s="328" t="str">
        <f>IFERROR(VLOOKUP(AH215,'P1'!$B:$AP,31,FALSE),"")</f>
        <v/>
      </c>
      <c r="AI217" s="328" t="str">
        <f>IFERROR(VLOOKUP(AI215,'P1'!$B:$AP,31,FALSE),"")</f>
        <v/>
      </c>
      <c r="AJ217" s="328" t="str">
        <f>IFERROR(VLOOKUP(AJ215,'P1'!$B:$AP,31,FALSE),"")</f>
        <v/>
      </c>
      <c r="AK217" s="328" t="str">
        <f>IFERROR(VLOOKUP(AK215,'P1'!$B:$AP,31,FALSE),"")</f>
        <v/>
      </c>
      <c r="AL217" s="328" t="str">
        <f>IFERROR(VLOOKUP(AL215,'P1'!$B:$AP,31,FALSE),"")</f>
        <v/>
      </c>
      <c r="AM217" s="328" t="str">
        <f>IFERROR(VLOOKUP(AM215,'P1'!$B:$AP,31,FALSE),"")</f>
        <v/>
      </c>
      <c r="AN217" s="550"/>
      <c r="AO217" s="528"/>
      <c r="AP217" s="555"/>
      <c r="AQ217" s="556"/>
      <c r="AR217" s="528"/>
      <c r="AS217" s="528"/>
      <c r="AT217" s="529"/>
      <c r="AU217" s="329"/>
      <c r="AV217" s="329"/>
      <c r="AX217" s="329"/>
      <c r="AY217" s="329"/>
    </row>
    <row r="218" spans="1:51" s="302" customFormat="1" ht="12" customHeight="1">
      <c r="A218" s="530">
        <v>66</v>
      </c>
      <c r="B218" s="533"/>
      <c r="C218" s="536"/>
      <c r="D218" s="539" t="s">
        <v>400</v>
      </c>
      <c r="E218" s="319"/>
      <c r="F218" s="542"/>
      <c r="G218" s="543"/>
      <c r="H218" s="320" t="s">
        <v>401</v>
      </c>
      <c r="I218" s="321"/>
      <c r="J218" s="321"/>
      <c r="K218" s="321"/>
      <c r="L218" s="321"/>
      <c r="M218" s="321"/>
      <c r="N218" s="321"/>
      <c r="O218" s="321"/>
      <c r="P218" s="321"/>
      <c r="Q218" s="321"/>
      <c r="R218" s="321"/>
      <c r="S218" s="321"/>
      <c r="T218" s="321"/>
      <c r="U218" s="321"/>
      <c r="V218" s="321"/>
      <c r="W218" s="321"/>
      <c r="X218" s="321"/>
      <c r="Y218" s="321"/>
      <c r="Z218" s="321"/>
      <c r="AA218" s="321"/>
      <c r="AB218" s="321"/>
      <c r="AC218" s="321"/>
      <c r="AD218" s="321"/>
      <c r="AE218" s="321"/>
      <c r="AF218" s="321"/>
      <c r="AG218" s="321"/>
      <c r="AH218" s="321"/>
      <c r="AI218" s="321"/>
      <c r="AJ218" s="321"/>
      <c r="AK218" s="321"/>
      <c r="AL218" s="321"/>
      <c r="AM218" s="321"/>
      <c r="AN218" s="548">
        <f t="shared" ref="AN218" si="252">IF(LEFT($AN$1,6)="共同生活援助",SUM(I219:AM219),SUM(I219:AM220))</f>
        <v>0</v>
      </c>
      <c r="AO218" s="526">
        <f>IF($AN$3="４週",AN218/4,AN218/(DAY(EOMONTH($I$21,0))/7))</f>
        <v>0</v>
      </c>
      <c r="AP218" s="551"/>
      <c r="AQ218" s="552"/>
      <c r="AR218" s="526" t="str">
        <f t="shared" ref="AR218" si="253">IF($AN$3="４週",AU219,AV219)</f>
        <v/>
      </c>
      <c r="AS218" s="526"/>
      <c r="AT218" s="529"/>
      <c r="AU218" s="322" t="s">
        <v>402</v>
      </c>
      <c r="AV218" s="322" t="s">
        <v>403</v>
      </c>
      <c r="AX218" s="322" t="s">
        <v>404</v>
      </c>
      <c r="AY218" s="322" t="s">
        <v>405</v>
      </c>
    </row>
    <row r="219" spans="1:51" s="302" customFormat="1" ht="12" customHeight="1">
      <c r="A219" s="531"/>
      <c r="B219" s="534"/>
      <c r="C219" s="537"/>
      <c r="D219" s="540"/>
      <c r="E219" s="323"/>
      <c r="F219" s="544"/>
      <c r="G219" s="545"/>
      <c r="H219" s="324" t="s">
        <v>406</v>
      </c>
      <c r="I219" s="328" t="str">
        <f>IFERROR(VLOOKUP(I218,'P1'!$B:$AP,41,FALSE),"")</f>
        <v/>
      </c>
      <c r="J219" s="328" t="str">
        <f>IFERROR(VLOOKUP(J218,'P1'!$B:$AP,41,FALSE),"")</f>
        <v/>
      </c>
      <c r="K219" s="328" t="str">
        <f>IFERROR(VLOOKUP(K218,'P1'!$B:$AP,41,FALSE),"")</f>
        <v/>
      </c>
      <c r="L219" s="328" t="str">
        <f>IFERROR(VLOOKUP(L218,'P1'!$B:$AP,41,FALSE),"")</f>
        <v/>
      </c>
      <c r="M219" s="328" t="str">
        <f>IFERROR(VLOOKUP(M218,'P1'!$B:$AP,41,FALSE),"")</f>
        <v/>
      </c>
      <c r="N219" s="328" t="str">
        <f>IFERROR(VLOOKUP(N218,'P1'!$B:$AP,41,FALSE),"")</f>
        <v/>
      </c>
      <c r="O219" s="328" t="str">
        <f>IFERROR(VLOOKUP(O218,'P1'!$B:$AP,41,FALSE),"")</f>
        <v/>
      </c>
      <c r="P219" s="328" t="str">
        <f>IFERROR(VLOOKUP(P218,'P1'!$B:$AP,41,FALSE),"")</f>
        <v/>
      </c>
      <c r="Q219" s="328" t="str">
        <f>IFERROR(VLOOKUP(Q218,'P1'!$B:$AP,41,FALSE),"")</f>
        <v/>
      </c>
      <c r="R219" s="328" t="str">
        <f>IFERROR(VLOOKUP(R218,'P1'!$B:$AP,41,FALSE),"")</f>
        <v/>
      </c>
      <c r="S219" s="328" t="str">
        <f>IFERROR(VLOOKUP(S218,'P1'!$B:$AP,41,FALSE),"")</f>
        <v/>
      </c>
      <c r="T219" s="328" t="str">
        <f>IFERROR(VLOOKUP(T218,'P1'!$B:$AP,41,FALSE),"")</f>
        <v/>
      </c>
      <c r="U219" s="328" t="str">
        <f>IFERROR(VLOOKUP(U218,'P1'!$B:$AP,41,FALSE),"")</f>
        <v/>
      </c>
      <c r="V219" s="328" t="str">
        <f>IFERROR(VLOOKUP(V218,'P1'!$B:$AP,41,FALSE),"")</f>
        <v/>
      </c>
      <c r="W219" s="328" t="str">
        <f>IFERROR(VLOOKUP(W218,'P1'!$B:$AP,41,FALSE),"")</f>
        <v/>
      </c>
      <c r="X219" s="328" t="str">
        <f>IFERROR(VLOOKUP(X218,'P1'!$B:$AP,41,FALSE),"")</f>
        <v/>
      </c>
      <c r="Y219" s="328" t="str">
        <f>IFERROR(VLOOKUP(Y218,'P1'!$B:$AP,41,FALSE),"")</f>
        <v/>
      </c>
      <c r="Z219" s="328" t="str">
        <f>IFERROR(VLOOKUP(Z218,'P1'!$B:$AP,41,FALSE),"")</f>
        <v/>
      </c>
      <c r="AA219" s="328" t="str">
        <f>IFERROR(VLOOKUP(AA218,'P1'!$B:$AP,41,FALSE),"")</f>
        <v/>
      </c>
      <c r="AB219" s="328" t="str">
        <f>IFERROR(VLOOKUP(AB218,'P1'!$B:$AP,41,FALSE),"")</f>
        <v/>
      </c>
      <c r="AC219" s="328" t="str">
        <f>IFERROR(VLOOKUP(AC218,'P1'!$B:$AP,41,FALSE),"")</f>
        <v/>
      </c>
      <c r="AD219" s="328" t="str">
        <f>IFERROR(VLOOKUP(AD218,'P1'!$B:$AP,41,FALSE),"")</f>
        <v/>
      </c>
      <c r="AE219" s="328" t="str">
        <f>IFERROR(VLOOKUP(AE218,'P1'!$B:$AP,41,FALSE),"")</f>
        <v/>
      </c>
      <c r="AF219" s="328" t="str">
        <f>IFERROR(VLOOKUP(AF218,'P1'!$B:$AP,41,FALSE),"")</f>
        <v/>
      </c>
      <c r="AG219" s="328" t="str">
        <f>IFERROR(VLOOKUP(AG218,'P1'!$B:$AP,41,FALSE),"")</f>
        <v/>
      </c>
      <c r="AH219" s="328" t="str">
        <f>IFERROR(VLOOKUP(AH218,'P1'!$B:$AP,41,FALSE),"")</f>
        <v/>
      </c>
      <c r="AI219" s="328" t="str">
        <f>IFERROR(VLOOKUP(AI218,'P1'!$B:$AP,41,FALSE),"")</f>
        <v/>
      </c>
      <c r="AJ219" s="328" t="str">
        <f>IFERROR(VLOOKUP(AJ218,'P1'!$B:$AP,41,FALSE),"")</f>
        <v/>
      </c>
      <c r="AK219" s="328" t="str">
        <f>IFERROR(VLOOKUP(AK218,'P1'!$B:$AP,41,FALSE),"")</f>
        <v/>
      </c>
      <c r="AL219" s="328" t="str">
        <f>IFERROR(VLOOKUP(AL218,'P1'!$B:$AP,41,FALSE),"")</f>
        <v/>
      </c>
      <c r="AM219" s="328" t="str">
        <f>IFERROR(VLOOKUP(AM218,'P1'!$B:$AP,41,FALSE),"")</f>
        <v/>
      </c>
      <c r="AN219" s="549"/>
      <c r="AO219" s="527"/>
      <c r="AP219" s="553"/>
      <c r="AQ219" s="554"/>
      <c r="AR219" s="527"/>
      <c r="AS219" s="527"/>
      <c r="AT219" s="529"/>
      <c r="AU219" s="326" t="str">
        <f t="shared" ref="AU219" si="254">IFERROR(IF($D218="□",($AO218/$AK$6),($AO218/$AK$8)),"")</f>
        <v/>
      </c>
      <c r="AV219" s="326" t="str">
        <f t="shared" ref="AV219" si="255">IFERROR(IF($D218="□",($AN218/$AO$6),($AN218/$AO$8)),"")</f>
        <v/>
      </c>
      <c r="AX219" s="326" t="s">
        <v>565</v>
      </c>
      <c r="AY219" s="326" t="s">
        <v>565</v>
      </c>
    </row>
    <row r="220" spans="1:51" s="302" customFormat="1" ht="12" customHeight="1">
      <c r="A220" s="532"/>
      <c r="B220" s="535"/>
      <c r="C220" s="538"/>
      <c r="D220" s="541"/>
      <c r="E220" s="323"/>
      <c r="F220" s="546"/>
      <c r="G220" s="547"/>
      <c r="H220" s="327" t="s">
        <v>407</v>
      </c>
      <c r="I220" s="328" t="str">
        <f>IFERROR(VLOOKUP(I218,'P1'!$B:$AP,31,FALSE),"")</f>
        <v/>
      </c>
      <c r="J220" s="328" t="str">
        <f>IFERROR(VLOOKUP(J218,'P1'!$B:$AP,31,FALSE),"")</f>
        <v/>
      </c>
      <c r="K220" s="328" t="str">
        <f>IFERROR(VLOOKUP(K218,'P1'!$B:$AP,31,FALSE),"")</f>
        <v/>
      </c>
      <c r="L220" s="328" t="str">
        <f>IFERROR(VLOOKUP(L218,'P1'!$B:$AP,31,FALSE),"")</f>
        <v/>
      </c>
      <c r="M220" s="328" t="str">
        <f>IFERROR(VLOOKUP(M218,'P1'!$B:$AP,31,FALSE),"")</f>
        <v/>
      </c>
      <c r="N220" s="328" t="str">
        <f>IFERROR(VLOOKUP(N218,'P1'!$B:$AP,31,FALSE),"")</f>
        <v/>
      </c>
      <c r="O220" s="328" t="str">
        <f>IFERROR(VLOOKUP(O218,'P1'!$B:$AP,31,FALSE),"")</f>
        <v/>
      </c>
      <c r="P220" s="328" t="str">
        <f>IFERROR(VLOOKUP(P218,'P1'!$B:$AP,31,FALSE),"")</f>
        <v/>
      </c>
      <c r="Q220" s="328" t="str">
        <f>IFERROR(VLOOKUP(Q218,'P1'!$B:$AP,31,FALSE),"")</f>
        <v/>
      </c>
      <c r="R220" s="328" t="str">
        <f>IFERROR(VLOOKUP(R218,'P1'!$B:$AP,31,FALSE),"")</f>
        <v/>
      </c>
      <c r="S220" s="328" t="str">
        <f>IFERROR(VLOOKUP(S218,'P1'!$B:$AP,31,FALSE),"")</f>
        <v/>
      </c>
      <c r="T220" s="328" t="str">
        <f>IFERROR(VLOOKUP(T218,'P1'!$B:$AP,31,FALSE),"")</f>
        <v/>
      </c>
      <c r="U220" s="328" t="str">
        <f>IFERROR(VLOOKUP(U218,'P1'!$B:$AP,31,FALSE),"")</f>
        <v/>
      </c>
      <c r="V220" s="328" t="str">
        <f>IFERROR(VLOOKUP(V218,'P1'!$B:$AP,31,FALSE),"")</f>
        <v/>
      </c>
      <c r="W220" s="328" t="str">
        <f>IFERROR(VLOOKUP(W218,'P1'!$B:$AP,31,FALSE),"")</f>
        <v/>
      </c>
      <c r="X220" s="328" t="str">
        <f>IFERROR(VLOOKUP(X218,'P1'!$B:$AP,31,FALSE),"")</f>
        <v/>
      </c>
      <c r="Y220" s="328" t="str">
        <f>IFERROR(VLOOKUP(Y218,'P1'!$B:$AP,31,FALSE),"")</f>
        <v/>
      </c>
      <c r="Z220" s="328" t="str">
        <f>IFERROR(VLOOKUP(Z218,'P1'!$B:$AP,31,FALSE),"")</f>
        <v/>
      </c>
      <c r="AA220" s="328" t="str">
        <f>IFERROR(VLOOKUP(AA218,'P1'!$B:$AP,31,FALSE),"")</f>
        <v/>
      </c>
      <c r="AB220" s="328" t="str">
        <f>IFERROR(VLOOKUP(AB218,'P1'!$B:$AP,31,FALSE),"")</f>
        <v/>
      </c>
      <c r="AC220" s="328" t="str">
        <f>IFERROR(VLOOKUP(AC218,'P1'!$B:$AP,31,FALSE),"")</f>
        <v/>
      </c>
      <c r="AD220" s="328" t="str">
        <f>IFERROR(VLOOKUP(AD218,'P1'!$B:$AP,31,FALSE),"")</f>
        <v/>
      </c>
      <c r="AE220" s="328" t="str">
        <f>IFERROR(VLOOKUP(AE218,'P1'!$B:$AP,31,FALSE),"")</f>
        <v/>
      </c>
      <c r="AF220" s="328" t="str">
        <f>IFERROR(VLOOKUP(AF218,'P1'!$B:$AP,31,FALSE),"")</f>
        <v/>
      </c>
      <c r="AG220" s="328" t="str">
        <f>IFERROR(VLOOKUP(AG218,'P1'!$B:$AP,31,FALSE),"")</f>
        <v/>
      </c>
      <c r="AH220" s="328" t="str">
        <f>IFERROR(VLOOKUP(AH218,'P1'!$B:$AP,31,FALSE),"")</f>
        <v/>
      </c>
      <c r="AI220" s="328" t="str">
        <f>IFERROR(VLOOKUP(AI218,'P1'!$B:$AP,31,FALSE),"")</f>
        <v/>
      </c>
      <c r="AJ220" s="328" t="str">
        <f>IFERROR(VLOOKUP(AJ218,'P1'!$B:$AP,31,FALSE),"")</f>
        <v/>
      </c>
      <c r="AK220" s="328" t="str">
        <f>IFERROR(VLOOKUP(AK218,'P1'!$B:$AP,31,FALSE),"")</f>
        <v/>
      </c>
      <c r="AL220" s="328" t="str">
        <f>IFERROR(VLOOKUP(AL218,'P1'!$B:$AP,31,FALSE),"")</f>
        <v/>
      </c>
      <c r="AM220" s="328" t="str">
        <f>IFERROR(VLOOKUP(AM218,'P1'!$B:$AP,31,FALSE),"")</f>
        <v/>
      </c>
      <c r="AN220" s="550"/>
      <c r="AO220" s="528"/>
      <c r="AP220" s="555"/>
      <c r="AQ220" s="556"/>
      <c r="AR220" s="528"/>
      <c r="AS220" s="528"/>
      <c r="AT220" s="529"/>
      <c r="AU220" s="329"/>
      <c r="AV220" s="329"/>
      <c r="AX220" s="329"/>
      <c r="AY220" s="329"/>
    </row>
    <row r="221" spans="1:51" s="302" customFormat="1" ht="12" customHeight="1">
      <c r="A221" s="530">
        <v>67</v>
      </c>
      <c r="B221" s="533"/>
      <c r="C221" s="536"/>
      <c r="D221" s="539" t="s">
        <v>400</v>
      </c>
      <c r="E221" s="319"/>
      <c r="F221" s="542"/>
      <c r="G221" s="543"/>
      <c r="H221" s="320" t="s">
        <v>401</v>
      </c>
      <c r="I221" s="321"/>
      <c r="J221" s="321"/>
      <c r="K221" s="321"/>
      <c r="L221" s="321"/>
      <c r="M221" s="321"/>
      <c r="N221" s="321"/>
      <c r="O221" s="321"/>
      <c r="P221" s="321"/>
      <c r="Q221" s="321"/>
      <c r="R221" s="321"/>
      <c r="S221" s="321"/>
      <c r="T221" s="321"/>
      <c r="U221" s="321"/>
      <c r="V221" s="321"/>
      <c r="W221" s="321"/>
      <c r="X221" s="321"/>
      <c r="Y221" s="321"/>
      <c r="Z221" s="321"/>
      <c r="AA221" s="321"/>
      <c r="AB221" s="321"/>
      <c r="AC221" s="321"/>
      <c r="AD221" s="321"/>
      <c r="AE221" s="321"/>
      <c r="AF221" s="321"/>
      <c r="AG221" s="321"/>
      <c r="AH221" s="321"/>
      <c r="AI221" s="321"/>
      <c r="AJ221" s="321"/>
      <c r="AK221" s="321"/>
      <c r="AL221" s="321"/>
      <c r="AM221" s="321"/>
      <c r="AN221" s="548">
        <f t="shared" ref="AN221" si="256">IF(LEFT($AN$1,6)="共同生活援助",SUM(I222:AM222),SUM(I222:AM223))</f>
        <v>0</v>
      </c>
      <c r="AO221" s="526">
        <f>IF($AN$3="４週",AN221/4,AN221/(DAY(EOMONTH($I$21,0))/7))</f>
        <v>0</v>
      </c>
      <c r="AP221" s="551"/>
      <c r="AQ221" s="552"/>
      <c r="AR221" s="526" t="str">
        <f t="shared" ref="AR221" si="257">IF($AN$3="４週",AU222,AV222)</f>
        <v/>
      </c>
      <c r="AS221" s="526"/>
      <c r="AT221" s="529"/>
      <c r="AU221" s="322" t="s">
        <v>402</v>
      </c>
      <c r="AV221" s="322" t="s">
        <v>403</v>
      </c>
      <c r="AX221" s="322" t="s">
        <v>404</v>
      </c>
      <c r="AY221" s="322" t="s">
        <v>405</v>
      </c>
    </row>
    <row r="222" spans="1:51" s="302" customFormat="1" ht="12" customHeight="1">
      <c r="A222" s="531"/>
      <c r="B222" s="534"/>
      <c r="C222" s="537"/>
      <c r="D222" s="540"/>
      <c r="E222" s="323"/>
      <c r="F222" s="544"/>
      <c r="G222" s="545"/>
      <c r="H222" s="324" t="s">
        <v>406</v>
      </c>
      <c r="I222" s="328" t="str">
        <f>IFERROR(VLOOKUP(I221,'P1'!$B:$AP,41,FALSE),"")</f>
        <v/>
      </c>
      <c r="J222" s="328" t="str">
        <f>IFERROR(VLOOKUP(J221,'P1'!$B:$AP,41,FALSE),"")</f>
        <v/>
      </c>
      <c r="K222" s="328" t="str">
        <f>IFERROR(VLOOKUP(K221,'P1'!$B:$AP,41,FALSE),"")</f>
        <v/>
      </c>
      <c r="L222" s="328" t="str">
        <f>IFERROR(VLOOKUP(L221,'P1'!$B:$AP,41,FALSE),"")</f>
        <v/>
      </c>
      <c r="M222" s="328" t="str">
        <f>IFERROR(VLOOKUP(M221,'P1'!$B:$AP,41,FALSE),"")</f>
        <v/>
      </c>
      <c r="N222" s="328" t="str">
        <f>IFERROR(VLOOKUP(N221,'P1'!$B:$AP,41,FALSE),"")</f>
        <v/>
      </c>
      <c r="O222" s="328" t="str">
        <f>IFERROR(VLOOKUP(O221,'P1'!$B:$AP,41,FALSE),"")</f>
        <v/>
      </c>
      <c r="P222" s="328" t="str">
        <f>IFERROR(VLOOKUP(P221,'P1'!$B:$AP,41,FALSE),"")</f>
        <v/>
      </c>
      <c r="Q222" s="328" t="str">
        <f>IFERROR(VLOOKUP(Q221,'P1'!$B:$AP,41,FALSE),"")</f>
        <v/>
      </c>
      <c r="R222" s="328" t="str">
        <f>IFERROR(VLOOKUP(R221,'P1'!$B:$AP,41,FALSE),"")</f>
        <v/>
      </c>
      <c r="S222" s="328" t="str">
        <f>IFERROR(VLOOKUP(S221,'P1'!$B:$AP,41,FALSE),"")</f>
        <v/>
      </c>
      <c r="T222" s="328" t="str">
        <f>IFERROR(VLOOKUP(T221,'P1'!$B:$AP,41,FALSE),"")</f>
        <v/>
      </c>
      <c r="U222" s="328" t="str">
        <f>IFERROR(VLOOKUP(U221,'P1'!$B:$AP,41,FALSE),"")</f>
        <v/>
      </c>
      <c r="V222" s="328" t="str">
        <f>IFERROR(VLOOKUP(V221,'P1'!$B:$AP,41,FALSE),"")</f>
        <v/>
      </c>
      <c r="W222" s="328" t="str">
        <f>IFERROR(VLOOKUP(W221,'P1'!$B:$AP,41,FALSE),"")</f>
        <v/>
      </c>
      <c r="X222" s="328" t="str">
        <f>IFERROR(VLOOKUP(X221,'P1'!$B:$AP,41,FALSE),"")</f>
        <v/>
      </c>
      <c r="Y222" s="328" t="str">
        <f>IFERROR(VLOOKUP(Y221,'P1'!$B:$AP,41,FALSE),"")</f>
        <v/>
      </c>
      <c r="Z222" s="328" t="str">
        <f>IFERROR(VLOOKUP(Z221,'P1'!$B:$AP,41,FALSE),"")</f>
        <v/>
      </c>
      <c r="AA222" s="328" t="str">
        <f>IFERROR(VLOOKUP(AA221,'P1'!$B:$AP,41,FALSE),"")</f>
        <v/>
      </c>
      <c r="AB222" s="328" t="str">
        <f>IFERROR(VLOOKUP(AB221,'P1'!$B:$AP,41,FALSE),"")</f>
        <v/>
      </c>
      <c r="AC222" s="328" t="str">
        <f>IFERROR(VLOOKUP(AC221,'P1'!$B:$AP,41,FALSE),"")</f>
        <v/>
      </c>
      <c r="AD222" s="328" t="str">
        <f>IFERROR(VLOOKUP(AD221,'P1'!$B:$AP,41,FALSE),"")</f>
        <v/>
      </c>
      <c r="AE222" s="328" t="str">
        <f>IFERROR(VLOOKUP(AE221,'P1'!$B:$AP,41,FALSE),"")</f>
        <v/>
      </c>
      <c r="AF222" s="328" t="str">
        <f>IFERROR(VLOOKUP(AF221,'P1'!$B:$AP,41,FALSE),"")</f>
        <v/>
      </c>
      <c r="AG222" s="328" t="str">
        <f>IFERROR(VLOOKUP(AG221,'P1'!$B:$AP,41,FALSE),"")</f>
        <v/>
      </c>
      <c r="AH222" s="328" t="str">
        <f>IFERROR(VLOOKUP(AH221,'P1'!$B:$AP,41,FALSE),"")</f>
        <v/>
      </c>
      <c r="AI222" s="328" t="str">
        <f>IFERROR(VLOOKUP(AI221,'P1'!$B:$AP,41,FALSE),"")</f>
        <v/>
      </c>
      <c r="AJ222" s="328" t="str">
        <f>IFERROR(VLOOKUP(AJ221,'P1'!$B:$AP,41,FALSE),"")</f>
        <v/>
      </c>
      <c r="AK222" s="328" t="str">
        <f>IFERROR(VLOOKUP(AK221,'P1'!$B:$AP,41,FALSE),"")</f>
        <v/>
      </c>
      <c r="AL222" s="328" t="str">
        <f>IFERROR(VLOOKUP(AL221,'P1'!$B:$AP,41,FALSE),"")</f>
        <v/>
      </c>
      <c r="AM222" s="328" t="str">
        <f>IFERROR(VLOOKUP(AM221,'P1'!$B:$AP,41,FALSE),"")</f>
        <v/>
      </c>
      <c r="AN222" s="549"/>
      <c r="AO222" s="527"/>
      <c r="AP222" s="553"/>
      <c r="AQ222" s="554"/>
      <c r="AR222" s="527"/>
      <c r="AS222" s="527"/>
      <c r="AT222" s="529"/>
      <c r="AU222" s="326" t="str">
        <f t="shared" ref="AU222" si="258">IFERROR(IF($D221="□",($AO221/$AK$6),($AO221/$AK$8)),"")</f>
        <v/>
      </c>
      <c r="AV222" s="326" t="str">
        <f t="shared" ref="AV222" si="259">IFERROR(IF($D221="□",($AN221/$AO$6),($AN221/$AO$8)),"")</f>
        <v/>
      </c>
      <c r="AX222" s="326" t="s">
        <v>565</v>
      </c>
      <c r="AY222" s="326" t="s">
        <v>565</v>
      </c>
    </row>
    <row r="223" spans="1:51" s="302" customFormat="1" ht="12" customHeight="1">
      <c r="A223" s="532"/>
      <c r="B223" s="535"/>
      <c r="C223" s="538"/>
      <c r="D223" s="541"/>
      <c r="E223" s="323"/>
      <c r="F223" s="546"/>
      <c r="G223" s="547"/>
      <c r="H223" s="327" t="s">
        <v>407</v>
      </c>
      <c r="I223" s="328" t="str">
        <f>IFERROR(VLOOKUP(I221,'P1'!$B:$AP,31,FALSE),"")</f>
        <v/>
      </c>
      <c r="J223" s="328" t="str">
        <f>IFERROR(VLOOKUP(J221,'P1'!$B:$AP,31,FALSE),"")</f>
        <v/>
      </c>
      <c r="K223" s="328" t="str">
        <f>IFERROR(VLOOKUP(K221,'P1'!$B:$AP,31,FALSE),"")</f>
        <v/>
      </c>
      <c r="L223" s="328" t="str">
        <f>IFERROR(VLOOKUP(L221,'P1'!$B:$AP,31,FALSE),"")</f>
        <v/>
      </c>
      <c r="M223" s="328" t="str">
        <f>IFERROR(VLOOKUP(M221,'P1'!$B:$AP,31,FALSE),"")</f>
        <v/>
      </c>
      <c r="N223" s="328" t="str">
        <f>IFERROR(VLOOKUP(N221,'P1'!$B:$AP,31,FALSE),"")</f>
        <v/>
      </c>
      <c r="O223" s="328" t="str">
        <f>IFERROR(VLOOKUP(O221,'P1'!$B:$AP,31,FALSE),"")</f>
        <v/>
      </c>
      <c r="P223" s="328" t="str">
        <f>IFERROR(VLOOKUP(P221,'P1'!$B:$AP,31,FALSE),"")</f>
        <v/>
      </c>
      <c r="Q223" s="328" t="str">
        <f>IFERROR(VLOOKUP(Q221,'P1'!$B:$AP,31,FALSE),"")</f>
        <v/>
      </c>
      <c r="R223" s="328" t="str">
        <f>IFERROR(VLOOKUP(R221,'P1'!$B:$AP,31,FALSE),"")</f>
        <v/>
      </c>
      <c r="S223" s="328" t="str">
        <f>IFERROR(VLOOKUP(S221,'P1'!$B:$AP,31,FALSE),"")</f>
        <v/>
      </c>
      <c r="T223" s="328" t="str">
        <f>IFERROR(VLOOKUP(T221,'P1'!$B:$AP,31,FALSE),"")</f>
        <v/>
      </c>
      <c r="U223" s="328" t="str">
        <f>IFERROR(VLOOKUP(U221,'P1'!$B:$AP,31,FALSE),"")</f>
        <v/>
      </c>
      <c r="V223" s="328" t="str">
        <f>IFERROR(VLOOKUP(V221,'P1'!$B:$AP,31,FALSE),"")</f>
        <v/>
      </c>
      <c r="W223" s="328" t="str">
        <f>IFERROR(VLOOKUP(W221,'P1'!$B:$AP,31,FALSE),"")</f>
        <v/>
      </c>
      <c r="X223" s="328" t="str">
        <f>IFERROR(VLOOKUP(X221,'P1'!$B:$AP,31,FALSE),"")</f>
        <v/>
      </c>
      <c r="Y223" s="328" t="str">
        <f>IFERROR(VLOOKUP(Y221,'P1'!$B:$AP,31,FALSE),"")</f>
        <v/>
      </c>
      <c r="Z223" s="328" t="str">
        <f>IFERROR(VLOOKUP(Z221,'P1'!$B:$AP,31,FALSE),"")</f>
        <v/>
      </c>
      <c r="AA223" s="328" t="str">
        <f>IFERROR(VLOOKUP(AA221,'P1'!$B:$AP,31,FALSE),"")</f>
        <v/>
      </c>
      <c r="AB223" s="328" t="str">
        <f>IFERROR(VLOOKUP(AB221,'P1'!$B:$AP,31,FALSE),"")</f>
        <v/>
      </c>
      <c r="AC223" s="328" t="str">
        <f>IFERROR(VLOOKUP(AC221,'P1'!$B:$AP,31,FALSE),"")</f>
        <v/>
      </c>
      <c r="AD223" s="328" t="str">
        <f>IFERROR(VLOOKUP(AD221,'P1'!$B:$AP,31,FALSE),"")</f>
        <v/>
      </c>
      <c r="AE223" s="328" t="str">
        <f>IFERROR(VLOOKUP(AE221,'P1'!$B:$AP,31,FALSE),"")</f>
        <v/>
      </c>
      <c r="AF223" s="328" t="str">
        <f>IFERROR(VLOOKUP(AF221,'P1'!$B:$AP,31,FALSE),"")</f>
        <v/>
      </c>
      <c r="AG223" s="328" t="str">
        <f>IFERROR(VLOOKUP(AG221,'P1'!$B:$AP,31,FALSE),"")</f>
        <v/>
      </c>
      <c r="AH223" s="328" t="str">
        <f>IFERROR(VLOOKUP(AH221,'P1'!$B:$AP,31,FALSE),"")</f>
        <v/>
      </c>
      <c r="AI223" s="328" t="str">
        <f>IFERROR(VLOOKUP(AI221,'P1'!$B:$AP,31,FALSE),"")</f>
        <v/>
      </c>
      <c r="AJ223" s="328" t="str">
        <f>IFERROR(VLOOKUP(AJ221,'P1'!$B:$AP,31,FALSE),"")</f>
        <v/>
      </c>
      <c r="AK223" s="328" t="str">
        <f>IFERROR(VLOOKUP(AK221,'P1'!$B:$AP,31,FALSE),"")</f>
        <v/>
      </c>
      <c r="AL223" s="328" t="str">
        <f>IFERROR(VLOOKUP(AL221,'P1'!$B:$AP,31,FALSE),"")</f>
        <v/>
      </c>
      <c r="AM223" s="328" t="str">
        <f>IFERROR(VLOOKUP(AM221,'P1'!$B:$AP,31,FALSE),"")</f>
        <v/>
      </c>
      <c r="AN223" s="550"/>
      <c r="AO223" s="528"/>
      <c r="AP223" s="555"/>
      <c r="AQ223" s="556"/>
      <c r="AR223" s="528"/>
      <c r="AS223" s="528"/>
      <c r="AT223" s="529"/>
      <c r="AU223" s="329"/>
      <c r="AV223" s="329"/>
      <c r="AX223" s="329"/>
      <c r="AY223" s="329"/>
    </row>
    <row r="224" spans="1:51" s="302" customFormat="1" ht="12" customHeight="1">
      <c r="A224" s="530">
        <v>68</v>
      </c>
      <c r="B224" s="533"/>
      <c r="C224" s="567"/>
      <c r="D224" s="539" t="s">
        <v>400</v>
      </c>
      <c r="E224" s="319"/>
      <c r="F224" s="542"/>
      <c r="G224" s="543"/>
      <c r="H224" s="320" t="s">
        <v>401</v>
      </c>
      <c r="I224" s="321"/>
      <c r="J224" s="321"/>
      <c r="K224" s="321"/>
      <c r="L224" s="321"/>
      <c r="M224" s="321"/>
      <c r="N224" s="321"/>
      <c r="O224" s="321"/>
      <c r="P224" s="321"/>
      <c r="Q224" s="321"/>
      <c r="R224" s="321"/>
      <c r="S224" s="321"/>
      <c r="T224" s="321"/>
      <c r="U224" s="321"/>
      <c r="V224" s="321"/>
      <c r="W224" s="321"/>
      <c r="X224" s="321"/>
      <c r="Y224" s="321"/>
      <c r="Z224" s="321"/>
      <c r="AA224" s="321"/>
      <c r="AB224" s="321"/>
      <c r="AC224" s="321"/>
      <c r="AD224" s="321"/>
      <c r="AE224" s="321"/>
      <c r="AF224" s="321"/>
      <c r="AG224" s="321"/>
      <c r="AH224" s="321"/>
      <c r="AI224" s="321"/>
      <c r="AJ224" s="321"/>
      <c r="AK224" s="321"/>
      <c r="AL224" s="321"/>
      <c r="AM224" s="321"/>
      <c r="AN224" s="548">
        <f t="shared" ref="AN224" si="260">IF(LEFT($AN$1,6)="共同生活援助",SUM(I225:AM225),SUM(I225:AM226))</f>
        <v>0</v>
      </c>
      <c r="AO224" s="526">
        <f>IF($AN$3="４週",AN224/4,AN224/(DAY(EOMONTH($I$21,0))/7))</f>
        <v>0</v>
      </c>
      <c r="AP224" s="551"/>
      <c r="AQ224" s="552"/>
      <c r="AR224" s="526" t="str">
        <f t="shared" ref="AR224" si="261">IF($AN$3="４週",AU225,AV225)</f>
        <v/>
      </c>
      <c r="AS224" s="526"/>
      <c r="AT224" s="529"/>
      <c r="AU224" s="322" t="s">
        <v>402</v>
      </c>
      <c r="AV224" s="322" t="s">
        <v>403</v>
      </c>
      <c r="AX224" s="322" t="s">
        <v>404</v>
      </c>
      <c r="AY224" s="322" t="s">
        <v>405</v>
      </c>
    </row>
    <row r="225" spans="1:51" s="302" customFormat="1" ht="12" customHeight="1">
      <c r="A225" s="531"/>
      <c r="B225" s="534"/>
      <c r="C225" s="568"/>
      <c r="D225" s="540"/>
      <c r="E225" s="323"/>
      <c r="F225" s="544"/>
      <c r="G225" s="545"/>
      <c r="H225" s="324" t="s">
        <v>406</v>
      </c>
      <c r="I225" s="328" t="str">
        <f>IFERROR(VLOOKUP(I224,'P1'!$B:$AP,41,FALSE),"")</f>
        <v/>
      </c>
      <c r="J225" s="328" t="str">
        <f>IFERROR(VLOOKUP(J224,'P1'!$B:$AP,41,FALSE),"")</f>
        <v/>
      </c>
      <c r="K225" s="328" t="str">
        <f>IFERROR(VLOOKUP(K224,'P1'!$B:$AP,41,FALSE),"")</f>
        <v/>
      </c>
      <c r="L225" s="328" t="str">
        <f>IFERROR(VLOOKUP(L224,'P1'!$B:$AP,41,FALSE),"")</f>
        <v/>
      </c>
      <c r="M225" s="328" t="str">
        <f>IFERROR(VLOOKUP(M224,'P1'!$B:$AP,41,FALSE),"")</f>
        <v/>
      </c>
      <c r="N225" s="328" t="str">
        <f>IFERROR(VLOOKUP(N224,'P1'!$B:$AP,41,FALSE),"")</f>
        <v/>
      </c>
      <c r="O225" s="328" t="str">
        <f>IFERROR(VLOOKUP(O224,'P1'!$B:$AP,41,FALSE),"")</f>
        <v/>
      </c>
      <c r="P225" s="328" t="str">
        <f>IFERROR(VLOOKUP(P224,'P1'!$B:$AP,41,FALSE),"")</f>
        <v/>
      </c>
      <c r="Q225" s="328" t="str">
        <f>IFERROR(VLOOKUP(Q224,'P1'!$B:$AP,41,FALSE),"")</f>
        <v/>
      </c>
      <c r="R225" s="328" t="str">
        <f>IFERROR(VLOOKUP(R224,'P1'!$B:$AP,41,FALSE),"")</f>
        <v/>
      </c>
      <c r="S225" s="328" t="str">
        <f>IFERROR(VLOOKUP(S224,'P1'!$B:$AP,41,FALSE),"")</f>
        <v/>
      </c>
      <c r="T225" s="328" t="str">
        <f>IFERROR(VLOOKUP(T224,'P1'!$B:$AP,41,FALSE),"")</f>
        <v/>
      </c>
      <c r="U225" s="328" t="str">
        <f>IFERROR(VLOOKUP(U224,'P1'!$B:$AP,41,FALSE),"")</f>
        <v/>
      </c>
      <c r="V225" s="328" t="str">
        <f>IFERROR(VLOOKUP(V224,'P1'!$B:$AP,41,FALSE),"")</f>
        <v/>
      </c>
      <c r="W225" s="328" t="str">
        <f>IFERROR(VLOOKUP(W224,'P1'!$B:$AP,41,FALSE),"")</f>
        <v/>
      </c>
      <c r="X225" s="328" t="str">
        <f>IFERROR(VLOOKUP(X224,'P1'!$B:$AP,41,FALSE),"")</f>
        <v/>
      </c>
      <c r="Y225" s="328" t="str">
        <f>IFERROR(VLOOKUP(Y224,'P1'!$B:$AP,41,FALSE),"")</f>
        <v/>
      </c>
      <c r="Z225" s="328" t="str">
        <f>IFERROR(VLOOKUP(Z224,'P1'!$B:$AP,41,FALSE),"")</f>
        <v/>
      </c>
      <c r="AA225" s="328" t="str">
        <f>IFERROR(VLOOKUP(AA224,'P1'!$B:$AP,41,FALSE),"")</f>
        <v/>
      </c>
      <c r="AB225" s="328" t="str">
        <f>IFERROR(VLOOKUP(AB224,'P1'!$B:$AP,41,FALSE),"")</f>
        <v/>
      </c>
      <c r="AC225" s="328" t="str">
        <f>IFERROR(VLOOKUP(AC224,'P1'!$B:$AP,41,FALSE),"")</f>
        <v/>
      </c>
      <c r="AD225" s="328" t="str">
        <f>IFERROR(VLOOKUP(AD224,'P1'!$B:$AP,41,FALSE),"")</f>
        <v/>
      </c>
      <c r="AE225" s="328" t="str">
        <f>IFERROR(VLOOKUP(AE224,'P1'!$B:$AP,41,FALSE),"")</f>
        <v/>
      </c>
      <c r="AF225" s="328" t="str">
        <f>IFERROR(VLOOKUP(AF224,'P1'!$B:$AP,41,FALSE),"")</f>
        <v/>
      </c>
      <c r="AG225" s="328" t="str">
        <f>IFERROR(VLOOKUP(AG224,'P1'!$B:$AP,41,FALSE),"")</f>
        <v/>
      </c>
      <c r="AH225" s="328" t="str">
        <f>IFERROR(VLOOKUP(AH224,'P1'!$B:$AP,41,FALSE),"")</f>
        <v/>
      </c>
      <c r="AI225" s="328" t="str">
        <f>IFERROR(VLOOKUP(AI224,'P1'!$B:$AP,41,FALSE),"")</f>
        <v/>
      </c>
      <c r="AJ225" s="328" t="str">
        <f>IFERROR(VLOOKUP(AJ224,'P1'!$B:$AP,41,FALSE),"")</f>
        <v/>
      </c>
      <c r="AK225" s="328" t="str">
        <f>IFERROR(VLOOKUP(AK224,'P1'!$B:$AP,41,FALSE),"")</f>
        <v/>
      </c>
      <c r="AL225" s="328" t="str">
        <f>IFERROR(VLOOKUP(AL224,'P1'!$B:$AP,41,FALSE),"")</f>
        <v/>
      </c>
      <c r="AM225" s="328" t="str">
        <f>IFERROR(VLOOKUP(AM224,'P1'!$B:$AP,41,FALSE),"")</f>
        <v/>
      </c>
      <c r="AN225" s="549"/>
      <c r="AO225" s="527"/>
      <c r="AP225" s="553"/>
      <c r="AQ225" s="554"/>
      <c r="AR225" s="527"/>
      <c r="AS225" s="527"/>
      <c r="AT225" s="529"/>
      <c r="AU225" s="326" t="str">
        <f t="shared" ref="AU225" si="262">IFERROR(IF($D224="□",($AO224/$AK$6),($AO224/$AK$8)),"")</f>
        <v/>
      </c>
      <c r="AV225" s="326" t="str">
        <f t="shared" ref="AV225" si="263">IFERROR(IF($D224="□",($AN224/$AO$6),($AN224/$AO$8)),"")</f>
        <v/>
      </c>
      <c r="AX225" s="326" t="s">
        <v>565</v>
      </c>
      <c r="AY225" s="326" t="s">
        <v>565</v>
      </c>
    </row>
    <row r="226" spans="1:51" s="302" customFormat="1" ht="12" customHeight="1">
      <c r="A226" s="532"/>
      <c r="B226" s="535"/>
      <c r="C226" s="569"/>
      <c r="D226" s="541"/>
      <c r="E226" s="323"/>
      <c r="F226" s="546"/>
      <c r="G226" s="547"/>
      <c r="H226" s="327" t="s">
        <v>407</v>
      </c>
      <c r="I226" s="328" t="str">
        <f>IFERROR(VLOOKUP(I224,'P1'!$B:$AP,31,FALSE),"")</f>
        <v/>
      </c>
      <c r="J226" s="328" t="str">
        <f>IFERROR(VLOOKUP(J224,'P1'!$B:$AP,31,FALSE),"")</f>
        <v/>
      </c>
      <c r="K226" s="328" t="str">
        <f>IFERROR(VLOOKUP(K224,'P1'!$B:$AP,31,FALSE),"")</f>
        <v/>
      </c>
      <c r="L226" s="328" t="str">
        <f>IFERROR(VLOOKUP(L224,'P1'!$B:$AP,31,FALSE),"")</f>
        <v/>
      </c>
      <c r="M226" s="328" t="str">
        <f>IFERROR(VLOOKUP(M224,'P1'!$B:$AP,31,FALSE),"")</f>
        <v/>
      </c>
      <c r="N226" s="328" t="str">
        <f>IFERROR(VLOOKUP(N224,'P1'!$B:$AP,31,FALSE),"")</f>
        <v/>
      </c>
      <c r="O226" s="328" t="str">
        <f>IFERROR(VLOOKUP(O224,'P1'!$B:$AP,31,FALSE),"")</f>
        <v/>
      </c>
      <c r="P226" s="328" t="str">
        <f>IFERROR(VLOOKUP(P224,'P1'!$B:$AP,31,FALSE),"")</f>
        <v/>
      </c>
      <c r="Q226" s="328" t="str">
        <f>IFERROR(VLOOKUP(Q224,'P1'!$B:$AP,31,FALSE),"")</f>
        <v/>
      </c>
      <c r="R226" s="328" t="str">
        <f>IFERROR(VLOOKUP(R224,'P1'!$B:$AP,31,FALSE),"")</f>
        <v/>
      </c>
      <c r="S226" s="328" t="str">
        <f>IFERROR(VLOOKUP(S224,'P1'!$B:$AP,31,FALSE),"")</f>
        <v/>
      </c>
      <c r="T226" s="328" t="str">
        <f>IFERROR(VLOOKUP(T224,'P1'!$B:$AP,31,FALSE),"")</f>
        <v/>
      </c>
      <c r="U226" s="328" t="str">
        <f>IFERROR(VLOOKUP(U224,'P1'!$B:$AP,31,FALSE),"")</f>
        <v/>
      </c>
      <c r="V226" s="328" t="str">
        <f>IFERROR(VLOOKUP(V224,'P1'!$B:$AP,31,FALSE),"")</f>
        <v/>
      </c>
      <c r="W226" s="328" t="str">
        <f>IFERROR(VLOOKUP(W224,'P1'!$B:$AP,31,FALSE),"")</f>
        <v/>
      </c>
      <c r="X226" s="328" t="str">
        <f>IFERROR(VLOOKUP(X224,'P1'!$B:$AP,31,FALSE),"")</f>
        <v/>
      </c>
      <c r="Y226" s="328" t="str">
        <f>IFERROR(VLOOKUP(Y224,'P1'!$B:$AP,31,FALSE),"")</f>
        <v/>
      </c>
      <c r="Z226" s="328" t="str">
        <f>IFERROR(VLOOKUP(Z224,'P1'!$B:$AP,31,FALSE),"")</f>
        <v/>
      </c>
      <c r="AA226" s="328" t="str">
        <f>IFERROR(VLOOKUP(AA224,'P1'!$B:$AP,31,FALSE),"")</f>
        <v/>
      </c>
      <c r="AB226" s="328" t="str">
        <f>IFERROR(VLOOKUP(AB224,'P1'!$B:$AP,31,FALSE),"")</f>
        <v/>
      </c>
      <c r="AC226" s="328" t="str">
        <f>IFERROR(VLOOKUP(AC224,'P1'!$B:$AP,31,FALSE),"")</f>
        <v/>
      </c>
      <c r="AD226" s="328" t="str">
        <f>IFERROR(VLOOKUP(AD224,'P1'!$B:$AP,31,FALSE),"")</f>
        <v/>
      </c>
      <c r="AE226" s="328" t="str">
        <f>IFERROR(VLOOKUP(AE224,'P1'!$B:$AP,31,FALSE),"")</f>
        <v/>
      </c>
      <c r="AF226" s="328" t="str">
        <f>IFERROR(VLOOKUP(AF224,'P1'!$B:$AP,31,FALSE),"")</f>
        <v/>
      </c>
      <c r="AG226" s="328" t="str">
        <f>IFERROR(VLOOKUP(AG224,'P1'!$B:$AP,31,FALSE),"")</f>
        <v/>
      </c>
      <c r="AH226" s="328" t="str">
        <f>IFERROR(VLOOKUP(AH224,'P1'!$B:$AP,31,FALSE),"")</f>
        <v/>
      </c>
      <c r="AI226" s="328" t="str">
        <f>IFERROR(VLOOKUP(AI224,'P1'!$B:$AP,31,FALSE),"")</f>
        <v/>
      </c>
      <c r="AJ226" s="328" t="str">
        <f>IFERROR(VLOOKUP(AJ224,'P1'!$B:$AP,31,FALSE),"")</f>
        <v/>
      </c>
      <c r="AK226" s="328" t="str">
        <f>IFERROR(VLOOKUP(AK224,'P1'!$B:$AP,31,FALSE),"")</f>
        <v/>
      </c>
      <c r="AL226" s="328" t="str">
        <f>IFERROR(VLOOKUP(AL224,'P1'!$B:$AP,31,FALSE),"")</f>
        <v/>
      </c>
      <c r="AM226" s="328" t="str">
        <f>IFERROR(VLOOKUP(AM224,'P1'!$B:$AP,31,FALSE),"")</f>
        <v/>
      </c>
      <c r="AN226" s="550"/>
      <c r="AO226" s="528"/>
      <c r="AP226" s="555"/>
      <c r="AQ226" s="556"/>
      <c r="AR226" s="528"/>
      <c r="AS226" s="528"/>
      <c r="AT226" s="529"/>
      <c r="AU226" s="329"/>
      <c r="AV226" s="329"/>
      <c r="AX226" s="329"/>
      <c r="AY226" s="329"/>
    </row>
    <row r="227" spans="1:51" s="302" customFormat="1" ht="12" customHeight="1">
      <c r="A227" s="530">
        <v>69</v>
      </c>
      <c r="B227" s="533"/>
      <c r="C227" s="536"/>
      <c r="D227" s="539" t="s">
        <v>400</v>
      </c>
      <c r="E227" s="319"/>
      <c r="F227" s="542"/>
      <c r="G227" s="543"/>
      <c r="H227" s="320" t="s">
        <v>401</v>
      </c>
      <c r="I227" s="321"/>
      <c r="J227" s="321"/>
      <c r="K227" s="321"/>
      <c r="L227" s="321"/>
      <c r="M227" s="321"/>
      <c r="N227" s="321"/>
      <c r="O227" s="321"/>
      <c r="P227" s="321"/>
      <c r="Q227" s="321"/>
      <c r="R227" s="321"/>
      <c r="S227" s="321"/>
      <c r="T227" s="321"/>
      <c r="U227" s="321"/>
      <c r="V227" s="321"/>
      <c r="W227" s="321"/>
      <c r="X227" s="321"/>
      <c r="Y227" s="321"/>
      <c r="Z227" s="321"/>
      <c r="AA227" s="321"/>
      <c r="AB227" s="321"/>
      <c r="AC227" s="321"/>
      <c r="AD227" s="321"/>
      <c r="AE227" s="321"/>
      <c r="AF227" s="321"/>
      <c r="AG227" s="321"/>
      <c r="AH227" s="321"/>
      <c r="AI227" s="321"/>
      <c r="AJ227" s="321"/>
      <c r="AK227" s="321"/>
      <c r="AL227" s="321"/>
      <c r="AM227" s="321"/>
      <c r="AN227" s="548">
        <f t="shared" ref="AN227" si="264">IF(LEFT($AN$1,6)="共同生活援助",SUM(I228:AM228),SUM(I228:AM229))</f>
        <v>0</v>
      </c>
      <c r="AO227" s="526">
        <f>IF($AN$3="４週",AN227/4,AN227/(DAY(EOMONTH($I$21,0))/7))</f>
        <v>0</v>
      </c>
      <c r="AP227" s="551"/>
      <c r="AQ227" s="552"/>
      <c r="AR227" s="526" t="str">
        <f t="shared" ref="AR227" si="265">IF($AN$3="４週",AU228,AV228)</f>
        <v/>
      </c>
      <c r="AS227" s="526"/>
      <c r="AT227" s="529"/>
      <c r="AU227" s="322" t="s">
        <v>402</v>
      </c>
      <c r="AV227" s="322" t="s">
        <v>403</v>
      </c>
      <c r="AX227" s="322" t="s">
        <v>404</v>
      </c>
      <c r="AY227" s="322" t="s">
        <v>405</v>
      </c>
    </row>
    <row r="228" spans="1:51" s="302" customFormat="1" ht="12" customHeight="1">
      <c r="A228" s="531"/>
      <c r="B228" s="534"/>
      <c r="C228" s="537"/>
      <c r="D228" s="540"/>
      <c r="E228" s="323"/>
      <c r="F228" s="544"/>
      <c r="G228" s="545"/>
      <c r="H228" s="324" t="s">
        <v>406</v>
      </c>
      <c r="I228" s="328" t="str">
        <f>IFERROR(VLOOKUP(I227,'P1'!$B:$AP,41,FALSE),"")</f>
        <v/>
      </c>
      <c r="J228" s="328" t="str">
        <f>IFERROR(VLOOKUP(J227,'P1'!$B:$AP,41,FALSE),"")</f>
        <v/>
      </c>
      <c r="K228" s="328" t="str">
        <f>IFERROR(VLOOKUP(K227,'P1'!$B:$AP,41,FALSE),"")</f>
        <v/>
      </c>
      <c r="L228" s="328" t="str">
        <f>IFERROR(VLOOKUP(L227,'P1'!$B:$AP,41,FALSE),"")</f>
        <v/>
      </c>
      <c r="M228" s="328" t="str">
        <f>IFERROR(VLOOKUP(M227,'P1'!$B:$AP,41,FALSE),"")</f>
        <v/>
      </c>
      <c r="N228" s="328" t="str">
        <f>IFERROR(VLOOKUP(N227,'P1'!$B:$AP,41,FALSE),"")</f>
        <v/>
      </c>
      <c r="O228" s="328" t="str">
        <f>IFERROR(VLOOKUP(O227,'P1'!$B:$AP,41,FALSE),"")</f>
        <v/>
      </c>
      <c r="P228" s="328" t="str">
        <f>IFERROR(VLOOKUP(P227,'P1'!$B:$AP,41,FALSE),"")</f>
        <v/>
      </c>
      <c r="Q228" s="328" t="str">
        <f>IFERROR(VLOOKUP(Q227,'P1'!$B:$AP,41,FALSE),"")</f>
        <v/>
      </c>
      <c r="R228" s="328" t="str">
        <f>IFERROR(VLOOKUP(R227,'P1'!$B:$AP,41,FALSE),"")</f>
        <v/>
      </c>
      <c r="S228" s="328" t="str">
        <f>IFERROR(VLOOKUP(S227,'P1'!$B:$AP,41,FALSE),"")</f>
        <v/>
      </c>
      <c r="T228" s="328" t="str">
        <f>IFERROR(VLOOKUP(T227,'P1'!$B:$AP,41,FALSE),"")</f>
        <v/>
      </c>
      <c r="U228" s="328" t="str">
        <f>IFERROR(VLOOKUP(U227,'P1'!$B:$AP,41,FALSE),"")</f>
        <v/>
      </c>
      <c r="V228" s="328" t="str">
        <f>IFERROR(VLOOKUP(V227,'P1'!$B:$AP,41,FALSE),"")</f>
        <v/>
      </c>
      <c r="W228" s="328" t="str">
        <f>IFERROR(VLOOKUP(W227,'P1'!$B:$AP,41,FALSE),"")</f>
        <v/>
      </c>
      <c r="X228" s="328" t="str">
        <f>IFERROR(VLOOKUP(X227,'P1'!$B:$AP,41,FALSE),"")</f>
        <v/>
      </c>
      <c r="Y228" s="328" t="str">
        <f>IFERROR(VLOOKUP(Y227,'P1'!$B:$AP,41,FALSE),"")</f>
        <v/>
      </c>
      <c r="Z228" s="328" t="str">
        <f>IFERROR(VLOOKUP(Z227,'P1'!$B:$AP,41,FALSE),"")</f>
        <v/>
      </c>
      <c r="AA228" s="328" t="str">
        <f>IFERROR(VLOOKUP(AA227,'P1'!$B:$AP,41,FALSE),"")</f>
        <v/>
      </c>
      <c r="AB228" s="328" t="str">
        <f>IFERROR(VLOOKUP(AB227,'P1'!$B:$AP,41,FALSE),"")</f>
        <v/>
      </c>
      <c r="AC228" s="328" t="str">
        <f>IFERROR(VLOOKUP(AC227,'P1'!$B:$AP,41,FALSE),"")</f>
        <v/>
      </c>
      <c r="AD228" s="328" t="str">
        <f>IFERROR(VLOOKUP(AD227,'P1'!$B:$AP,41,FALSE),"")</f>
        <v/>
      </c>
      <c r="AE228" s="328" t="str">
        <f>IFERROR(VLOOKUP(AE227,'P1'!$B:$AP,41,FALSE),"")</f>
        <v/>
      </c>
      <c r="AF228" s="328" t="str">
        <f>IFERROR(VLOOKUP(AF227,'P1'!$B:$AP,41,FALSE),"")</f>
        <v/>
      </c>
      <c r="AG228" s="328" t="str">
        <f>IFERROR(VLOOKUP(AG227,'P1'!$B:$AP,41,FALSE),"")</f>
        <v/>
      </c>
      <c r="AH228" s="328" t="str">
        <f>IFERROR(VLOOKUP(AH227,'P1'!$B:$AP,41,FALSE),"")</f>
        <v/>
      </c>
      <c r="AI228" s="328" t="str">
        <f>IFERROR(VLOOKUP(AI227,'P1'!$B:$AP,41,FALSE),"")</f>
        <v/>
      </c>
      <c r="AJ228" s="328" t="str">
        <f>IFERROR(VLOOKUP(AJ227,'P1'!$B:$AP,41,FALSE),"")</f>
        <v/>
      </c>
      <c r="AK228" s="328" t="str">
        <f>IFERROR(VLOOKUP(AK227,'P1'!$B:$AP,41,FALSE),"")</f>
        <v/>
      </c>
      <c r="AL228" s="328" t="str">
        <f>IFERROR(VLOOKUP(AL227,'P1'!$B:$AP,41,FALSE),"")</f>
        <v/>
      </c>
      <c r="AM228" s="328" t="str">
        <f>IFERROR(VLOOKUP(AM227,'P1'!$B:$AP,41,FALSE),"")</f>
        <v/>
      </c>
      <c r="AN228" s="549"/>
      <c r="AO228" s="527"/>
      <c r="AP228" s="553"/>
      <c r="AQ228" s="554"/>
      <c r="AR228" s="527"/>
      <c r="AS228" s="527"/>
      <c r="AT228" s="529"/>
      <c r="AU228" s="326" t="str">
        <f t="shared" ref="AU228" si="266">IFERROR(IF($D227="□",($AO227/$AK$6),($AO227/$AK$8)),"")</f>
        <v/>
      </c>
      <c r="AV228" s="326" t="str">
        <f t="shared" ref="AV228" si="267">IFERROR(IF($D227="□",($AN227/$AO$6),($AN227/$AO$8)),"")</f>
        <v/>
      </c>
      <c r="AX228" s="326" t="s">
        <v>565</v>
      </c>
      <c r="AY228" s="326" t="s">
        <v>565</v>
      </c>
    </row>
    <row r="229" spans="1:51" s="302" customFormat="1" ht="12" customHeight="1">
      <c r="A229" s="532"/>
      <c r="B229" s="535"/>
      <c r="C229" s="538"/>
      <c r="D229" s="541"/>
      <c r="E229" s="323"/>
      <c r="F229" s="546"/>
      <c r="G229" s="547"/>
      <c r="H229" s="327" t="s">
        <v>407</v>
      </c>
      <c r="I229" s="328" t="str">
        <f>IFERROR(VLOOKUP(I227,'P1'!$B:$AP,31,FALSE),"")</f>
        <v/>
      </c>
      <c r="J229" s="328" t="str">
        <f>IFERROR(VLOOKUP(J227,'P1'!$B:$AP,31,FALSE),"")</f>
        <v/>
      </c>
      <c r="K229" s="328" t="str">
        <f>IFERROR(VLOOKUP(K227,'P1'!$B:$AP,31,FALSE),"")</f>
        <v/>
      </c>
      <c r="L229" s="328" t="str">
        <f>IFERROR(VLOOKUP(L227,'P1'!$B:$AP,31,FALSE),"")</f>
        <v/>
      </c>
      <c r="M229" s="328" t="str">
        <f>IFERROR(VLOOKUP(M227,'P1'!$B:$AP,31,FALSE),"")</f>
        <v/>
      </c>
      <c r="N229" s="328" t="str">
        <f>IFERROR(VLOOKUP(N227,'P1'!$B:$AP,31,FALSE),"")</f>
        <v/>
      </c>
      <c r="O229" s="328" t="str">
        <f>IFERROR(VLOOKUP(O227,'P1'!$B:$AP,31,FALSE),"")</f>
        <v/>
      </c>
      <c r="P229" s="328" t="str">
        <f>IFERROR(VLOOKUP(P227,'P1'!$B:$AP,31,FALSE),"")</f>
        <v/>
      </c>
      <c r="Q229" s="328" t="str">
        <f>IFERROR(VLOOKUP(Q227,'P1'!$B:$AP,31,FALSE),"")</f>
        <v/>
      </c>
      <c r="R229" s="328" t="str">
        <f>IFERROR(VLOOKUP(R227,'P1'!$B:$AP,31,FALSE),"")</f>
        <v/>
      </c>
      <c r="S229" s="328" t="str">
        <f>IFERROR(VLOOKUP(S227,'P1'!$B:$AP,31,FALSE),"")</f>
        <v/>
      </c>
      <c r="T229" s="328" t="str">
        <f>IFERROR(VLOOKUP(T227,'P1'!$B:$AP,31,FALSE),"")</f>
        <v/>
      </c>
      <c r="U229" s="328" t="str">
        <f>IFERROR(VLOOKUP(U227,'P1'!$B:$AP,31,FALSE),"")</f>
        <v/>
      </c>
      <c r="V229" s="328" t="str">
        <f>IFERROR(VLOOKUP(V227,'P1'!$B:$AP,31,FALSE),"")</f>
        <v/>
      </c>
      <c r="W229" s="328" t="str">
        <f>IFERROR(VLOOKUP(W227,'P1'!$B:$AP,31,FALSE),"")</f>
        <v/>
      </c>
      <c r="X229" s="328" t="str">
        <f>IFERROR(VLOOKUP(X227,'P1'!$B:$AP,31,FALSE),"")</f>
        <v/>
      </c>
      <c r="Y229" s="328" t="str">
        <f>IFERROR(VLOOKUP(Y227,'P1'!$B:$AP,31,FALSE),"")</f>
        <v/>
      </c>
      <c r="Z229" s="328" t="str">
        <f>IFERROR(VLOOKUP(Z227,'P1'!$B:$AP,31,FALSE),"")</f>
        <v/>
      </c>
      <c r="AA229" s="328" t="str">
        <f>IFERROR(VLOOKUP(AA227,'P1'!$B:$AP,31,FALSE),"")</f>
        <v/>
      </c>
      <c r="AB229" s="328" t="str">
        <f>IFERROR(VLOOKUP(AB227,'P1'!$B:$AP,31,FALSE),"")</f>
        <v/>
      </c>
      <c r="AC229" s="328" t="str">
        <f>IFERROR(VLOOKUP(AC227,'P1'!$B:$AP,31,FALSE),"")</f>
        <v/>
      </c>
      <c r="AD229" s="328" t="str">
        <f>IFERROR(VLOOKUP(AD227,'P1'!$B:$AP,31,FALSE),"")</f>
        <v/>
      </c>
      <c r="AE229" s="328" t="str">
        <f>IFERROR(VLOOKUP(AE227,'P1'!$B:$AP,31,FALSE),"")</f>
        <v/>
      </c>
      <c r="AF229" s="328" t="str">
        <f>IFERROR(VLOOKUP(AF227,'P1'!$B:$AP,31,FALSE),"")</f>
        <v/>
      </c>
      <c r="AG229" s="328" t="str">
        <f>IFERROR(VLOOKUP(AG227,'P1'!$B:$AP,31,FALSE),"")</f>
        <v/>
      </c>
      <c r="AH229" s="328" t="str">
        <f>IFERROR(VLOOKUP(AH227,'P1'!$B:$AP,31,FALSE),"")</f>
        <v/>
      </c>
      <c r="AI229" s="328" t="str">
        <f>IFERROR(VLOOKUP(AI227,'P1'!$B:$AP,31,FALSE),"")</f>
        <v/>
      </c>
      <c r="AJ229" s="328" t="str">
        <f>IFERROR(VLOOKUP(AJ227,'P1'!$B:$AP,31,FALSE),"")</f>
        <v/>
      </c>
      <c r="AK229" s="328" t="str">
        <f>IFERROR(VLOOKUP(AK227,'P1'!$B:$AP,31,FALSE),"")</f>
        <v/>
      </c>
      <c r="AL229" s="328" t="str">
        <f>IFERROR(VLOOKUP(AL227,'P1'!$B:$AP,31,FALSE),"")</f>
        <v/>
      </c>
      <c r="AM229" s="328" t="str">
        <f>IFERROR(VLOOKUP(AM227,'P1'!$B:$AP,31,FALSE),"")</f>
        <v/>
      </c>
      <c r="AN229" s="550"/>
      <c r="AO229" s="528"/>
      <c r="AP229" s="555"/>
      <c r="AQ229" s="556"/>
      <c r="AR229" s="528"/>
      <c r="AS229" s="528"/>
      <c r="AT229" s="529"/>
      <c r="AU229" s="329"/>
      <c r="AV229" s="329"/>
      <c r="AX229" s="329"/>
      <c r="AY229" s="329"/>
    </row>
    <row r="230" spans="1:51" s="302" customFormat="1" ht="12" customHeight="1">
      <c r="A230" s="530">
        <v>70</v>
      </c>
      <c r="B230" s="533"/>
      <c r="C230" s="536"/>
      <c r="D230" s="539" t="s">
        <v>400</v>
      </c>
      <c r="E230" s="319"/>
      <c r="F230" s="542"/>
      <c r="G230" s="543"/>
      <c r="H230" s="320" t="s">
        <v>401</v>
      </c>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548">
        <f t="shared" ref="AN230" si="268">IF(LEFT($AN$1,6)="共同生活援助",SUM(I231:AM231),SUM(I231:AM232))</f>
        <v>0</v>
      </c>
      <c r="AO230" s="526">
        <f>IF($AN$3="４週",AN230/4,AN230/(DAY(EOMONTH($I$21,0))/7))</f>
        <v>0</v>
      </c>
      <c r="AP230" s="551"/>
      <c r="AQ230" s="552"/>
      <c r="AR230" s="526" t="str">
        <f t="shared" ref="AR230" si="269">IF($AN$3="４週",AU231,AV231)</f>
        <v/>
      </c>
      <c r="AS230" s="526"/>
      <c r="AT230" s="529"/>
      <c r="AU230" s="322" t="s">
        <v>402</v>
      </c>
      <c r="AV230" s="322" t="s">
        <v>403</v>
      </c>
      <c r="AX230" s="322" t="s">
        <v>404</v>
      </c>
      <c r="AY230" s="322" t="s">
        <v>405</v>
      </c>
    </row>
    <row r="231" spans="1:51" s="302" customFormat="1" ht="12" customHeight="1">
      <c r="A231" s="531"/>
      <c r="B231" s="534"/>
      <c r="C231" s="537"/>
      <c r="D231" s="540"/>
      <c r="E231" s="323"/>
      <c r="F231" s="544"/>
      <c r="G231" s="545"/>
      <c r="H231" s="324" t="s">
        <v>406</v>
      </c>
      <c r="I231" s="328" t="str">
        <f>IFERROR(VLOOKUP(I230,'P1'!$B:$AP,41,FALSE),"")</f>
        <v/>
      </c>
      <c r="J231" s="328" t="str">
        <f>IFERROR(VLOOKUP(J230,'P1'!$B:$AP,41,FALSE),"")</f>
        <v/>
      </c>
      <c r="K231" s="328" t="str">
        <f>IFERROR(VLOOKUP(K230,'P1'!$B:$AP,41,FALSE),"")</f>
        <v/>
      </c>
      <c r="L231" s="328" t="str">
        <f>IFERROR(VLOOKUP(L230,'P1'!$B:$AP,41,FALSE),"")</f>
        <v/>
      </c>
      <c r="M231" s="328" t="str">
        <f>IFERROR(VLOOKUP(M230,'P1'!$B:$AP,41,FALSE),"")</f>
        <v/>
      </c>
      <c r="N231" s="328" t="str">
        <f>IFERROR(VLOOKUP(N230,'P1'!$B:$AP,41,FALSE),"")</f>
        <v/>
      </c>
      <c r="O231" s="328" t="str">
        <f>IFERROR(VLOOKUP(O230,'P1'!$B:$AP,41,FALSE),"")</f>
        <v/>
      </c>
      <c r="P231" s="328" t="str">
        <f>IFERROR(VLOOKUP(P230,'P1'!$B:$AP,41,FALSE),"")</f>
        <v/>
      </c>
      <c r="Q231" s="328" t="str">
        <f>IFERROR(VLOOKUP(Q230,'P1'!$B:$AP,41,FALSE),"")</f>
        <v/>
      </c>
      <c r="R231" s="328" t="str">
        <f>IFERROR(VLOOKUP(R230,'P1'!$B:$AP,41,FALSE),"")</f>
        <v/>
      </c>
      <c r="S231" s="328" t="str">
        <f>IFERROR(VLOOKUP(S230,'P1'!$B:$AP,41,FALSE),"")</f>
        <v/>
      </c>
      <c r="T231" s="328" t="str">
        <f>IFERROR(VLOOKUP(T230,'P1'!$B:$AP,41,FALSE),"")</f>
        <v/>
      </c>
      <c r="U231" s="328" t="str">
        <f>IFERROR(VLOOKUP(U230,'P1'!$B:$AP,41,FALSE),"")</f>
        <v/>
      </c>
      <c r="V231" s="328" t="str">
        <f>IFERROR(VLOOKUP(V230,'P1'!$B:$AP,41,FALSE),"")</f>
        <v/>
      </c>
      <c r="W231" s="328" t="str">
        <f>IFERROR(VLOOKUP(W230,'P1'!$B:$AP,41,FALSE),"")</f>
        <v/>
      </c>
      <c r="X231" s="328" t="str">
        <f>IFERROR(VLOOKUP(X230,'P1'!$B:$AP,41,FALSE),"")</f>
        <v/>
      </c>
      <c r="Y231" s="328" t="str">
        <f>IFERROR(VLOOKUP(Y230,'P1'!$B:$AP,41,FALSE),"")</f>
        <v/>
      </c>
      <c r="Z231" s="328" t="str">
        <f>IFERROR(VLOOKUP(Z230,'P1'!$B:$AP,41,FALSE),"")</f>
        <v/>
      </c>
      <c r="AA231" s="328" t="str">
        <f>IFERROR(VLOOKUP(AA230,'P1'!$B:$AP,41,FALSE),"")</f>
        <v/>
      </c>
      <c r="AB231" s="328" t="str">
        <f>IFERROR(VLOOKUP(AB230,'P1'!$B:$AP,41,FALSE),"")</f>
        <v/>
      </c>
      <c r="AC231" s="328" t="str">
        <f>IFERROR(VLOOKUP(AC230,'P1'!$B:$AP,41,FALSE),"")</f>
        <v/>
      </c>
      <c r="AD231" s="328" t="str">
        <f>IFERROR(VLOOKUP(AD230,'P1'!$B:$AP,41,FALSE),"")</f>
        <v/>
      </c>
      <c r="AE231" s="328" t="str">
        <f>IFERROR(VLOOKUP(AE230,'P1'!$B:$AP,41,FALSE),"")</f>
        <v/>
      </c>
      <c r="AF231" s="328" t="str">
        <f>IFERROR(VLOOKUP(AF230,'P1'!$B:$AP,41,FALSE),"")</f>
        <v/>
      </c>
      <c r="AG231" s="328" t="str">
        <f>IFERROR(VLOOKUP(AG230,'P1'!$B:$AP,41,FALSE),"")</f>
        <v/>
      </c>
      <c r="AH231" s="328" t="str">
        <f>IFERROR(VLOOKUP(AH230,'P1'!$B:$AP,41,FALSE),"")</f>
        <v/>
      </c>
      <c r="AI231" s="328" t="str">
        <f>IFERROR(VLOOKUP(AI230,'P1'!$B:$AP,41,FALSE),"")</f>
        <v/>
      </c>
      <c r="AJ231" s="328" t="str">
        <f>IFERROR(VLOOKUP(AJ230,'P1'!$B:$AP,41,FALSE),"")</f>
        <v/>
      </c>
      <c r="AK231" s="328" t="str">
        <f>IFERROR(VLOOKUP(AK230,'P1'!$B:$AP,41,FALSE),"")</f>
        <v/>
      </c>
      <c r="AL231" s="328" t="str">
        <f>IFERROR(VLOOKUP(AL230,'P1'!$B:$AP,41,FALSE),"")</f>
        <v/>
      </c>
      <c r="AM231" s="328" t="str">
        <f>IFERROR(VLOOKUP(AM230,'P1'!$B:$AP,41,FALSE),"")</f>
        <v/>
      </c>
      <c r="AN231" s="549"/>
      <c r="AO231" s="527"/>
      <c r="AP231" s="553"/>
      <c r="AQ231" s="554"/>
      <c r="AR231" s="527"/>
      <c r="AS231" s="527"/>
      <c r="AT231" s="529"/>
      <c r="AU231" s="326" t="str">
        <f t="shared" ref="AU231" si="270">IFERROR(IF($D230="□",($AO230/$AK$6),($AO230/$AK$8)),"")</f>
        <v/>
      </c>
      <c r="AV231" s="326" t="str">
        <f t="shared" ref="AV231" si="271">IFERROR(IF($D230="□",($AN230/$AO$6),($AN230/$AO$8)),"")</f>
        <v/>
      </c>
      <c r="AX231" s="326" t="s">
        <v>565</v>
      </c>
      <c r="AY231" s="326" t="s">
        <v>565</v>
      </c>
    </row>
    <row r="232" spans="1:51" s="302" customFormat="1" ht="12" customHeight="1">
      <c r="A232" s="532"/>
      <c r="B232" s="535"/>
      <c r="C232" s="538"/>
      <c r="D232" s="541"/>
      <c r="E232" s="323"/>
      <c r="F232" s="546"/>
      <c r="G232" s="547"/>
      <c r="H232" s="327" t="s">
        <v>407</v>
      </c>
      <c r="I232" s="328" t="str">
        <f>IFERROR(VLOOKUP(I230,'P1'!$B:$AP,31,FALSE),"")</f>
        <v/>
      </c>
      <c r="J232" s="328" t="str">
        <f>IFERROR(VLOOKUP(J230,'P1'!$B:$AP,31,FALSE),"")</f>
        <v/>
      </c>
      <c r="K232" s="328" t="str">
        <f>IFERROR(VLOOKUP(K230,'P1'!$B:$AP,31,FALSE),"")</f>
        <v/>
      </c>
      <c r="L232" s="328" t="str">
        <f>IFERROR(VLOOKUP(L230,'P1'!$B:$AP,31,FALSE),"")</f>
        <v/>
      </c>
      <c r="M232" s="328" t="str">
        <f>IFERROR(VLOOKUP(M230,'P1'!$B:$AP,31,FALSE),"")</f>
        <v/>
      </c>
      <c r="N232" s="328" t="str">
        <f>IFERROR(VLOOKUP(N230,'P1'!$B:$AP,31,FALSE),"")</f>
        <v/>
      </c>
      <c r="O232" s="328" t="str">
        <f>IFERROR(VLOOKUP(O230,'P1'!$B:$AP,31,FALSE),"")</f>
        <v/>
      </c>
      <c r="P232" s="328" t="str">
        <f>IFERROR(VLOOKUP(P230,'P1'!$B:$AP,31,FALSE),"")</f>
        <v/>
      </c>
      <c r="Q232" s="328" t="str">
        <f>IFERROR(VLOOKUP(Q230,'P1'!$B:$AP,31,FALSE),"")</f>
        <v/>
      </c>
      <c r="R232" s="328" t="str">
        <f>IFERROR(VLOOKUP(R230,'P1'!$B:$AP,31,FALSE),"")</f>
        <v/>
      </c>
      <c r="S232" s="328" t="str">
        <f>IFERROR(VLOOKUP(S230,'P1'!$B:$AP,31,FALSE),"")</f>
        <v/>
      </c>
      <c r="T232" s="328" t="str">
        <f>IFERROR(VLOOKUP(T230,'P1'!$B:$AP,31,FALSE),"")</f>
        <v/>
      </c>
      <c r="U232" s="328" t="str">
        <f>IFERROR(VLOOKUP(U230,'P1'!$B:$AP,31,FALSE),"")</f>
        <v/>
      </c>
      <c r="V232" s="328" t="str">
        <f>IFERROR(VLOOKUP(V230,'P1'!$B:$AP,31,FALSE),"")</f>
        <v/>
      </c>
      <c r="W232" s="328" t="str">
        <f>IFERROR(VLOOKUP(W230,'P1'!$B:$AP,31,FALSE),"")</f>
        <v/>
      </c>
      <c r="X232" s="328" t="str">
        <f>IFERROR(VLOOKUP(X230,'P1'!$B:$AP,31,FALSE),"")</f>
        <v/>
      </c>
      <c r="Y232" s="328" t="str">
        <f>IFERROR(VLOOKUP(Y230,'P1'!$B:$AP,31,FALSE),"")</f>
        <v/>
      </c>
      <c r="Z232" s="328" t="str">
        <f>IFERROR(VLOOKUP(Z230,'P1'!$B:$AP,31,FALSE),"")</f>
        <v/>
      </c>
      <c r="AA232" s="328" t="str">
        <f>IFERROR(VLOOKUP(AA230,'P1'!$B:$AP,31,FALSE),"")</f>
        <v/>
      </c>
      <c r="AB232" s="328" t="str">
        <f>IFERROR(VLOOKUP(AB230,'P1'!$B:$AP,31,FALSE),"")</f>
        <v/>
      </c>
      <c r="AC232" s="328" t="str">
        <f>IFERROR(VLOOKUP(AC230,'P1'!$B:$AP,31,FALSE),"")</f>
        <v/>
      </c>
      <c r="AD232" s="328" t="str">
        <f>IFERROR(VLOOKUP(AD230,'P1'!$B:$AP,31,FALSE),"")</f>
        <v/>
      </c>
      <c r="AE232" s="328" t="str">
        <f>IFERROR(VLOOKUP(AE230,'P1'!$B:$AP,31,FALSE),"")</f>
        <v/>
      </c>
      <c r="AF232" s="328" t="str">
        <f>IFERROR(VLOOKUP(AF230,'P1'!$B:$AP,31,FALSE),"")</f>
        <v/>
      </c>
      <c r="AG232" s="328" t="str">
        <f>IFERROR(VLOOKUP(AG230,'P1'!$B:$AP,31,FALSE),"")</f>
        <v/>
      </c>
      <c r="AH232" s="328" t="str">
        <f>IFERROR(VLOOKUP(AH230,'P1'!$B:$AP,31,FALSE),"")</f>
        <v/>
      </c>
      <c r="AI232" s="328" t="str">
        <f>IFERROR(VLOOKUP(AI230,'P1'!$B:$AP,31,FALSE),"")</f>
        <v/>
      </c>
      <c r="AJ232" s="328" t="str">
        <f>IFERROR(VLOOKUP(AJ230,'P1'!$B:$AP,31,FALSE),"")</f>
        <v/>
      </c>
      <c r="AK232" s="328" t="str">
        <f>IFERROR(VLOOKUP(AK230,'P1'!$B:$AP,31,FALSE),"")</f>
        <v/>
      </c>
      <c r="AL232" s="328" t="str">
        <f>IFERROR(VLOOKUP(AL230,'P1'!$B:$AP,31,FALSE),"")</f>
        <v/>
      </c>
      <c r="AM232" s="328" t="str">
        <f>IFERROR(VLOOKUP(AM230,'P1'!$B:$AP,31,FALSE),"")</f>
        <v/>
      </c>
      <c r="AN232" s="550"/>
      <c r="AO232" s="528"/>
      <c r="AP232" s="555"/>
      <c r="AQ232" s="556"/>
      <c r="AR232" s="528"/>
      <c r="AS232" s="528"/>
      <c r="AT232" s="529"/>
      <c r="AU232" s="329"/>
      <c r="AV232" s="329"/>
      <c r="AX232" s="329"/>
      <c r="AY232" s="329"/>
    </row>
    <row r="233" spans="1:51" s="302" customFormat="1" ht="12" customHeight="1">
      <c r="A233" s="530">
        <v>71</v>
      </c>
      <c r="B233" s="533"/>
      <c r="C233" s="536"/>
      <c r="D233" s="539" t="s">
        <v>400</v>
      </c>
      <c r="E233" s="319"/>
      <c r="F233" s="542"/>
      <c r="G233" s="543"/>
      <c r="H233" s="320" t="s">
        <v>401</v>
      </c>
      <c r="I233" s="321"/>
      <c r="J233" s="321"/>
      <c r="K233" s="321"/>
      <c r="L233" s="321"/>
      <c r="M233" s="321"/>
      <c r="N233" s="321"/>
      <c r="O233" s="321"/>
      <c r="P233" s="321"/>
      <c r="Q233" s="321"/>
      <c r="R233" s="321"/>
      <c r="S233" s="321"/>
      <c r="T233" s="321"/>
      <c r="U233" s="321"/>
      <c r="V233" s="321"/>
      <c r="W233" s="321"/>
      <c r="X233" s="321"/>
      <c r="Y233" s="321"/>
      <c r="Z233" s="321"/>
      <c r="AA233" s="321"/>
      <c r="AB233" s="321"/>
      <c r="AC233" s="321"/>
      <c r="AD233" s="321"/>
      <c r="AE233" s="321"/>
      <c r="AF233" s="321"/>
      <c r="AG233" s="321"/>
      <c r="AH233" s="321"/>
      <c r="AI233" s="321"/>
      <c r="AJ233" s="321"/>
      <c r="AK233" s="321"/>
      <c r="AL233" s="321"/>
      <c r="AM233" s="321"/>
      <c r="AN233" s="548">
        <f t="shared" ref="AN233" si="272">IF(LEFT($AN$1,6)="共同生活援助",SUM(I234:AM234),SUM(I234:AM235))</f>
        <v>0</v>
      </c>
      <c r="AO233" s="526">
        <f>IF($AN$3="４週",AN233/4,AN233/(DAY(EOMONTH($I$21,0))/7))</f>
        <v>0</v>
      </c>
      <c r="AP233" s="551"/>
      <c r="AQ233" s="552"/>
      <c r="AR233" s="526" t="str">
        <f t="shared" ref="AR233" si="273">IF($AN$3="４週",AU234,AV234)</f>
        <v/>
      </c>
      <c r="AS233" s="526"/>
      <c r="AT233" s="529"/>
      <c r="AU233" s="322" t="s">
        <v>402</v>
      </c>
      <c r="AV233" s="322" t="s">
        <v>403</v>
      </c>
      <c r="AX233" s="322" t="s">
        <v>404</v>
      </c>
      <c r="AY233" s="322" t="s">
        <v>405</v>
      </c>
    </row>
    <row r="234" spans="1:51" s="302" customFormat="1" ht="12" customHeight="1">
      <c r="A234" s="531"/>
      <c r="B234" s="534"/>
      <c r="C234" s="537"/>
      <c r="D234" s="540"/>
      <c r="E234" s="323"/>
      <c r="F234" s="544"/>
      <c r="G234" s="545"/>
      <c r="H234" s="324" t="s">
        <v>406</v>
      </c>
      <c r="I234" s="328" t="str">
        <f>IFERROR(VLOOKUP(I233,'P1'!$B:$AP,41,FALSE),"")</f>
        <v/>
      </c>
      <c r="J234" s="328" t="str">
        <f>IFERROR(VLOOKUP(J233,'P1'!$B:$AP,41,FALSE),"")</f>
        <v/>
      </c>
      <c r="K234" s="328" t="str">
        <f>IFERROR(VLOOKUP(K233,'P1'!$B:$AP,41,FALSE),"")</f>
        <v/>
      </c>
      <c r="L234" s="328" t="str">
        <f>IFERROR(VLOOKUP(L233,'P1'!$B:$AP,41,FALSE),"")</f>
        <v/>
      </c>
      <c r="M234" s="328" t="str">
        <f>IFERROR(VLOOKUP(M233,'P1'!$B:$AP,41,FALSE),"")</f>
        <v/>
      </c>
      <c r="N234" s="328" t="str">
        <f>IFERROR(VLOOKUP(N233,'P1'!$B:$AP,41,FALSE),"")</f>
        <v/>
      </c>
      <c r="O234" s="328" t="str">
        <f>IFERROR(VLOOKUP(O233,'P1'!$B:$AP,41,FALSE),"")</f>
        <v/>
      </c>
      <c r="P234" s="328" t="str">
        <f>IFERROR(VLOOKUP(P233,'P1'!$B:$AP,41,FALSE),"")</f>
        <v/>
      </c>
      <c r="Q234" s="328" t="str">
        <f>IFERROR(VLOOKUP(Q233,'P1'!$B:$AP,41,FALSE),"")</f>
        <v/>
      </c>
      <c r="R234" s="328" t="str">
        <f>IFERROR(VLOOKUP(R233,'P1'!$B:$AP,41,FALSE),"")</f>
        <v/>
      </c>
      <c r="S234" s="328" t="str">
        <f>IFERROR(VLOOKUP(S233,'P1'!$B:$AP,41,FALSE),"")</f>
        <v/>
      </c>
      <c r="T234" s="328" t="str">
        <f>IFERROR(VLOOKUP(T233,'P1'!$B:$AP,41,FALSE),"")</f>
        <v/>
      </c>
      <c r="U234" s="328" t="str">
        <f>IFERROR(VLOOKUP(U233,'P1'!$B:$AP,41,FALSE),"")</f>
        <v/>
      </c>
      <c r="V234" s="328" t="str">
        <f>IFERROR(VLOOKUP(V233,'P1'!$B:$AP,41,FALSE),"")</f>
        <v/>
      </c>
      <c r="W234" s="328" t="str">
        <f>IFERROR(VLOOKUP(W233,'P1'!$B:$AP,41,FALSE),"")</f>
        <v/>
      </c>
      <c r="X234" s="328" t="str">
        <f>IFERROR(VLOOKUP(X233,'P1'!$B:$AP,41,FALSE),"")</f>
        <v/>
      </c>
      <c r="Y234" s="328" t="str">
        <f>IFERROR(VLOOKUP(Y233,'P1'!$B:$AP,41,FALSE),"")</f>
        <v/>
      </c>
      <c r="Z234" s="328" t="str">
        <f>IFERROR(VLOOKUP(Z233,'P1'!$B:$AP,41,FALSE),"")</f>
        <v/>
      </c>
      <c r="AA234" s="328" t="str">
        <f>IFERROR(VLOOKUP(AA233,'P1'!$B:$AP,41,FALSE),"")</f>
        <v/>
      </c>
      <c r="AB234" s="328" t="str">
        <f>IFERROR(VLOOKUP(AB233,'P1'!$B:$AP,41,FALSE),"")</f>
        <v/>
      </c>
      <c r="AC234" s="328" t="str">
        <f>IFERROR(VLOOKUP(AC233,'P1'!$B:$AP,41,FALSE),"")</f>
        <v/>
      </c>
      <c r="AD234" s="328" t="str">
        <f>IFERROR(VLOOKUP(AD233,'P1'!$B:$AP,41,FALSE),"")</f>
        <v/>
      </c>
      <c r="AE234" s="328" t="str">
        <f>IFERROR(VLOOKUP(AE233,'P1'!$B:$AP,41,FALSE),"")</f>
        <v/>
      </c>
      <c r="AF234" s="328" t="str">
        <f>IFERROR(VLOOKUP(AF233,'P1'!$B:$AP,41,FALSE),"")</f>
        <v/>
      </c>
      <c r="AG234" s="328" t="str">
        <f>IFERROR(VLOOKUP(AG233,'P1'!$B:$AP,41,FALSE),"")</f>
        <v/>
      </c>
      <c r="AH234" s="328" t="str">
        <f>IFERROR(VLOOKUP(AH233,'P1'!$B:$AP,41,FALSE),"")</f>
        <v/>
      </c>
      <c r="AI234" s="328" t="str">
        <f>IFERROR(VLOOKUP(AI233,'P1'!$B:$AP,41,FALSE),"")</f>
        <v/>
      </c>
      <c r="AJ234" s="328" t="str">
        <f>IFERROR(VLOOKUP(AJ233,'P1'!$B:$AP,41,FALSE),"")</f>
        <v/>
      </c>
      <c r="AK234" s="328" t="str">
        <f>IFERROR(VLOOKUP(AK233,'P1'!$B:$AP,41,FALSE),"")</f>
        <v/>
      </c>
      <c r="AL234" s="328" t="str">
        <f>IFERROR(VLOOKUP(AL233,'P1'!$B:$AP,41,FALSE),"")</f>
        <v/>
      </c>
      <c r="AM234" s="328" t="str">
        <f>IFERROR(VLOOKUP(AM233,'P1'!$B:$AP,41,FALSE),"")</f>
        <v/>
      </c>
      <c r="AN234" s="549"/>
      <c r="AO234" s="527"/>
      <c r="AP234" s="553"/>
      <c r="AQ234" s="554"/>
      <c r="AR234" s="527"/>
      <c r="AS234" s="527"/>
      <c r="AT234" s="529"/>
      <c r="AU234" s="326" t="str">
        <f t="shared" ref="AU234" si="274">IFERROR(IF($D233="□",($AO233/$AK$6),($AO233/$AK$8)),"")</f>
        <v/>
      </c>
      <c r="AV234" s="326" t="str">
        <f t="shared" ref="AV234" si="275">IFERROR(IF($D233="□",($AN233/$AO$6),($AN233/$AO$8)),"")</f>
        <v/>
      </c>
      <c r="AX234" s="326" t="s">
        <v>565</v>
      </c>
      <c r="AY234" s="326" t="s">
        <v>565</v>
      </c>
    </row>
    <row r="235" spans="1:51" s="302" customFormat="1" ht="12" customHeight="1">
      <c r="A235" s="532"/>
      <c r="B235" s="535"/>
      <c r="C235" s="538"/>
      <c r="D235" s="541"/>
      <c r="E235" s="323"/>
      <c r="F235" s="546"/>
      <c r="G235" s="547"/>
      <c r="H235" s="327" t="s">
        <v>407</v>
      </c>
      <c r="I235" s="328" t="str">
        <f>IFERROR(VLOOKUP(I233,'P1'!$B:$AP,31,FALSE),"")</f>
        <v/>
      </c>
      <c r="J235" s="328" t="str">
        <f>IFERROR(VLOOKUP(J233,'P1'!$B:$AP,31,FALSE),"")</f>
        <v/>
      </c>
      <c r="K235" s="328" t="str">
        <f>IFERROR(VLOOKUP(K233,'P1'!$B:$AP,31,FALSE),"")</f>
        <v/>
      </c>
      <c r="L235" s="328" t="str">
        <f>IFERROR(VLOOKUP(L233,'P1'!$B:$AP,31,FALSE),"")</f>
        <v/>
      </c>
      <c r="M235" s="328" t="str">
        <f>IFERROR(VLOOKUP(M233,'P1'!$B:$AP,31,FALSE),"")</f>
        <v/>
      </c>
      <c r="N235" s="328" t="str">
        <f>IFERROR(VLOOKUP(N233,'P1'!$B:$AP,31,FALSE),"")</f>
        <v/>
      </c>
      <c r="O235" s="328" t="str">
        <f>IFERROR(VLOOKUP(O233,'P1'!$B:$AP,31,FALSE),"")</f>
        <v/>
      </c>
      <c r="P235" s="328" t="str">
        <f>IFERROR(VLOOKUP(P233,'P1'!$B:$AP,31,FALSE),"")</f>
        <v/>
      </c>
      <c r="Q235" s="328" t="str">
        <f>IFERROR(VLOOKUP(Q233,'P1'!$B:$AP,31,FALSE),"")</f>
        <v/>
      </c>
      <c r="R235" s="328" t="str">
        <f>IFERROR(VLOOKUP(R233,'P1'!$B:$AP,31,FALSE),"")</f>
        <v/>
      </c>
      <c r="S235" s="328" t="str">
        <f>IFERROR(VLOOKUP(S233,'P1'!$B:$AP,31,FALSE),"")</f>
        <v/>
      </c>
      <c r="T235" s="328" t="str">
        <f>IFERROR(VLOOKUP(T233,'P1'!$B:$AP,31,FALSE),"")</f>
        <v/>
      </c>
      <c r="U235" s="328" t="str">
        <f>IFERROR(VLOOKUP(U233,'P1'!$B:$AP,31,FALSE),"")</f>
        <v/>
      </c>
      <c r="V235" s="328" t="str">
        <f>IFERROR(VLOOKUP(V233,'P1'!$B:$AP,31,FALSE),"")</f>
        <v/>
      </c>
      <c r="W235" s="328" t="str">
        <f>IFERROR(VLOOKUP(W233,'P1'!$B:$AP,31,FALSE),"")</f>
        <v/>
      </c>
      <c r="X235" s="328" t="str">
        <f>IFERROR(VLOOKUP(X233,'P1'!$B:$AP,31,FALSE),"")</f>
        <v/>
      </c>
      <c r="Y235" s="328" t="str">
        <f>IFERROR(VLOOKUP(Y233,'P1'!$B:$AP,31,FALSE),"")</f>
        <v/>
      </c>
      <c r="Z235" s="328" t="str">
        <f>IFERROR(VLOOKUP(Z233,'P1'!$B:$AP,31,FALSE),"")</f>
        <v/>
      </c>
      <c r="AA235" s="328" t="str">
        <f>IFERROR(VLOOKUP(AA233,'P1'!$B:$AP,31,FALSE),"")</f>
        <v/>
      </c>
      <c r="AB235" s="328" t="str">
        <f>IFERROR(VLOOKUP(AB233,'P1'!$B:$AP,31,FALSE),"")</f>
        <v/>
      </c>
      <c r="AC235" s="328" t="str">
        <f>IFERROR(VLOOKUP(AC233,'P1'!$B:$AP,31,FALSE),"")</f>
        <v/>
      </c>
      <c r="AD235" s="328" t="str">
        <f>IFERROR(VLOOKUP(AD233,'P1'!$B:$AP,31,FALSE),"")</f>
        <v/>
      </c>
      <c r="AE235" s="328" t="str">
        <f>IFERROR(VLOOKUP(AE233,'P1'!$B:$AP,31,FALSE),"")</f>
        <v/>
      </c>
      <c r="AF235" s="328" t="str">
        <f>IFERROR(VLOOKUP(AF233,'P1'!$B:$AP,31,FALSE),"")</f>
        <v/>
      </c>
      <c r="AG235" s="328" t="str">
        <f>IFERROR(VLOOKUP(AG233,'P1'!$B:$AP,31,FALSE),"")</f>
        <v/>
      </c>
      <c r="AH235" s="328" t="str">
        <f>IFERROR(VLOOKUP(AH233,'P1'!$B:$AP,31,FALSE),"")</f>
        <v/>
      </c>
      <c r="AI235" s="328" t="str">
        <f>IFERROR(VLOOKUP(AI233,'P1'!$B:$AP,31,FALSE),"")</f>
        <v/>
      </c>
      <c r="AJ235" s="328" t="str">
        <f>IFERROR(VLOOKUP(AJ233,'P1'!$B:$AP,31,FALSE),"")</f>
        <v/>
      </c>
      <c r="AK235" s="328" t="str">
        <f>IFERROR(VLOOKUP(AK233,'P1'!$B:$AP,31,FALSE),"")</f>
        <v/>
      </c>
      <c r="AL235" s="328" t="str">
        <f>IFERROR(VLOOKUP(AL233,'P1'!$B:$AP,31,FALSE),"")</f>
        <v/>
      </c>
      <c r="AM235" s="328" t="str">
        <f>IFERROR(VLOOKUP(AM233,'P1'!$B:$AP,31,FALSE),"")</f>
        <v/>
      </c>
      <c r="AN235" s="550"/>
      <c r="AO235" s="528"/>
      <c r="AP235" s="555"/>
      <c r="AQ235" s="556"/>
      <c r="AR235" s="528"/>
      <c r="AS235" s="528"/>
      <c r="AT235" s="529"/>
      <c r="AU235" s="329"/>
      <c r="AV235" s="329"/>
      <c r="AX235" s="329"/>
      <c r="AY235" s="329"/>
    </row>
    <row r="236" spans="1:51" s="302" customFormat="1" ht="12" customHeight="1">
      <c r="A236" s="530">
        <v>72</v>
      </c>
      <c r="B236" s="533"/>
      <c r="C236" s="536"/>
      <c r="D236" s="539" t="s">
        <v>400</v>
      </c>
      <c r="E236" s="319"/>
      <c r="F236" s="542"/>
      <c r="G236" s="543"/>
      <c r="H236" s="320" t="s">
        <v>401</v>
      </c>
      <c r="I236" s="321"/>
      <c r="J236" s="321"/>
      <c r="K236" s="321"/>
      <c r="L236" s="321"/>
      <c r="M236" s="321"/>
      <c r="N236" s="321"/>
      <c r="O236" s="321"/>
      <c r="P236" s="321"/>
      <c r="Q236" s="321"/>
      <c r="R236" s="321"/>
      <c r="S236" s="321"/>
      <c r="T236" s="321"/>
      <c r="U236" s="321"/>
      <c r="V236" s="321"/>
      <c r="W236" s="321"/>
      <c r="X236" s="321"/>
      <c r="Y236" s="321"/>
      <c r="Z236" s="321"/>
      <c r="AA236" s="321"/>
      <c r="AB236" s="321"/>
      <c r="AC236" s="321"/>
      <c r="AD236" s="321"/>
      <c r="AE236" s="321"/>
      <c r="AF236" s="321"/>
      <c r="AG236" s="321"/>
      <c r="AH236" s="321"/>
      <c r="AI236" s="321"/>
      <c r="AJ236" s="321"/>
      <c r="AK236" s="321"/>
      <c r="AL236" s="321"/>
      <c r="AM236" s="321"/>
      <c r="AN236" s="548">
        <f t="shared" ref="AN236" si="276">IF(LEFT($AN$1,6)="共同生活援助",SUM(I237:AM237),SUM(I237:AM238))</f>
        <v>0</v>
      </c>
      <c r="AO236" s="526">
        <f>IF($AN$3="４週",AN236/4,AN236/(DAY(EOMONTH($I$21,0))/7))</f>
        <v>0</v>
      </c>
      <c r="AP236" s="551"/>
      <c r="AQ236" s="552"/>
      <c r="AR236" s="526" t="str">
        <f t="shared" ref="AR236" si="277">IF($AN$3="４週",AU237,AV237)</f>
        <v/>
      </c>
      <c r="AS236" s="526"/>
      <c r="AT236" s="529"/>
      <c r="AU236" s="322" t="s">
        <v>402</v>
      </c>
      <c r="AV236" s="322" t="s">
        <v>403</v>
      </c>
      <c r="AX236" s="322" t="s">
        <v>404</v>
      </c>
      <c r="AY236" s="322" t="s">
        <v>405</v>
      </c>
    </row>
    <row r="237" spans="1:51" s="302" customFormat="1" ht="12" customHeight="1">
      <c r="A237" s="531"/>
      <c r="B237" s="534"/>
      <c r="C237" s="537"/>
      <c r="D237" s="540"/>
      <c r="E237" s="323"/>
      <c r="F237" s="544"/>
      <c r="G237" s="545"/>
      <c r="H237" s="324" t="s">
        <v>406</v>
      </c>
      <c r="I237" s="328" t="str">
        <f>IFERROR(VLOOKUP(I236,'P1'!$B:$AP,41,FALSE),"")</f>
        <v/>
      </c>
      <c r="J237" s="328" t="str">
        <f>IFERROR(VLOOKUP(J236,'P1'!$B:$AP,41,FALSE),"")</f>
        <v/>
      </c>
      <c r="K237" s="328" t="str">
        <f>IFERROR(VLOOKUP(K236,'P1'!$B:$AP,41,FALSE),"")</f>
        <v/>
      </c>
      <c r="L237" s="328" t="str">
        <f>IFERROR(VLOOKUP(L236,'P1'!$B:$AP,41,FALSE),"")</f>
        <v/>
      </c>
      <c r="M237" s="328" t="str">
        <f>IFERROR(VLOOKUP(M236,'P1'!$B:$AP,41,FALSE),"")</f>
        <v/>
      </c>
      <c r="N237" s="328" t="str">
        <f>IFERROR(VLOOKUP(N236,'P1'!$B:$AP,41,FALSE),"")</f>
        <v/>
      </c>
      <c r="O237" s="328" t="str">
        <f>IFERROR(VLOOKUP(O236,'P1'!$B:$AP,41,FALSE),"")</f>
        <v/>
      </c>
      <c r="P237" s="328" t="str">
        <f>IFERROR(VLOOKUP(P236,'P1'!$B:$AP,41,FALSE),"")</f>
        <v/>
      </c>
      <c r="Q237" s="328" t="str">
        <f>IFERROR(VLOOKUP(Q236,'P1'!$B:$AP,41,FALSE),"")</f>
        <v/>
      </c>
      <c r="R237" s="328" t="str">
        <f>IFERROR(VLOOKUP(R236,'P1'!$B:$AP,41,FALSE),"")</f>
        <v/>
      </c>
      <c r="S237" s="328" t="str">
        <f>IFERROR(VLOOKUP(S236,'P1'!$B:$AP,41,FALSE),"")</f>
        <v/>
      </c>
      <c r="T237" s="328" t="str">
        <f>IFERROR(VLOOKUP(T236,'P1'!$B:$AP,41,FALSE),"")</f>
        <v/>
      </c>
      <c r="U237" s="328" t="str">
        <f>IFERROR(VLOOKUP(U236,'P1'!$B:$AP,41,FALSE),"")</f>
        <v/>
      </c>
      <c r="V237" s="328" t="str">
        <f>IFERROR(VLOOKUP(V236,'P1'!$B:$AP,41,FALSE),"")</f>
        <v/>
      </c>
      <c r="W237" s="328" t="str">
        <f>IFERROR(VLOOKUP(W236,'P1'!$B:$AP,41,FALSE),"")</f>
        <v/>
      </c>
      <c r="X237" s="328" t="str">
        <f>IFERROR(VLOOKUP(X236,'P1'!$B:$AP,41,FALSE),"")</f>
        <v/>
      </c>
      <c r="Y237" s="328" t="str">
        <f>IFERROR(VLOOKUP(Y236,'P1'!$B:$AP,41,FALSE),"")</f>
        <v/>
      </c>
      <c r="Z237" s="328" t="str">
        <f>IFERROR(VLOOKUP(Z236,'P1'!$B:$AP,41,FALSE),"")</f>
        <v/>
      </c>
      <c r="AA237" s="328" t="str">
        <f>IFERROR(VLOOKUP(AA236,'P1'!$B:$AP,41,FALSE),"")</f>
        <v/>
      </c>
      <c r="AB237" s="328" t="str">
        <f>IFERROR(VLOOKUP(AB236,'P1'!$B:$AP,41,FALSE),"")</f>
        <v/>
      </c>
      <c r="AC237" s="328" t="str">
        <f>IFERROR(VLOOKUP(AC236,'P1'!$B:$AP,41,FALSE),"")</f>
        <v/>
      </c>
      <c r="AD237" s="328" t="str">
        <f>IFERROR(VLOOKUP(AD236,'P1'!$B:$AP,41,FALSE),"")</f>
        <v/>
      </c>
      <c r="AE237" s="328" t="str">
        <f>IFERROR(VLOOKUP(AE236,'P1'!$B:$AP,41,FALSE),"")</f>
        <v/>
      </c>
      <c r="AF237" s="328" t="str">
        <f>IFERROR(VLOOKUP(AF236,'P1'!$B:$AP,41,FALSE),"")</f>
        <v/>
      </c>
      <c r="AG237" s="328" t="str">
        <f>IFERROR(VLOOKUP(AG236,'P1'!$B:$AP,41,FALSE),"")</f>
        <v/>
      </c>
      <c r="AH237" s="328" t="str">
        <f>IFERROR(VLOOKUP(AH236,'P1'!$B:$AP,41,FALSE),"")</f>
        <v/>
      </c>
      <c r="AI237" s="328" t="str">
        <f>IFERROR(VLOOKUP(AI236,'P1'!$B:$AP,41,FALSE),"")</f>
        <v/>
      </c>
      <c r="AJ237" s="328" t="str">
        <f>IFERROR(VLOOKUP(AJ236,'P1'!$B:$AP,41,FALSE),"")</f>
        <v/>
      </c>
      <c r="AK237" s="328" t="str">
        <f>IFERROR(VLOOKUP(AK236,'P1'!$B:$AP,41,FALSE),"")</f>
        <v/>
      </c>
      <c r="AL237" s="328" t="str">
        <f>IFERROR(VLOOKUP(AL236,'P1'!$B:$AP,41,FALSE),"")</f>
        <v/>
      </c>
      <c r="AM237" s="328" t="str">
        <f>IFERROR(VLOOKUP(AM236,'P1'!$B:$AP,41,FALSE),"")</f>
        <v/>
      </c>
      <c r="AN237" s="549"/>
      <c r="AO237" s="527"/>
      <c r="AP237" s="553"/>
      <c r="AQ237" s="554"/>
      <c r="AR237" s="527"/>
      <c r="AS237" s="527"/>
      <c r="AT237" s="529"/>
      <c r="AU237" s="326" t="str">
        <f>IFERROR(IF($D236="□",($AO236/$AK$6),($AO236/$AK$8)),"")</f>
        <v/>
      </c>
      <c r="AV237" s="326" t="str">
        <f>IFERROR(IF($D236="□",($AN236/$AO$6),($AN236/$AO$8)),"")</f>
        <v/>
      </c>
      <c r="AX237" s="326" t="s">
        <v>565</v>
      </c>
      <c r="AY237" s="326" t="s">
        <v>565</v>
      </c>
    </row>
    <row r="238" spans="1:51" s="302" customFormat="1" ht="12" customHeight="1">
      <c r="A238" s="532"/>
      <c r="B238" s="535"/>
      <c r="C238" s="538"/>
      <c r="D238" s="541"/>
      <c r="E238" s="323"/>
      <c r="F238" s="546"/>
      <c r="G238" s="547"/>
      <c r="H238" s="327" t="s">
        <v>407</v>
      </c>
      <c r="I238" s="328" t="str">
        <f>IFERROR(VLOOKUP(I236,'P1'!$B:$AP,31,FALSE),"")</f>
        <v/>
      </c>
      <c r="J238" s="328" t="str">
        <f>IFERROR(VLOOKUP(J236,'P1'!$B:$AP,31,FALSE),"")</f>
        <v/>
      </c>
      <c r="K238" s="328" t="str">
        <f>IFERROR(VLOOKUP(K236,'P1'!$B:$AP,31,FALSE),"")</f>
        <v/>
      </c>
      <c r="L238" s="328" t="str">
        <f>IFERROR(VLOOKUP(L236,'P1'!$B:$AP,31,FALSE),"")</f>
        <v/>
      </c>
      <c r="M238" s="328" t="str">
        <f>IFERROR(VLOOKUP(M236,'P1'!$B:$AP,31,FALSE),"")</f>
        <v/>
      </c>
      <c r="N238" s="328" t="str">
        <f>IFERROR(VLOOKUP(N236,'P1'!$B:$AP,31,FALSE),"")</f>
        <v/>
      </c>
      <c r="O238" s="328" t="str">
        <f>IFERROR(VLOOKUP(O236,'P1'!$B:$AP,31,FALSE),"")</f>
        <v/>
      </c>
      <c r="P238" s="328" t="str">
        <f>IFERROR(VLOOKUP(P236,'P1'!$B:$AP,31,FALSE),"")</f>
        <v/>
      </c>
      <c r="Q238" s="328" t="str">
        <f>IFERROR(VLOOKUP(Q236,'P1'!$B:$AP,31,FALSE),"")</f>
        <v/>
      </c>
      <c r="R238" s="328" t="str">
        <f>IFERROR(VLOOKUP(R236,'P1'!$B:$AP,31,FALSE),"")</f>
        <v/>
      </c>
      <c r="S238" s="328" t="str">
        <f>IFERROR(VLOOKUP(S236,'P1'!$B:$AP,31,FALSE),"")</f>
        <v/>
      </c>
      <c r="T238" s="328" t="str">
        <f>IFERROR(VLOOKUP(T236,'P1'!$B:$AP,31,FALSE),"")</f>
        <v/>
      </c>
      <c r="U238" s="328" t="str">
        <f>IFERROR(VLOOKUP(U236,'P1'!$B:$AP,31,FALSE),"")</f>
        <v/>
      </c>
      <c r="V238" s="328" t="str">
        <f>IFERROR(VLOOKUP(V236,'P1'!$B:$AP,31,FALSE),"")</f>
        <v/>
      </c>
      <c r="W238" s="328" t="str">
        <f>IFERROR(VLOOKUP(W236,'P1'!$B:$AP,31,FALSE),"")</f>
        <v/>
      </c>
      <c r="X238" s="328" t="str">
        <f>IFERROR(VLOOKUP(X236,'P1'!$B:$AP,31,FALSE),"")</f>
        <v/>
      </c>
      <c r="Y238" s="328" t="str">
        <f>IFERROR(VLOOKUP(Y236,'P1'!$B:$AP,31,FALSE),"")</f>
        <v/>
      </c>
      <c r="Z238" s="328" t="str">
        <f>IFERROR(VLOOKUP(Z236,'P1'!$B:$AP,31,FALSE),"")</f>
        <v/>
      </c>
      <c r="AA238" s="328" t="str">
        <f>IFERROR(VLOOKUP(AA236,'P1'!$B:$AP,31,FALSE),"")</f>
        <v/>
      </c>
      <c r="AB238" s="328" t="str">
        <f>IFERROR(VLOOKUP(AB236,'P1'!$B:$AP,31,FALSE),"")</f>
        <v/>
      </c>
      <c r="AC238" s="328" t="str">
        <f>IFERROR(VLOOKUP(AC236,'P1'!$B:$AP,31,FALSE),"")</f>
        <v/>
      </c>
      <c r="AD238" s="328" t="str">
        <f>IFERROR(VLOOKUP(AD236,'P1'!$B:$AP,31,FALSE),"")</f>
        <v/>
      </c>
      <c r="AE238" s="328" t="str">
        <f>IFERROR(VLOOKUP(AE236,'P1'!$B:$AP,31,FALSE),"")</f>
        <v/>
      </c>
      <c r="AF238" s="328" t="str">
        <f>IFERROR(VLOOKUP(AF236,'P1'!$B:$AP,31,FALSE),"")</f>
        <v/>
      </c>
      <c r="AG238" s="328" t="str">
        <f>IFERROR(VLOOKUP(AG236,'P1'!$B:$AP,31,FALSE),"")</f>
        <v/>
      </c>
      <c r="AH238" s="328" t="str">
        <f>IFERROR(VLOOKUP(AH236,'P1'!$B:$AP,31,FALSE),"")</f>
        <v/>
      </c>
      <c r="AI238" s="328" t="str">
        <f>IFERROR(VLOOKUP(AI236,'P1'!$B:$AP,31,FALSE),"")</f>
        <v/>
      </c>
      <c r="AJ238" s="328" t="str">
        <f>IFERROR(VLOOKUP(AJ236,'P1'!$B:$AP,31,FALSE),"")</f>
        <v/>
      </c>
      <c r="AK238" s="328" t="str">
        <f>IFERROR(VLOOKUP(AK236,'P1'!$B:$AP,31,FALSE),"")</f>
        <v/>
      </c>
      <c r="AL238" s="328" t="str">
        <f>IFERROR(VLOOKUP(AL236,'P1'!$B:$AP,31,FALSE),"")</f>
        <v/>
      </c>
      <c r="AM238" s="328" t="str">
        <f>IFERROR(VLOOKUP(AM236,'P1'!$B:$AP,31,FALSE),"")</f>
        <v/>
      </c>
      <c r="AN238" s="550"/>
      <c r="AO238" s="528"/>
      <c r="AP238" s="555"/>
      <c r="AQ238" s="556"/>
      <c r="AR238" s="528"/>
      <c r="AS238" s="528"/>
      <c r="AT238" s="529"/>
      <c r="AU238" s="329"/>
      <c r="AV238" s="329"/>
      <c r="AX238" s="329"/>
      <c r="AY238" s="329"/>
    </row>
    <row r="239" spans="1:51" s="302" customFormat="1" ht="12" customHeight="1">
      <c r="A239" s="530">
        <v>73</v>
      </c>
      <c r="B239" s="533"/>
      <c r="C239" s="536"/>
      <c r="D239" s="539" t="s">
        <v>400</v>
      </c>
      <c r="E239" s="319"/>
      <c r="F239" s="542"/>
      <c r="G239" s="543"/>
      <c r="H239" s="320" t="s">
        <v>401</v>
      </c>
      <c r="I239" s="321"/>
      <c r="J239" s="321"/>
      <c r="K239" s="321"/>
      <c r="L239" s="321"/>
      <c r="M239" s="321"/>
      <c r="N239" s="321"/>
      <c r="O239" s="321"/>
      <c r="P239" s="321"/>
      <c r="Q239" s="321"/>
      <c r="R239" s="321"/>
      <c r="S239" s="321"/>
      <c r="T239" s="321"/>
      <c r="U239" s="321"/>
      <c r="V239" s="321"/>
      <c r="W239" s="321"/>
      <c r="X239" s="321"/>
      <c r="Y239" s="321"/>
      <c r="Z239" s="321"/>
      <c r="AA239" s="321"/>
      <c r="AB239" s="321"/>
      <c r="AC239" s="321"/>
      <c r="AD239" s="321"/>
      <c r="AE239" s="321"/>
      <c r="AF239" s="321"/>
      <c r="AG239" s="321"/>
      <c r="AH239" s="321"/>
      <c r="AI239" s="321"/>
      <c r="AJ239" s="321"/>
      <c r="AK239" s="321"/>
      <c r="AL239" s="321"/>
      <c r="AM239" s="321"/>
      <c r="AN239" s="548">
        <f t="shared" ref="AN239" si="278">IF(LEFT($AN$1,6)="共同生活援助",SUM(I240:AM240),SUM(I240:AM241))</f>
        <v>0</v>
      </c>
      <c r="AO239" s="526">
        <f>IF($AN$3="４週",AN239/4,AN239/(DAY(EOMONTH($I$21,0))/7))</f>
        <v>0</v>
      </c>
      <c r="AP239" s="551"/>
      <c r="AQ239" s="552"/>
      <c r="AR239" s="526" t="str">
        <f t="shared" ref="AR239" si="279">IF($AN$3="４週",AU240,AV240)</f>
        <v/>
      </c>
      <c r="AS239" s="526"/>
      <c r="AT239" s="529"/>
      <c r="AU239" s="322" t="s">
        <v>402</v>
      </c>
      <c r="AV239" s="322" t="s">
        <v>403</v>
      </c>
      <c r="AX239" s="322" t="s">
        <v>404</v>
      </c>
      <c r="AY239" s="322" t="s">
        <v>405</v>
      </c>
    </row>
    <row r="240" spans="1:51" s="302" customFormat="1" ht="12" customHeight="1">
      <c r="A240" s="531"/>
      <c r="B240" s="534"/>
      <c r="C240" s="537"/>
      <c r="D240" s="540"/>
      <c r="E240" s="323"/>
      <c r="F240" s="544"/>
      <c r="G240" s="545"/>
      <c r="H240" s="324" t="s">
        <v>406</v>
      </c>
      <c r="I240" s="328" t="str">
        <f>IFERROR(VLOOKUP(I239,'P1'!$B:$AP,41,FALSE),"")</f>
        <v/>
      </c>
      <c r="J240" s="328" t="str">
        <f>IFERROR(VLOOKUP(J239,'P1'!$B:$AP,41,FALSE),"")</f>
        <v/>
      </c>
      <c r="K240" s="328" t="str">
        <f>IFERROR(VLOOKUP(K239,'P1'!$B:$AP,41,FALSE),"")</f>
        <v/>
      </c>
      <c r="L240" s="328" t="str">
        <f>IFERROR(VLOOKUP(L239,'P1'!$B:$AP,41,FALSE),"")</f>
        <v/>
      </c>
      <c r="M240" s="328" t="str">
        <f>IFERROR(VLOOKUP(M239,'P1'!$B:$AP,41,FALSE),"")</f>
        <v/>
      </c>
      <c r="N240" s="328" t="str">
        <f>IFERROR(VLOOKUP(N239,'P1'!$B:$AP,41,FALSE),"")</f>
        <v/>
      </c>
      <c r="O240" s="328" t="str">
        <f>IFERROR(VLOOKUP(O239,'P1'!$B:$AP,41,FALSE),"")</f>
        <v/>
      </c>
      <c r="P240" s="328" t="str">
        <f>IFERROR(VLOOKUP(P239,'P1'!$B:$AP,41,FALSE),"")</f>
        <v/>
      </c>
      <c r="Q240" s="328" t="str">
        <f>IFERROR(VLOOKUP(Q239,'P1'!$B:$AP,41,FALSE),"")</f>
        <v/>
      </c>
      <c r="R240" s="328" t="str">
        <f>IFERROR(VLOOKUP(R239,'P1'!$B:$AP,41,FALSE),"")</f>
        <v/>
      </c>
      <c r="S240" s="328" t="str">
        <f>IFERROR(VLOOKUP(S239,'P1'!$B:$AP,41,FALSE),"")</f>
        <v/>
      </c>
      <c r="T240" s="328" t="str">
        <f>IFERROR(VLOOKUP(T239,'P1'!$B:$AP,41,FALSE),"")</f>
        <v/>
      </c>
      <c r="U240" s="328" t="str">
        <f>IFERROR(VLOOKUP(U239,'P1'!$B:$AP,41,FALSE),"")</f>
        <v/>
      </c>
      <c r="V240" s="328" t="str">
        <f>IFERROR(VLOOKUP(V239,'P1'!$B:$AP,41,FALSE),"")</f>
        <v/>
      </c>
      <c r="W240" s="328" t="str">
        <f>IFERROR(VLOOKUP(W239,'P1'!$B:$AP,41,FALSE),"")</f>
        <v/>
      </c>
      <c r="X240" s="328" t="str">
        <f>IFERROR(VLOOKUP(X239,'P1'!$B:$AP,41,FALSE),"")</f>
        <v/>
      </c>
      <c r="Y240" s="328" t="str">
        <f>IFERROR(VLOOKUP(Y239,'P1'!$B:$AP,41,FALSE),"")</f>
        <v/>
      </c>
      <c r="Z240" s="328" t="str">
        <f>IFERROR(VLOOKUP(Z239,'P1'!$B:$AP,41,FALSE),"")</f>
        <v/>
      </c>
      <c r="AA240" s="328" t="str">
        <f>IFERROR(VLOOKUP(AA239,'P1'!$B:$AP,41,FALSE),"")</f>
        <v/>
      </c>
      <c r="AB240" s="328" t="str">
        <f>IFERROR(VLOOKUP(AB239,'P1'!$B:$AP,41,FALSE),"")</f>
        <v/>
      </c>
      <c r="AC240" s="328" t="str">
        <f>IFERROR(VLOOKUP(AC239,'P1'!$B:$AP,41,FALSE),"")</f>
        <v/>
      </c>
      <c r="AD240" s="328" t="str">
        <f>IFERROR(VLOOKUP(AD239,'P1'!$B:$AP,41,FALSE),"")</f>
        <v/>
      </c>
      <c r="AE240" s="328" t="str">
        <f>IFERROR(VLOOKUP(AE239,'P1'!$B:$AP,41,FALSE),"")</f>
        <v/>
      </c>
      <c r="AF240" s="328" t="str">
        <f>IFERROR(VLOOKUP(AF239,'P1'!$B:$AP,41,FALSE),"")</f>
        <v/>
      </c>
      <c r="AG240" s="328" t="str">
        <f>IFERROR(VLOOKUP(AG239,'P1'!$B:$AP,41,FALSE),"")</f>
        <v/>
      </c>
      <c r="AH240" s="328" t="str">
        <f>IFERROR(VLOOKUP(AH239,'P1'!$B:$AP,41,FALSE),"")</f>
        <v/>
      </c>
      <c r="AI240" s="328" t="str">
        <f>IFERROR(VLOOKUP(AI239,'P1'!$B:$AP,41,FALSE),"")</f>
        <v/>
      </c>
      <c r="AJ240" s="328" t="str">
        <f>IFERROR(VLOOKUP(AJ239,'P1'!$B:$AP,41,FALSE),"")</f>
        <v/>
      </c>
      <c r="AK240" s="328" t="str">
        <f>IFERROR(VLOOKUP(AK239,'P1'!$B:$AP,41,FALSE),"")</f>
        <v/>
      </c>
      <c r="AL240" s="328" t="str">
        <f>IFERROR(VLOOKUP(AL239,'P1'!$B:$AP,41,FALSE),"")</f>
        <v/>
      </c>
      <c r="AM240" s="328" t="str">
        <f>IFERROR(VLOOKUP(AM239,'P1'!$B:$AP,41,FALSE),"")</f>
        <v/>
      </c>
      <c r="AN240" s="549"/>
      <c r="AO240" s="527"/>
      <c r="AP240" s="553"/>
      <c r="AQ240" s="554"/>
      <c r="AR240" s="527"/>
      <c r="AS240" s="527"/>
      <c r="AT240" s="529"/>
      <c r="AU240" s="326" t="str">
        <f t="shared" ref="AU240" si="280">IFERROR(IF($D239="□",($AO239/$AK$6),($AO239/$AK$8)),"")</f>
        <v/>
      </c>
      <c r="AV240" s="326" t="str">
        <f t="shared" ref="AV240" si="281">IFERROR(IF($D239="□",($AN239/$AO$6),($AN239/$AO$8)),"")</f>
        <v/>
      </c>
      <c r="AX240" s="326" t="s">
        <v>565</v>
      </c>
      <c r="AY240" s="326" t="s">
        <v>565</v>
      </c>
    </row>
    <row r="241" spans="1:51" s="302" customFormat="1" ht="12" customHeight="1">
      <c r="A241" s="532"/>
      <c r="B241" s="535"/>
      <c r="C241" s="538"/>
      <c r="D241" s="541"/>
      <c r="E241" s="323"/>
      <c r="F241" s="546"/>
      <c r="G241" s="547"/>
      <c r="H241" s="327" t="s">
        <v>407</v>
      </c>
      <c r="I241" s="328" t="str">
        <f>IFERROR(VLOOKUP(I239,'P1'!$B:$AP,31,FALSE),"")</f>
        <v/>
      </c>
      <c r="J241" s="328" t="str">
        <f>IFERROR(VLOOKUP(J239,'P1'!$B:$AP,31,FALSE),"")</f>
        <v/>
      </c>
      <c r="K241" s="328" t="str">
        <f>IFERROR(VLOOKUP(K239,'P1'!$B:$AP,31,FALSE),"")</f>
        <v/>
      </c>
      <c r="L241" s="328" t="str">
        <f>IFERROR(VLOOKUP(L239,'P1'!$B:$AP,31,FALSE),"")</f>
        <v/>
      </c>
      <c r="M241" s="328" t="str">
        <f>IFERROR(VLOOKUP(M239,'P1'!$B:$AP,31,FALSE),"")</f>
        <v/>
      </c>
      <c r="N241" s="328" t="str">
        <f>IFERROR(VLOOKUP(N239,'P1'!$B:$AP,31,FALSE),"")</f>
        <v/>
      </c>
      <c r="O241" s="328" t="str">
        <f>IFERROR(VLOOKUP(O239,'P1'!$B:$AP,31,FALSE),"")</f>
        <v/>
      </c>
      <c r="P241" s="328" t="str">
        <f>IFERROR(VLOOKUP(P239,'P1'!$B:$AP,31,FALSE),"")</f>
        <v/>
      </c>
      <c r="Q241" s="328" t="str">
        <f>IFERROR(VLOOKUP(Q239,'P1'!$B:$AP,31,FALSE),"")</f>
        <v/>
      </c>
      <c r="R241" s="328" t="str">
        <f>IFERROR(VLOOKUP(R239,'P1'!$B:$AP,31,FALSE),"")</f>
        <v/>
      </c>
      <c r="S241" s="328" t="str">
        <f>IFERROR(VLOOKUP(S239,'P1'!$B:$AP,31,FALSE),"")</f>
        <v/>
      </c>
      <c r="T241" s="328" t="str">
        <f>IFERROR(VLOOKUP(T239,'P1'!$B:$AP,31,FALSE),"")</f>
        <v/>
      </c>
      <c r="U241" s="328" t="str">
        <f>IFERROR(VLOOKUP(U239,'P1'!$B:$AP,31,FALSE),"")</f>
        <v/>
      </c>
      <c r="V241" s="328" t="str">
        <f>IFERROR(VLOOKUP(V239,'P1'!$B:$AP,31,FALSE),"")</f>
        <v/>
      </c>
      <c r="W241" s="328" t="str">
        <f>IFERROR(VLOOKUP(W239,'P1'!$B:$AP,31,FALSE),"")</f>
        <v/>
      </c>
      <c r="X241" s="328" t="str">
        <f>IFERROR(VLOOKUP(X239,'P1'!$B:$AP,31,FALSE),"")</f>
        <v/>
      </c>
      <c r="Y241" s="328" t="str">
        <f>IFERROR(VLOOKUP(Y239,'P1'!$B:$AP,31,FALSE),"")</f>
        <v/>
      </c>
      <c r="Z241" s="328" t="str">
        <f>IFERROR(VLOOKUP(Z239,'P1'!$B:$AP,31,FALSE),"")</f>
        <v/>
      </c>
      <c r="AA241" s="328" t="str">
        <f>IFERROR(VLOOKUP(AA239,'P1'!$B:$AP,31,FALSE),"")</f>
        <v/>
      </c>
      <c r="AB241" s="328" t="str">
        <f>IFERROR(VLOOKUP(AB239,'P1'!$B:$AP,31,FALSE),"")</f>
        <v/>
      </c>
      <c r="AC241" s="328" t="str">
        <f>IFERROR(VLOOKUP(AC239,'P1'!$B:$AP,31,FALSE),"")</f>
        <v/>
      </c>
      <c r="AD241" s="328" t="str">
        <f>IFERROR(VLOOKUP(AD239,'P1'!$B:$AP,31,FALSE),"")</f>
        <v/>
      </c>
      <c r="AE241" s="328" t="str">
        <f>IFERROR(VLOOKUP(AE239,'P1'!$B:$AP,31,FALSE),"")</f>
        <v/>
      </c>
      <c r="AF241" s="328" t="str">
        <f>IFERROR(VLOOKUP(AF239,'P1'!$B:$AP,31,FALSE),"")</f>
        <v/>
      </c>
      <c r="AG241" s="328" t="str">
        <f>IFERROR(VLOOKUP(AG239,'P1'!$B:$AP,31,FALSE),"")</f>
        <v/>
      </c>
      <c r="AH241" s="328" t="str">
        <f>IFERROR(VLOOKUP(AH239,'P1'!$B:$AP,31,FALSE),"")</f>
        <v/>
      </c>
      <c r="AI241" s="328" t="str">
        <f>IFERROR(VLOOKUP(AI239,'P1'!$B:$AP,31,FALSE),"")</f>
        <v/>
      </c>
      <c r="AJ241" s="328" t="str">
        <f>IFERROR(VLOOKUP(AJ239,'P1'!$B:$AP,31,FALSE),"")</f>
        <v/>
      </c>
      <c r="AK241" s="328" t="str">
        <f>IFERROR(VLOOKUP(AK239,'P1'!$B:$AP,31,FALSE),"")</f>
        <v/>
      </c>
      <c r="AL241" s="328" t="str">
        <f>IFERROR(VLOOKUP(AL239,'P1'!$B:$AP,31,FALSE),"")</f>
        <v/>
      </c>
      <c r="AM241" s="328" t="str">
        <f>IFERROR(VLOOKUP(AM239,'P1'!$B:$AP,31,FALSE),"")</f>
        <v/>
      </c>
      <c r="AN241" s="550"/>
      <c r="AO241" s="528"/>
      <c r="AP241" s="555"/>
      <c r="AQ241" s="556"/>
      <c r="AR241" s="528"/>
      <c r="AS241" s="528"/>
      <c r="AT241" s="529"/>
      <c r="AU241" s="329"/>
      <c r="AV241" s="329"/>
      <c r="AX241" s="329"/>
      <c r="AY241" s="329"/>
    </row>
    <row r="242" spans="1:51" s="302" customFormat="1" ht="12" customHeight="1">
      <c r="A242" s="530">
        <v>74</v>
      </c>
      <c r="B242" s="533"/>
      <c r="C242" s="536"/>
      <c r="D242" s="539" t="s">
        <v>400</v>
      </c>
      <c r="E242" s="319"/>
      <c r="F242" s="542"/>
      <c r="G242" s="543"/>
      <c r="H242" s="320" t="s">
        <v>401</v>
      </c>
      <c r="I242" s="321"/>
      <c r="J242" s="321"/>
      <c r="K242" s="321"/>
      <c r="L242" s="321"/>
      <c r="M242" s="321"/>
      <c r="N242" s="321"/>
      <c r="O242" s="321"/>
      <c r="P242" s="321"/>
      <c r="Q242" s="321"/>
      <c r="R242" s="321"/>
      <c r="S242" s="321"/>
      <c r="T242" s="321"/>
      <c r="U242" s="321"/>
      <c r="V242" s="321"/>
      <c r="W242" s="321"/>
      <c r="X242" s="321"/>
      <c r="Y242" s="321"/>
      <c r="Z242" s="321"/>
      <c r="AA242" s="321"/>
      <c r="AB242" s="321"/>
      <c r="AC242" s="321"/>
      <c r="AD242" s="321"/>
      <c r="AE242" s="321"/>
      <c r="AF242" s="321"/>
      <c r="AG242" s="321"/>
      <c r="AH242" s="321"/>
      <c r="AI242" s="321"/>
      <c r="AJ242" s="321"/>
      <c r="AK242" s="321"/>
      <c r="AL242" s="321"/>
      <c r="AM242" s="321"/>
      <c r="AN242" s="548">
        <f t="shared" ref="AN242" si="282">IF(LEFT($AN$1,6)="共同生活援助",SUM(I243:AM243),SUM(I243:AM244))</f>
        <v>0</v>
      </c>
      <c r="AO242" s="526">
        <f>IF($AN$3="４週",AN242/4,AN242/(DAY(EOMONTH($I$21,0))/7))</f>
        <v>0</v>
      </c>
      <c r="AP242" s="551"/>
      <c r="AQ242" s="552"/>
      <c r="AR242" s="526" t="str">
        <f t="shared" ref="AR242" si="283">IF($AN$3="４週",AU243,AV243)</f>
        <v/>
      </c>
      <c r="AS242" s="526"/>
      <c r="AT242" s="529"/>
      <c r="AU242" s="322" t="s">
        <v>402</v>
      </c>
      <c r="AV242" s="322" t="s">
        <v>403</v>
      </c>
      <c r="AX242" s="322" t="s">
        <v>404</v>
      </c>
      <c r="AY242" s="322" t="s">
        <v>405</v>
      </c>
    </row>
    <row r="243" spans="1:51" s="302" customFormat="1" ht="12" customHeight="1">
      <c r="A243" s="531"/>
      <c r="B243" s="534"/>
      <c r="C243" s="537"/>
      <c r="D243" s="540"/>
      <c r="E243" s="323"/>
      <c r="F243" s="544"/>
      <c r="G243" s="545"/>
      <c r="H243" s="324" t="s">
        <v>406</v>
      </c>
      <c r="I243" s="328" t="str">
        <f>IFERROR(VLOOKUP(I242,'P1'!$B:$AP,41,FALSE),"")</f>
        <v/>
      </c>
      <c r="J243" s="328" t="str">
        <f>IFERROR(VLOOKUP(J242,'P1'!$B:$AP,41,FALSE),"")</f>
        <v/>
      </c>
      <c r="K243" s="328" t="str">
        <f>IFERROR(VLOOKUP(K242,'P1'!$B:$AP,41,FALSE),"")</f>
        <v/>
      </c>
      <c r="L243" s="328" t="str">
        <f>IFERROR(VLOOKUP(L242,'P1'!$B:$AP,41,FALSE),"")</f>
        <v/>
      </c>
      <c r="M243" s="328" t="str">
        <f>IFERROR(VLOOKUP(M242,'P1'!$B:$AP,41,FALSE),"")</f>
        <v/>
      </c>
      <c r="N243" s="328" t="str">
        <f>IFERROR(VLOOKUP(N242,'P1'!$B:$AP,41,FALSE),"")</f>
        <v/>
      </c>
      <c r="O243" s="328" t="str">
        <f>IFERROR(VLOOKUP(O242,'P1'!$B:$AP,41,FALSE),"")</f>
        <v/>
      </c>
      <c r="P243" s="328" t="str">
        <f>IFERROR(VLOOKUP(P242,'P1'!$B:$AP,41,FALSE),"")</f>
        <v/>
      </c>
      <c r="Q243" s="328" t="str">
        <f>IFERROR(VLOOKUP(Q242,'P1'!$B:$AP,41,FALSE),"")</f>
        <v/>
      </c>
      <c r="R243" s="328" t="str">
        <f>IFERROR(VLOOKUP(R242,'P1'!$B:$AP,41,FALSE),"")</f>
        <v/>
      </c>
      <c r="S243" s="328" t="str">
        <f>IFERROR(VLOOKUP(S242,'P1'!$B:$AP,41,FALSE),"")</f>
        <v/>
      </c>
      <c r="T243" s="328" t="str">
        <f>IFERROR(VLOOKUP(T242,'P1'!$B:$AP,41,FALSE),"")</f>
        <v/>
      </c>
      <c r="U243" s="328" t="str">
        <f>IFERROR(VLOOKUP(U242,'P1'!$B:$AP,41,FALSE),"")</f>
        <v/>
      </c>
      <c r="V243" s="328" t="str">
        <f>IFERROR(VLOOKUP(V242,'P1'!$B:$AP,41,FALSE),"")</f>
        <v/>
      </c>
      <c r="W243" s="328" t="str">
        <f>IFERROR(VLOOKUP(W242,'P1'!$B:$AP,41,FALSE),"")</f>
        <v/>
      </c>
      <c r="X243" s="328" t="str">
        <f>IFERROR(VLOOKUP(X242,'P1'!$B:$AP,41,FALSE),"")</f>
        <v/>
      </c>
      <c r="Y243" s="328" t="str">
        <f>IFERROR(VLOOKUP(Y242,'P1'!$B:$AP,41,FALSE),"")</f>
        <v/>
      </c>
      <c r="Z243" s="328" t="str">
        <f>IFERROR(VLOOKUP(Z242,'P1'!$B:$AP,41,FALSE),"")</f>
        <v/>
      </c>
      <c r="AA243" s="328" t="str">
        <f>IFERROR(VLOOKUP(AA242,'P1'!$B:$AP,41,FALSE),"")</f>
        <v/>
      </c>
      <c r="AB243" s="328" t="str">
        <f>IFERROR(VLOOKUP(AB242,'P1'!$B:$AP,41,FALSE),"")</f>
        <v/>
      </c>
      <c r="AC243" s="328" t="str">
        <f>IFERROR(VLOOKUP(AC242,'P1'!$B:$AP,41,FALSE),"")</f>
        <v/>
      </c>
      <c r="AD243" s="328" t="str">
        <f>IFERROR(VLOOKUP(AD242,'P1'!$B:$AP,41,FALSE),"")</f>
        <v/>
      </c>
      <c r="AE243" s="328" t="str">
        <f>IFERROR(VLOOKUP(AE242,'P1'!$B:$AP,41,FALSE),"")</f>
        <v/>
      </c>
      <c r="AF243" s="328" t="str">
        <f>IFERROR(VLOOKUP(AF242,'P1'!$B:$AP,41,FALSE),"")</f>
        <v/>
      </c>
      <c r="AG243" s="328" t="str">
        <f>IFERROR(VLOOKUP(AG242,'P1'!$B:$AP,41,FALSE),"")</f>
        <v/>
      </c>
      <c r="AH243" s="328" t="str">
        <f>IFERROR(VLOOKUP(AH242,'P1'!$B:$AP,41,FALSE),"")</f>
        <v/>
      </c>
      <c r="AI243" s="328" t="str">
        <f>IFERROR(VLOOKUP(AI242,'P1'!$B:$AP,41,FALSE),"")</f>
        <v/>
      </c>
      <c r="AJ243" s="328" t="str">
        <f>IFERROR(VLOOKUP(AJ242,'P1'!$B:$AP,41,FALSE),"")</f>
        <v/>
      </c>
      <c r="AK243" s="328" t="str">
        <f>IFERROR(VLOOKUP(AK242,'P1'!$B:$AP,41,FALSE),"")</f>
        <v/>
      </c>
      <c r="AL243" s="328" t="str">
        <f>IFERROR(VLOOKUP(AL242,'P1'!$B:$AP,41,FALSE),"")</f>
        <v/>
      </c>
      <c r="AM243" s="328" t="str">
        <f>IFERROR(VLOOKUP(AM242,'P1'!$B:$AP,41,FALSE),"")</f>
        <v/>
      </c>
      <c r="AN243" s="549"/>
      <c r="AO243" s="527"/>
      <c r="AP243" s="553"/>
      <c r="AQ243" s="554"/>
      <c r="AR243" s="527"/>
      <c r="AS243" s="527"/>
      <c r="AT243" s="529"/>
      <c r="AU243" s="326" t="str">
        <f t="shared" ref="AU243" si="284">IFERROR(IF($D242="□",($AO242/$AK$6),($AO242/$AK$8)),"")</f>
        <v/>
      </c>
      <c r="AV243" s="326" t="str">
        <f t="shared" ref="AV243" si="285">IFERROR(IF($D242="□",($AN242/$AO$6),($AN242/$AO$8)),"")</f>
        <v/>
      </c>
      <c r="AX243" s="326" t="s">
        <v>565</v>
      </c>
      <c r="AY243" s="326" t="s">
        <v>565</v>
      </c>
    </row>
    <row r="244" spans="1:51" s="302" customFormat="1" ht="12" customHeight="1">
      <c r="A244" s="532"/>
      <c r="B244" s="535"/>
      <c r="C244" s="538"/>
      <c r="D244" s="541"/>
      <c r="E244" s="323"/>
      <c r="F244" s="546"/>
      <c r="G244" s="547"/>
      <c r="H244" s="327" t="s">
        <v>407</v>
      </c>
      <c r="I244" s="328" t="str">
        <f>IFERROR(VLOOKUP(I242,'P1'!$B:$AP,31,FALSE),"")</f>
        <v/>
      </c>
      <c r="J244" s="328" t="str">
        <f>IFERROR(VLOOKUP(J242,'P1'!$B:$AP,31,FALSE),"")</f>
        <v/>
      </c>
      <c r="K244" s="328" t="str">
        <f>IFERROR(VLOOKUP(K242,'P1'!$B:$AP,31,FALSE),"")</f>
        <v/>
      </c>
      <c r="L244" s="328" t="str">
        <f>IFERROR(VLOOKUP(L242,'P1'!$B:$AP,31,FALSE),"")</f>
        <v/>
      </c>
      <c r="M244" s="328" t="str">
        <f>IFERROR(VLOOKUP(M242,'P1'!$B:$AP,31,FALSE),"")</f>
        <v/>
      </c>
      <c r="N244" s="328" t="str">
        <f>IFERROR(VLOOKUP(N242,'P1'!$B:$AP,31,FALSE),"")</f>
        <v/>
      </c>
      <c r="O244" s="328" t="str">
        <f>IFERROR(VLOOKUP(O242,'P1'!$B:$AP,31,FALSE),"")</f>
        <v/>
      </c>
      <c r="P244" s="328" t="str">
        <f>IFERROR(VLOOKUP(P242,'P1'!$B:$AP,31,FALSE),"")</f>
        <v/>
      </c>
      <c r="Q244" s="328" t="str">
        <f>IFERROR(VLOOKUP(Q242,'P1'!$B:$AP,31,FALSE),"")</f>
        <v/>
      </c>
      <c r="R244" s="328" t="str">
        <f>IFERROR(VLOOKUP(R242,'P1'!$B:$AP,31,FALSE),"")</f>
        <v/>
      </c>
      <c r="S244" s="328" t="str">
        <f>IFERROR(VLOOKUP(S242,'P1'!$B:$AP,31,FALSE),"")</f>
        <v/>
      </c>
      <c r="T244" s="328" t="str">
        <f>IFERROR(VLOOKUP(T242,'P1'!$B:$AP,31,FALSE),"")</f>
        <v/>
      </c>
      <c r="U244" s="328" t="str">
        <f>IFERROR(VLOOKUP(U242,'P1'!$B:$AP,31,FALSE),"")</f>
        <v/>
      </c>
      <c r="V244" s="328" t="str">
        <f>IFERROR(VLOOKUP(V242,'P1'!$B:$AP,31,FALSE),"")</f>
        <v/>
      </c>
      <c r="W244" s="328" t="str">
        <f>IFERROR(VLOOKUP(W242,'P1'!$B:$AP,31,FALSE),"")</f>
        <v/>
      </c>
      <c r="X244" s="328" t="str">
        <f>IFERROR(VLOOKUP(X242,'P1'!$B:$AP,31,FALSE),"")</f>
        <v/>
      </c>
      <c r="Y244" s="328" t="str">
        <f>IFERROR(VLOOKUP(Y242,'P1'!$B:$AP,31,FALSE),"")</f>
        <v/>
      </c>
      <c r="Z244" s="328" t="str">
        <f>IFERROR(VLOOKUP(Z242,'P1'!$B:$AP,31,FALSE),"")</f>
        <v/>
      </c>
      <c r="AA244" s="328" t="str">
        <f>IFERROR(VLOOKUP(AA242,'P1'!$B:$AP,31,FALSE),"")</f>
        <v/>
      </c>
      <c r="AB244" s="328" t="str">
        <f>IFERROR(VLOOKUP(AB242,'P1'!$B:$AP,31,FALSE),"")</f>
        <v/>
      </c>
      <c r="AC244" s="328" t="str">
        <f>IFERROR(VLOOKUP(AC242,'P1'!$B:$AP,31,FALSE),"")</f>
        <v/>
      </c>
      <c r="AD244" s="328" t="str">
        <f>IFERROR(VLOOKUP(AD242,'P1'!$B:$AP,31,FALSE),"")</f>
        <v/>
      </c>
      <c r="AE244" s="328" t="str">
        <f>IFERROR(VLOOKUP(AE242,'P1'!$B:$AP,31,FALSE),"")</f>
        <v/>
      </c>
      <c r="AF244" s="328" t="str">
        <f>IFERROR(VLOOKUP(AF242,'P1'!$B:$AP,31,FALSE),"")</f>
        <v/>
      </c>
      <c r="AG244" s="328" t="str">
        <f>IFERROR(VLOOKUP(AG242,'P1'!$B:$AP,31,FALSE),"")</f>
        <v/>
      </c>
      <c r="AH244" s="328" t="str">
        <f>IFERROR(VLOOKUP(AH242,'P1'!$B:$AP,31,FALSE),"")</f>
        <v/>
      </c>
      <c r="AI244" s="328" t="str">
        <f>IFERROR(VLOOKUP(AI242,'P1'!$B:$AP,31,FALSE),"")</f>
        <v/>
      </c>
      <c r="AJ244" s="328" t="str">
        <f>IFERROR(VLOOKUP(AJ242,'P1'!$B:$AP,31,FALSE),"")</f>
        <v/>
      </c>
      <c r="AK244" s="328" t="str">
        <f>IFERROR(VLOOKUP(AK242,'P1'!$B:$AP,31,FALSE),"")</f>
        <v/>
      </c>
      <c r="AL244" s="328" t="str">
        <f>IFERROR(VLOOKUP(AL242,'P1'!$B:$AP,31,FALSE),"")</f>
        <v/>
      </c>
      <c r="AM244" s="328" t="str">
        <f>IFERROR(VLOOKUP(AM242,'P1'!$B:$AP,31,FALSE),"")</f>
        <v/>
      </c>
      <c r="AN244" s="550"/>
      <c r="AO244" s="528"/>
      <c r="AP244" s="555"/>
      <c r="AQ244" s="556"/>
      <c r="AR244" s="528"/>
      <c r="AS244" s="528"/>
      <c r="AT244" s="529"/>
      <c r="AU244" s="329"/>
      <c r="AV244" s="329"/>
      <c r="AX244" s="329"/>
      <c r="AY244" s="329"/>
    </row>
    <row r="245" spans="1:51" s="302" customFormat="1" ht="12" customHeight="1">
      <c r="A245" s="530">
        <v>75</v>
      </c>
      <c r="B245" s="533"/>
      <c r="C245" s="536"/>
      <c r="D245" s="539" t="s">
        <v>400</v>
      </c>
      <c r="E245" s="319"/>
      <c r="F245" s="542"/>
      <c r="G245" s="543"/>
      <c r="H245" s="320" t="s">
        <v>401</v>
      </c>
      <c r="I245" s="321"/>
      <c r="J245" s="321"/>
      <c r="K245" s="321"/>
      <c r="L245" s="321"/>
      <c r="M245" s="321"/>
      <c r="N245" s="321"/>
      <c r="O245" s="321"/>
      <c r="P245" s="321"/>
      <c r="Q245" s="321"/>
      <c r="R245" s="321"/>
      <c r="S245" s="321"/>
      <c r="T245" s="321"/>
      <c r="U245" s="321"/>
      <c r="V245" s="321"/>
      <c r="W245" s="321"/>
      <c r="X245" s="321"/>
      <c r="Y245" s="321"/>
      <c r="Z245" s="321"/>
      <c r="AA245" s="321"/>
      <c r="AB245" s="321"/>
      <c r="AC245" s="321"/>
      <c r="AD245" s="321"/>
      <c r="AE245" s="321"/>
      <c r="AF245" s="321"/>
      <c r="AG245" s="321"/>
      <c r="AH245" s="321"/>
      <c r="AI245" s="321"/>
      <c r="AJ245" s="321"/>
      <c r="AK245" s="321"/>
      <c r="AL245" s="321"/>
      <c r="AM245" s="321"/>
      <c r="AN245" s="548">
        <f t="shared" ref="AN245" si="286">IF(LEFT($AN$1,6)="共同生活援助",SUM(I246:AM246),SUM(I246:AM247))</f>
        <v>0</v>
      </c>
      <c r="AO245" s="526">
        <f>IF($AN$3="４週",AN245/4,AN245/(DAY(EOMONTH($I$21,0))/7))</f>
        <v>0</v>
      </c>
      <c r="AP245" s="551"/>
      <c r="AQ245" s="552"/>
      <c r="AR245" s="526" t="str">
        <f t="shared" ref="AR245" si="287">IF($AN$3="４週",AU246,AV246)</f>
        <v/>
      </c>
      <c r="AS245" s="526"/>
      <c r="AT245" s="529"/>
      <c r="AU245" s="322" t="s">
        <v>402</v>
      </c>
      <c r="AV245" s="322" t="s">
        <v>403</v>
      </c>
      <c r="AX245" s="322" t="s">
        <v>404</v>
      </c>
      <c r="AY245" s="322" t="s">
        <v>405</v>
      </c>
    </row>
    <row r="246" spans="1:51" s="302" customFormat="1" ht="12" customHeight="1">
      <c r="A246" s="531"/>
      <c r="B246" s="534"/>
      <c r="C246" s="537"/>
      <c r="D246" s="540"/>
      <c r="E246" s="323"/>
      <c r="F246" s="544"/>
      <c r="G246" s="545"/>
      <c r="H246" s="324" t="s">
        <v>406</v>
      </c>
      <c r="I246" s="328" t="str">
        <f>IFERROR(VLOOKUP(I245,'P1'!$B:$AP,41,FALSE),"")</f>
        <v/>
      </c>
      <c r="J246" s="330" t="str">
        <f>IFERROR(VLOOKUP(J245,'P1'!$B:$AP,41,FALSE),"")</f>
        <v/>
      </c>
      <c r="K246" s="328" t="str">
        <f>IFERROR(VLOOKUP(K245,'P1'!$B:$AP,41,FALSE),"")</f>
        <v/>
      </c>
      <c r="L246" s="328" t="str">
        <f>IFERROR(VLOOKUP(L245,'P1'!$B:$AP,41,FALSE),"")</f>
        <v/>
      </c>
      <c r="M246" s="328" t="str">
        <f>IFERROR(VLOOKUP(M245,'P1'!$B:$AP,41,FALSE),"")</f>
        <v/>
      </c>
      <c r="N246" s="328" t="str">
        <f>IFERROR(VLOOKUP(N245,'P1'!$B:$AP,41,FALSE),"")</f>
        <v/>
      </c>
      <c r="O246" s="328" t="str">
        <f>IFERROR(VLOOKUP(O245,'P1'!$B:$AP,41,FALSE),"")</f>
        <v/>
      </c>
      <c r="P246" s="328" t="str">
        <f>IFERROR(VLOOKUP(P245,'P1'!$B:$AP,41,FALSE),"")</f>
        <v/>
      </c>
      <c r="Q246" s="328" t="str">
        <f>IFERROR(VLOOKUP(Q245,'P1'!$B:$AP,41,FALSE),"")</f>
        <v/>
      </c>
      <c r="R246" s="328" t="str">
        <f>IFERROR(VLOOKUP(R245,'P1'!$B:$AP,41,FALSE),"")</f>
        <v/>
      </c>
      <c r="S246" s="328" t="str">
        <f>IFERROR(VLOOKUP(S245,'P1'!$B:$AP,41,FALSE),"")</f>
        <v/>
      </c>
      <c r="T246" s="328" t="str">
        <f>IFERROR(VLOOKUP(T245,'P1'!$B:$AP,41,FALSE),"")</f>
        <v/>
      </c>
      <c r="U246" s="328" t="str">
        <f>IFERROR(VLOOKUP(U245,'P1'!$B:$AP,41,FALSE),"")</f>
        <v/>
      </c>
      <c r="V246" s="328" t="str">
        <f>IFERROR(VLOOKUP(V245,'P1'!$B:$AP,41,FALSE),"")</f>
        <v/>
      </c>
      <c r="W246" s="328" t="str">
        <f>IFERROR(VLOOKUP(W245,'P1'!$B:$AP,41,FALSE),"")</f>
        <v/>
      </c>
      <c r="X246" s="328" t="str">
        <f>IFERROR(VLOOKUP(X245,'P1'!$B:$AP,41,FALSE),"")</f>
        <v/>
      </c>
      <c r="Y246" s="328" t="str">
        <f>IFERROR(VLOOKUP(Y245,'P1'!$B:$AP,41,FALSE),"")</f>
        <v/>
      </c>
      <c r="Z246" s="328" t="str">
        <f>IFERROR(VLOOKUP(Z245,'P1'!$B:$AP,41,FALSE),"")</f>
        <v/>
      </c>
      <c r="AA246" s="328" t="str">
        <f>IFERROR(VLOOKUP(AA245,'P1'!$B:$AP,41,FALSE),"")</f>
        <v/>
      </c>
      <c r="AB246" s="328" t="str">
        <f>IFERROR(VLOOKUP(AB245,'P1'!$B:$AP,41,FALSE),"")</f>
        <v/>
      </c>
      <c r="AC246" s="328" t="str">
        <f>IFERROR(VLOOKUP(AC245,'P1'!$B:$AP,41,FALSE),"")</f>
        <v/>
      </c>
      <c r="AD246" s="328" t="str">
        <f>IFERROR(VLOOKUP(AD245,'P1'!$B:$AP,41,FALSE),"")</f>
        <v/>
      </c>
      <c r="AE246" s="328" t="str">
        <f>IFERROR(VLOOKUP(AE245,'P1'!$B:$AP,41,FALSE),"")</f>
        <v/>
      </c>
      <c r="AF246" s="328" t="str">
        <f>IFERROR(VLOOKUP(AF245,'P1'!$B:$AP,41,FALSE),"")</f>
        <v/>
      </c>
      <c r="AG246" s="328" t="str">
        <f>IFERROR(VLOOKUP(AG245,'P1'!$B:$AP,41,FALSE),"")</f>
        <v/>
      </c>
      <c r="AH246" s="328" t="str">
        <f>IFERROR(VLOOKUP(AH245,'P1'!$B:$AP,41,FALSE),"")</f>
        <v/>
      </c>
      <c r="AI246" s="328" t="str">
        <f>IFERROR(VLOOKUP(AI245,'P1'!$B:$AP,41,FALSE),"")</f>
        <v/>
      </c>
      <c r="AJ246" s="328" t="str">
        <f>IFERROR(VLOOKUP(AJ245,'P1'!$B:$AP,41,FALSE),"")</f>
        <v/>
      </c>
      <c r="AK246" s="328" t="str">
        <f>IFERROR(VLOOKUP(AK245,'P1'!$B:$AP,41,FALSE),"")</f>
        <v/>
      </c>
      <c r="AL246" s="328" t="str">
        <f>IFERROR(VLOOKUP(AL245,'P1'!$B:$AP,41,FALSE),"")</f>
        <v/>
      </c>
      <c r="AM246" s="328" t="str">
        <f>IFERROR(VLOOKUP(AM245,'P1'!$B:$AP,41,FALSE),"")</f>
        <v/>
      </c>
      <c r="AN246" s="549"/>
      <c r="AO246" s="527"/>
      <c r="AP246" s="553"/>
      <c r="AQ246" s="554"/>
      <c r="AR246" s="527"/>
      <c r="AS246" s="527"/>
      <c r="AT246" s="529"/>
      <c r="AU246" s="326" t="str">
        <f t="shared" ref="AU246" si="288">IFERROR(IF($D245="□",($AO245/$AK$6),($AO245/$AK$8)),"")</f>
        <v/>
      </c>
      <c r="AV246" s="326" t="str">
        <f t="shared" ref="AV246" si="289">IFERROR(IF($D245="□",($AN245/$AO$6),($AN245/$AO$8)),"")</f>
        <v/>
      </c>
      <c r="AX246" s="326" t="s">
        <v>565</v>
      </c>
      <c r="AY246" s="326" t="s">
        <v>565</v>
      </c>
    </row>
    <row r="247" spans="1:51" s="302" customFormat="1" ht="12" customHeight="1">
      <c r="A247" s="532"/>
      <c r="B247" s="535"/>
      <c r="C247" s="538"/>
      <c r="D247" s="541"/>
      <c r="E247" s="323"/>
      <c r="F247" s="546"/>
      <c r="G247" s="547"/>
      <c r="H247" s="327" t="s">
        <v>407</v>
      </c>
      <c r="I247" s="328" t="str">
        <f>IFERROR(VLOOKUP(I245,'P1'!$B:$AP,31,FALSE),"")</f>
        <v/>
      </c>
      <c r="J247" s="328" t="str">
        <f>IFERROR(VLOOKUP(J245,'P1'!$B:$AP,31,FALSE),"")</f>
        <v/>
      </c>
      <c r="K247" s="328" t="str">
        <f>IFERROR(VLOOKUP(K245,'P1'!$B:$AP,31,FALSE),"")</f>
        <v/>
      </c>
      <c r="L247" s="328" t="str">
        <f>IFERROR(VLOOKUP(L245,'P1'!$B:$AP,31,FALSE),"")</f>
        <v/>
      </c>
      <c r="M247" s="328" t="str">
        <f>IFERROR(VLOOKUP(M245,'P1'!$B:$AP,31,FALSE),"")</f>
        <v/>
      </c>
      <c r="N247" s="328" t="str">
        <f>IFERROR(VLOOKUP(N245,'P1'!$B:$AP,31,FALSE),"")</f>
        <v/>
      </c>
      <c r="O247" s="328" t="str">
        <f>IFERROR(VLOOKUP(O245,'P1'!$B:$AP,31,FALSE),"")</f>
        <v/>
      </c>
      <c r="P247" s="328" t="str">
        <f>IFERROR(VLOOKUP(P245,'P1'!$B:$AP,31,FALSE),"")</f>
        <v/>
      </c>
      <c r="Q247" s="328" t="str">
        <f>IFERROR(VLOOKUP(Q245,'P1'!$B:$AP,31,FALSE),"")</f>
        <v/>
      </c>
      <c r="R247" s="328" t="str">
        <f>IFERROR(VLOOKUP(R245,'P1'!$B:$AP,31,FALSE),"")</f>
        <v/>
      </c>
      <c r="S247" s="328" t="str">
        <f>IFERROR(VLOOKUP(S245,'P1'!$B:$AP,31,FALSE),"")</f>
        <v/>
      </c>
      <c r="T247" s="328" t="str">
        <f>IFERROR(VLOOKUP(T245,'P1'!$B:$AP,31,FALSE),"")</f>
        <v/>
      </c>
      <c r="U247" s="328" t="str">
        <f>IFERROR(VLOOKUP(U245,'P1'!$B:$AP,31,FALSE),"")</f>
        <v/>
      </c>
      <c r="V247" s="328" t="str">
        <f>IFERROR(VLOOKUP(V245,'P1'!$B:$AP,31,FALSE),"")</f>
        <v/>
      </c>
      <c r="W247" s="328" t="str">
        <f>IFERROR(VLOOKUP(W245,'P1'!$B:$AP,31,FALSE),"")</f>
        <v/>
      </c>
      <c r="X247" s="328" t="str">
        <f>IFERROR(VLOOKUP(X245,'P1'!$B:$AP,31,FALSE),"")</f>
        <v/>
      </c>
      <c r="Y247" s="328" t="str">
        <f>IFERROR(VLOOKUP(Y245,'P1'!$B:$AP,31,FALSE),"")</f>
        <v/>
      </c>
      <c r="Z247" s="328" t="str">
        <f>IFERROR(VLOOKUP(Z245,'P1'!$B:$AP,31,FALSE),"")</f>
        <v/>
      </c>
      <c r="AA247" s="328" t="str">
        <f>IFERROR(VLOOKUP(AA245,'P1'!$B:$AP,31,FALSE),"")</f>
        <v/>
      </c>
      <c r="AB247" s="328" t="str">
        <f>IFERROR(VLOOKUP(AB245,'P1'!$B:$AP,31,FALSE),"")</f>
        <v/>
      </c>
      <c r="AC247" s="328" t="str">
        <f>IFERROR(VLOOKUP(AC245,'P1'!$B:$AP,31,FALSE),"")</f>
        <v/>
      </c>
      <c r="AD247" s="328" t="str">
        <f>IFERROR(VLOOKUP(AD245,'P1'!$B:$AP,31,FALSE),"")</f>
        <v/>
      </c>
      <c r="AE247" s="328" t="str">
        <f>IFERROR(VLOOKUP(AE245,'P1'!$B:$AP,31,FALSE),"")</f>
        <v/>
      </c>
      <c r="AF247" s="328" t="str">
        <f>IFERROR(VLOOKUP(AF245,'P1'!$B:$AP,31,FALSE),"")</f>
        <v/>
      </c>
      <c r="AG247" s="328" t="str">
        <f>IFERROR(VLOOKUP(AG245,'P1'!$B:$AP,31,FALSE),"")</f>
        <v/>
      </c>
      <c r="AH247" s="328" t="str">
        <f>IFERROR(VLOOKUP(AH245,'P1'!$B:$AP,31,FALSE),"")</f>
        <v/>
      </c>
      <c r="AI247" s="328" t="str">
        <f>IFERROR(VLOOKUP(AI245,'P1'!$B:$AP,31,FALSE),"")</f>
        <v/>
      </c>
      <c r="AJ247" s="328" t="str">
        <f>IFERROR(VLOOKUP(AJ245,'P1'!$B:$AP,31,FALSE),"")</f>
        <v/>
      </c>
      <c r="AK247" s="328" t="str">
        <f>IFERROR(VLOOKUP(AK245,'P1'!$B:$AP,31,FALSE),"")</f>
        <v/>
      </c>
      <c r="AL247" s="328" t="str">
        <f>IFERROR(VLOOKUP(AL245,'P1'!$B:$AP,31,FALSE),"")</f>
        <v/>
      </c>
      <c r="AM247" s="328" t="str">
        <f>IFERROR(VLOOKUP(AM245,'P1'!$B:$AP,31,FALSE),"")</f>
        <v/>
      </c>
      <c r="AN247" s="550"/>
      <c r="AO247" s="528"/>
      <c r="AP247" s="555"/>
      <c r="AQ247" s="556"/>
      <c r="AR247" s="528"/>
      <c r="AS247" s="528"/>
      <c r="AT247" s="529"/>
      <c r="AU247" s="329"/>
      <c r="AV247" s="329"/>
      <c r="AX247" s="329"/>
      <c r="AY247" s="329"/>
    </row>
    <row r="248" spans="1:51" s="302" customFormat="1" ht="12" customHeight="1">
      <c r="A248" s="530">
        <v>76</v>
      </c>
      <c r="B248" s="533"/>
      <c r="C248" s="536"/>
      <c r="D248" s="539" t="s">
        <v>400</v>
      </c>
      <c r="E248" s="319"/>
      <c r="F248" s="542"/>
      <c r="G248" s="543"/>
      <c r="H248" s="320" t="s">
        <v>401</v>
      </c>
      <c r="I248" s="321"/>
      <c r="J248" s="321"/>
      <c r="K248" s="321"/>
      <c r="L248" s="321"/>
      <c r="M248" s="321"/>
      <c r="N248" s="321"/>
      <c r="O248" s="321"/>
      <c r="P248" s="321"/>
      <c r="Q248" s="321"/>
      <c r="R248" s="321"/>
      <c r="S248" s="321"/>
      <c r="T248" s="321"/>
      <c r="U248" s="321"/>
      <c r="V248" s="321"/>
      <c r="W248" s="321"/>
      <c r="X248" s="321"/>
      <c r="Y248" s="321"/>
      <c r="Z248" s="321"/>
      <c r="AA248" s="321"/>
      <c r="AB248" s="321"/>
      <c r="AC248" s="321"/>
      <c r="AD248" s="321"/>
      <c r="AE248" s="321"/>
      <c r="AF248" s="321"/>
      <c r="AG248" s="321"/>
      <c r="AH248" s="321"/>
      <c r="AI248" s="321"/>
      <c r="AJ248" s="321"/>
      <c r="AK248" s="321"/>
      <c r="AL248" s="321"/>
      <c r="AM248" s="321"/>
      <c r="AN248" s="548">
        <f t="shared" ref="AN248" si="290">IF(LEFT($AN$1,6)="共同生活援助",SUM(I249:AM249),SUM(I249:AM250))</f>
        <v>0</v>
      </c>
      <c r="AO248" s="526">
        <f>IF($AN$3="４週",AN248/4,AN248/(DAY(EOMONTH($I$21,0))/7))</f>
        <v>0</v>
      </c>
      <c r="AP248" s="551"/>
      <c r="AQ248" s="552"/>
      <c r="AR248" s="526" t="str">
        <f t="shared" ref="AR248" si="291">IF($AN$3="４週",AU249,AV249)</f>
        <v/>
      </c>
      <c r="AS248" s="526"/>
      <c r="AT248" s="529"/>
      <c r="AU248" s="322" t="s">
        <v>402</v>
      </c>
      <c r="AV248" s="322" t="s">
        <v>403</v>
      </c>
      <c r="AX248" s="322" t="s">
        <v>404</v>
      </c>
      <c r="AY248" s="322" t="s">
        <v>405</v>
      </c>
    </row>
    <row r="249" spans="1:51" s="302" customFormat="1" ht="12" customHeight="1">
      <c r="A249" s="531"/>
      <c r="B249" s="534"/>
      <c r="C249" s="537"/>
      <c r="D249" s="540"/>
      <c r="E249" s="323"/>
      <c r="F249" s="544"/>
      <c r="G249" s="545"/>
      <c r="H249" s="324" t="s">
        <v>406</v>
      </c>
      <c r="I249" s="328" t="str">
        <f>IFERROR(VLOOKUP(I248,'P1'!$B:$AP,41,FALSE),"")</f>
        <v/>
      </c>
      <c r="J249" s="328" t="str">
        <f>IFERROR(VLOOKUP(J248,'P1'!$B:$AP,41,FALSE),"")</f>
        <v/>
      </c>
      <c r="K249" s="328" t="str">
        <f>IFERROR(VLOOKUP(K248,'P1'!$B:$AP,41,FALSE),"")</f>
        <v/>
      </c>
      <c r="L249" s="328" t="str">
        <f>IFERROR(VLOOKUP(L248,'P1'!$B:$AP,41,FALSE),"")</f>
        <v/>
      </c>
      <c r="M249" s="328" t="str">
        <f>IFERROR(VLOOKUP(M248,'P1'!$B:$AP,41,FALSE),"")</f>
        <v/>
      </c>
      <c r="N249" s="328" t="str">
        <f>IFERROR(VLOOKUP(N248,'P1'!$B:$AP,41,FALSE),"")</f>
        <v/>
      </c>
      <c r="O249" s="328" t="str">
        <f>IFERROR(VLOOKUP(O248,'P1'!$B:$AP,41,FALSE),"")</f>
        <v/>
      </c>
      <c r="P249" s="328" t="str">
        <f>IFERROR(VLOOKUP(P248,'P1'!$B:$AP,41,FALSE),"")</f>
        <v/>
      </c>
      <c r="Q249" s="328" t="str">
        <f>IFERROR(VLOOKUP(Q248,'P1'!$B:$AP,41,FALSE),"")</f>
        <v/>
      </c>
      <c r="R249" s="328" t="str">
        <f>IFERROR(VLOOKUP(R248,'P1'!$B:$AP,41,FALSE),"")</f>
        <v/>
      </c>
      <c r="S249" s="328" t="str">
        <f>IFERROR(VLOOKUP(S248,'P1'!$B:$AP,41,FALSE),"")</f>
        <v/>
      </c>
      <c r="T249" s="328" t="str">
        <f>IFERROR(VLOOKUP(T248,'P1'!$B:$AP,41,FALSE),"")</f>
        <v/>
      </c>
      <c r="U249" s="328" t="str">
        <f>IFERROR(VLOOKUP(U248,'P1'!$B:$AP,41,FALSE),"")</f>
        <v/>
      </c>
      <c r="V249" s="328" t="str">
        <f>IFERROR(VLOOKUP(V248,'P1'!$B:$AP,41,FALSE),"")</f>
        <v/>
      </c>
      <c r="W249" s="328" t="str">
        <f>IFERROR(VLOOKUP(W248,'P1'!$B:$AP,41,FALSE),"")</f>
        <v/>
      </c>
      <c r="X249" s="328" t="str">
        <f>IFERROR(VLOOKUP(X248,'P1'!$B:$AP,41,FALSE),"")</f>
        <v/>
      </c>
      <c r="Y249" s="328" t="str">
        <f>IFERROR(VLOOKUP(Y248,'P1'!$B:$AP,41,FALSE),"")</f>
        <v/>
      </c>
      <c r="Z249" s="328" t="str">
        <f>IFERROR(VLOOKUP(Z248,'P1'!$B:$AP,41,FALSE),"")</f>
        <v/>
      </c>
      <c r="AA249" s="328" t="str">
        <f>IFERROR(VLOOKUP(AA248,'P1'!$B:$AP,41,FALSE),"")</f>
        <v/>
      </c>
      <c r="AB249" s="328" t="str">
        <f>IFERROR(VLOOKUP(AB248,'P1'!$B:$AP,41,FALSE),"")</f>
        <v/>
      </c>
      <c r="AC249" s="328" t="str">
        <f>IFERROR(VLOOKUP(AC248,'P1'!$B:$AP,41,FALSE),"")</f>
        <v/>
      </c>
      <c r="AD249" s="328" t="str">
        <f>IFERROR(VLOOKUP(AD248,'P1'!$B:$AP,41,FALSE),"")</f>
        <v/>
      </c>
      <c r="AE249" s="328" t="str">
        <f>IFERROR(VLOOKUP(AE248,'P1'!$B:$AP,41,FALSE),"")</f>
        <v/>
      </c>
      <c r="AF249" s="328" t="str">
        <f>IFERROR(VLOOKUP(AF248,'P1'!$B:$AP,41,FALSE),"")</f>
        <v/>
      </c>
      <c r="AG249" s="328" t="str">
        <f>IFERROR(VLOOKUP(AG248,'P1'!$B:$AP,41,FALSE),"")</f>
        <v/>
      </c>
      <c r="AH249" s="328" t="str">
        <f>IFERROR(VLOOKUP(AH248,'P1'!$B:$AP,41,FALSE),"")</f>
        <v/>
      </c>
      <c r="AI249" s="328" t="str">
        <f>IFERROR(VLOOKUP(AI248,'P1'!$B:$AP,41,FALSE),"")</f>
        <v/>
      </c>
      <c r="AJ249" s="328" t="str">
        <f>IFERROR(VLOOKUP(AJ248,'P1'!$B:$AP,41,FALSE),"")</f>
        <v/>
      </c>
      <c r="AK249" s="328" t="str">
        <f>IFERROR(VLOOKUP(AK248,'P1'!$B:$AP,41,FALSE),"")</f>
        <v/>
      </c>
      <c r="AL249" s="328" t="str">
        <f>IFERROR(VLOOKUP(AL248,'P1'!$B:$AP,41,FALSE),"")</f>
        <v/>
      </c>
      <c r="AM249" s="328" t="str">
        <f>IFERROR(VLOOKUP(AM248,'P1'!$B:$AP,41,FALSE),"")</f>
        <v/>
      </c>
      <c r="AN249" s="549"/>
      <c r="AO249" s="527"/>
      <c r="AP249" s="553"/>
      <c r="AQ249" s="554"/>
      <c r="AR249" s="527"/>
      <c r="AS249" s="527"/>
      <c r="AT249" s="529"/>
      <c r="AU249" s="326" t="str">
        <f t="shared" ref="AU249" si="292">IFERROR(IF($D248="□",($AO248/$AK$6),($AO248/$AK$8)),"")</f>
        <v/>
      </c>
      <c r="AV249" s="326" t="str">
        <f t="shared" ref="AV249" si="293">IFERROR(IF($D248="□",($AN248/$AO$6),($AN248/$AO$8)),"")</f>
        <v/>
      </c>
      <c r="AX249" s="326" t="s">
        <v>565</v>
      </c>
      <c r="AY249" s="326" t="s">
        <v>565</v>
      </c>
    </row>
    <row r="250" spans="1:51" s="302" customFormat="1" ht="12" customHeight="1">
      <c r="A250" s="532"/>
      <c r="B250" s="535"/>
      <c r="C250" s="538"/>
      <c r="D250" s="541"/>
      <c r="E250" s="323"/>
      <c r="F250" s="546"/>
      <c r="G250" s="547"/>
      <c r="H250" s="327" t="s">
        <v>407</v>
      </c>
      <c r="I250" s="328" t="str">
        <f>IFERROR(VLOOKUP(I248,'P1'!$B:$AP,31,FALSE),"")</f>
        <v/>
      </c>
      <c r="J250" s="328" t="str">
        <f>IFERROR(VLOOKUP(J248,'P1'!$B:$AP,31,FALSE),"")</f>
        <v/>
      </c>
      <c r="K250" s="328" t="str">
        <f>IFERROR(VLOOKUP(K248,'P1'!$B:$AP,31,FALSE),"")</f>
        <v/>
      </c>
      <c r="L250" s="328" t="str">
        <f>IFERROR(VLOOKUP(L248,'P1'!$B:$AP,31,FALSE),"")</f>
        <v/>
      </c>
      <c r="M250" s="328" t="str">
        <f>IFERROR(VLOOKUP(M248,'P1'!$B:$AP,31,FALSE),"")</f>
        <v/>
      </c>
      <c r="N250" s="328" t="str">
        <f>IFERROR(VLOOKUP(N248,'P1'!$B:$AP,31,FALSE),"")</f>
        <v/>
      </c>
      <c r="O250" s="328" t="str">
        <f>IFERROR(VLOOKUP(O248,'P1'!$B:$AP,31,FALSE),"")</f>
        <v/>
      </c>
      <c r="P250" s="328" t="str">
        <f>IFERROR(VLOOKUP(P248,'P1'!$B:$AP,31,FALSE),"")</f>
        <v/>
      </c>
      <c r="Q250" s="328" t="str">
        <f>IFERROR(VLOOKUP(Q248,'P1'!$B:$AP,31,FALSE),"")</f>
        <v/>
      </c>
      <c r="R250" s="328" t="str">
        <f>IFERROR(VLOOKUP(R248,'P1'!$B:$AP,31,FALSE),"")</f>
        <v/>
      </c>
      <c r="S250" s="328" t="str">
        <f>IFERROR(VLOOKUP(S248,'P1'!$B:$AP,31,FALSE),"")</f>
        <v/>
      </c>
      <c r="T250" s="328" t="str">
        <f>IFERROR(VLOOKUP(T248,'P1'!$B:$AP,31,FALSE),"")</f>
        <v/>
      </c>
      <c r="U250" s="328" t="str">
        <f>IFERROR(VLOOKUP(U248,'P1'!$B:$AP,31,FALSE),"")</f>
        <v/>
      </c>
      <c r="V250" s="328" t="str">
        <f>IFERROR(VLOOKUP(V248,'P1'!$B:$AP,31,FALSE),"")</f>
        <v/>
      </c>
      <c r="W250" s="328" t="str">
        <f>IFERROR(VLOOKUP(W248,'P1'!$B:$AP,31,FALSE),"")</f>
        <v/>
      </c>
      <c r="X250" s="328" t="str">
        <f>IFERROR(VLOOKUP(X248,'P1'!$B:$AP,31,FALSE),"")</f>
        <v/>
      </c>
      <c r="Y250" s="328" t="str">
        <f>IFERROR(VLOOKUP(Y248,'P1'!$B:$AP,31,FALSE),"")</f>
        <v/>
      </c>
      <c r="Z250" s="328" t="str">
        <f>IFERROR(VLOOKUP(Z248,'P1'!$B:$AP,31,FALSE),"")</f>
        <v/>
      </c>
      <c r="AA250" s="328" t="str">
        <f>IFERROR(VLOOKUP(AA248,'P1'!$B:$AP,31,FALSE),"")</f>
        <v/>
      </c>
      <c r="AB250" s="328" t="str">
        <f>IFERROR(VLOOKUP(AB248,'P1'!$B:$AP,31,FALSE),"")</f>
        <v/>
      </c>
      <c r="AC250" s="328" t="str">
        <f>IFERROR(VLOOKUP(AC248,'P1'!$B:$AP,31,FALSE),"")</f>
        <v/>
      </c>
      <c r="AD250" s="328" t="str">
        <f>IFERROR(VLOOKUP(AD248,'P1'!$B:$AP,31,FALSE),"")</f>
        <v/>
      </c>
      <c r="AE250" s="328" t="str">
        <f>IFERROR(VLOOKUP(AE248,'P1'!$B:$AP,31,FALSE),"")</f>
        <v/>
      </c>
      <c r="AF250" s="328" t="str">
        <f>IFERROR(VLOOKUP(AF248,'P1'!$B:$AP,31,FALSE),"")</f>
        <v/>
      </c>
      <c r="AG250" s="328" t="str">
        <f>IFERROR(VLOOKUP(AG248,'P1'!$B:$AP,31,FALSE),"")</f>
        <v/>
      </c>
      <c r="AH250" s="328" t="str">
        <f>IFERROR(VLOOKUP(AH248,'P1'!$B:$AP,31,FALSE),"")</f>
        <v/>
      </c>
      <c r="AI250" s="328" t="str">
        <f>IFERROR(VLOOKUP(AI248,'P1'!$B:$AP,31,FALSE),"")</f>
        <v/>
      </c>
      <c r="AJ250" s="328" t="str">
        <f>IFERROR(VLOOKUP(AJ248,'P1'!$B:$AP,31,FALSE),"")</f>
        <v/>
      </c>
      <c r="AK250" s="328" t="str">
        <f>IFERROR(VLOOKUP(AK248,'P1'!$B:$AP,31,FALSE),"")</f>
        <v/>
      </c>
      <c r="AL250" s="328" t="str">
        <f>IFERROR(VLOOKUP(AL248,'P1'!$B:$AP,31,FALSE),"")</f>
        <v/>
      </c>
      <c r="AM250" s="328" t="str">
        <f>IFERROR(VLOOKUP(AM248,'P1'!$B:$AP,31,FALSE),"")</f>
        <v/>
      </c>
      <c r="AN250" s="550"/>
      <c r="AO250" s="528"/>
      <c r="AP250" s="555"/>
      <c r="AQ250" s="556"/>
      <c r="AR250" s="528"/>
      <c r="AS250" s="528"/>
      <c r="AT250" s="529"/>
      <c r="AU250" s="329"/>
      <c r="AV250" s="329"/>
      <c r="AX250" s="329"/>
      <c r="AY250" s="329"/>
    </row>
    <row r="251" spans="1:51" s="302" customFormat="1" ht="12" customHeight="1">
      <c r="A251" s="530">
        <v>77</v>
      </c>
      <c r="B251" s="533"/>
      <c r="C251" s="536"/>
      <c r="D251" s="539" t="s">
        <v>400</v>
      </c>
      <c r="E251" s="319"/>
      <c r="F251" s="542"/>
      <c r="G251" s="543"/>
      <c r="H251" s="320" t="s">
        <v>401</v>
      </c>
      <c r="I251" s="321"/>
      <c r="J251" s="321"/>
      <c r="K251" s="321"/>
      <c r="L251" s="321"/>
      <c r="M251" s="321"/>
      <c r="N251" s="321"/>
      <c r="O251" s="321"/>
      <c r="P251" s="321"/>
      <c r="Q251" s="321"/>
      <c r="R251" s="321"/>
      <c r="S251" s="321"/>
      <c r="T251" s="321"/>
      <c r="U251" s="321"/>
      <c r="V251" s="321"/>
      <c r="W251" s="321"/>
      <c r="X251" s="321"/>
      <c r="Y251" s="321"/>
      <c r="Z251" s="321"/>
      <c r="AA251" s="321"/>
      <c r="AB251" s="321"/>
      <c r="AC251" s="321"/>
      <c r="AD251" s="321"/>
      <c r="AE251" s="321"/>
      <c r="AF251" s="321"/>
      <c r="AG251" s="321"/>
      <c r="AH251" s="321"/>
      <c r="AI251" s="321"/>
      <c r="AJ251" s="321"/>
      <c r="AK251" s="321"/>
      <c r="AL251" s="321"/>
      <c r="AM251" s="321"/>
      <c r="AN251" s="548">
        <f t="shared" ref="AN251" si="294">IF(LEFT($AN$1,6)="共同生活援助",SUM(I252:AM252),SUM(I252:AM253))</f>
        <v>0</v>
      </c>
      <c r="AO251" s="526">
        <f>IF($AN$3="４週",AN251/4,AN251/(DAY(EOMONTH($I$21,0))/7))</f>
        <v>0</v>
      </c>
      <c r="AP251" s="551"/>
      <c r="AQ251" s="552"/>
      <c r="AR251" s="526" t="str">
        <f t="shared" ref="AR251" si="295">IF($AN$3="４週",AU252,AV252)</f>
        <v/>
      </c>
      <c r="AS251" s="526"/>
      <c r="AT251" s="529"/>
      <c r="AU251" s="322" t="s">
        <v>402</v>
      </c>
      <c r="AV251" s="322" t="s">
        <v>403</v>
      </c>
      <c r="AX251" s="322" t="s">
        <v>404</v>
      </c>
      <c r="AY251" s="322" t="s">
        <v>405</v>
      </c>
    </row>
    <row r="252" spans="1:51" s="302" customFormat="1" ht="12" customHeight="1">
      <c r="A252" s="531"/>
      <c r="B252" s="534"/>
      <c r="C252" s="537"/>
      <c r="D252" s="540"/>
      <c r="E252" s="323"/>
      <c r="F252" s="544"/>
      <c r="G252" s="545"/>
      <c r="H252" s="324" t="s">
        <v>406</v>
      </c>
      <c r="I252" s="328" t="str">
        <f>IFERROR(VLOOKUP(I251,'P1'!$B:$AP,41,FALSE),"")</f>
        <v/>
      </c>
      <c r="J252" s="328" t="str">
        <f>IFERROR(VLOOKUP(J251,'P1'!$B:$AP,41,FALSE),"")</f>
        <v/>
      </c>
      <c r="K252" s="328" t="str">
        <f>IFERROR(VLOOKUP(K251,'P1'!$B:$AP,41,FALSE),"")</f>
        <v/>
      </c>
      <c r="L252" s="328" t="str">
        <f>IFERROR(VLOOKUP(L251,'P1'!$B:$AP,41,FALSE),"")</f>
        <v/>
      </c>
      <c r="M252" s="328" t="str">
        <f>IFERROR(VLOOKUP(M251,'P1'!$B:$AP,41,FALSE),"")</f>
        <v/>
      </c>
      <c r="N252" s="328" t="str">
        <f>IFERROR(VLOOKUP(N251,'P1'!$B:$AP,41,FALSE),"")</f>
        <v/>
      </c>
      <c r="O252" s="328" t="str">
        <f>IFERROR(VLOOKUP(O251,'P1'!$B:$AP,41,FALSE),"")</f>
        <v/>
      </c>
      <c r="P252" s="328" t="str">
        <f>IFERROR(VLOOKUP(P251,'P1'!$B:$AP,41,FALSE),"")</f>
        <v/>
      </c>
      <c r="Q252" s="328" t="str">
        <f>IFERROR(VLOOKUP(Q251,'P1'!$B:$AP,41,FALSE),"")</f>
        <v/>
      </c>
      <c r="R252" s="328" t="str">
        <f>IFERROR(VLOOKUP(R251,'P1'!$B:$AP,41,FALSE),"")</f>
        <v/>
      </c>
      <c r="S252" s="328" t="str">
        <f>IFERROR(VLOOKUP(S251,'P1'!$B:$AP,41,FALSE),"")</f>
        <v/>
      </c>
      <c r="T252" s="328" t="str">
        <f>IFERROR(VLOOKUP(T251,'P1'!$B:$AP,41,FALSE),"")</f>
        <v/>
      </c>
      <c r="U252" s="328" t="str">
        <f>IFERROR(VLOOKUP(U251,'P1'!$B:$AP,41,FALSE),"")</f>
        <v/>
      </c>
      <c r="V252" s="328" t="str">
        <f>IFERROR(VLOOKUP(V251,'P1'!$B:$AP,41,FALSE),"")</f>
        <v/>
      </c>
      <c r="W252" s="328" t="str">
        <f>IFERROR(VLOOKUP(W251,'P1'!$B:$AP,41,FALSE),"")</f>
        <v/>
      </c>
      <c r="X252" s="328" t="str">
        <f>IFERROR(VLOOKUP(X251,'P1'!$B:$AP,41,FALSE),"")</f>
        <v/>
      </c>
      <c r="Y252" s="328" t="str">
        <f>IFERROR(VLOOKUP(Y251,'P1'!$B:$AP,41,FALSE),"")</f>
        <v/>
      </c>
      <c r="Z252" s="328" t="str">
        <f>IFERROR(VLOOKUP(Z251,'P1'!$B:$AP,41,FALSE),"")</f>
        <v/>
      </c>
      <c r="AA252" s="328" t="str">
        <f>IFERROR(VLOOKUP(AA251,'P1'!$B:$AP,41,FALSE),"")</f>
        <v/>
      </c>
      <c r="AB252" s="328" t="str">
        <f>IFERROR(VLOOKUP(AB251,'P1'!$B:$AP,41,FALSE),"")</f>
        <v/>
      </c>
      <c r="AC252" s="328" t="str">
        <f>IFERROR(VLOOKUP(AC251,'P1'!$B:$AP,41,FALSE),"")</f>
        <v/>
      </c>
      <c r="AD252" s="328" t="str">
        <f>IFERROR(VLOOKUP(AD251,'P1'!$B:$AP,41,FALSE),"")</f>
        <v/>
      </c>
      <c r="AE252" s="328" t="str">
        <f>IFERROR(VLOOKUP(AE251,'P1'!$B:$AP,41,FALSE),"")</f>
        <v/>
      </c>
      <c r="AF252" s="328" t="str">
        <f>IFERROR(VLOOKUP(AF251,'P1'!$B:$AP,41,FALSE),"")</f>
        <v/>
      </c>
      <c r="AG252" s="328" t="str">
        <f>IFERROR(VLOOKUP(AG251,'P1'!$B:$AP,41,FALSE),"")</f>
        <v/>
      </c>
      <c r="AH252" s="328" t="str">
        <f>IFERROR(VLOOKUP(AH251,'P1'!$B:$AP,41,FALSE),"")</f>
        <v/>
      </c>
      <c r="AI252" s="328" t="str">
        <f>IFERROR(VLOOKUP(AI251,'P1'!$B:$AP,41,FALSE),"")</f>
        <v/>
      </c>
      <c r="AJ252" s="328" t="str">
        <f>IFERROR(VLOOKUP(AJ251,'P1'!$B:$AP,41,FALSE),"")</f>
        <v/>
      </c>
      <c r="AK252" s="328" t="str">
        <f>IFERROR(VLOOKUP(AK251,'P1'!$B:$AP,41,FALSE),"")</f>
        <v/>
      </c>
      <c r="AL252" s="328" t="str">
        <f>IFERROR(VLOOKUP(AL251,'P1'!$B:$AP,41,FALSE),"")</f>
        <v/>
      </c>
      <c r="AM252" s="328" t="str">
        <f>IFERROR(VLOOKUP(AM251,'P1'!$B:$AP,41,FALSE),"")</f>
        <v/>
      </c>
      <c r="AN252" s="549"/>
      <c r="AO252" s="527"/>
      <c r="AP252" s="553"/>
      <c r="AQ252" s="554"/>
      <c r="AR252" s="527"/>
      <c r="AS252" s="527"/>
      <c r="AT252" s="529"/>
      <c r="AU252" s="326" t="str">
        <f t="shared" ref="AU252" si="296">IFERROR(IF($D251="□",($AO251/$AK$6),($AO251/$AK$8)),"")</f>
        <v/>
      </c>
      <c r="AV252" s="326" t="str">
        <f t="shared" ref="AV252" si="297">IFERROR(IF($D251="□",($AN251/$AO$6),($AN251/$AO$8)),"")</f>
        <v/>
      </c>
      <c r="AX252" s="326" t="s">
        <v>565</v>
      </c>
      <c r="AY252" s="326" t="s">
        <v>565</v>
      </c>
    </row>
    <row r="253" spans="1:51" s="302" customFormat="1" ht="12" customHeight="1">
      <c r="A253" s="532"/>
      <c r="B253" s="535"/>
      <c r="C253" s="538"/>
      <c r="D253" s="541"/>
      <c r="E253" s="323"/>
      <c r="F253" s="546"/>
      <c r="G253" s="547"/>
      <c r="H253" s="327" t="s">
        <v>407</v>
      </c>
      <c r="I253" s="328" t="str">
        <f>IFERROR(VLOOKUP(I251,'P1'!$B:$AP,31,FALSE),"")</f>
        <v/>
      </c>
      <c r="J253" s="328" t="str">
        <f>IFERROR(VLOOKUP(J251,'P1'!$B:$AP,31,FALSE),"")</f>
        <v/>
      </c>
      <c r="K253" s="328" t="str">
        <f>IFERROR(VLOOKUP(K251,'P1'!$B:$AP,31,FALSE),"")</f>
        <v/>
      </c>
      <c r="L253" s="328" t="str">
        <f>IFERROR(VLOOKUP(L251,'P1'!$B:$AP,31,FALSE),"")</f>
        <v/>
      </c>
      <c r="M253" s="328" t="str">
        <f>IFERROR(VLOOKUP(M251,'P1'!$B:$AP,31,FALSE),"")</f>
        <v/>
      </c>
      <c r="N253" s="328" t="str">
        <f>IFERROR(VLOOKUP(N251,'P1'!$B:$AP,31,FALSE),"")</f>
        <v/>
      </c>
      <c r="O253" s="328" t="str">
        <f>IFERROR(VLOOKUP(O251,'P1'!$B:$AP,31,FALSE),"")</f>
        <v/>
      </c>
      <c r="P253" s="328" t="str">
        <f>IFERROR(VLOOKUP(P251,'P1'!$B:$AP,31,FALSE),"")</f>
        <v/>
      </c>
      <c r="Q253" s="328" t="str">
        <f>IFERROR(VLOOKUP(Q251,'P1'!$B:$AP,31,FALSE),"")</f>
        <v/>
      </c>
      <c r="R253" s="328" t="str">
        <f>IFERROR(VLOOKUP(R251,'P1'!$B:$AP,31,FALSE),"")</f>
        <v/>
      </c>
      <c r="S253" s="328" t="str">
        <f>IFERROR(VLOOKUP(S251,'P1'!$B:$AP,31,FALSE),"")</f>
        <v/>
      </c>
      <c r="T253" s="328" t="str">
        <f>IFERROR(VLOOKUP(T251,'P1'!$B:$AP,31,FALSE),"")</f>
        <v/>
      </c>
      <c r="U253" s="328" t="str">
        <f>IFERROR(VLOOKUP(U251,'P1'!$B:$AP,31,FALSE),"")</f>
        <v/>
      </c>
      <c r="V253" s="328" t="str">
        <f>IFERROR(VLOOKUP(V251,'P1'!$B:$AP,31,FALSE),"")</f>
        <v/>
      </c>
      <c r="W253" s="328" t="str">
        <f>IFERROR(VLOOKUP(W251,'P1'!$B:$AP,31,FALSE),"")</f>
        <v/>
      </c>
      <c r="X253" s="328" t="str">
        <f>IFERROR(VLOOKUP(X251,'P1'!$B:$AP,31,FALSE),"")</f>
        <v/>
      </c>
      <c r="Y253" s="328" t="str">
        <f>IFERROR(VLOOKUP(Y251,'P1'!$B:$AP,31,FALSE),"")</f>
        <v/>
      </c>
      <c r="Z253" s="328" t="str">
        <f>IFERROR(VLOOKUP(Z251,'P1'!$B:$AP,31,FALSE),"")</f>
        <v/>
      </c>
      <c r="AA253" s="328" t="str">
        <f>IFERROR(VLOOKUP(AA251,'P1'!$B:$AP,31,FALSE),"")</f>
        <v/>
      </c>
      <c r="AB253" s="328" t="str">
        <f>IFERROR(VLOOKUP(AB251,'P1'!$B:$AP,31,FALSE),"")</f>
        <v/>
      </c>
      <c r="AC253" s="328" t="str">
        <f>IFERROR(VLOOKUP(AC251,'P1'!$B:$AP,31,FALSE),"")</f>
        <v/>
      </c>
      <c r="AD253" s="328" t="str">
        <f>IFERROR(VLOOKUP(AD251,'P1'!$B:$AP,31,FALSE),"")</f>
        <v/>
      </c>
      <c r="AE253" s="328" t="str">
        <f>IFERROR(VLOOKUP(AE251,'P1'!$B:$AP,31,FALSE),"")</f>
        <v/>
      </c>
      <c r="AF253" s="328" t="str">
        <f>IFERROR(VLOOKUP(AF251,'P1'!$B:$AP,31,FALSE),"")</f>
        <v/>
      </c>
      <c r="AG253" s="328" t="str">
        <f>IFERROR(VLOOKUP(AG251,'P1'!$B:$AP,31,FALSE),"")</f>
        <v/>
      </c>
      <c r="AH253" s="328" t="str">
        <f>IFERROR(VLOOKUP(AH251,'P1'!$B:$AP,31,FALSE),"")</f>
        <v/>
      </c>
      <c r="AI253" s="328" t="str">
        <f>IFERROR(VLOOKUP(AI251,'P1'!$B:$AP,31,FALSE),"")</f>
        <v/>
      </c>
      <c r="AJ253" s="328" t="str">
        <f>IFERROR(VLOOKUP(AJ251,'P1'!$B:$AP,31,FALSE),"")</f>
        <v/>
      </c>
      <c r="AK253" s="328" t="str">
        <f>IFERROR(VLOOKUP(AK251,'P1'!$B:$AP,31,FALSE),"")</f>
        <v/>
      </c>
      <c r="AL253" s="328" t="str">
        <f>IFERROR(VLOOKUP(AL251,'P1'!$B:$AP,31,FALSE),"")</f>
        <v/>
      </c>
      <c r="AM253" s="328" t="str">
        <f>IFERROR(VLOOKUP(AM251,'P1'!$B:$AP,31,FALSE),"")</f>
        <v/>
      </c>
      <c r="AN253" s="550"/>
      <c r="AO253" s="528"/>
      <c r="AP253" s="555"/>
      <c r="AQ253" s="556"/>
      <c r="AR253" s="528"/>
      <c r="AS253" s="528"/>
      <c r="AT253" s="529"/>
      <c r="AU253" s="329"/>
      <c r="AV253" s="329"/>
      <c r="AX253" s="329"/>
      <c r="AY253" s="329"/>
    </row>
    <row r="254" spans="1:51" s="302" customFormat="1" ht="12" customHeight="1">
      <c r="A254" s="530">
        <v>78</v>
      </c>
      <c r="B254" s="533"/>
      <c r="C254" s="536"/>
      <c r="D254" s="539" t="s">
        <v>400</v>
      </c>
      <c r="E254" s="319"/>
      <c r="F254" s="542"/>
      <c r="G254" s="543"/>
      <c r="H254" s="320" t="s">
        <v>401</v>
      </c>
      <c r="I254" s="321"/>
      <c r="J254" s="321"/>
      <c r="K254" s="321"/>
      <c r="L254" s="321"/>
      <c r="M254" s="321"/>
      <c r="N254" s="321"/>
      <c r="O254" s="321"/>
      <c r="P254" s="321"/>
      <c r="Q254" s="321"/>
      <c r="R254" s="321"/>
      <c r="S254" s="321"/>
      <c r="T254" s="321"/>
      <c r="U254" s="321"/>
      <c r="V254" s="321"/>
      <c r="W254" s="321"/>
      <c r="X254" s="321"/>
      <c r="Y254" s="321"/>
      <c r="Z254" s="321"/>
      <c r="AA254" s="321"/>
      <c r="AB254" s="321"/>
      <c r="AC254" s="321"/>
      <c r="AD254" s="321"/>
      <c r="AE254" s="321"/>
      <c r="AF254" s="321"/>
      <c r="AG254" s="321"/>
      <c r="AH254" s="321"/>
      <c r="AI254" s="321"/>
      <c r="AJ254" s="321"/>
      <c r="AK254" s="321"/>
      <c r="AL254" s="321"/>
      <c r="AM254" s="321"/>
      <c r="AN254" s="548">
        <f t="shared" ref="AN254" si="298">IF(LEFT($AN$1,6)="共同生活援助",SUM(I255:AM255),SUM(I255:AM256))</f>
        <v>0</v>
      </c>
      <c r="AO254" s="526">
        <f>IF($AN$3="４週",AN254/4,AN254/(DAY(EOMONTH($I$21,0))/7))</f>
        <v>0</v>
      </c>
      <c r="AP254" s="551"/>
      <c r="AQ254" s="552"/>
      <c r="AR254" s="526" t="str">
        <f t="shared" ref="AR254" si="299">IF($AN$3="４週",AU255,AV255)</f>
        <v/>
      </c>
      <c r="AS254" s="526"/>
      <c r="AT254" s="529"/>
      <c r="AU254" s="322" t="s">
        <v>402</v>
      </c>
      <c r="AV254" s="322" t="s">
        <v>403</v>
      </c>
      <c r="AX254" s="322" t="s">
        <v>404</v>
      </c>
      <c r="AY254" s="322" t="s">
        <v>405</v>
      </c>
    </row>
    <row r="255" spans="1:51" s="302" customFormat="1" ht="12" customHeight="1">
      <c r="A255" s="531"/>
      <c r="B255" s="534"/>
      <c r="C255" s="537"/>
      <c r="D255" s="540"/>
      <c r="E255" s="323"/>
      <c r="F255" s="544"/>
      <c r="G255" s="545"/>
      <c r="H255" s="324" t="s">
        <v>406</v>
      </c>
      <c r="I255" s="328" t="str">
        <f>IFERROR(VLOOKUP(I254,'P1'!$B:$AP,41,FALSE),"")</f>
        <v/>
      </c>
      <c r="J255" s="328" t="str">
        <f>IFERROR(VLOOKUP(J254,'P1'!$B:$AP,41,FALSE),"")</f>
        <v/>
      </c>
      <c r="K255" s="328" t="str">
        <f>IFERROR(VLOOKUP(K254,'P1'!$B:$AP,41,FALSE),"")</f>
        <v/>
      </c>
      <c r="L255" s="328" t="str">
        <f>IFERROR(VLOOKUP(L254,'P1'!$B:$AP,41,FALSE),"")</f>
        <v/>
      </c>
      <c r="M255" s="328" t="str">
        <f>IFERROR(VLOOKUP(M254,'P1'!$B:$AP,41,FALSE),"")</f>
        <v/>
      </c>
      <c r="N255" s="328" t="str">
        <f>IFERROR(VLOOKUP(N254,'P1'!$B:$AP,41,FALSE),"")</f>
        <v/>
      </c>
      <c r="O255" s="328" t="str">
        <f>IFERROR(VLOOKUP(O254,'P1'!$B:$AP,41,FALSE),"")</f>
        <v/>
      </c>
      <c r="P255" s="328" t="str">
        <f>IFERROR(VLOOKUP(P254,'P1'!$B:$AP,41,FALSE),"")</f>
        <v/>
      </c>
      <c r="Q255" s="328" t="str">
        <f>IFERROR(VLOOKUP(Q254,'P1'!$B:$AP,41,FALSE),"")</f>
        <v/>
      </c>
      <c r="R255" s="328" t="str">
        <f>IFERROR(VLOOKUP(R254,'P1'!$B:$AP,41,FALSE),"")</f>
        <v/>
      </c>
      <c r="S255" s="328" t="str">
        <f>IFERROR(VLOOKUP(S254,'P1'!$B:$AP,41,FALSE),"")</f>
        <v/>
      </c>
      <c r="T255" s="328" t="str">
        <f>IFERROR(VLOOKUP(T254,'P1'!$B:$AP,41,FALSE),"")</f>
        <v/>
      </c>
      <c r="U255" s="328" t="str">
        <f>IFERROR(VLOOKUP(U254,'P1'!$B:$AP,41,FALSE),"")</f>
        <v/>
      </c>
      <c r="V255" s="328" t="str">
        <f>IFERROR(VLOOKUP(V254,'P1'!$B:$AP,41,FALSE),"")</f>
        <v/>
      </c>
      <c r="W255" s="328" t="str">
        <f>IFERROR(VLOOKUP(W254,'P1'!$B:$AP,41,FALSE),"")</f>
        <v/>
      </c>
      <c r="X255" s="328" t="str">
        <f>IFERROR(VLOOKUP(X254,'P1'!$B:$AP,41,FALSE),"")</f>
        <v/>
      </c>
      <c r="Y255" s="328" t="str">
        <f>IFERROR(VLOOKUP(Y254,'P1'!$B:$AP,41,FALSE),"")</f>
        <v/>
      </c>
      <c r="Z255" s="328" t="str">
        <f>IFERROR(VLOOKUP(Z254,'P1'!$B:$AP,41,FALSE),"")</f>
        <v/>
      </c>
      <c r="AA255" s="328" t="str">
        <f>IFERROR(VLOOKUP(AA254,'P1'!$B:$AP,41,FALSE),"")</f>
        <v/>
      </c>
      <c r="AB255" s="328" t="str">
        <f>IFERROR(VLOOKUP(AB254,'P1'!$B:$AP,41,FALSE),"")</f>
        <v/>
      </c>
      <c r="AC255" s="328" t="str">
        <f>IFERROR(VLOOKUP(AC254,'P1'!$B:$AP,41,FALSE),"")</f>
        <v/>
      </c>
      <c r="AD255" s="328" t="str">
        <f>IFERROR(VLOOKUP(AD254,'P1'!$B:$AP,41,FALSE),"")</f>
        <v/>
      </c>
      <c r="AE255" s="328" t="str">
        <f>IFERROR(VLOOKUP(AE254,'P1'!$B:$AP,41,FALSE),"")</f>
        <v/>
      </c>
      <c r="AF255" s="328" t="str">
        <f>IFERROR(VLOOKUP(AF254,'P1'!$B:$AP,41,FALSE),"")</f>
        <v/>
      </c>
      <c r="AG255" s="328" t="str">
        <f>IFERROR(VLOOKUP(AG254,'P1'!$B:$AP,41,FALSE),"")</f>
        <v/>
      </c>
      <c r="AH255" s="328" t="str">
        <f>IFERROR(VLOOKUP(AH254,'P1'!$B:$AP,41,FALSE),"")</f>
        <v/>
      </c>
      <c r="AI255" s="328" t="str">
        <f>IFERROR(VLOOKUP(AI254,'P1'!$B:$AP,41,FALSE),"")</f>
        <v/>
      </c>
      <c r="AJ255" s="328" t="str">
        <f>IFERROR(VLOOKUP(AJ254,'P1'!$B:$AP,41,FALSE),"")</f>
        <v/>
      </c>
      <c r="AK255" s="328" t="str">
        <f>IFERROR(VLOOKUP(AK254,'P1'!$B:$AP,41,FALSE),"")</f>
        <v/>
      </c>
      <c r="AL255" s="328" t="str">
        <f>IFERROR(VLOOKUP(AL254,'P1'!$B:$AP,41,FALSE),"")</f>
        <v/>
      </c>
      <c r="AM255" s="328" t="str">
        <f>IFERROR(VLOOKUP(AM254,'P1'!$B:$AP,41,FALSE),"")</f>
        <v/>
      </c>
      <c r="AN255" s="549"/>
      <c r="AO255" s="527"/>
      <c r="AP255" s="553"/>
      <c r="AQ255" s="554"/>
      <c r="AR255" s="527"/>
      <c r="AS255" s="527"/>
      <c r="AT255" s="529"/>
      <c r="AU255" s="326" t="str">
        <f t="shared" ref="AU255" si="300">IFERROR(IF($D254="□",($AO254/$AK$6),($AO254/$AK$8)),"")</f>
        <v/>
      </c>
      <c r="AV255" s="326" t="str">
        <f t="shared" ref="AV255" si="301">IFERROR(IF($D254="□",($AN254/$AO$6),($AN254/$AO$8)),"")</f>
        <v/>
      </c>
      <c r="AX255" s="326" t="s">
        <v>565</v>
      </c>
      <c r="AY255" s="326" t="s">
        <v>565</v>
      </c>
    </row>
    <row r="256" spans="1:51" s="302" customFormat="1" ht="12" customHeight="1">
      <c r="A256" s="532"/>
      <c r="B256" s="535"/>
      <c r="C256" s="538"/>
      <c r="D256" s="541"/>
      <c r="E256" s="323"/>
      <c r="F256" s="546"/>
      <c r="G256" s="547"/>
      <c r="H256" s="327" t="s">
        <v>407</v>
      </c>
      <c r="I256" s="328" t="str">
        <f>IFERROR(VLOOKUP(I254,'P1'!$B:$AP,31,FALSE),"")</f>
        <v/>
      </c>
      <c r="J256" s="328" t="str">
        <f>IFERROR(VLOOKUP(J254,'P1'!$B:$AP,31,FALSE),"")</f>
        <v/>
      </c>
      <c r="K256" s="328" t="str">
        <f>IFERROR(VLOOKUP(K254,'P1'!$B:$AP,31,FALSE),"")</f>
        <v/>
      </c>
      <c r="L256" s="328" t="str">
        <f>IFERROR(VLOOKUP(L254,'P1'!$B:$AP,31,FALSE),"")</f>
        <v/>
      </c>
      <c r="M256" s="328" t="str">
        <f>IFERROR(VLOOKUP(M254,'P1'!$B:$AP,31,FALSE),"")</f>
        <v/>
      </c>
      <c r="N256" s="328" t="str">
        <f>IFERROR(VLOOKUP(N254,'P1'!$B:$AP,31,FALSE),"")</f>
        <v/>
      </c>
      <c r="O256" s="328" t="str">
        <f>IFERROR(VLOOKUP(O254,'P1'!$B:$AP,31,FALSE),"")</f>
        <v/>
      </c>
      <c r="P256" s="328" t="str">
        <f>IFERROR(VLOOKUP(P254,'P1'!$B:$AP,31,FALSE),"")</f>
        <v/>
      </c>
      <c r="Q256" s="328" t="str">
        <f>IFERROR(VLOOKUP(Q254,'P1'!$B:$AP,31,FALSE),"")</f>
        <v/>
      </c>
      <c r="R256" s="328" t="str">
        <f>IFERROR(VLOOKUP(R254,'P1'!$B:$AP,31,FALSE),"")</f>
        <v/>
      </c>
      <c r="S256" s="328" t="str">
        <f>IFERROR(VLOOKUP(S254,'P1'!$B:$AP,31,FALSE),"")</f>
        <v/>
      </c>
      <c r="T256" s="328" t="str">
        <f>IFERROR(VLOOKUP(T254,'P1'!$B:$AP,31,FALSE),"")</f>
        <v/>
      </c>
      <c r="U256" s="328" t="str">
        <f>IFERROR(VLOOKUP(U254,'P1'!$B:$AP,31,FALSE),"")</f>
        <v/>
      </c>
      <c r="V256" s="328" t="str">
        <f>IFERROR(VLOOKUP(V254,'P1'!$B:$AP,31,FALSE),"")</f>
        <v/>
      </c>
      <c r="W256" s="328" t="str">
        <f>IFERROR(VLOOKUP(W254,'P1'!$B:$AP,31,FALSE),"")</f>
        <v/>
      </c>
      <c r="X256" s="328" t="str">
        <f>IFERROR(VLOOKUP(X254,'P1'!$B:$AP,31,FALSE),"")</f>
        <v/>
      </c>
      <c r="Y256" s="328" t="str">
        <f>IFERROR(VLOOKUP(Y254,'P1'!$B:$AP,31,FALSE),"")</f>
        <v/>
      </c>
      <c r="Z256" s="328" t="str">
        <f>IFERROR(VLOOKUP(Z254,'P1'!$B:$AP,31,FALSE),"")</f>
        <v/>
      </c>
      <c r="AA256" s="328" t="str">
        <f>IFERROR(VLOOKUP(AA254,'P1'!$B:$AP,31,FALSE),"")</f>
        <v/>
      </c>
      <c r="AB256" s="328" t="str">
        <f>IFERROR(VLOOKUP(AB254,'P1'!$B:$AP,31,FALSE),"")</f>
        <v/>
      </c>
      <c r="AC256" s="328" t="str">
        <f>IFERROR(VLOOKUP(AC254,'P1'!$B:$AP,31,FALSE),"")</f>
        <v/>
      </c>
      <c r="AD256" s="328" t="str">
        <f>IFERROR(VLOOKUP(AD254,'P1'!$B:$AP,31,FALSE),"")</f>
        <v/>
      </c>
      <c r="AE256" s="328" t="str">
        <f>IFERROR(VLOOKUP(AE254,'P1'!$B:$AP,31,FALSE),"")</f>
        <v/>
      </c>
      <c r="AF256" s="328" t="str">
        <f>IFERROR(VLOOKUP(AF254,'P1'!$B:$AP,31,FALSE),"")</f>
        <v/>
      </c>
      <c r="AG256" s="328" t="str">
        <f>IFERROR(VLOOKUP(AG254,'P1'!$B:$AP,31,FALSE),"")</f>
        <v/>
      </c>
      <c r="AH256" s="328" t="str">
        <f>IFERROR(VLOOKUP(AH254,'P1'!$B:$AP,31,FALSE),"")</f>
        <v/>
      </c>
      <c r="AI256" s="328" t="str">
        <f>IFERROR(VLOOKUP(AI254,'P1'!$B:$AP,31,FALSE),"")</f>
        <v/>
      </c>
      <c r="AJ256" s="328" t="str">
        <f>IFERROR(VLOOKUP(AJ254,'P1'!$B:$AP,31,FALSE),"")</f>
        <v/>
      </c>
      <c r="AK256" s="328" t="str">
        <f>IFERROR(VLOOKUP(AK254,'P1'!$B:$AP,31,FALSE),"")</f>
        <v/>
      </c>
      <c r="AL256" s="328" t="str">
        <f>IFERROR(VLOOKUP(AL254,'P1'!$B:$AP,31,FALSE),"")</f>
        <v/>
      </c>
      <c r="AM256" s="328" t="str">
        <f>IFERROR(VLOOKUP(AM254,'P1'!$B:$AP,31,FALSE),"")</f>
        <v/>
      </c>
      <c r="AN256" s="550"/>
      <c r="AO256" s="528"/>
      <c r="AP256" s="555"/>
      <c r="AQ256" s="556"/>
      <c r="AR256" s="528"/>
      <c r="AS256" s="528"/>
      <c r="AT256" s="529"/>
      <c r="AU256" s="329"/>
      <c r="AV256" s="329"/>
      <c r="AX256" s="329"/>
      <c r="AY256" s="329"/>
    </row>
    <row r="257" spans="1:51" s="302" customFormat="1" ht="12" customHeight="1">
      <c r="A257" s="530">
        <v>79</v>
      </c>
      <c r="B257" s="533"/>
      <c r="C257" s="536"/>
      <c r="D257" s="539" t="s">
        <v>400</v>
      </c>
      <c r="E257" s="319"/>
      <c r="F257" s="542"/>
      <c r="G257" s="543"/>
      <c r="H257" s="320" t="s">
        <v>401</v>
      </c>
      <c r="I257" s="321"/>
      <c r="J257" s="321"/>
      <c r="K257" s="321"/>
      <c r="L257" s="321"/>
      <c r="M257" s="321"/>
      <c r="N257" s="321"/>
      <c r="O257" s="321"/>
      <c r="P257" s="321"/>
      <c r="Q257" s="321"/>
      <c r="R257" s="321"/>
      <c r="S257" s="321"/>
      <c r="T257" s="321"/>
      <c r="U257" s="321"/>
      <c r="V257" s="321"/>
      <c r="W257" s="321"/>
      <c r="X257" s="321"/>
      <c r="Y257" s="321"/>
      <c r="Z257" s="321"/>
      <c r="AA257" s="321"/>
      <c r="AB257" s="321"/>
      <c r="AC257" s="321"/>
      <c r="AD257" s="321"/>
      <c r="AE257" s="321"/>
      <c r="AF257" s="321"/>
      <c r="AG257" s="321"/>
      <c r="AH257" s="321"/>
      <c r="AI257" s="321"/>
      <c r="AJ257" s="321"/>
      <c r="AK257" s="321"/>
      <c r="AL257" s="321"/>
      <c r="AM257" s="321"/>
      <c r="AN257" s="548">
        <f t="shared" ref="AN257" si="302">IF(LEFT($AN$1,6)="共同生活援助",SUM(I258:AM258),SUM(I258:AM259))</f>
        <v>0</v>
      </c>
      <c r="AO257" s="526">
        <f>IF($AN$3="４週",AN257/4,AN257/(DAY(EOMONTH($I$21,0))/7))</f>
        <v>0</v>
      </c>
      <c r="AP257" s="551"/>
      <c r="AQ257" s="552"/>
      <c r="AR257" s="526" t="str">
        <f t="shared" ref="AR257" si="303">IF($AN$3="４週",AU258,AV258)</f>
        <v/>
      </c>
      <c r="AS257" s="526"/>
      <c r="AT257" s="529"/>
      <c r="AU257" s="322" t="s">
        <v>402</v>
      </c>
      <c r="AV257" s="322" t="s">
        <v>403</v>
      </c>
      <c r="AX257" s="322" t="s">
        <v>404</v>
      </c>
      <c r="AY257" s="322" t="s">
        <v>405</v>
      </c>
    </row>
    <row r="258" spans="1:51" s="302" customFormat="1" ht="12" customHeight="1">
      <c r="A258" s="531"/>
      <c r="B258" s="534"/>
      <c r="C258" s="537"/>
      <c r="D258" s="540"/>
      <c r="E258" s="323"/>
      <c r="F258" s="544"/>
      <c r="G258" s="545"/>
      <c r="H258" s="324" t="s">
        <v>406</v>
      </c>
      <c r="I258" s="328" t="str">
        <f>IFERROR(VLOOKUP(I257,'P1'!$B:$AP,41,FALSE),"")</f>
        <v/>
      </c>
      <c r="J258" s="328" t="str">
        <f>IFERROR(VLOOKUP(J257,'P1'!$B:$AP,41,FALSE),"")</f>
        <v/>
      </c>
      <c r="K258" s="328" t="str">
        <f>IFERROR(VLOOKUP(K257,'P1'!$B:$AP,41,FALSE),"")</f>
        <v/>
      </c>
      <c r="L258" s="328" t="str">
        <f>IFERROR(VLOOKUP(L257,'P1'!$B:$AP,41,FALSE),"")</f>
        <v/>
      </c>
      <c r="M258" s="328" t="str">
        <f>IFERROR(VLOOKUP(M257,'P1'!$B:$AP,41,FALSE),"")</f>
        <v/>
      </c>
      <c r="N258" s="328" t="str">
        <f>IFERROR(VLOOKUP(N257,'P1'!$B:$AP,41,FALSE),"")</f>
        <v/>
      </c>
      <c r="O258" s="328" t="str">
        <f>IFERROR(VLOOKUP(O257,'P1'!$B:$AP,41,FALSE),"")</f>
        <v/>
      </c>
      <c r="P258" s="328" t="str">
        <f>IFERROR(VLOOKUP(P257,'P1'!$B:$AP,41,FALSE),"")</f>
        <v/>
      </c>
      <c r="Q258" s="328" t="str">
        <f>IFERROR(VLOOKUP(Q257,'P1'!$B:$AP,41,FALSE),"")</f>
        <v/>
      </c>
      <c r="R258" s="328" t="str">
        <f>IFERROR(VLOOKUP(R257,'P1'!$B:$AP,41,FALSE),"")</f>
        <v/>
      </c>
      <c r="S258" s="328" t="str">
        <f>IFERROR(VLOOKUP(S257,'P1'!$B:$AP,41,FALSE),"")</f>
        <v/>
      </c>
      <c r="T258" s="328" t="str">
        <f>IFERROR(VLOOKUP(T257,'P1'!$B:$AP,41,FALSE),"")</f>
        <v/>
      </c>
      <c r="U258" s="328" t="str">
        <f>IFERROR(VLOOKUP(U257,'P1'!$B:$AP,41,FALSE),"")</f>
        <v/>
      </c>
      <c r="V258" s="328" t="str">
        <f>IFERROR(VLOOKUP(V257,'P1'!$B:$AP,41,FALSE),"")</f>
        <v/>
      </c>
      <c r="W258" s="328" t="str">
        <f>IFERROR(VLOOKUP(W257,'P1'!$B:$AP,41,FALSE),"")</f>
        <v/>
      </c>
      <c r="X258" s="328" t="str">
        <f>IFERROR(VLOOKUP(X257,'P1'!$B:$AP,41,FALSE),"")</f>
        <v/>
      </c>
      <c r="Y258" s="328" t="str">
        <f>IFERROR(VLOOKUP(Y257,'P1'!$B:$AP,41,FALSE),"")</f>
        <v/>
      </c>
      <c r="Z258" s="328" t="str">
        <f>IFERROR(VLOOKUP(Z257,'P1'!$B:$AP,41,FALSE),"")</f>
        <v/>
      </c>
      <c r="AA258" s="328" t="str">
        <f>IFERROR(VLOOKUP(AA257,'P1'!$B:$AP,41,FALSE),"")</f>
        <v/>
      </c>
      <c r="AB258" s="328" t="str">
        <f>IFERROR(VLOOKUP(AB257,'P1'!$B:$AP,41,FALSE),"")</f>
        <v/>
      </c>
      <c r="AC258" s="328" t="str">
        <f>IFERROR(VLOOKUP(AC257,'P1'!$B:$AP,41,FALSE),"")</f>
        <v/>
      </c>
      <c r="AD258" s="328" t="str">
        <f>IFERROR(VLOOKUP(AD257,'P1'!$B:$AP,41,FALSE),"")</f>
        <v/>
      </c>
      <c r="AE258" s="328" t="str">
        <f>IFERROR(VLOOKUP(AE257,'P1'!$B:$AP,41,FALSE),"")</f>
        <v/>
      </c>
      <c r="AF258" s="328" t="str">
        <f>IFERROR(VLOOKUP(AF257,'P1'!$B:$AP,41,FALSE),"")</f>
        <v/>
      </c>
      <c r="AG258" s="328" t="str">
        <f>IFERROR(VLOOKUP(AG257,'P1'!$B:$AP,41,FALSE),"")</f>
        <v/>
      </c>
      <c r="AH258" s="328" t="str">
        <f>IFERROR(VLOOKUP(AH257,'P1'!$B:$AP,41,FALSE),"")</f>
        <v/>
      </c>
      <c r="AI258" s="328" t="str">
        <f>IFERROR(VLOOKUP(AI257,'P1'!$B:$AP,41,FALSE),"")</f>
        <v/>
      </c>
      <c r="AJ258" s="328" t="str">
        <f>IFERROR(VLOOKUP(AJ257,'P1'!$B:$AP,41,FALSE),"")</f>
        <v/>
      </c>
      <c r="AK258" s="328" t="str">
        <f>IFERROR(VLOOKUP(AK257,'P1'!$B:$AP,41,FALSE),"")</f>
        <v/>
      </c>
      <c r="AL258" s="328" t="str">
        <f>IFERROR(VLOOKUP(AL257,'P1'!$B:$AP,41,FALSE),"")</f>
        <v/>
      </c>
      <c r="AM258" s="328" t="str">
        <f>IFERROR(VLOOKUP(AM257,'P1'!$B:$AP,41,FALSE),"")</f>
        <v/>
      </c>
      <c r="AN258" s="549"/>
      <c r="AO258" s="527"/>
      <c r="AP258" s="553"/>
      <c r="AQ258" s="554"/>
      <c r="AR258" s="527"/>
      <c r="AS258" s="527"/>
      <c r="AT258" s="529"/>
      <c r="AU258" s="326" t="str">
        <f t="shared" ref="AU258" si="304">IFERROR(IF($D257="□",($AO257/$AK$6),($AO257/$AK$8)),"")</f>
        <v/>
      </c>
      <c r="AV258" s="326" t="str">
        <f t="shared" ref="AV258" si="305">IFERROR(IF($D257="□",($AN257/$AO$6),($AN257/$AO$8)),"")</f>
        <v/>
      </c>
      <c r="AX258" s="326" t="s">
        <v>565</v>
      </c>
      <c r="AY258" s="326" t="s">
        <v>565</v>
      </c>
    </row>
    <row r="259" spans="1:51" s="302" customFormat="1" ht="12" customHeight="1">
      <c r="A259" s="532"/>
      <c r="B259" s="535"/>
      <c r="C259" s="538"/>
      <c r="D259" s="541"/>
      <c r="E259" s="323"/>
      <c r="F259" s="546"/>
      <c r="G259" s="547"/>
      <c r="H259" s="327" t="s">
        <v>407</v>
      </c>
      <c r="I259" s="328" t="str">
        <f>IFERROR(VLOOKUP(I257,'P1'!$B:$AP,31,FALSE),"")</f>
        <v/>
      </c>
      <c r="J259" s="328" t="str">
        <f>IFERROR(VLOOKUP(J257,'P1'!$B:$AP,31,FALSE),"")</f>
        <v/>
      </c>
      <c r="K259" s="328" t="str">
        <f>IFERROR(VLOOKUP(K257,'P1'!$B:$AP,31,FALSE),"")</f>
        <v/>
      </c>
      <c r="L259" s="328" t="str">
        <f>IFERROR(VLOOKUP(L257,'P1'!$B:$AP,31,FALSE),"")</f>
        <v/>
      </c>
      <c r="M259" s="328" t="str">
        <f>IFERROR(VLOOKUP(M257,'P1'!$B:$AP,31,FALSE),"")</f>
        <v/>
      </c>
      <c r="N259" s="328" t="str">
        <f>IFERROR(VLOOKUP(N257,'P1'!$B:$AP,31,FALSE),"")</f>
        <v/>
      </c>
      <c r="O259" s="328" t="str">
        <f>IFERROR(VLOOKUP(O257,'P1'!$B:$AP,31,FALSE),"")</f>
        <v/>
      </c>
      <c r="P259" s="328" t="str">
        <f>IFERROR(VLOOKUP(P257,'P1'!$B:$AP,31,FALSE),"")</f>
        <v/>
      </c>
      <c r="Q259" s="328" t="str">
        <f>IFERROR(VLOOKUP(Q257,'P1'!$B:$AP,31,FALSE),"")</f>
        <v/>
      </c>
      <c r="R259" s="328" t="str">
        <f>IFERROR(VLOOKUP(R257,'P1'!$B:$AP,31,FALSE),"")</f>
        <v/>
      </c>
      <c r="S259" s="328" t="str">
        <f>IFERROR(VLOOKUP(S257,'P1'!$B:$AP,31,FALSE),"")</f>
        <v/>
      </c>
      <c r="T259" s="328" t="str">
        <f>IFERROR(VLOOKUP(T257,'P1'!$B:$AP,31,FALSE),"")</f>
        <v/>
      </c>
      <c r="U259" s="328" t="str">
        <f>IFERROR(VLOOKUP(U257,'P1'!$B:$AP,31,FALSE),"")</f>
        <v/>
      </c>
      <c r="V259" s="328" t="str">
        <f>IFERROR(VLOOKUP(V257,'P1'!$B:$AP,31,FALSE),"")</f>
        <v/>
      </c>
      <c r="W259" s="328" t="str">
        <f>IFERROR(VLOOKUP(W257,'P1'!$B:$AP,31,FALSE),"")</f>
        <v/>
      </c>
      <c r="X259" s="328" t="str">
        <f>IFERROR(VLOOKUP(X257,'P1'!$B:$AP,31,FALSE),"")</f>
        <v/>
      </c>
      <c r="Y259" s="328" t="str">
        <f>IFERROR(VLOOKUP(Y257,'P1'!$B:$AP,31,FALSE),"")</f>
        <v/>
      </c>
      <c r="Z259" s="328" t="str">
        <f>IFERROR(VLOOKUP(Z257,'P1'!$B:$AP,31,FALSE),"")</f>
        <v/>
      </c>
      <c r="AA259" s="328" t="str">
        <f>IFERROR(VLOOKUP(AA257,'P1'!$B:$AP,31,FALSE),"")</f>
        <v/>
      </c>
      <c r="AB259" s="328" t="str">
        <f>IFERROR(VLOOKUP(AB257,'P1'!$B:$AP,31,FALSE),"")</f>
        <v/>
      </c>
      <c r="AC259" s="328" t="str">
        <f>IFERROR(VLOOKUP(AC257,'P1'!$B:$AP,31,FALSE),"")</f>
        <v/>
      </c>
      <c r="AD259" s="328" t="str">
        <f>IFERROR(VLOOKUP(AD257,'P1'!$B:$AP,31,FALSE),"")</f>
        <v/>
      </c>
      <c r="AE259" s="328" t="str">
        <f>IFERROR(VLOOKUP(AE257,'P1'!$B:$AP,31,FALSE),"")</f>
        <v/>
      </c>
      <c r="AF259" s="328" t="str">
        <f>IFERROR(VLOOKUP(AF257,'P1'!$B:$AP,31,FALSE),"")</f>
        <v/>
      </c>
      <c r="AG259" s="328" t="str">
        <f>IFERROR(VLOOKUP(AG257,'P1'!$B:$AP,31,FALSE),"")</f>
        <v/>
      </c>
      <c r="AH259" s="328" t="str">
        <f>IFERROR(VLOOKUP(AH257,'P1'!$B:$AP,31,FALSE),"")</f>
        <v/>
      </c>
      <c r="AI259" s="328" t="str">
        <f>IFERROR(VLOOKUP(AI257,'P1'!$B:$AP,31,FALSE),"")</f>
        <v/>
      </c>
      <c r="AJ259" s="328" t="str">
        <f>IFERROR(VLOOKUP(AJ257,'P1'!$B:$AP,31,FALSE),"")</f>
        <v/>
      </c>
      <c r="AK259" s="328" t="str">
        <f>IFERROR(VLOOKUP(AK257,'P1'!$B:$AP,31,FALSE),"")</f>
        <v/>
      </c>
      <c r="AL259" s="328" t="str">
        <f>IFERROR(VLOOKUP(AL257,'P1'!$B:$AP,31,FALSE),"")</f>
        <v/>
      </c>
      <c r="AM259" s="328" t="str">
        <f>IFERROR(VLOOKUP(AM257,'P1'!$B:$AP,31,FALSE),"")</f>
        <v/>
      </c>
      <c r="AN259" s="550"/>
      <c r="AO259" s="528"/>
      <c r="AP259" s="555"/>
      <c r="AQ259" s="556"/>
      <c r="AR259" s="528"/>
      <c r="AS259" s="528"/>
      <c r="AT259" s="529"/>
      <c r="AU259" s="329"/>
      <c r="AV259" s="329"/>
      <c r="AX259" s="329"/>
      <c r="AY259" s="329"/>
    </row>
    <row r="260" spans="1:51" s="302" customFormat="1" ht="12" customHeight="1">
      <c r="A260" s="530">
        <v>80</v>
      </c>
      <c r="B260" s="533"/>
      <c r="C260" s="536"/>
      <c r="D260" s="539" t="s">
        <v>400</v>
      </c>
      <c r="E260" s="319"/>
      <c r="F260" s="542"/>
      <c r="G260" s="543"/>
      <c r="H260" s="320" t="s">
        <v>401</v>
      </c>
      <c r="I260" s="321"/>
      <c r="J260" s="321"/>
      <c r="K260" s="321"/>
      <c r="L260" s="321"/>
      <c r="M260" s="321"/>
      <c r="N260" s="321"/>
      <c r="O260" s="321"/>
      <c r="P260" s="321"/>
      <c r="Q260" s="321"/>
      <c r="R260" s="321"/>
      <c r="S260" s="321"/>
      <c r="T260" s="321"/>
      <c r="U260" s="321"/>
      <c r="V260" s="321"/>
      <c r="W260" s="321"/>
      <c r="X260" s="321"/>
      <c r="Y260" s="321"/>
      <c r="Z260" s="321"/>
      <c r="AA260" s="321"/>
      <c r="AB260" s="321"/>
      <c r="AC260" s="321"/>
      <c r="AD260" s="321"/>
      <c r="AE260" s="321"/>
      <c r="AF260" s="321"/>
      <c r="AG260" s="321"/>
      <c r="AH260" s="321"/>
      <c r="AI260" s="321"/>
      <c r="AJ260" s="321"/>
      <c r="AK260" s="321"/>
      <c r="AL260" s="321"/>
      <c r="AM260" s="321"/>
      <c r="AN260" s="548">
        <f t="shared" ref="AN260" si="306">IF(LEFT($AN$1,6)="共同生活援助",SUM(I261:AM261),SUM(I261:AM262))</f>
        <v>0</v>
      </c>
      <c r="AO260" s="526">
        <f>IF($AN$3="４週",AN260/4,AN260/(DAY(EOMONTH($I$21,0))/7))</f>
        <v>0</v>
      </c>
      <c r="AP260" s="551"/>
      <c r="AQ260" s="552"/>
      <c r="AR260" s="526" t="str">
        <f t="shared" ref="AR260" si="307">IF($AN$3="４週",AU261,AV261)</f>
        <v/>
      </c>
      <c r="AS260" s="526"/>
      <c r="AT260" s="529"/>
      <c r="AU260" s="322" t="s">
        <v>402</v>
      </c>
      <c r="AV260" s="322" t="s">
        <v>403</v>
      </c>
      <c r="AX260" s="322" t="s">
        <v>404</v>
      </c>
      <c r="AY260" s="322" t="s">
        <v>405</v>
      </c>
    </row>
    <row r="261" spans="1:51" s="302" customFormat="1" ht="12" customHeight="1">
      <c r="A261" s="531"/>
      <c r="B261" s="534"/>
      <c r="C261" s="537"/>
      <c r="D261" s="540"/>
      <c r="E261" s="323"/>
      <c r="F261" s="544"/>
      <c r="G261" s="545"/>
      <c r="H261" s="324" t="s">
        <v>406</v>
      </c>
      <c r="I261" s="328" t="str">
        <f>IFERROR(VLOOKUP(I260,'P1'!$B:$AP,41,FALSE),"")</f>
        <v/>
      </c>
      <c r="J261" s="328" t="str">
        <f>IFERROR(VLOOKUP(J260,'P1'!$B:$AP,41,FALSE),"")</f>
        <v/>
      </c>
      <c r="K261" s="328" t="str">
        <f>IFERROR(VLOOKUP(K260,'P1'!$B:$AP,41,FALSE),"")</f>
        <v/>
      </c>
      <c r="L261" s="328" t="str">
        <f>IFERROR(VLOOKUP(L260,'P1'!$B:$AP,41,FALSE),"")</f>
        <v/>
      </c>
      <c r="M261" s="328" t="str">
        <f>IFERROR(VLOOKUP(M260,'P1'!$B:$AP,41,FALSE),"")</f>
        <v/>
      </c>
      <c r="N261" s="328" t="str">
        <f>IFERROR(VLOOKUP(N260,'P1'!$B:$AP,41,FALSE),"")</f>
        <v/>
      </c>
      <c r="O261" s="328" t="str">
        <f>IFERROR(VLOOKUP(O260,'P1'!$B:$AP,41,FALSE),"")</f>
        <v/>
      </c>
      <c r="P261" s="328" t="str">
        <f>IFERROR(VLOOKUP(P260,'P1'!$B:$AP,41,FALSE),"")</f>
        <v/>
      </c>
      <c r="Q261" s="328" t="str">
        <f>IFERROR(VLOOKUP(Q260,'P1'!$B:$AP,41,FALSE),"")</f>
        <v/>
      </c>
      <c r="R261" s="328" t="str">
        <f>IFERROR(VLOOKUP(R260,'P1'!$B:$AP,41,FALSE),"")</f>
        <v/>
      </c>
      <c r="S261" s="328" t="str">
        <f>IFERROR(VLOOKUP(S260,'P1'!$B:$AP,41,FALSE),"")</f>
        <v/>
      </c>
      <c r="T261" s="328" t="str">
        <f>IFERROR(VLOOKUP(T260,'P1'!$B:$AP,41,FALSE),"")</f>
        <v/>
      </c>
      <c r="U261" s="328" t="str">
        <f>IFERROR(VLOOKUP(U260,'P1'!$B:$AP,41,FALSE),"")</f>
        <v/>
      </c>
      <c r="V261" s="328" t="str">
        <f>IFERROR(VLOOKUP(V260,'P1'!$B:$AP,41,FALSE),"")</f>
        <v/>
      </c>
      <c r="W261" s="328" t="str">
        <f>IFERROR(VLOOKUP(W260,'P1'!$B:$AP,41,FALSE),"")</f>
        <v/>
      </c>
      <c r="X261" s="328" t="str">
        <f>IFERROR(VLOOKUP(X260,'P1'!$B:$AP,41,FALSE),"")</f>
        <v/>
      </c>
      <c r="Y261" s="328" t="str">
        <f>IFERROR(VLOOKUP(Y260,'P1'!$B:$AP,41,FALSE),"")</f>
        <v/>
      </c>
      <c r="Z261" s="328" t="str">
        <f>IFERROR(VLOOKUP(Z260,'P1'!$B:$AP,41,FALSE),"")</f>
        <v/>
      </c>
      <c r="AA261" s="328" t="str">
        <f>IFERROR(VLOOKUP(AA260,'P1'!$B:$AP,41,FALSE),"")</f>
        <v/>
      </c>
      <c r="AB261" s="328" t="str">
        <f>IFERROR(VLOOKUP(AB260,'P1'!$B:$AP,41,FALSE),"")</f>
        <v/>
      </c>
      <c r="AC261" s="328" t="str">
        <f>IFERROR(VLOOKUP(AC260,'P1'!$B:$AP,41,FALSE),"")</f>
        <v/>
      </c>
      <c r="AD261" s="328" t="str">
        <f>IFERROR(VLOOKUP(AD260,'P1'!$B:$AP,41,FALSE),"")</f>
        <v/>
      </c>
      <c r="AE261" s="328" t="str">
        <f>IFERROR(VLOOKUP(AE260,'P1'!$B:$AP,41,FALSE),"")</f>
        <v/>
      </c>
      <c r="AF261" s="328" t="str">
        <f>IFERROR(VLOOKUP(AF260,'P1'!$B:$AP,41,FALSE),"")</f>
        <v/>
      </c>
      <c r="AG261" s="328" t="str">
        <f>IFERROR(VLOOKUP(AG260,'P1'!$B:$AP,41,FALSE),"")</f>
        <v/>
      </c>
      <c r="AH261" s="328" t="str">
        <f>IFERROR(VLOOKUP(AH260,'P1'!$B:$AP,41,FALSE),"")</f>
        <v/>
      </c>
      <c r="AI261" s="328" t="str">
        <f>IFERROR(VLOOKUP(AI260,'P1'!$B:$AP,41,FALSE),"")</f>
        <v/>
      </c>
      <c r="AJ261" s="328" t="str">
        <f>IFERROR(VLOOKUP(AJ260,'P1'!$B:$AP,41,FALSE),"")</f>
        <v/>
      </c>
      <c r="AK261" s="328" t="str">
        <f>IFERROR(VLOOKUP(AK260,'P1'!$B:$AP,41,FALSE),"")</f>
        <v/>
      </c>
      <c r="AL261" s="328" t="str">
        <f>IFERROR(VLOOKUP(AL260,'P1'!$B:$AP,41,FALSE),"")</f>
        <v/>
      </c>
      <c r="AM261" s="328" t="str">
        <f>IFERROR(VLOOKUP(AM260,'P1'!$B:$AP,41,FALSE),"")</f>
        <v/>
      </c>
      <c r="AN261" s="549"/>
      <c r="AO261" s="527"/>
      <c r="AP261" s="553"/>
      <c r="AQ261" s="554"/>
      <c r="AR261" s="527"/>
      <c r="AS261" s="527"/>
      <c r="AT261" s="529"/>
      <c r="AU261" s="326" t="str">
        <f t="shared" ref="AU261" si="308">IFERROR(IF($D260="□",($AO260/$AK$6),($AO260/$AK$8)),"")</f>
        <v/>
      </c>
      <c r="AV261" s="326" t="str">
        <f t="shared" ref="AV261" si="309">IFERROR(IF($D260="□",($AN260/$AO$6),($AN260/$AO$8)),"")</f>
        <v/>
      </c>
      <c r="AX261" s="326" t="s">
        <v>565</v>
      </c>
      <c r="AY261" s="326" t="s">
        <v>565</v>
      </c>
    </row>
    <row r="262" spans="1:51" s="302" customFormat="1" ht="12" customHeight="1">
      <c r="A262" s="532"/>
      <c r="B262" s="535"/>
      <c r="C262" s="538"/>
      <c r="D262" s="541"/>
      <c r="E262" s="323"/>
      <c r="F262" s="546"/>
      <c r="G262" s="547"/>
      <c r="H262" s="327" t="s">
        <v>407</v>
      </c>
      <c r="I262" s="328" t="str">
        <f>IFERROR(VLOOKUP(I260,'P1'!$B:$AP,31,FALSE),"")</f>
        <v/>
      </c>
      <c r="J262" s="328" t="str">
        <f>IFERROR(VLOOKUP(J260,'P1'!$B:$AP,31,FALSE),"")</f>
        <v/>
      </c>
      <c r="K262" s="328" t="str">
        <f>IFERROR(VLOOKUP(K260,'P1'!$B:$AP,31,FALSE),"")</f>
        <v/>
      </c>
      <c r="L262" s="328" t="str">
        <f>IFERROR(VLOOKUP(L260,'P1'!$B:$AP,31,FALSE),"")</f>
        <v/>
      </c>
      <c r="M262" s="328" t="str">
        <f>IFERROR(VLOOKUP(M260,'P1'!$B:$AP,31,FALSE),"")</f>
        <v/>
      </c>
      <c r="N262" s="328" t="str">
        <f>IFERROR(VLOOKUP(N260,'P1'!$B:$AP,31,FALSE),"")</f>
        <v/>
      </c>
      <c r="O262" s="328" t="str">
        <f>IFERROR(VLOOKUP(O260,'P1'!$B:$AP,31,FALSE),"")</f>
        <v/>
      </c>
      <c r="P262" s="328" t="str">
        <f>IFERROR(VLOOKUP(P260,'P1'!$B:$AP,31,FALSE),"")</f>
        <v/>
      </c>
      <c r="Q262" s="328" t="str">
        <f>IFERROR(VLOOKUP(Q260,'P1'!$B:$AP,31,FALSE),"")</f>
        <v/>
      </c>
      <c r="R262" s="328" t="str">
        <f>IFERROR(VLOOKUP(R260,'P1'!$B:$AP,31,FALSE),"")</f>
        <v/>
      </c>
      <c r="S262" s="328" t="str">
        <f>IFERROR(VLOOKUP(S260,'P1'!$B:$AP,31,FALSE),"")</f>
        <v/>
      </c>
      <c r="T262" s="328" t="str">
        <f>IFERROR(VLOOKUP(T260,'P1'!$B:$AP,31,FALSE),"")</f>
        <v/>
      </c>
      <c r="U262" s="328" t="str">
        <f>IFERROR(VLOOKUP(U260,'P1'!$B:$AP,31,FALSE),"")</f>
        <v/>
      </c>
      <c r="V262" s="328" t="str">
        <f>IFERROR(VLOOKUP(V260,'P1'!$B:$AP,31,FALSE),"")</f>
        <v/>
      </c>
      <c r="W262" s="328" t="str">
        <f>IFERROR(VLOOKUP(W260,'P1'!$B:$AP,31,FALSE),"")</f>
        <v/>
      </c>
      <c r="X262" s="328" t="str">
        <f>IFERROR(VLOOKUP(X260,'P1'!$B:$AP,31,FALSE),"")</f>
        <v/>
      </c>
      <c r="Y262" s="328" t="str">
        <f>IFERROR(VLOOKUP(Y260,'P1'!$B:$AP,31,FALSE),"")</f>
        <v/>
      </c>
      <c r="Z262" s="328" t="str">
        <f>IFERROR(VLOOKUP(Z260,'P1'!$B:$AP,31,FALSE),"")</f>
        <v/>
      </c>
      <c r="AA262" s="328" t="str">
        <f>IFERROR(VLOOKUP(AA260,'P1'!$B:$AP,31,FALSE),"")</f>
        <v/>
      </c>
      <c r="AB262" s="328" t="str">
        <f>IFERROR(VLOOKUP(AB260,'P1'!$B:$AP,31,FALSE),"")</f>
        <v/>
      </c>
      <c r="AC262" s="328" t="str">
        <f>IFERROR(VLOOKUP(AC260,'P1'!$B:$AP,31,FALSE),"")</f>
        <v/>
      </c>
      <c r="AD262" s="328" t="str">
        <f>IFERROR(VLOOKUP(AD260,'P1'!$B:$AP,31,FALSE),"")</f>
        <v/>
      </c>
      <c r="AE262" s="328" t="str">
        <f>IFERROR(VLOOKUP(AE260,'P1'!$B:$AP,31,FALSE),"")</f>
        <v/>
      </c>
      <c r="AF262" s="328" t="str">
        <f>IFERROR(VLOOKUP(AF260,'P1'!$B:$AP,31,FALSE),"")</f>
        <v/>
      </c>
      <c r="AG262" s="328" t="str">
        <f>IFERROR(VLOOKUP(AG260,'P1'!$B:$AP,31,FALSE),"")</f>
        <v/>
      </c>
      <c r="AH262" s="328" t="str">
        <f>IFERROR(VLOOKUP(AH260,'P1'!$B:$AP,31,FALSE),"")</f>
        <v/>
      </c>
      <c r="AI262" s="328" t="str">
        <f>IFERROR(VLOOKUP(AI260,'P1'!$B:$AP,31,FALSE),"")</f>
        <v/>
      </c>
      <c r="AJ262" s="328" t="str">
        <f>IFERROR(VLOOKUP(AJ260,'P1'!$B:$AP,31,FALSE),"")</f>
        <v/>
      </c>
      <c r="AK262" s="328" t="str">
        <f>IFERROR(VLOOKUP(AK260,'P1'!$B:$AP,31,FALSE),"")</f>
        <v/>
      </c>
      <c r="AL262" s="328" t="str">
        <f>IFERROR(VLOOKUP(AL260,'P1'!$B:$AP,31,FALSE),"")</f>
        <v/>
      </c>
      <c r="AM262" s="328" t="str">
        <f>IFERROR(VLOOKUP(AM260,'P1'!$B:$AP,31,FALSE),"")</f>
        <v/>
      </c>
      <c r="AN262" s="550"/>
      <c r="AO262" s="528"/>
      <c r="AP262" s="555"/>
      <c r="AQ262" s="556"/>
      <c r="AR262" s="528"/>
      <c r="AS262" s="528"/>
      <c r="AT262" s="529"/>
      <c r="AU262" s="329"/>
      <c r="AV262" s="329"/>
      <c r="AX262" s="329"/>
      <c r="AY262" s="329"/>
    </row>
    <row r="263" spans="1:51" s="302" customFormat="1" ht="12" customHeight="1">
      <c r="A263" s="530">
        <v>81</v>
      </c>
      <c r="B263" s="533"/>
      <c r="C263" s="536"/>
      <c r="D263" s="539" t="s">
        <v>400</v>
      </c>
      <c r="E263" s="319"/>
      <c r="F263" s="542"/>
      <c r="G263" s="543"/>
      <c r="H263" s="320" t="s">
        <v>401</v>
      </c>
      <c r="I263" s="321"/>
      <c r="J263" s="321"/>
      <c r="K263" s="321"/>
      <c r="L263" s="321"/>
      <c r="M263" s="321"/>
      <c r="N263" s="321"/>
      <c r="O263" s="321"/>
      <c r="P263" s="321"/>
      <c r="Q263" s="321"/>
      <c r="R263" s="321"/>
      <c r="S263" s="321"/>
      <c r="T263" s="321"/>
      <c r="U263" s="321"/>
      <c r="V263" s="321"/>
      <c r="W263" s="321"/>
      <c r="X263" s="321"/>
      <c r="Y263" s="321"/>
      <c r="Z263" s="321"/>
      <c r="AA263" s="321"/>
      <c r="AB263" s="321"/>
      <c r="AC263" s="321"/>
      <c r="AD263" s="321"/>
      <c r="AE263" s="321"/>
      <c r="AF263" s="321"/>
      <c r="AG263" s="321"/>
      <c r="AH263" s="321"/>
      <c r="AI263" s="321"/>
      <c r="AJ263" s="321"/>
      <c r="AK263" s="321"/>
      <c r="AL263" s="321"/>
      <c r="AM263" s="321"/>
      <c r="AN263" s="548">
        <f t="shared" ref="AN263" si="310">IF(LEFT($AN$1,6)="共同生活援助",SUM(I264:AM264),SUM(I264:AM265))</f>
        <v>0</v>
      </c>
      <c r="AO263" s="526">
        <f>IF($AN$3="４週",AN263/4,AN263/(DAY(EOMONTH($I$21,0))/7))</f>
        <v>0</v>
      </c>
      <c r="AP263" s="551"/>
      <c r="AQ263" s="552"/>
      <c r="AR263" s="526" t="str">
        <f t="shared" ref="AR263" si="311">IF($AN$3="４週",AU264,AV264)</f>
        <v/>
      </c>
      <c r="AS263" s="526"/>
      <c r="AT263" s="529"/>
      <c r="AU263" s="322" t="s">
        <v>402</v>
      </c>
      <c r="AV263" s="322" t="s">
        <v>403</v>
      </c>
      <c r="AX263" s="322" t="s">
        <v>404</v>
      </c>
      <c r="AY263" s="322" t="s">
        <v>405</v>
      </c>
    </row>
    <row r="264" spans="1:51" s="302" customFormat="1" ht="12" customHeight="1">
      <c r="A264" s="531"/>
      <c r="B264" s="534"/>
      <c r="C264" s="537"/>
      <c r="D264" s="540"/>
      <c r="E264" s="323"/>
      <c r="F264" s="544"/>
      <c r="G264" s="545"/>
      <c r="H264" s="324" t="s">
        <v>406</v>
      </c>
      <c r="I264" s="328" t="str">
        <f>IFERROR(VLOOKUP(I263,'P1'!$B:$AP,41,FALSE),"")</f>
        <v/>
      </c>
      <c r="J264" s="328" t="str">
        <f>IFERROR(VLOOKUP(J263,'P1'!$B:$AP,41,FALSE),"")</f>
        <v/>
      </c>
      <c r="K264" s="328" t="str">
        <f>IFERROR(VLOOKUP(K263,'P1'!$B:$AP,41,FALSE),"")</f>
        <v/>
      </c>
      <c r="L264" s="328" t="str">
        <f>IFERROR(VLOOKUP(L263,'P1'!$B:$AP,41,FALSE),"")</f>
        <v/>
      </c>
      <c r="M264" s="328" t="str">
        <f>IFERROR(VLOOKUP(M263,'P1'!$B:$AP,41,FALSE),"")</f>
        <v/>
      </c>
      <c r="N264" s="328" t="str">
        <f>IFERROR(VLOOKUP(N263,'P1'!$B:$AP,41,FALSE),"")</f>
        <v/>
      </c>
      <c r="O264" s="328" t="str">
        <f>IFERROR(VLOOKUP(O263,'P1'!$B:$AP,41,FALSE),"")</f>
        <v/>
      </c>
      <c r="P264" s="328" t="str">
        <f>IFERROR(VLOOKUP(P263,'P1'!$B:$AP,41,FALSE),"")</f>
        <v/>
      </c>
      <c r="Q264" s="328" t="str">
        <f>IFERROR(VLOOKUP(Q263,'P1'!$B:$AP,41,FALSE),"")</f>
        <v/>
      </c>
      <c r="R264" s="328" t="str">
        <f>IFERROR(VLOOKUP(R263,'P1'!$B:$AP,41,FALSE),"")</f>
        <v/>
      </c>
      <c r="S264" s="328" t="str">
        <f>IFERROR(VLOOKUP(S263,'P1'!$B:$AP,41,FALSE),"")</f>
        <v/>
      </c>
      <c r="T264" s="328" t="str">
        <f>IFERROR(VLOOKUP(T263,'P1'!$B:$AP,41,FALSE),"")</f>
        <v/>
      </c>
      <c r="U264" s="328" t="str">
        <f>IFERROR(VLOOKUP(U263,'P1'!$B:$AP,41,FALSE),"")</f>
        <v/>
      </c>
      <c r="V264" s="328" t="str">
        <f>IFERROR(VLOOKUP(V263,'P1'!$B:$AP,41,FALSE),"")</f>
        <v/>
      </c>
      <c r="W264" s="328" t="str">
        <f>IFERROR(VLOOKUP(W263,'P1'!$B:$AP,41,FALSE),"")</f>
        <v/>
      </c>
      <c r="X264" s="328" t="str">
        <f>IFERROR(VLOOKUP(X263,'P1'!$B:$AP,41,FALSE),"")</f>
        <v/>
      </c>
      <c r="Y264" s="328" t="str">
        <f>IFERROR(VLOOKUP(Y263,'P1'!$B:$AP,41,FALSE),"")</f>
        <v/>
      </c>
      <c r="Z264" s="328" t="str">
        <f>IFERROR(VLOOKUP(Z263,'P1'!$B:$AP,41,FALSE),"")</f>
        <v/>
      </c>
      <c r="AA264" s="328" t="str">
        <f>IFERROR(VLOOKUP(AA263,'P1'!$B:$AP,41,FALSE),"")</f>
        <v/>
      </c>
      <c r="AB264" s="328" t="str">
        <f>IFERROR(VLOOKUP(AB263,'P1'!$B:$AP,41,FALSE),"")</f>
        <v/>
      </c>
      <c r="AC264" s="328" t="str">
        <f>IFERROR(VLOOKUP(AC263,'P1'!$B:$AP,41,FALSE),"")</f>
        <v/>
      </c>
      <c r="AD264" s="328" t="str">
        <f>IFERROR(VLOOKUP(AD263,'P1'!$B:$AP,41,FALSE),"")</f>
        <v/>
      </c>
      <c r="AE264" s="328" t="str">
        <f>IFERROR(VLOOKUP(AE263,'P1'!$B:$AP,41,FALSE),"")</f>
        <v/>
      </c>
      <c r="AF264" s="328" t="str">
        <f>IFERROR(VLOOKUP(AF263,'P1'!$B:$AP,41,FALSE),"")</f>
        <v/>
      </c>
      <c r="AG264" s="328" t="str">
        <f>IFERROR(VLOOKUP(AG263,'P1'!$B:$AP,41,FALSE),"")</f>
        <v/>
      </c>
      <c r="AH264" s="328" t="str">
        <f>IFERROR(VLOOKUP(AH263,'P1'!$B:$AP,41,FALSE),"")</f>
        <v/>
      </c>
      <c r="AI264" s="328" t="str">
        <f>IFERROR(VLOOKUP(AI263,'P1'!$B:$AP,41,FALSE),"")</f>
        <v/>
      </c>
      <c r="AJ264" s="328" t="str">
        <f>IFERROR(VLOOKUP(AJ263,'P1'!$B:$AP,41,FALSE),"")</f>
        <v/>
      </c>
      <c r="AK264" s="328" t="str">
        <f>IFERROR(VLOOKUP(AK263,'P1'!$B:$AP,41,FALSE),"")</f>
        <v/>
      </c>
      <c r="AL264" s="328" t="str">
        <f>IFERROR(VLOOKUP(AL263,'P1'!$B:$AP,41,FALSE),"")</f>
        <v/>
      </c>
      <c r="AM264" s="328" t="str">
        <f>IFERROR(VLOOKUP(AM263,'P1'!$B:$AP,41,FALSE),"")</f>
        <v/>
      </c>
      <c r="AN264" s="549"/>
      <c r="AO264" s="527"/>
      <c r="AP264" s="553"/>
      <c r="AQ264" s="554"/>
      <c r="AR264" s="527"/>
      <c r="AS264" s="527"/>
      <c r="AT264" s="529"/>
      <c r="AU264" s="326" t="str">
        <f t="shared" ref="AU264" si="312">IFERROR(IF($D263="□",($AO263/$AK$6),($AO263/$AK$8)),"")</f>
        <v/>
      </c>
      <c r="AV264" s="326" t="str">
        <f t="shared" ref="AV264" si="313">IFERROR(IF($D263="□",($AN263/$AO$6),($AN263/$AO$8)),"")</f>
        <v/>
      </c>
      <c r="AX264" s="326" t="s">
        <v>565</v>
      </c>
      <c r="AY264" s="326" t="s">
        <v>565</v>
      </c>
    </row>
    <row r="265" spans="1:51" s="302" customFormat="1" ht="12" customHeight="1">
      <c r="A265" s="532"/>
      <c r="B265" s="535"/>
      <c r="C265" s="538"/>
      <c r="D265" s="541"/>
      <c r="E265" s="323"/>
      <c r="F265" s="546"/>
      <c r="G265" s="547"/>
      <c r="H265" s="327" t="s">
        <v>407</v>
      </c>
      <c r="I265" s="328" t="str">
        <f>IFERROR(VLOOKUP(I263,'P1'!$B:$AP,31,FALSE),"")</f>
        <v/>
      </c>
      <c r="J265" s="328" t="str">
        <f>IFERROR(VLOOKUP(J263,'P1'!$B:$AP,31,FALSE),"")</f>
        <v/>
      </c>
      <c r="K265" s="328" t="str">
        <f>IFERROR(VLOOKUP(K263,'P1'!$B:$AP,31,FALSE),"")</f>
        <v/>
      </c>
      <c r="L265" s="328" t="str">
        <f>IFERROR(VLOOKUP(L263,'P1'!$B:$AP,31,FALSE),"")</f>
        <v/>
      </c>
      <c r="M265" s="328" t="str">
        <f>IFERROR(VLOOKUP(M263,'P1'!$B:$AP,31,FALSE),"")</f>
        <v/>
      </c>
      <c r="N265" s="328" t="str">
        <f>IFERROR(VLOOKUP(N263,'P1'!$B:$AP,31,FALSE),"")</f>
        <v/>
      </c>
      <c r="O265" s="328" t="str">
        <f>IFERROR(VLOOKUP(O263,'P1'!$B:$AP,31,FALSE),"")</f>
        <v/>
      </c>
      <c r="P265" s="328" t="str">
        <f>IFERROR(VLOOKUP(P263,'P1'!$B:$AP,31,FALSE),"")</f>
        <v/>
      </c>
      <c r="Q265" s="328" t="str">
        <f>IFERROR(VLOOKUP(Q263,'P1'!$B:$AP,31,FALSE),"")</f>
        <v/>
      </c>
      <c r="R265" s="328" t="str">
        <f>IFERROR(VLOOKUP(R263,'P1'!$B:$AP,31,FALSE),"")</f>
        <v/>
      </c>
      <c r="S265" s="328" t="str">
        <f>IFERROR(VLOOKUP(S263,'P1'!$B:$AP,31,FALSE),"")</f>
        <v/>
      </c>
      <c r="T265" s="328" t="str">
        <f>IFERROR(VLOOKUP(T263,'P1'!$B:$AP,31,FALSE),"")</f>
        <v/>
      </c>
      <c r="U265" s="328" t="str">
        <f>IFERROR(VLOOKUP(U263,'P1'!$B:$AP,31,FALSE),"")</f>
        <v/>
      </c>
      <c r="V265" s="328" t="str">
        <f>IFERROR(VLOOKUP(V263,'P1'!$B:$AP,31,FALSE),"")</f>
        <v/>
      </c>
      <c r="W265" s="328" t="str">
        <f>IFERROR(VLOOKUP(W263,'P1'!$B:$AP,31,FALSE),"")</f>
        <v/>
      </c>
      <c r="X265" s="328" t="str">
        <f>IFERROR(VLOOKUP(X263,'P1'!$B:$AP,31,FALSE),"")</f>
        <v/>
      </c>
      <c r="Y265" s="328" t="str">
        <f>IFERROR(VLOOKUP(Y263,'P1'!$B:$AP,31,FALSE),"")</f>
        <v/>
      </c>
      <c r="Z265" s="328" t="str">
        <f>IFERROR(VLOOKUP(Z263,'P1'!$B:$AP,31,FALSE),"")</f>
        <v/>
      </c>
      <c r="AA265" s="328" t="str">
        <f>IFERROR(VLOOKUP(AA263,'P1'!$B:$AP,31,FALSE),"")</f>
        <v/>
      </c>
      <c r="AB265" s="328" t="str">
        <f>IFERROR(VLOOKUP(AB263,'P1'!$B:$AP,31,FALSE),"")</f>
        <v/>
      </c>
      <c r="AC265" s="328" t="str">
        <f>IFERROR(VLOOKUP(AC263,'P1'!$B:$AP,31,FALSE),"")</f>
        <v/>
      </c>
      <c r="AD265" s="328" t="str">
        <f>IFERROR(VLOOKUP(AD263,'P1'!$B:$AP,31,FALSE),"")</f>
        <v/>
      </c>
      <c r="AE265" s="328" t="str">
        <f>IFERROR(VLOOKUP(AE263,'P1'!$B:$AP,31,FALSE),"")</f>
        <v/>
      </c>
      <c r="AF265" s="328" t="str">
        <f>IFERROR(VLOOKUP(AF263,'P1'!$B:$AP,31,FALSE),"")</f>
        <v/>
      </c>
      <c r="AG265" s="328" t="str">
        <f>IFERROR(VLOOKUP(AG263,'P1'!$B:$AP,31,FALSE),"")</f>
        <v/>
      </c>
      <c r="AH265" s="328" t="str">
        <f>IFERROR(VLOOKUP(AH263,'P1'!$B:$AP,31,FALSE),"")</f>
        <v/>
      </c>
      <c r="AI265" s="328" t="str">
        <f>IFERROR(VLOOKUP(AI263,'P1'!$B:$AP,31,FALSE),"")</f>
        <v/>
      </c>
      <c r="AJ265" s="328" t="str">
        <f>IFERROR(VLOOKUP(AJ263,'P1'!$B:$AP,31,FALSE),"")</f>
        <v/>
      </c>
      <c r="AK265" s="328" t="str">
        <f>IFERROR(VLOOKUP(AK263,'P1'!$B:$AP,31,FALSE),"")</f>
        <v/>
      </c>
      <c r="AL265" s="328" t="str">
        <f>IFERROR(VLOOKUP(AL263,'P1'!$B:$AP,31,FALSE),"")</f>
        <v/>
      </c>
      <c r="AM265" s="328" t="str">
        <f>IFERROR(VLOOKUP(AM263,'P1'!$B:$AP,31,FALSE),"")</f>
        <v/>
      </c>
      <c r="AN265" s="550"/>
      <c r="AO265" s="528"/>
      <c r="AP265" s="555"/>
      <c r="AQ265" s="556"/>
      <c r="AR265" s="528"/>
      <c r="AS265" s="528"/>
      <c r="AT265" s="529"/>
      <c r="AU265" s="329"/>
      <c r="AV265" s="329"/>
      <c r="AX265" s="329"/>
      <c r="AY265" s="329"/>
    </row>
    <row r="266" spans="1:51" s="302" customFormat="1" ht="12" customHeight="1">
      <c r="A266" s="530">
        <v>82</v>
      </c>
      <c r="B266" s="533"/>
      <c r="C266" s="536"/>
      <c r="D266" s="539" t="s">
        <v>400</v>
      </c>
      <c r="E266" s="319"/>
      <c r="F266" s="542"/>
      <c r="G266" s="543"/>
      <c r="H266" s="320" t="s">
        <v>401</v>
      </c>
      <c r="I266" s="321"/>
      <c r="J266" s="321"/>
      <c r="K266" s="321"/>
      <c r="L266" s="321"/>
      <c r="M266" s="321"/>
      <c r="N266" s="321"/>
      <c r="O266" s="321"/>
      <c r="P266" s="321"/>
      <c r="Q266" s="321"/>
      <c r="R266" s="321"/>
      <c r="S266" s="321"/>
      <c r="T266" s="321"/>
      <c r="U266" s="321"/>
      <c r="V266" s="321"/>
      <c r="W266" s="321"/>
      <c r="X266" s="321"/>
      <c r="Y266" s="321"/>
      <c r="Z266" s="321"/>
      <c r="AA266" s="321"/>
      <c r="AB266" s="321"/>
      <c r="AC266" s="321"/>
      <c r="AD266" s="321"/>
      <c r="AE266" s="321"/>
      <c r="AF266" s="321"/>
      <c r="AG266" s="321"/>
      <c r="AH266" s="321"/>
      <c r="AI266" s="321"/>
      <c r="AJ266" s="321"/>
      <c r="AK266" s="321"/>
      <c r="AL266" s="321"/>
      <c r="AM266" s="321"/>
      <c r="AN266" s="548">
        <f t="shared" ref="AN266" si="314">IF(LEFT($AN$1,6)="共同生活援助",SUM(I267:AM267),SUM(I267:AM268))</f>
        <v>0</v>
      </c>
      <c r="AO266" s="526">
        <f>IF($AN$3="４週",AN266/4,AN266/(DAY(EOMONTH($I$21,0))/7))</f>
        <v>0</v>
      </c>
      <c r="AP266" s="551"/>
      <c r="AQ266" s="552"/>
      <c r="AR266" s="526" t="str">
        <f t="shared" ref="AR266" si="315">IF($AN$3="４週",AU267,AV267)</f>
        <v/>
      </c>
      <c r="AS266" s="526"/>
      <c r="AT266" s="529"/>
      <c r="AU266" s="322" t="s">
        <v>402</v>
      </c>
      <c r="AV266" s="322" t="s">
        <v>403</v>
      </c>
      <c r="AX266" s="322" t="s">
        <v>404</v>
      </c>
      <c r="AY266" s="322" t="s">
        <v>405</v>
      </c>
    </row>
    <row r="267" spans="1:51" s="302" customFormat="1" ht="12" customHeight="1">
      <c r="A267" s="531"/>
      <c r="B267" s="534"/>
      <c r="C267" s="537"/>
      <c r="D267" s="540"/>
      <c r="E267" s="323"/>
      <c r="F267" s="544"/>
      <c r="G267" s="545"/>
      <c r="H267" s="324" t="s">
        <v>406</v>
      </c>
      <c r="I267" s="328" t="str">
        <f>IFERROR(VLOOKUP(I266,'P1'!$B:$AP,41,FALSE),"")</f>
        <v/>
      </c>
      <c r="J267" s="328" t="str">
        <f>IFERROR(VLOOKUP(J266,'P1'!$B:$AP,41,FALSE),"")</f>
        <v/>
      </c>
      <c r="K267" s="328" t="str">
        <f>IFERROR(VLOOKUP(K266,'P1'!$B:$AP,41,FALSE),"")</f>
        <v/>
      </c>
      <c r="L267" s="328" t="str">
        <f>IFERROR(VLOOKUP(L266,'P1'!$B:$AP,41,FALSE),"")</f>
        <v/>
      </c>
      <c r="M267" s="328" t="str">
        <f>IFERROR(VLOOKUP(M266,'P1'!$B:$AP,41,FALSE),"")</f>
        <v/>
      </c>
      <c r="N267" s="328" t="str">
        <f>IFERROR(VLOOKUP(N266,'P1'!$B:$AP,41,FALSE),"")</f>
        <v/>
      </c>
      <c r="O267" s="328" t="str">
        <f>IFERROR(VLOOKUP(O266,'P1'!$B:$AP,41,FALSE),"")</f>
        <v/>
      </c>
      <c r="P267" s="328" t="str">
        <f>IFERROR(VLOOKUP(P266,'P1'!$B:$AP,41,FALSE),"")</f>
        <v/>
      </c>
      <c r="Q267" s="328" t="str">
        <f>IFERROR(VLOOKUP(Q266,'P1'!$B:$AP,41,FALSE),"")</f>
        <v/>
      </c>
      <c r="R267" s="328" t="str">
        <f>IFERROR(VLOOKUP(R266,'P1'!$B:$AP,41,FALSE),"")</f>
        <v/>
      </c>
      <c r="S267" s="328" t="str">
        <f>IFERROR(VLOOKUP(S266,'P1'!$B:$AP,41,FALSE),"")</f>
        <v/>
      </c>
      <c r="T267" s="328" t="str">
        <f>IFERROR(VLOOKUP(T266,'P1'!$B:$AP,41,FALSE),"")</f>
        <v/>
      </c>
      <c r="U267" s="328" t="str">
        <f>IFERROR(VLOOKUP(U266,'P1'!$B:$AP,41,FALSE),"")</f>
        <v/>
      </c>
      <c r="V267" s="328" t="str">
        <f>IFERROR(VLOOKUP(V266,'P1'!$B:$AP,41,FALSE),"")</f>
        <v/>
      </c>
      <c r="W267" s="328" t="str">
        <f>IFERROR(VLOOKUP(W266,'P1'!$B:$AP,41,FALSE),"")</f>
        <v/>
      </c>
      <c r="X267" s="328" t="str">
        <f>IFERROR(VLOOKUP(X266,'P1'!$B:$AP,41,FALSE),"")</f>
        <v/>
      </c>
      <c r="Y267" s="328" t="str">
        <f>IFERROR(VLOOKUP(Y266,'P1'!$B:$AP,41,FALSE),"")</f>
        <v/>
      </c>
      <c r="Z267" s="328" t="str">
        <f>IFERROR(VLOOKUP(Z266,'P1'!$B:$AP,41,FALSE),"")</f>
        <v/>
      </c>
      <c r="AA267" s="328" t="str">
        <f>IFERROR(VLOOKUP(AA266,'P1'!$B:$AP,41,FALSE),"")</f>
        <v/>
      </c>
      <c r="AB267" s="328" t="str">
        <f>IFERROR(VLOOKUP(AB266,'P1'!$B:$AP,41,FALSE),"")</f>
        <v/>
      </c>
      <c r="AC267" s="328" t="str">
        <f>IFERROR(VLOOKUP(AC266,'P1'!$B:$AP,41,FALSE),"")</f>
        <v/>
      </c>
      <c r="AD267" s="328" t="str">
        <f>IFERROR(VLOOKUP(AD266,'P1'!$B:$AP,41,FALSE),"")</f>
        <v/>
      </c>
      <c r="AE267" s="328" t="str">
        <f>IFERROR(VLOOKUP(AE266,'P1'!$B:$AP,41,FALSE),"")</f>
        <v/>
      </c>
      <c r="AF267" s="328" t="str">
        <f>IFERROR(VLOOKUP(AF266,'P1'!$B:$AP,41,FALSE),"")</f>
        <v/>
      </c>
      <c r="AG267" s="328" t="str">
        <f>IFERROR(VLOOKUP(AG266,'P1'!$B:$AP,41,FALSE),"")</f>
        <v/>
      </c>
      <c r="AH267" s="328" t="str">
        <f>IFERROR(VLOOKUP(AH266,'P1'!$B:$AP,41,FALSE),"")</f>
        <v/>
      </c>
      <c r="AI267" s="328" t="str">
        <f>IFERROR(VLOOKUP(AI266,'P1'!$B:$AP,41,FALSE),"")</f>
        <v/>
      </c>
      <c r="AJ267" s="328" t="str">
        <f>IFERROR(VLOOKUP(AJ266,'P1'!$B:$AP,41,FALSE),"")</f>
        <v/>
      </c>
      <c r="AK267" s="328" t="str">
        <f>IFERROR(VLOOKUP(AK266,'P1'!$B:$AP,41,FALSE),"")</f>
        <v/>
      </c>
      <c r="AL267" s="328" t="str">
        <f>IFERROR(VLOOKUP(AL266,'P1'!$B:$AP,41,FALSE),"")</f>
        <v/>
      </c>
      <c r="AM267" s="328" t="str">
        <f>IFERROR(VLOOKUP(AM266,'P1'!$B:$AP,41,FALSE),"")</f>
        <v/>
      </c>
      <c r="AN267" s="549"/>
      <c r="AO267" s="527"/>
      <c r="AP267" s="553"/>
      <c r="AQ267" s="554"/>
      <c r="AR267" s="527"/>
      <c r="AS267" s="527"/>
      <c r="AT267" s="529"/>
      <c r="AU267" s="326" t="str">
        <f t="shared" ref="AU267" si="316">IFERROR(IF($D266="□",($AO266/$AK$6),($AO266/$AK$8)),"")</f>
        <v/>
      </c>
      <c r="AV267" s="326" t="str">
        <f t="shared" ref="AV267" si="317">IFERROR(IF($D266="□",($AN266/$AO$6),($AN266/$AO$8)),"")</f>
        <v/>
      </c>
      <c r="AX267" s="326" t="s">
        <v>565</v>
      </c>
      <c r="AY267" s="326" t="s">
        <v>565</v>
      </c>
    </row>
    <row r="268" spans="1:51" s="302" customFormat="1" ht="12" customHeight="1">
      <c r="A268" s="532"/>
      <c r="B268" s="535"/>
      <c r="C268" s="538"/>
      <c r="D268" s="541"/>
      <c r="E268" s="323"/>
      <c r="F268" s="546"/>
      <c r="G268" s="547"/>
      <c r="H268" s="327" t="s">
        <v>407</v>
      </c>
      <c r="I268" s="328" t="str">
        <f>IFERROR(VLOOKUP(I266,'P1'!$B:$AP,31,FALSE),"")</f>
        <v/>
      </c>
      <c r="J268" s="328" t="str">
        <f>IFERROR(VLOOKUP(J266,'P1'!$B:$AP,31,FALSE),"")</f>
        <v/>
      </c>
      <c r="K268" s="328" t="str">
        <f>IFERROR(VLOOKUP(K266,'P1'!$B:$AP,31,FALSE),"")</f>
        <v/>
      </c>
      <c r="L268" s="328" t="str">
        <f>IFERROR(VLOOKUP(L266,'P1'!$B:$AP,31,FALSE),"")</f>
        <v/>
      </c>
      <c r="M268" s="328" t="str">
        <f>IFERROR(VLOOKUP(M266,'P1'!$B:$AP,31,FALSE),"")</f>
        <v/>
      </c>
      <c r="N268" s="328" t="str">
        <f>IFERROR(VLOOKUP(N266,'P1'!$B:$AP,31,FALSE),"")</f>
        <v/>
      </c>
      <c r="O268" s="328" t="str">
        <f>IFERROR(VLOOKUP(O266,'P1'!$B:$AP,31,FALSE),"")</f>
        <v/>
      </c>
      <c r="P268" s="328" t="str">
        <f>IFERROR(VLOOKUP(P266,'P1'!$B:$AP,31,FALSE),"")</f>
        <v/>
      </c>
      <c r="Q268" s="328" t="str">
        <f>IFERROR(VLOOKUP(Q266,'P1'!$B:$AP,31,FALSE),"")</f>
        <v/>
      </c>
      <c r="R268" s="328" t="str">
        <f>IFERROR(VLOOKUP(R266,'P1'!$B:$AP,31,FALSE),"")</f>
        <v/>
      </c>
      <c r="S268" s="328" t="str">
        <f>IFERROR(VLOOKUP(S266,'P1'!$B:$AP,31,FALSE),"")</f>
        <v/>
      </c>
      <c r="T268" s="328" t="str">
        <f>IFERROR(VLOOKUP(T266,'P1'!$B:$AP,31,FALSE),"")</f>
        <v/>
      </c>
      <c r="U268" s="328" t="str">
        <f>IFERROR(VLOOKUP(U266,'P1'!$B:$AP,31,FALSE),"")</f>
        <v/>
      </c>
      <c r="V268" s="328" t="str">
        <f>IFERROR(VLOOKUP(V266,'P1'!$B:$AP,31,FALSE),"")</f>
        <v/>
      </c>
      <c r="W268" s="328" t="str">
        <f>IFERROR(VLOOKUP(W266,'P1'!$B:$AP,31,FALSE),"")</f>
        <v/>
      </c>
      <c r="X268" s="328" t="str">
        <f>IFERROR(VLOOKUP(X266,'P1'!$B:$AP,31,FALSE),"")</f>
        <v/>
      </c>
      <c r="Y268" s="328" t="str">
        <f>IFERROR(VLOOKUP(Y266,'P1'!$B:$AP,31,FALSE),"")</f>
        <v/>
      </c>
      <c r="Z268" s="328" t="str">
        <f>IFERROR(VLOOKUP(Z266,'P1'!$B:$AP,31,FALSE),"")</f>
        <v/>
      </c>
      <c r="AA268" s="328" t="str">
        <f>IFERROR(VLOOKUP(AA266,'P1'!$B:$AP,31,FALSE),"")</f>
        <v/>
      </c>
      <c r="AB268" s="328" t="str">
        <f>IFERROR(VLOOKUP(AB266,'P1'!$B:$AP,31,FALSE),"")</f>
        <v/>
      </c>
      <c r="AC268" s="328" t="str">
        <f>IFERROR(VLOOKUP(AC266,'P1'!$B:$AP,31,FALSE),"")</f>
        <v/>
      </c>
      <c r="AD268" s="328" t="str">
        <f>IFERROR(VLOOKUP(AD266,'P1'!$B:$AP,31,FALSE),"")</f>
        <v/>
      </c>
      <c r="AE268" s="328" t="str">
        <f>IFERROR(VLOOKUP(AE266,'P1'!$B:$AP,31,FALSE),"")</f>
        <v/>
      </c>
      <c r="AF268" s="328" t="str">
        <f>IFERROR(VLOOKUP(AF266,'P1'!$B:$AP,31,FALSE),"")</f>
        <v/>
      </c>
      <c r="AG268" s="328" t="str">
        <f>IFERROR(VLOOKUP(AG266,'P1'!$B:$AP,31,FALSE),"")</f>
        <v/>
      </c>
      <c r="AH268" s="328" t="str">
        <f>IFERROR(VLOOKUP(AH266,'P1'!$B:$AP,31,FALSE),"")</f>
        <v/>
      </c>
      <c r="AI268" s="328" t="str">
        <f>IFERROR(VLOOKUP(AI266,'P1'!$B:$AP,31,FALSE),"")</f>
        <v/>
      </c>
      <c r="AJ268" s="328" t="str">
        <f>IFERROR(VLOOKUP(AJ266,'P1'!$B:$AP,31,FALSE),"")</f>
        <v/>
      </c>
      <c r="AK268" s="328" t="str">
        <f>IFERROR(VLOOKUP(AK266,'P1'!$B:$AP,31,FALSE),"")</f>
        <v/>
      </c>
      <c r="AL268" s="328" t="str">
        <f>IFERROR(VLOOKUP(AL266,'P1'!$B:$AP,31,FALSE),"")</f>
        <v/>
      </c>
      <c r="AM268" s="328" t="str">
        <f>IFERROR(VLOOKUP(AM266,'P1'!$B:$AP,31,FALSE),"")</f>
        <v/>
      </c>
      <c r="AN268" s="550"/>
      <c r="AO268" s="528"/>
      <c r="AP268" s="555"/>
      <c r="AQ268" s="556"/>
      <c r="AR268" s="528"/>
      <c r="AS268" s="528"/>
      <c r="AT268" s="529"/>
      <c r="AU268" s="329"/>
      <c r="AV268" s="329"/>
      <c r="AX268" s="329"/>
      <c r="AY268" s="329"/>
    </row>
    <row r="269" spans="1:51" s="302" customFormat="1" ht="12" customHeight="1">
      <c r="A269" s="530">
        <v>83</v>
      </c>
      <c r="B269" s="533"/>
      <c r="C269" s="536"/>
      <c r="D269" s="539" t="s">
        <v>400</v>
      </c>
      <c r="E269" s="319"/>
      <c r="F269" s="542"/>
      <c r="G269" s="543"/>
      <c r="H269" s="320" t="s">
        <v>401</v>
      </c>
      <c r="I269" s="321"/>
      <c r="J269" s="321"/>
      <c r="K269" s="321"/>
      <c r="L269" s="321"/>
      <c r="M269" s="321"/>
      <c r="N269" s="321"/>
      <c r="O269" s="321"/>
      <c r="P269" s="321"/>
      <c r="Q269" s="321"/>
      <c r="R269" s="321"/>
      <c r="S269" s="321"/>
      <c r="T269" s="321"/>
      <c r="U269" s="321"/>
      <c r="V269" s="321"/>
      <c r="W269" s="321"/>
      <c r="X269" s="321"/>
      <c r="Y269" s="321"/>
      <c r="Z269" s="321"/>
      <c r="AA269" s="321"/>
      <c r="AB269" s="321"/>
      <c r="AC269" s="321"/>
      <c r="AD269" s="321"/>
      <c r="AE269" s="321"/>
      <c r="AF269" s="321"/>
      <c r="AG269" s="321"/>
      <c r="AH269" s="321"/>
      <c r="AI269" s="321"/>
      <c r="AJ269" s="321"/>
      <c r="AK269" s="321"/>
      <c r="AL269" s="321"/>
      <c r="AM269" s="321"/>
      <c r="AN269" s="548">
        <f t="shared" ref="AN269" si="318">IF(LEFT($AN$1,6)="共同生活援助",SUM(I270:AM270),SUM(I270:AM271))</f>
        <v>0</v>
      </c>
      <c r="AO269" s="526">
        <f>IF($AN$3="４週",AN269/4,AN269/(DAY(EOMONTH($I$21,0))/7))</f>
        <v>0</v>
      </c>
      <c r="AP269" s="551"/>
      <c r="AQ269" s="552"/>
      <c r="AR269" s="526" t="str">
        <f t="shared" ref="AR269" si="319">IF($AN$3="４週",AU270,AV270)</f>
        <v/>
      </c>
      <c r="AS269" s="526"/>
      <c r="AT269" s="529"/>
      <c r="AU269" s="322" t="s">
        <v>402</v>
      </c>
      <c r="AV269" s="322" t="s">
        <v>403</v>
      </c>
      <c r="AX269" s="322" t="s">
        <v>404</v>
      </c>
      <c r="AY269" s="322" t="s">
        <v>405</v>
      </c>
    </row>
    <row r="270" spans="1:51" s="302" customFormat="1" ht="12" customHeight="1">
      <c r="A270" s="531"/>
      <c r="B270" s="534"/>
      <c r="C270" s="537"/>
      <c r="D270" s="540"/>
      <c r="E270" s="323"/>
      <c r="F270" s="544"/>
      <c r="G270" s="545"/>
      <c r="H270" s="324" t="s">
        <v>406</v>
      </c>
      <c r="I270" s="328" t="str">
        <f>IFERROR(VLOOKUP(I269,'P1'!$B:$AP,41,FALSE),"")</f>
        <v/>
      </c>
      <c r="J270" s="328" t="str">
        <f>IFERROR(VLOOKUP(J269,'P1'!$B:$AP,41,FALSE),"")</f>
        <v/>
      </c>
      <c r="K270" s="328" t="str">
        <f>IFERROR(VLOOKUP(K269,'P1'!$B:$AP,41,FALSE),"")</f>
        <v/>
      </c>
      <c r="L270" s="328" t="str">
        <f>IFERROR(VLOOKUP(L269,'P1'!$B:$AP,41,FALSE),"")</f>
        <v/>
      </c>
      <c r="M270" s="328" t="str">
        <f>IFERROR(VLOOKUP(M269,'P1'!$B:$AP,41,FALSE),"")</f>
        <v/>
      </c>
      <c r="N270" s="328" t="str">
        <f>IFERROR(VLOOKUP(N269,'P1'!$B:$AP,41,FALSE),"")</f>
        <v/>
      </c>
      <c r="O270" s="328" t="str">
        <f>IFERROR(VLOOKUP(O269,'P1'!$B:$AP,41,FALSE),"")</f>
        <v/>
      </c>
      <c r="P270" s="328" t="str">
        <f>IFERROR(VLOOKUP(P269,'P1'!$B:$AP,41,FALSE),"")</f>
        <v/>
      </c>
      <c r="Q270" s="328" t="str">
        <f>IFERROR(VLOOKUP(Q269,'P1'!$B:$AP,41,FALSE),"")</f>
        <v/>
      </c>
      <c r="R270" s="328" t="str">
        <f>IFERROR(VLOOKUP(R269,'P1'!$B:$AP,41,FALSE),"")</f>
        <v/>
      </c>
      <c r="S270" s="328" t="str">
        <f>IFERROR(VLOOKUP(S269,'P1'!$B:$AP,41,FALSE),"")</f>
        <v/>
      </c>
      <c r="T270" s="328" t="str">
        <f>IFERROR(VLOOKUP(T269,'P1'!$B:$AP,41,FALSE),"")</f>
        <v/>
      </c>
      <c r="U270" s="328" t="str">
        <f>IFERROR(VLOOKUP(U269,'P1'!$B:$AP,41,FALSE),"")</f>
        <v/>
      </c>
      <c r="V270" s="328" t="str">
        <f>IFERROR(VLOOKUP(V269,'P1'!$B:$AP,41,FALSE),"")</f>
        <v/>
      </c>
      <c r="W270" s="328" t="str">
        <f>IFERROR(VLOOKUP(W269,'P1'!$B:$AP,41,FALSE),"")</f>
        <v/>
      </c>
      <c r="X270" s="328" t="str">
        <f>IFERROR(VLOOKUP(X269,'P1'!$B:$AP,41,FALSE),"")</f>
        <v/>
      </c>
      <c r="Y270" s="328" t="str">
        <f>IFERROR(VLOOKUP(Y269,'P1'!$B:$AP,41,FALSE),"")</f>
        <v/>
      </c>
      <c r="Z270" s="328" t="str">
        <f>IFERROR(VLOOKUP(Z269,'P1'!$B:$AP,41,FALSE),"")</f>
        <v/>
      </c>
      <c r="AA270" s="328" t="str">
        <f>IFERROR(VLOOKUP(AA269,'P1'!$B:$AP,41,FALSE),"")</f>
        <v/>
      </c>
      <c r="AB270" s="328" t="str">
        <f>IFERROR(VLOOKUP(AB269,'P1'!$B:$AP,41,FALSE),"")</f>
        <v/>
      </c>
      <c r="AC270" s="328" t="str">
        <f>IFERROR(VLOOKUP(AC269,'P1'!$B:$AP,41,FALSE),"")</f>
        <v/>
      </c>
      <c r="AD270" s="328" t="str">
        <f>IFERROR(VLOOKUP(AD269,'P1'!$B:$AP,41,FALSE),"")</f>
        <v/>
      </c>
      <c r="AE270" s="328" t="str">
        <f>IFERROR(VLOOKUP(AE269,'P1'!$B:$AP,41,FALSE),"")</f>
        <v/>
      </c>
      <c r="AF270" s="328" t="str">
        <f>IFERROR(VLOOKUP(AF269,'P1'!$B:$AP,41,FALSE),"")</f>
        <v/>
      </c>
      <c r="AG270" s="328" t="str">
        <f>IFERROR(VLOOKUP(AG269,'P1'!$B:$AP,41,FALSE),"")</f>
        <v/>
      </c>
      <c r="AH270" s="328" t="str">
        <f>IFERROR(VLOOKUP(AH269,'P1'!$B:$AP,41,FALSE),"")</f>
        <v/>
      </c>
      <c r="AI270" s="328" t="str">
        <f>IFERROR(VLOOKUP(AI269,'P1'!$B:$AP,41,FALSE),"")</f>
        <v/>
      </c>
      <c r="AJ270" s="328" t="str">
        <f>IFERROR(VLOOKUP(AJ269,'P1'!$B:$AP,41,FALSE),"")</f>
        <v/>
      </c>
      <c r="AK270" s="328" t="str">
        <f>IFERROR(VLOOKUP(AK269,'P1'!$B:$AP,41,FALSE),"")</f>
        <v/>
      </c>
      <c r="AL270" s="328" t="str">
        <f>IFERROR(VLOOKUP(AL269,'P1'!$B:$AP,41,FALSE),"")</f>
        <v/>
      </c>
      <c r="AM270" s="328" t="str">
        <f>IFERROR(VLOOKUP(AM269,'P1'!$B:$AP,41,FALSE),"")</f>
        <v/>
      </c>
      <c r="AN270" s="549"/>
      <c r="AO270" s="527"/>
      <c r="AP270" s="553"/>
      <c r="AQ270" s="554"/>
      <c r="AR270" s="527"/>
      <c r="AS270" s="527"/>
      <c r="AT270" s="529"/>
      <c r="AU270" s="326" t="str">
        <f t="shared" ref="AU270" si="320">IFERROR(IF($D269="□",($AO269/$AK$6),($AO269/$AK$8)),"")</f>
        <v/>
      </c>
      <c r="AV270" s="326" t="str">
        <f t="shared" ref="AV270" si="321">IFERROR(IF($D269="□",($AN269/$AO$6),($AN269/$AO$8)),"")</f>
        <v/>
      </c>
      <c r="AX270" s="326" t="s">
        <v>565</v>
      </c>
      <c r="AY270" s="326" t="s">
        <v>565</v>
      </c>
    </row>
    <row r="271" spans="1:51" s="302" customFormat="1" ht="12" customHeight="1">
      <c r="A271" s="532"/>
      <c r="B271" s="535"/>
      <c r="C271" s="538"/>
      <c r="D271" s="541"/>
      <c r="E271" s="323"/>
      <c r="F271" s="546"/>
      <c r="G271" s="547"/>
      <c r="H271" s="327" t="s">
        <v>407</v>
      </c>
      <c r="I271" s="328" t="str">
        <f>IFERROR(VLOOKUP(I269,'P1'!$B:$AP,31,FALSE),"")</f>
        <v/>
      </c>
      <c r="J271" s="328" t="str">
        <f>IFERROR(VLOOKUP(J269,'P1'!$B:$AP,31,FALSE),"")</f>
        <v/>
      </c>
      <c r="K271" s="328" t="str">
        <f>IFERROR(VLOOKUP(K269,'P1'!$B:$AP,31,FALSE),"")</f>
        <v/>
      </c>
      <c r="L271" s="328" t="str">
        <f>IFERROR(VLOOKUP(L269,'P1'!$B:$AP,31,FALSE),"")</f>
        <v/>
      </c>
      <c r="M271" s="328" t="str">
        <f>IFERROR(VLOOKUP(M269,'P1'!$B:$AP,31,FALSE),"")</f>
        <v/>
      </c>
      <c r="N271" s="328" t="str">
        <f>IFERROR(VLOOKUP(N269,'P1'!$B:$AP,31,FALSE),"")</f>
        <v/>
      </c>
      <c r="O271" s="328" t="str">
        <f>IFERROR(VLOOKUP(O269,'P1'!$B:$AP,31,FALSE),"")</f>
        <v/>
      </c>
      <c r="P271" s="328" t="str">
        <f>IFERROR(VLOOKUP(P269,'P1'!$B:$AP,31,FALSE),"")</f>
        <v/>
      </c>
      <c r="Q271" s="328" t="str">
        <f>IFERROR(VLOOKUP(Q269,'P1'!$B:$AP,31,FALSE),"")</f>
        <v/>
      </c>
      <c r="R271" s="328" t="str">
        <f>IFERROR(VLOOKUP(R269,'P1'!$B:$AP,31,FALSE),"")</f>
        <v/>
      </c>
      <c r="S271" s="328" t="str">
        <f>IFERROR(VLOOKUP(S269,'P1'!$B:$AP,31,FALSE),"")</f>
        <v/>
      </c>
      <c r="T271" s="328" t="str">
        <f>IFERROR(VLOOKUP(T269,'P1'!$B:$AP,31,FALSE),"")</f>
        <v/>
      </c>
      <c r="U271" s="328" t="str">
        <f>IFERROR(VLOOKUP(U269,'P1'!$B:$AP,31,FALSE),"")</f>
        <v/>
      </c>
      <c r="V271" s="328" t="str">
        <f>IFERROR(VLOOKUP(V269,'P1'!$B:$AP,31,FALSE),"")</f>
        <v/>
      </c>
      <c r="W271" s="328" t="str">
        <f>IFERROR(VLOOKUP(W269,'P1'!$B:$AP,31,FALSE),"")</f>
        <v/>
      </c>
      <c r="X271" s="328" t="str">
        <f>IFERROR(VLOOKUP(X269,'P1'!$B:$AP,31,FALSE),"")</f>
        <v/>
      </c>
      <c r="Y271" s="328" t="str">
        <f>IFERROR(VLOOKUP(Y269,'P1'!$B:$AP,31,FALSE),"")</f>
        <v/>
      </c>
      <c r="Z271" s="328" t="str">
        <f>IFERROR(VLOOKUP(Z269,'P1'!$B:$AP,31,FALSE),"")</f>
        <v/>
      </c>
      <c r="AA271" s="328" t="str">
        <f>IFERROR(VLOOKUP(AA269,'P1'!$B:$AP,31,FALSE),"")</f>
        <v/>
      </c>
      <c r="AB271" s="328" t="str">
        <f>IFERROR(VLOOKUP(AB269,'P1'!$B:$AP,31,FALSE),"")</f>
        <v/>
      </c>
      <c r="AC271" s="328" t="str">
        <f>IFERROR(VLOOKUP(AC269,'P1'!$B:$AP,31,FALSE),"")</f>
        <v/>
      </c>
      <c r="AD271" s="328" t="str">
        <f>IFERROR(VLOOKUP(AD269,'P1'!$B:$AP,31,FALSE),"")</f>
        <v/>
      </c>
      <c r="AE271" s="328" t="str">
        <f>IFERROR(VLOOKUP(AE269,'P1'!$B:$AP,31,FALSE),"")</f>
        <v/>
      </c>
      <c r="AF271" s="328" t="str">
        <f>IFERROR(VLOOKUP(AF269,'P1'!$B:$AP,31,FALSE),"")</f>
        <v/>
      </c>
      <c r="AG271" s="328" t="str">
        <f>IFERROR(VLOOKUP(AG269,'P1'!$B:$AP,31,FALSE),"")</f>
        <v/>
      </c>
      <c r="AH271" s="328" t="str">
        <f>IFERROR(VLOOKUP(AH269,'P1'!$B:$AP,31,FALSE),"")</f>
        <v/>
      </c>
      <c r="AI271" s="328" t="str">
        <f>IFERROR(VLOOKUP(AI269,'P1'!$B:$AP,31,FALSE),"")</f>
        <v/>
      </c>
      <c r="AJ271" s="328" t="str">
        <f>IFERROR(VLOOKUP(AJ269,'P1'!$B:$AP,31,FALSE),"")</f>
        <v/>
      </c>
      <c r="AK271" s="328" t="str">
        <f>IFERROR(VLOOKUP(AK269,'P1'!$B:$AP,31,FALSE),"")</f>
        <v/>
      </c>
      <c r="AL271" s="328" t="str">
        <f>IFERROR(VLOOKUP(AL269,'P1'!$B:$AP,31,FALSE),"")</f>
        <v/>
      </c>
      <c r="AM271" s="328" t="str">
        <f>IFERROR(VLOOKUP(AM269,'P1'!$B:$AP,31,FALSE),"")</f>
        <v/>
      </c>
      <c r="AN271" s="550"/>
      <c r="AO271" s="528"/>
      <c r="AP271" s="555"/>
      <c r="AQ271" s="556"/>
      <c r="AR271" s="528"/>
      <c r="AS271" s="528"/>
      <c r="AT271" s="529"/>
      <c r="AU271" s="329"/>
      <c r="AV271" s="329"/>
      <c r="AX271" s="329"/>
      <c r="AY271" s="329"/>
    </row>
    <row r="272" spans="1:51" s="302" customFormat="1" ht="12" customHeight="1">
      <c r="A272" s="530">
        <v>84</v>
      </c>
      <c r="B272" s="533"/>
      <c r="C272" s="536"/>
      <c r="D272" s="539" t="s">
        <v>400</v>
      </c>
      <c r="E272" s="319"/>
      <c r="F272" s="542"/>
      <c r="G272" s="543"/>
      <c r="H272" s="320" t="s">
        <v>401</v>
      </c>
      <c r="I272" s="321"/>
      <c r="J272" s="321"/>
      <c r="K272" s="321"/>
      <c r="L272" s="321"/>
      <c r="M272" s="321"/>
      <c r="N272" s="321"/>
      <c r="O272" s="321"/>
      <c r="P272" s="321"/>
      <c r="Q272" s="321"/>
      <c r="R272" s="321"/>
      <c r="S272" s="321"/>
      <c r="T272" s="321"/>
      <c r="U272" s="321"/>
      <c r="V272" s="321"/>
      <c r="W272" s="321"/>
      <c r="X272" s="321"/>
      <c r="Y272" s="321"/>
      <c r="Z272" s="321"/>
      <c r="AA272" s="321"/>
      <c r="AB272" s="321"/>
      <c r="AC272" s="321"/>
      <c r="AD272" s="321"/>
      <c r="AE272" s="321"/>
      <c r="AF272" s="321"/>
      <c r="AG272" s="321"/>
      <c r="AH272" s="321"/>
      <c r="AI272" s="321"/>
      <c r="AJ272" s="321"/>
      <c r="AK272" s="321"/>
      <c r="AL272" s="321"/>
      <c r="AM272" s="321"/>
      <c r="AN272" s="548">
        <f t="shared" ref="AN272" si="322">IF(LEFT($AN$1,6)="共同生活援助",SUM(I273:AM273),SUM(I273:AM274))</f>
        <v>0</v>
      </c>
      <c r="AO272" s="526">
        <f>IF($AN$3="４週",AN272/4,AN272/(DAY(EOMONTH($I$21,0))/7))</f>
        <v>0</v>
      </c>
      <c r="AP272" s="551"/>
      <c r="AQ272" s="552"/>
      <c r="AR272" s="526" t="str">
        <f t="shared" ref="AR272" si="323">IF($AN$3="４週",AU273,AV273)</f>
        <v/>
      </c>
      <c r="AS272" s="526"/>
      <c r="AT272" s="529"/>
      <c r="AU272" s="322" t="s">
        <v>402</v>
      </c>
      <c r="AV272" s="322" t="s">
        <v>403</v>
      </c>
      <c r="AX272" s="322" t="s">
        <v>404</v>
      </c>
      <c r="AY272" s="322" t="s">
        <v>405</v>
      </c>
    </row>
    <row r="273" spans="1:51" s="302" customFormat="1" ht="12" customHeight="1">
      <c r="A273" s="531"/>
      <c r="B273" s="534"/>
      <c r="C273" s="537"/>
      <c r="D273" s="540"/>
      <c r="E273" s="323"/>
      <c r="F273" s="544"/>
      <c r="G273" s="545"/>
      <c r="H273" s="324" t="s">
        <v>406</v>
      </c>
      <c r="I273" s="328" t="str">
        <f>IFERROR(VLOOKUP(I272,'P1'!$B:$AP,41,FALSE),"")</f>
        <v/>
      </c>
      <c r="J273" s="328" t="str">
        <f>IFERROR(VLOOKUP(J272,'P1'!$B:$AP,41,FALSE),"")</f>
        <v/>
      </c>
      <c r="K273" s="328" t="str">
        <f>IFERROR(VLOOKUP(K272,'P1'!$B:$AP,41,FALSE),"")</f>
        <v/>
      </c>
      <c r="L273" s="328" t="str">
        <f>IFERROR(VLOOKUP(L272,'P1'!$B:$AP,41,FALSE),"")</f>
        <v/>
      </c>
      <c r="M273" s="328" t="str">
        <f>IFERROR(VLOOKUP(M272,'P1'!$B:$AP,41,FALSE),"")</f>
        <v/>
      </c>
      <c r="N273" s="328" t="str">
        <f>IFERROR(VLOOKUP(N272,'P1'!$B:$AP,41,FALSE),"")</f>
        <v/>
      </c>
      <c r="O273" s="328" t="str">
        <f>IFERROR(VLOOKUP(O272,'P1'!$B:$AP,41,FALSE),"")</f>
        <v/>
      </c>
      <c r="P273" s="328" t="str">
        <f>IFERROR(VLOOKUP(P272,'P1'!$B:$AP,41,FALSE),"")</f>
        <v/>
      </c>
      <c r="Q273" s="328" t="str">
        <f>IFERROR(VLOOKUP(Q272,'P1'!$B:$AP,41,FALSE),"")</f>
        <v/>
      </c>
      <c r="R273" s="328" t="str">
        <f>IFERROR(VLOOKUP(R272,'P1'!$B:$AP,41,FALSE),"")</f>
        <v/>
      </c>
      <c r="S273" s="328" t="str">
        <f>IFERROR(VLOOKUP(S272,'P1'!$B:$AP,41,FALSE),"")</f>
        <v/>
      </c>
      <c r="T273" s="328" t="str">
        <f>IFERROR(VLOOKUP(T272,'P1'!$B:$AP,41,FALSE),"")</f>
        <v/>
      </c>
      <c r="U273" s="328" t="str">
        <f>IFERROR(VLOOKUP(U272,'P1'!$B:$AP,41,FALSE),"")</f>
        <v/>
      </c>
      <c r="V273" s="328" t="str">
        <f>IFERROR(VLOOKUP(V272,'P1'!$B:$AP,41,FALSE),"")</f>
        <v/>
      </c>
      <c r="W273" s="328" t="str">
        <f>IFERROR(VLOOKUP(W272,'P1'!$B:$AP,41,FALSE),"")</f>
        <v/>
      </c>
      <c r="X273" s="328" t="str">
        <f>IFERROR(VLOOKUP(X272,'P1'!$B:$AP,41,FALSE),"")</f>
        <v/>
      </c>
      <c r="Y273" s="328" t="str">
        <f>IFERROR(VLOOKUP(Y272,'P1'!$B:$AP,41,FALSE),"")</f>
        <v/>
      </c>
      <c r="Z273" s="328" t="str">
        <f>IFERROR(VLOOKUP(Z272,'P1'!$B:$AP,41,FALSE),"")</f>
        <v/>
      </c>
      <c r="AA273" s="328" t="str">
        <f>IFERROR(VLOOKUP(AA272,'P1'!$B:$AP,41,FALSE),"")</f>
        <v/>
      </c>
      <c r="AB273" s="328" t="str">
        <f>IFERROR(VLOOKUP(AB272,'P1'!$B:$AP,41,FALSE),"")</f>
        <v/>
      </c>
      <c r="AC273" s="328" t="str">
        <f>IFERROR(VLOOKUP(AC272,'P1'!$B:$AP,41,FALSE),"")</f>
        <v/>
      </c>
      <c r="AD273" s="328" t="str">
        <f>IFERROR(VLOOKUP(AD272,'P1'!$B:$AP,41,FALSE),"")</f>
        <v/>
      </c>
      <c r="AE273" s="328" t="str">
        <f>IFERROR(VLOOKUP(AE272,'P1'!$B:$AP,41,FALSE),"")</f>
        <v/>
      </c>
      <c r="AF273" s="328" t="str">
        <f>IFERROR(VLOOKUP(AF272,'P1'!$B:$AP,41,FALSE),"")</f>
        <v/>
      </c>
      <c r="AG273" s="328" t="str">
        <f>IFERROR(VLOOKUP(AG272,'P1'!$B:$AP,41,FALSE),"")</f>
        <v/>
      </c>
      <c r="AH273" s="328" t="str">
        <f>IFERROR(VLOOKUP(AH272,'P1'!$B:$AP,41,FALSE),"")</f>
        <v/>
      </c>
      <c r="AI273" s="328" t="str">
        <f>IFERROR(VLOOKUP(AI272,'P1'!$B:$AP,41,FALSE),"")</f>
        <v/>
      </c>
      <c r="AJ273" s="328" t="str">
        <f>IFERROR(VLOOKUP(AJ272,'P1'!$B:$AP,41,FALSE),"")</f>
        <v/>
      </c>
      <c r="AK273" s="328" t="str">
        <f>IFERROR(VLOOKUP(AK272,'P1'!$B:$AP,41,FALSE),"")</f>
        <v/>
      </c>
      <c r="AL273" s="328" t="str">
        <f>IFERROR(VLOOKUP(AL272,'P1'!$B:$AP,41,FALSE),"")</f>
        <v/>
      </c>
      <c r="AM273" s="328" t="str">
        <f>IFERROR(VLOOKUP(AM272,'P1'!$B:$AP,41,FALSE),"")</f>
        <v/>
      </c>
      <c r="AN273" s="549"/>
      <c r="AO273" s="527"/>
      <c r="AP273" s="553"/>
      <c r="AQ273" s="554"/>
      <c r="AR273" s="527"/>
      <c r="AS273" s="527"/>
      <c r="AT273" s="529"/>
      <c r="AU273" s="326" t="str">
        <f t="shared" ref="AU273" si="324">IFERROR(IF($D272="□",($AO272/$AK$6),($AO272/$AK$8)),"")</f>
        <v/>
      </c>
      <c r="AV273" s="326" t="str">
        <f t="shared" ref="AV273" si="325">IFERROR(IF($D272="□",($AN272/$AO$6),($AN272/$AO$8)),"")</f>
        <v/>
      </c>
      <c r="AX273" s="326" t="s">
        <v>565</v>
      </c>
      <c r="AY273" s="326" t="s">
        <v>565</v>
      </c>
    </row>
    <row r="274" spans="1:51" s="302" customFormat="1" ht="12" customHeight="1">
      <c r="A274" s="532"/>
      <c r="B274" s="535"/>
      <c r="C274" s="538"/>
      <c r="D274" s="541"/>
      <c r="E274" s="323"/>
      <c r="F274" s="546"/>
      <c r="G274" s="547"/>
      <c r="H274" s="327" t="s">
        <v>407</v>
      </c>
      <c r="I274" s="328" t="str">
        <f>IFERROR(VLOOKUP(I272,'P1'!$B:$AP,31,FALSE),"")</f>
        <v/>
      </c>
      <c r="J274" s="328" t="str">
        <f>IFERROR(VLOOKUP(J272,'P1'!$B:$AP,31,FALSE),"")</f>
        <v/>
      </c>
      <c r="K274" s="328" t="str">
        <f>IFERROR(VLOOKUP(K272,'P1'!$B:$AP,31,FALSE),"")</f>
        <v/>
      </c>
      <c r="L274" s="328" t="str">
        <f>IFERROR(VLOOKUP(L272,'P1'!$B:$AP,31,FALSE),"")</f>
        <v/>
      </c>
      <c r="M274" s="328" t="str">
        <f>IFERROR(VLOOKUP(M272,'P1'!$B:$AP,31,FALSE),"")</f>
        <v/>
      </c>
      <c r="N274" s="328" t="str">
        <f>IFERROR(VLOOKUP(N272,'P1'!$B:$AP,31,FALSE),"")</f>
        <v/>
      </c>
      <c r="O274" s="328" t="str">
        <f>IFERROR(VLOOKUP(O272,'P1'!$B:$AP,31,FALSE),"")</f>
        <v/>
      </c>
      <c r="P274" s="328" t="str">
        <f>IFERROR(VLOOKUP(P272,'P1'!$B:$AP,31,FALSE),"")</f>
        <v/>
      </c>
      <c r="Q274" s="328" t="str">
        <f>IFERROR(VLOOKUP(Q272,'P1'!$B:$AP,31,FALSE),"")</f>
        <v/>
      </c>
      <c r="R274" s="328" t="str">
        <f>IFERROR(VLOOKUP(R272,'P1'!$B:$AP,31,FALSE),"")</f>
        <v/>
      </c>
      <c r="S274" s="328" t="str">
        <f>IFERROR(VLOOKUP(S272,'P1'!$B:$AP,31,FALSE),"")</f>
        <v/>
      </c>
      <c r="T274" s="328" t="str">
        <f>IFERROR(VLOOKUP(T272,'P1'!$B:$AP,31,FALSE),"")</f>
        <v/>
      </c>
      <c r="U274" s="328" t="str">
        <f>IFERROR(VLOOKUP(U272,'P1'!$B:$AP,31,FALSE),"")</f>
        <v/>
      </c>
      <c r="V274" s="328" t="str">
        <f>IFERROR(VLOOKUP(V272,'P1'!$B:$AP,31,FALSE),"")</f>
        <v/>
      </c>
      <c r="W274" s="328" t="str">
        <f>IFERROR(VLOOKUP(W272,'P1'!$B:$AP,31,FALSE),"")</f>
        <v/>
      </c>
      <c r="X274" s="328" t="str">
        <f>IFERROR(VLOOKUP(X272,'P1'!$B:$AP,31,FALSE),"")</f>
        <v/>
      </c>
      <c r="Y274" s="328" t="str">
        <f>IFERROR(VLOOKUP(Y272,'P1'!$B:$AP,31,FALSE),"")</f>
        <v/>
      </c>
      <c r="Z274" s="328" t="str">
        <f>IFERROR(VLOOKUP(Z272,'P1'!$B:$AP,31,FALSE),"")</f>
        <v/>
      </c>
      <c r="AA274" s="328" t="str">
        <f>IFERROR(VLOOKUP(AA272,'P1'!$B:$AP,31,FALSE),"")</f>
        <v/>
      </c>
      <c r="AB274" s="328" t="str">
        <f>IFERROR(VLOOKUP(AB272,'P1'!$B:$AP,31,FALSE),"")</f>
        <v/>
      </c>
      <c r="AC274" s="328" t="str">
        <f>IFERROR(VLOOKUP(AC272,'P1'!$B:$AP,31,FALSE),"")</f>
        <v/>
      </c>
      <c r="AD274" s="328" t="str">
        <f>IFERROR(VLOOKUP(AD272,'P1'!$B:$AP,31,FALSE),"")</f>
        <v/>
      </c>
      <c r="AE274" s="328" t="str">
        <f>IFERROR(VLOOKUP(AE272,'P1'!$B:$AP,31,FALSE),"")</f>
        <v/>
      </c>
      <c r="AF274" s="328" t="str">
        <f>IFERROR(VLOOKUP(AF272,'P1'!$B:$AP,31,FALSE),"")</f>
        <v/>
      </c>
      <c r="AG274" s="328" t="str">
        <f>IFERROR(VLOOKUP(AG272,'P1'!$B:$AP,31,FALSE),"")</f>
        <v/>
      </c>
      <c r="AH274" s="328" t="str">
        <f>IFERROR(VLOOKUP(AH272,'P1'!$B:$AP,31,FALSE),"")</f>
        <v/>
      </c>
      <c r="AI274" s="328" t="str">
        <f>IFERROR(VLOOKUP(AI272,'P1'!$B:$AP,31,FALSE),"")</f>
        <v/>
      </c>
      <c r="AJ274" s="328" t="str">
        <f>IFERROR(VLOOKUP(AJ272,'P1'!$B:$AP,31,FALSE),"")</f>
        <v/>
      </c>
      <c r="AK274" s="328" t="str">
        <f>IFERROR(VLOOKUP(AK272,'P1'!$B:$AP,31,FALSE),"")</f>
        <v/>
      </c>
      <c r="AL274" s="328" t="str">
        <f>IFERROR(VLOOKUP(AL272,'P1'!$B:$AP,31,FALSE),"")</f>
        <v/>
      </c>
      <c r="AM274" s="328" t="str">
        <f>IFERROR(VLOOKUP(AM272,'P1'!$B:$AP,31,FALSE),"")</f>
        <v/>
      </c>
      <c r="AN274" s="550"/>
      <c r="AO274" s="528"/>
      <c r="AP274" s="555"/>
      <c r="AQ274" s="556"/>
      <c r="AR274" s="528"/>
      <c r="AS274" s="528"/>
      <c r="AT274" s="529"/>
      <c r="AU274" s="329"/>
      <c r="AV274" s="329"/>
      <c r="AX274" s="329"/>
      <c r="AY274" s="329"/>
    </row>
    <row r="275" spans="1:51" s="302" customFormat="1" ht="12" customHeight="1">
      <c r="A275" s="530">
        <v>85</v>
      </c>
      <c r="B275" s="533"/>
      <c r="C275" s="536"/>
      <c r="D275" s="539" t="s">
        <v>400</v>
      </c>
      <c r="E275" s="319"/>
      <c r="F275" s="542"/>
      <c r="G275" s="543"/>
      <c r="H275" s="320" t="s">
        <v>401</v>
      </c>
      <c r="I275" s="321"/>
      <c r="J275" s="321"/>
      <c r="K275" s="321"/>
      <c r="L275" s="321"/>
      <c r="M275" s="321"/>
      <c r="N275" s="321"/>
      <c r="O275" s="321"/>
      <c r="P275" s="321"/>
      <c r="Q275" s="321"/>
      <c r="R275" s="321"/>
      <c r="S275" s="321"/>
      <c r="T275" s="321"/>
      <c r="U275" s="321"/>
      <c r="V275" s="321"/>
      <c r="W275" s="321"/>
      <c r="X275" s="321"/>
      <c r="Y275" s="321"/>
      <c r="Z275" s="321"/>
      <c r="AA275" s="321"/>
      <c r="AB275" s="321"/>
      <c r="AC275" s="321"/>
      <c r="AD275" s="321"/>
      <c r="AE275" s="321"/>
      <c r="AF275" s="321"/>
      <c r="AG275" s="321"/>
      <c r="AH275" s="321"/>
      <c r="AI275" s="321"/>
      <c r="AJ275" s="321"/>
      <c r="AK275" s="321"/>
      <c r="AL275" s="321"/>
      <c r="AM275" s="321"/>
      <c r="AN275" s="548">
        <f t="shared" ref="AN275" si="326">IF(LEFT($AN$1,6)="共同生活援助",SUM(I276:AM276),SUM(I276:AM277))</f>
        <v>0</v>
      </c>
      <c r="AO275" s="526">
        <f>IF($AN$3="４週",AN275/4,AN275/(DAY(EOMONTH($I$21,0))/7))</f>
        <v>0</v>
      </c>
      <c r="AP275" s="551"/>
      <c r="AQ275" s="552"/>
      <c r="AR275" s="526" t="str">
        <f t="shared" ref="AR275" si="327">IF($AN$3="４週",AU276,AV276)</f>
        <v/>
      </c>
      <c r="AS275" s="526"/>
      <c r="AT275" s="529"/>
      <c r="AU275" s="322" t="s">
        <v>402</v>
      </c>
      <c r="AV275" s="322" t="s">
        <v>403</v>
      </c>
      <c r="AX275" s="322" t="s">
        <v>404</v>
      </c>
      <c r="AY275" s="322" t="s">
        <v>405</v>
      </c>
    </row>
    <row r="276" spans="1:51" s="302" customFormat="1" ht="12" customHeight="1">
      <c r="A276" s="531"/>
      <c r="B276" s="534"/>
      <c r="C276" s="537"/>
      <c r="D276" s="540"/>
      <c r="E276" s="323"/>
      <c r="F276" s="544"/>
      <c r="G276" s="545"/>
      <c r="H276" s="324" t="s">
        <v>406</v>
      </c>
      <c r="I276" s="328" t="str">
        <f>IFERROR(VLOOKUP(I275,'P1'!$B:$AP,41,FALSE),"")</f>
        <v/>
      </c>
      <c r="J276" s="328" t="str">
        <f>IFERROR(VLOOKUP(J275,'P1'!$B:$AP,41,FALSE),"")</f>
        <v/>
      </c>
      <c r="K276" s="328" t="str">
        <f>IFERROR(VLOOKUP(K275,'P1'!$B:$AP,41,FALSE),"")</f>
        <v/>
      </c>
      <c r="L276" s="328" t="str">
        <f>IFERROR(VLOOKUP(L275,'P1'!$B:$AP,41,FALSE),"")</f>
        <v/>
      </c>
      <c r="M276" s="328" t="str">
        <f>IFERROR(VLOOKUP(M275,'P1'!$B:$AP,41,FALSE),"")</f>
        <v/>
      </c>
      <c r="N276" s="328" t="str">
        <f>IFERROR(VLOOKUP(N275,'P1'!$B:$AP,41,FALSE),"")</f>
        <v/>
      </c>
      <c r="O276" s="328" t="str">
        <f>IFERROR(VLOOKUP(O275,'P1'!$B:$AP,41,FALSE),"")</f>
        <v/>
      </c>
      <c r="P276" s="328" t="str">
        <f>IFERROR(VLOOKUP(P275,'P1'!$B:$AP,41,FALSE),"")</f>
        <v/>
      </c>
      <c r="Q276" s="328" t="str">
        <f>IFERROR(VLOOKUP(Q275,'P1'!$B:$AP,41,FALSE),"")</f>
        <v/>
      </c>
      <c r="R276" s="328" t="str">
        <f>IFERROR(VLOOKUP(R275,'P1'!$B:$AP,41,FALSE),"")</f>
        <v/>
      </c>
      <c r="S276" s="328" t="str">
        <f>IFERROR(VLOOKUP(S275,'P1'!$B:$AP,41,FALSE),"")</f>
        <v/>
      </c>
      <c r="T276" s="328" t="str">
        <f>IFERROR(VLOOKUP(T275,'P1'!$B:$AP,41,FALSE),"")</f>
        <v/>
      </c>
      <c r="U276" s="328" t="str">
        <f>IFERROR(VLOOKUP(U275,'P1'!$B:$AP,41,FALSE),"")</f>
        <v/>
      </c>
      <c r="V276" s="328" t="str">
        <f>IFERROR(VLOOKUP(V275,'P1'!$B:$AP,41,FALSE),"")</f>
        <v/>
      </c>
      <c r="W276" s="328" t="str">
        <f>IFERROR(VLOOKUP(W275,'P1'!$B:$AP,41,FALSE),"")</f>
        <v/>
      </c>
      <c r="X276" s="328" t="str">
        <f>IFERROR(VLOOKUP(X275,'P1'!$B:$AP,41,FALSE),"")</f>
        <v/>
      </c>
      <c r="Y276" s="328" t="str">
        <f>IFERROR(VLOOKUP(Y275,'P1'!$B:$AP,41,FALSE),"")</f>
        <v/>
      </c>
      <c r="Z276" s="328" t="str">
        <f>IFERROR(VLOOKUP(Z275,'P1'!$B:$AP,41,FALSE),"")</f>
        <v/>
      </c>
      <c r="AA276" s="328" t="str">
        <f>IFERROR(VLOOKUP(AA275,'P1'!$B:$AP,41,FALSE),"")</f>
        <v/>
      </c>
      <c r="AB276" s="328" t="str">
        <f>IFERROR(VLOOKUP(AB275,'P1'!$B:$AP,41,FALSE),"")</f>
        <v/>
      </c>
      <c r="AC276" s="328" t="str">
        <f>IFERROR(VLOOKUP(AC275,'P1'!$B:$AP,41,FALSE),"")</f>
        <v/>
      </c>
      <c r="AD276" s="328" t="str">
        <f>IFERROR(VLOOKUP(AD275,'P1'!$B:$AP,41,FALSE),"")</f>
        <v/>
      </c>
      <c r="AE276" s="328" t="str">
        <f>IFERROR(VLOOKUP(AE275,'P1'!$B:$AP,41,FALSE),"")</f>
        <v/>
      </c>
      <c r="AF276" s="328" t="str">
        <f>IFERROR(VLOOKUP(AF275,'P1'!$B:$AP,41,FALSE),"")</f>
        <v/>
      </c>
      <c r="AG276" s="328" t="str">
        <f>IFERROR(VLOOKUP(AG275,'P1'!$B:$AP,41,FALSE),"")</f>
        <v/>
      </c>
      <c r="AH276" s="328" t="str">
        <f>IFERROR(VLOOKUP(AH275,'P1'!$B:$AP,41,FALSE),"")</f>
        <v/>
      </c>
      <c r="AI276" s="328" t="str">
        <f>IFERROR(VLOOKUP(AI275,'P1'!$B:$AP,41,FALSE),"")</f>
        <v/>
      </c>
      <c r="AJ276" s="328" t="str">
        <f>IFERROR(VLOOKUP(AJ275,'P1'!$B:$AP,41,FALSE),"")</f>
        <v/>
      </c>
      <c r="AK276" s="328" t="str">
        <f>IFERROR(VLOOKUP(AK275,'P1'!$B:$AP,41,FALSE),"")</f>
        <v/>
      </c>
      <c r="AL276" s="328" t="str">
        <f>IFERROR(VLOOKUP(AL275,'P1'!$B:$AP,41,FALSE),"")</f>
        <v/>
      </c>
      <c r="AM276" s="328" t="str">
        <f>IFERROR(VLOOKUP(AM275,'P1'!$B:$AP,41,FALSE),"")</f>
        <v/>
      </c>
      <c r="AN276" s="549"/>
      <c r="AO276" s="527"/>
      <c r="AP276" s="553"/>
      <c r="AQ276" s="554"/>
      <c r="AR276" s="527"/>
      <c r="AS276" s="527"/>
      <c r="AT276" s="529"/>
      <c r="AU276" s="326" t="str">
        <f t="shared" ref="AU276" si="328">IFERROR(IF($D275="□",($AO275/$AK$6),($AO275/$AK$8)),"")</f>
        <v/>
      </c>
      <c r="AV276" s="326" t="str">
        <f t="shared" ref="AV276" si="329">IFERROR(IF($D275="□",($AN275/$AO$6),($AN275/$AO$8)),"")</f>
        <v/>
      </c>
      <c r="AX276" s="326" t="s">
        <v>565</v>
      </c>
      <c r="AY276" s="326" t="s">
        <v>565</v>
      </c>
    </row>
    <row r="277" spans="1:51" s="302" customFormat="1" ht="12" customHeight="1">
      <c r="A277" s="532"/>
      <c r="B277" s="535"/>
      <c r="C277" s="538"/>
      <c r="D277" s="541"/>
      <c r="E277" s="323"/>
      <c r="F277" s="546"/>
      <c r="G277" s="547"/>
      <c r="H277" s="327" t="s">
        <v>407</v>
      </c>
      <c r="I277" s="330" t="str">
        <f>IFERROR(VLOOKUP(I275,'P1'!$B:$AP,31,FALSE),"")</f>
        <v/>
      </c>
      <c r="J277" s="328" t="str">
        <f>IFERROR(VLOOKUP(J275,'P1'!$B:$AP,31,FALSE),"")</f>
        <v/>
      </c>
      <c r="K277" s="328" t="str">
        <f>IFERROR(VLOOKUP(K275,'P1'!$B:$AP,31,FALSE),"")</f>
        <v/>
      </c>
      <c r="L277" s="328" t="str">
        <f>IFERROR(VLOOKUP(L275,'P1'!$B:$AP,31,FALSE),"")</f>
        <v/>
      </c>
      <c r="M277" s="328" t="str">
        <f>IFERROR(VLOOKUP(M275,'P1'!$B:$AP,31,FALSE),"")</f>
        <v/>
      </c>
      <c r="N277" s="328" t="str">
        <f>IFERROR(VLOOKUP(N275,'P1'!$B:$AP,31,FALSE),"")</f>
        <v/>
      </c>
      <c r="O277" s="328" t="str">
        <f>IFERROR(VLOOKUP(O275,'P1'!$B:$AP,31,FALSE),"")</f>
        <v/>
      </c>
      <c r="P277" s="328" t="str">
        <f>IFERROR(VLOOKUP(P275,'P1'!$B:$AP,31,FALSE),"")</f>
        <v/>
      </c>
      <c r="Q277" s="328" t="str">
        <f>IFERROR(VLOOKUP(Q275,'P1'!$B:$AP,31,FALSE),"")</f>
        <v/>
      </c>
      <c r="R277" s="328" t="str">
        <f>IFERROR(VLOOKUP(R275,'P1'!$B:$AP,31,FALSE),"")</f>
        <v/>
      </c>
      <c r="S277" s="328" t="str">
        <f>IFERROR(VLOOKUP(S275,'P1'!$B:$AP,31,FALSE),"")</f>
        <v/>
      </c>
      <c r="T277" s="328" t="str">
        <f>IFERROR(VLOOKUP(T275,'P1'!$B:$AP,31,FALSE),"")</f>
        <v/>
      </c>
      <c r="U277" s="328" t="str">
        <f>IFERROR(VLOOKUP(U275,'P1'!$B:$AP,31,FALSE),"")</f>
        <v/>
      </c>
      <c r="V277" s="328" t="str">
        <f>IFERROR(VLOOKUP(V275,'P1'!$B:$AP,31,FALSE),"")</f>
        <v/>
      </c>
      <c r="W277" s="328" t="str">
        <f>IFERROR(VLOOKUP(W275,'P1'!$B:$AP,31,FALSE),"")</f>
        <v/>
      </c>
      <c r="X277" s="328" t="str">
        <f>IFERROR(VLOOKUP(X275,'P1'!$B:$AP,31,FALSE),"")</f>
        <v/>
      </c>
      <c r="Y277" s="328" t="str">
        <f>IFERROR(VLOOKUP(Y275,'P1'!$B:$AP,31,FALSE),"")</f>
        <v/>
      </c>
      <c r="Z277" s="328" t="str">
        <f>IFERROR(VLOOKUP(Z275,'P1'!$B:$AP,31,FALSE),"")</f>
        <v/>
      </c>
      <c r="AA277" s="328" t="str">
        <f>IFERROR(VLOOKUP(AA275,'P1'!$B:$AP,31,FALSE),"")</f>
        <v/>
      </c>
      <c r="AB277" s="328" t="str">
        <f>IFERROR(VLOOKUP(AB275,'P1'!$B:$AP,31,FALSE),"")</f>
        <v/>
      </c>
      <c r="AC277" s="328" t="str">
        <f>IFERROR(VLOOKUP(AC275,'P1'!$B:$AP,31,FALSE),"")</f>
        <v/>
      </c>
      <c r="AD277" s="328" t="str">
        <f>IFERROR(VLOOKUP(AD275,'P1'!$B:$AP,31,FALSE),"")</f>
        <v/>
      </c>
      <c r="AE277" s="328" t="str">
        <f>IFERROR(VLOOKUP(AE275,'P1'!$B:$AP,31,FALSE),"")</f>
        <v/>
      </c>
      <c r="AF277" s="328" t="str">
        <f>IFERROR(VLOOKUP(AF275,'P1'!$B:$AP,31,FALSE),"")</f>
        <v/>
      </c>
      <c r="AG277" s="328" t="str">
        <f>IFERROR(VLOOKUP(AG275,'P1'!$B:$AP,31,FALSE),"")</f>
        <v/>
      </c>
      <c r="AH277" s="328" t="str">
        <f>IFERROR(VLOOKUP(AH275,'P1'!$B:$AP,31,FALSE),"")</f>
        <v/>
      </c>
      <c r="AI277" s="328" t="str">
        <f>IFERROR(VLOOKUP(AI275,'P1'!$B:$AP,31,FALSE),"")</f>
        <v/>
      </c>
      <c r="AJ277" s="328" t="str">
        <f>IFERROR(VLOOKUP(AJ275,'P1'!$B:$AP,31,FALSE),"")</f>
        <v/>
      </c>
      <c r="AK277" s="328" t="str">
        <f>IFERROR(VLOOKUP(AK275,'P1'!$B:$AP,31,FALSE),"")</f>
        <v/>
      </c>
      <c r="AL277" s="328" t="str">
        <f>IFERROR(VLOOKUP(AL275,'P1'!$B:$AP,31,FALSE),"")</f>
        <v/>
      </c>
      <c r="AM277" s="328" t="str">
        <f>IFERROR(VLOOKUP(AM275,'P1'!$B:$AP,31,FALSE),"")</f>
        <v/>
      </c>
      <c r="AN277" s="550"/>
      <c r="AO277" s="528"/>
      <c r="AP277" s="555"/>
      <c r="AQ277" s="556"/>
      <c r="AR277" s="528"/>
      <c r="AS277" s="528"/>
      <c r="AT277" s="529"/>
      <c r="AU277" s="329"/>
      <c r="AV277" s="329"/>
      <c r="AX277" s="329"/>
      <c r="AY277" s="329"/>
    </row>
    <row r="278" spans="1:51" s="302" customFormat="1" ht="12" customHeight="1">
      <c r="A278" s="530">
        <v>86</v>
      </c>
      <c r="B278" s="533"/>
      <c r="C278" s="536"/>
      <c r="D278" s="539" t="s">
        <v>400</v>
      </c>
      <c r="E278" s="319"/>
      <c r="F278" s="542"/>
      <c r="G278" s="543"/>
      <c r="H278" s="320" t="s">
        <v>401</v>
      </c>
      <c r="I278" s="321"/>
      <c r="J278" s="321"/>
      <c r="K278" s="321"/>
      <c r="L278" s="321"/>
      <c r="M278" s="321"/>
      <c r="N278" s="321"/>
      <c r="O278" s="321"/>
      <c r="P278" s="321"/>
      <c r="Q278" s="321"/>
      <c r="R278" s="321"/>
      <c r="S278" s="321"/>
      <c r="T278" s="321"/>
      <c r="U278" s="321"/>
      <c r="V278" s="321"/>
      <c r="W278" s="321"/>
      <c r="X278" s="321"/>
      <c r="Y278" s="321"/>
      <c r="Z278" s="321"/>
      <c r="AA278" s="321"/>
      <c r="AB278" s="321"/>
      <c r="AC278" s="321"/>
      <c r="AD278" s="321"/>
      <c r="AE278" s="321"/>
      <c r="AF278" s="321"/>
      <c r="AG278" s="321"/>
      <c r="AH278" s="321"/>
      <c r="AI278" s="321"/>
      <c r="AJ278" s="321"/>
      <c r="AK278" s="321"/>
      <c r="AL278" s="321"/>
      <c r="AM278" s="321"/>
      <c r="AN278" s="548">
        <f t="shared" ref="AN278" si="330">IF(LEFT($AN$1,6)="共同生活援助",SUM(I279:AM279),SUM(I279:AM280))</f>
        <v>0</v>
      </c>
      <c r="AO278" s="526">
        <f>IF($AN$3="４週",AN278/4,AN278/(DAY(EOMONTH($I$21,0))/7))</f>
        <v>0</v>
      </c>
      <c r="AP278" s="551"/>
      <c r="AQ278" s="552"/>
      <c r="AR278" s="526" t="str">
        <f t="shared" ref="AR278" si="331">IF($AN$3="４週",AU279,AV279)</f>
        <v/>
      </c>
      <c r="AS278" s="526"/>
      <c r="AT278" s="529"/>
      <c r="AU278" s="322" t="s">
        <v>402</v>
      </c>
      <c r="AV278" s="322" t="s">
        <v>403</v>
      </c>
      <c r="AX278" s="322" t="s">
        <v>404</v>
      </c>
      <c r="AY278" s="322" t="s">
        <v>405</v>
      </c>
    </row>
    <row r="279" spans="1:51" s="302" customFormat="1" ht="12" customHeight="1">
      <c r="A279" s="531"/>
      <c r="B279" s="534"/>
      <c r="C279" s="537"/>
      <c r="D279" s="540"/>
      <c r="E279" s="323"/>
      <c r="F279" s="544"/>
      <c r="G279" s="545"/>
      <c r="H279" s="324" t="s">
        <v>406</v>
      </c>
      <c r="I279" s="328" t="str">
        <f>IFERROR(VLOOKUP(I278,'P1'!$B:$AP,41,FALSE),"")</f>
        <v/>
      </c>
      <c r="J279" s="328" t="str">
        <f>IFERROR(VLOOKUP(J278,'P1'!$B:$AP,41,FALSE),"")</f>
        <v/>
      </c>
      <c r="K279" s="328" t="str">
        <f>IFERROR(VLOOKUP(K278,'P1'!$B:$AP,41,FALSE),"")</f>
        <v/>
      </c>
      <c r="L279" s="328" t="str">
        <f>IFERROR(VLOOKUP(L278,'P1'!$B:$AP,41,FALSE),"")</f>
        <v/>
      </c>
      <c r="M279" s="328" t="str">
        <f>IFERROR(VLOOKUP(M278,'P1'!$B:$AP,41,FALSE),"")</f>
        <v/>
      </c>
      <c r="N279" s="328" t="str">
        <f>IFERROR(VLOOKUP(N278,'P1'!$B:$AP,41,FALSE),"")</f>
        <v/>
      </c>
      <c r="O279" s="328" t="str">
        <f>IFERROR(VLOOKUP(O278,'P1'!$B:$AP,41,FALSE),"")</f>
        <v/>
      </c>
      <c r="P279" s="328" t="str">
        <f>IFERROR(VLOOKUP(P278,'P1'!$B:$AP,41,FALSE),"")</f>
        <v/>
      </c>
      <c r="Q279" s="328" t="str">
        <f>IFERROR(VLOOKUP(Q278,'P1'!$B:$AP,41,FALSE),"")</f>
        <v/>
      </c>
      <c r="R279" s="328" t="str">
        <f>IFERROR(VLOOKUP(R278,'P1'!$B:$AP,41,FALSE),"")</f>
        <v/>
      </c>
      <c r="S279" s="328" t="str">
        <f>IFERROR(VLOOKUP(S278,'P1'!$B:$AP,41,FALSE),"")</f>
        <v/>
      </c>
      <c r="T279" s="328" t="str">
        <f>IFERROR(VLOOKUP(T278,'P1'!$B:$AP,41,FALSE),"")</f>
        <v/>
      </c>
      <c r="U279" s="328" t="str">
        <f>IFERROR(VLOOKUP(U278,'P1'!$B:$AP,41,FALSE),"")</f>
        <v/>
      </c>
      <c r="V279" s="328" t="str">
        <f>IFERROR(VLOOKUP(V278,'P1'!$B:$AP,41,FALSE),"")</f>
        <v/>
      </c>
      <c r="W279" s="328" t="str">
        <f>IFERROR(VLOOKUP(W278,'P1'!$B:$AP,41,FALSE),"")</f>
        <v/>
      </c>
      <c r="X279" s="328" t="str">
        <f>IFERROR(VLOOKUP(X278,'P1'!$B:$AP,41,FALSE),"")</f>
        <v/>
      </c>
      <c r="Y279" s="328" t="str">
        <f>IFERROR(VLOOKUP(Y278,'P1'!$B:$AP,41,FALSE),"")</f>
        <v/>
      </c>
      <c r="Z279" s="328" t="str">
        <f>IFERROR(VLOOKUP(Z278,'P1'!$B:$AP,41,FALSE),"")</f>
        <v/>
      </c>
      <c r="AA279" s="328" t="str">
        <f>IFERROR(VLOOKUP(AA278,'P1'!$B:$AP,41,FALSE),"")</f>
        <v/>
      </c>
      <c r="AB279" s="328" t="str">
        <f>IFERROR(VLOOKUP(AB278,'P1'!$B:$AP,41,FALSE),"")</f>
        <v/>
      </c>
      <c r="AC279" s="328" t="str">
        <f>IFERROR(VLOOKUP(AC278,'P1'!$B:$AP,41,FALSE),"")</f>
        <v/>
      </c>
      <c r="AD279" s="328" t="str">
        <f>IFERROR(VLOOKUP(AD278,'P1'!$B:$AP,41,FALSE),"")</f>
        <v/>
      </c>
      <c r="AE279" s="328" t="str">
        <f>IFERROR(VLOOKUP(AE278,'P1'!$B:$AP,41,FALSE),"")</f>
        <v/>
      </c>
      <c r="AF279" s="328" t="str">
        <f>IFERROR(VLOOKUP(AF278,'P1'!$B:$AP,41,FALSE),"")</f>
        <v/>
      </c>
      <c r="AG279" s="328" t="str">
        <f>IFERROR(VLOOKUP(AG278,'P1'!$B:$AP,41,FALSE),"")</f>
        <v/>
      </c>
      <c r="AH279" s="328" t="str">
        <f>IFERROR(VLOOKUP(AH278,'P1'!$B:$AP,41,FALSE),"")</f>
        <v/>
      </c>
      <c r="AI279" s="328" t="str">
        <f>IFERROR(VLOOKUP(AI278,'P1'!$B:$AP,41,FALSE),"")</f>
        <v/>
      </c>
      <c r="AJ279" s="328" t="str">
        <f>IFERROR(VLOOKUP(AJ278,'P1'!$B:$AP,41,FALSE),"")</f>
        <v/>
      </c>
      <c r="AK279" s="328" t="str">
        <f>IFERROR(VLOOKUP(AK278,'P1'!$B:$AP,41,FALSE),"")</f>
        <v/>
      </c>
      <c r="AL279" s="328" t="str">
        <f>IFERROR(VLOOKUP(AL278,'P1'!$B:$AP,41,FALSE),"")</f>
        <v/>
      </c>
      <c r="AM279" s="328" t="str">
        <f>IFERROR(VLOOKUP(AM278,'P1'!$B:$AP,41,FALSE),"")</f>
        <v/>
      </c>
      <c r="AN279" s="549"/>
      <c r="AO279" s="527"/>
      <c r="AP279" s="553"/>
      <c r="AQ279" s="554"/>
      <c r="AR279" s="527"/>
      <c r="AS279" s="527"/>
      <c r="AT279" s="529"/>
      <c r="AU279" s="326" t="str">
        <f t="shared" ref="AU279" si="332">IFERROR(IF($D278="□",($AO278/$AK$6),($AO278/$AK$8)),"")</f>
        <v/>
      </c>
      <c r="AV279" s="326" t="str">
        <f t="shared" ref="AV279" si="333">IFERROR(IF($D278="□",($AN278/$AO$6),($AN278/$AO$8)),"")</f>
        <v/>
      </c>
      <c r="AX279" s="326" t="s">
        <v>565</v>
      </c>
      <c r="AY279" s="326" t="s">
        <v>565</v>
      </c>
    </row>
    <row r="280" spans="1:51" s="302" customFormat="1" ht="12" customHeight="1">
      <c r="A280" s="532"/>
      <c r="B280" s="535"/>
      <c r="C280" s="538"/>
      <c r="D280" s="541"/>
      <c r="E280" s="323"/>
      <c r="F280" s="546"/>
      <c r="G280" s="547"/>
      <c r="H280" s="327" t="s">
        <v>407</v>
      </c>
      <c r="I280" s="328" t="str">
        <f>IFERROR(VLOOKUP(I278,'P1'!$B:$AP,31,FALSE),"")</f>
        <v/>
      </c>
      <c r="J280" s="328" t="str">
        <f>IFERROR(VLOOKUP(J278,'P1'!$B:$AP,31,FALSE),"")</f>
        <v/>
      </c>
      <c r="K280" s="328" t="str">
        <f>IFERROR(VLOOKUP(K278,'P1'!$B:$AP,31,FALSE),"")</f>
        <v/>
      </c>
      <c r="L280" s="328" t="str">
        <f>IFERROR(VLOOKUP(L278,'P1'!$B:$AP,31,FALSE),"")</f>
        <v/>
      </c>
      <c r="M280" s="328" t="str">
        <f>IFERROR(VLOOKUP(M278,'P1'!$B:$AP,31,FALSE),"")</f>
        <v/>
      </c>
      <c r="N280" s="328" t="str">
        <f>IFERROR(VLOOKUP(N278,'P1'!$B:$AP,31,FALSE),"")</f>
        <v/>
      </c>
      <c r="O280" s="328" t="str">
        <f>IFERROR(VLOOKUP(O278,'P1'!$B:$AP,31,FALSE),"")</f>
        <v/>
      </c>
      <c r="P280" s="328" t="str">
        <f>IFERROR(VLOOKUP(P278,'P1'!$B:$AP,31,FALSE),"")</f>
        <v/>
      </c>
      <c r="Q280" s="328" t="str">
        <f>IFERROR(VLOOKUP(Q278,'P1'!$B:$AP,31,FALSE),"")</f>
        <v/>
      </c>
      <c r="R280" s="328" t="str">
        <f>IFERROR(VLOOKUP(R278,'P1'!$B:$AP,31,FALSE),"")</f>
        <v/>
      </c>
      <c r="S280" s="328" t="str">
        <f>IFERROR(VLOOKUP(S278,'P1'!$B:$AP,31,FALSE),"")</f>
        <v/>
      </c>
      <c r="T280" s="328" t="str">
        <f>IFERROR(VLOOKUP(T278,'P1'!$B:$AP,31,FALSE),"")</f>
        <v/>
      </c>
      <c r="U280" s="328" t="str">
        <f>IFERROR(VLOOKUP(U278,'P1'!$B:$AP,31,FALSE),"")</f>
        <v/>
      </c>
      <c r="V280" s="328" t="str">
        <f>IFERROR(VLOOKUP(V278,'P1'!$B:$AP,31,FALSE),"")</f>
        <v/>
      </c>
      <c r="W280" s="328" t="str">
        <f>IFERROR(VLOOKUP(W278,'P1'!$B:$AP,31,FALSE),"")</f>
        <v/>
      </c>
      <c r="X280" s="328" t="str">
        <f>IFERROR(VLOOKUP(X278,'P1'!$B:$AP,31,FALSE),"")</f>
        <v/>
      </c>
      <c r="Y280" s="328" t="str">
        <f>IFERROR(VLOOKUP(Y278,'P1'!$B:$AP,31,FALSE),"")</f>
        <v/>
      </c>
      <c r="Z280" s="328" t="str">
        <f>IFERROR(VLOOKUP(Z278,'P1'!$B:$AP,31,FALSE),"")</f>
        <v/>
      </c>
      <c r="AA280" s="328" t="str">
        <f>IFERROR(VLOOKUP(AA278,'P1'!$B:$AP,31,FALSE),"")</f>
        <v/>
      </c>
      <c r="AB280" s="328" t="str">
        <f>IFERROR(VLOOKUP(AB278,'P1'!$B:$AP,31,FALSE),"")</f>
        <v/>
      </c>
      <c r="AC280" s="328" t="str">
        <f>IFERROR(VLOOKUP(AC278,'P1'!$B:$AP,31,FALSE),"")</f>
        <v/>
      </c>
      <c r="AD280" s="328" t="str">
        <f>IFERROR(VLOOKUP(AD278,'P1'!$B:$AP,31,FALSE),"")</f>
        <v/>
      </c>
      <c r="AE280" s="328" t="str">
        <f>IFERROR(VLOOKUP(AE278,'P1'!$B:$AP,31,FALSE),"")</f>
        <v/>
      </c>
      <c r="AF280" s="328" t="str">
        <f>IFERROR(VLOOKUP(AF278,'P1'!$B:$AP,31,FALSE),"")</f>
        <v/>
      </c>
      <c r="AG280" s="328" t="str">
        <f>IFERROR(VLOOKUP(AG278,'P1'!$B:$AP,31,FALSE),"")</f>
        <v/>
      </c>
      <c r="AH280" s="328" t="str">
        <f>IFERROR(VLOOKUP(AH278,'P1'!$B:$AP,31,FALSE),"")</f>
        <v/>
      </c>
      <c r="AI280" s="328" t="str">
        <f>IFERROR(VLOOKUP(AI278,'P1'!$B:$AP,31,FALSE),"")</f>
        <v/>
      </c>
      <c r="AJ280" s="328" t="str">
        <f>IFERROR(VLOOKUP(AJ278,'P1'!$B:$AP,31,FALSE),"")</f>
        <v/>
      </c>
      <c r="AK280" s="328" t="str">
        <f>IFERROR(VLOOKUP(AK278,'P1'!$B:$AP,31,FALSE),"")</f>
        <v/>
      </c>
      <c r="AL280" s="328" t="str">
        <f>IFERROR(VLOOKUP(AL278,'P1'!$B:$AP,31,FALSE),"")</f>
        <v/>
      </c>
      <c r="AM280" s="328" t="str">
        <f>IFERROR(VLOOKUP(AM278,'P1'!$B:$AP,31,FALSE),"")</f>
        <v/>
      </c>
      <c r="AN280" s="550"/>
      <c r="AO280" s="528"/>
      <c r="AP280" s="555"/>
      <c r="AQ280" s="556"/>
      <c r="AR280" s="528"/>
      <c r="AS280" s="528"/>
      <c r="AT280" s="529"/>
      <c r="AU280" s="329"/>
      <c r="AV280" s="329"/>
      <c r="AX280" s="329"/>
      <c r="AY280" s="329"/>
    </row>
    <row r="281" spans="1:51" s="302" customFormat="1" ht="12" customHeight="1">
      <c r="A281" s="530">
        <v>87</v>
      </c>
      <c r="B281" s="533"/>
      <c r="C281" s="536"/>
      <c r="D281" s="539" t="s">
        <v>400</v>
      </c>
      <c r="E281" s="319"/>
      <c r="F281" s="542"/>
      <c r="G281" s="543"/>
      <c r="H281" s="320" t="s">
        <v>401</v>
      </c>
      <c r="I281" s="321"/>
      <c r="J281" s="321"/>
      <c r="K281" s="321"/>
      <c r="L281" s="321"/>
      <c r="M281" s="321"/>
      <c r="N281" s="321"/>
      <c r="O281" s="321"/>
      <c r="P281" s="321"/>
      <c r="Q281" s="321"/>
      <c r="R281" s="321"/>
      <c r="S281" s="321"/>
      <c r="T281" s="321"/>
      <c r="U281" s="321"/>
      <c r="V281" s="321"/>
      <c r="W281" s="321"/>
      <c r="X281" s="321"/>
      <c r="Y281" s="321"/>
      <c r="Z281" s="321"/>
      <c r="AA281" s="321"/>
      <c r="AB281" s="321"/>
      <c r="AC281" s="321"/>
      <c r="AD281" s="321"/>
      <c r="AE281" s="321"/>
      <c r="AF281" s="321"/>
      <c r="AG281" s="321"/>
      <c r="AH281" s="321"/>
      <c r="AI281" s="321"/>
      <c r="AJ281" s="321"/>
      <c r="AK281" s="321"/>
      <c r="AL281" s="321"/>
      <c r="AM281" s="321"/>
      <c r="AN281" s="548">
        <f t="shared" ref="AN281" si="334">IF(LEFT($AN$1,6)="共同生活援助",SUM(I282:AM282),SUM(I282:AM283))</f>
        <v>0</v>
      </c>
      <c r="AO281" s="526">
        <f>IF($AN$3="４週",AN281/4,AN281/(DAY(EOMONTH($I$21,0))/7))</f>
        <v>0</v>
      </c>
      <c r="AP281" s="551"/>
      <c r="AQ281" s="552"/>
      <c r="AR281" s="526" t="str">
        <f t="shared" ref="AR281" si="335">IF($AN$3="４週",AU282,AV282)</f>
        <v/>
      </c>
      <c r="AS281" s="526"/>
      <c r="AT281" s="529"/>
      <c r="AU281" s="322" t="s">
        <v>402</v>
      </c>
      <c r="AV281" s="322" t="s">
        <v>403</v>
      </c>
      <c r="AX281" s="322" t="s">
        <v>404</v>
      </c>
      <c r="AY281" s="322" t="s">
        <v>405</v>
      </c>
    </row>
    <row r="282" spans="1:51" s="302" customFormat="1" ht="12" customHeight="1">
      <c r="A282" s="531"/>
      <c r="B282" s="534"/>
      <c r="C282" s="537"/>
      <c r="D282" s="540"/>
      <c r="E282" s="323"/>
      <c r="F282" s="544"/>
      <c r="G282" s="545"/>
      <c r="H282" s="324" t="s">
        <v>406</v>
      </c>
      <c r="I282" s="328" t="str">
        <f>IFERROR(VLOOKUP(I281,'P1'!$B:$AP,41,FALSE),"")</f>
        <v/>
      </c>
      <c r="J282" s="328" t="str">
        <f>IFERROR(VLOOKUP(J281,'P1'!$B:$AP,41,FALSE),"")</f>
        <v/>
      </c>
      <c r="K282" s="328" t="str">
        <f>IFERROR(VLOOKUP(K281,'P1'!$B:$AP,41,FALSE),"")</f>
        <v/>
      </c>
      <c r="L282" s="328" t="str">
        <f>IFERROR(VLOOKUP(L281,'P1'!$B:$AP,41,FALSE),"")</f>
        <v/>
      </c>
      <c r="M282" s="328" t="str">
        <f>IFERROR(VLOOKUP(M281,'P1'!$B:$AP,41,FALSE),"")</f>
        <v/>
      </c>
      <c r="N282" s="328" t="str">
        <f>IFERROR(VLOOKUP(N281,'P1'!$B:$AP,41,FALSE),"")</f>
        <v/>
      </c>
      <c r="O282" s="328" t="str">
        <f>IFERROR(VLOOKUP(O281,'P1'!$B:$AP,41,FALSE),"")</f>
        <v/>
      </c>
      <c r="P282" s="328" t="str">
        <f>IFERROR(VLOOKUP(P281,'P1'!$B:$AP,41,FALSE),"")</f>
        <v/>
      </c>
      <c r="Q282" s="328" t="str">
        <f>IFERROR(VLOOKUP(Q281,'P1'!$B:$AP,41,FALSE),"")</f>
        <v/>
      </c>
      <c r="R282" s="328" t="str">
        <f>IFERROR(VLOOKUP(R281,'P1'!$B:$AP,41,FALSE),"")</f>
        <v/>
      </c>
      <c r="S282" s="328" t="str">
        <f>IFERROR(VLOOKUP(S281,'P1'!$B:$AP,41,FALSE),"")</f>
        <v/>
      </c>
      <c r="T282" s="328" t="str">
        <f>IFERROR(VLOOKUP(T281,'P1'!$B:$AP,41,FALSE),"")</f>
        <v/>
      </c>
      <c r="U282" s="328" t="str">
        <f>IFERROR(VLOOKUP(U281,'P1'!$B:$AP,41,FALSE),"")</f>
        <v/>
      </c>
      <c r="V282" s="328" t="str">
        <f>IFERROR(VLOOKUP(V281,'P1'!$B:$AP,41,FALSE),"")</f>
        <v/>
      </c>
      <c r="W282" s="328" t="str">
        <f>IFERROR(VLOOKUP(W281,'P1'!$B:$AP,41,FALSE),"")</f>
        <v/>
      </c>
      <c r="X282" s="328" t="str">
        <f>IFERROR(VLOOKUP(X281,'P1'!$B:$AP,41,FALSE),"")</f>
        <v/>
      </c>
      <c r="Y282" s="328" t="str">
        <f>IFERROR(VLOOKUP(Y281,'P1'!$B:$AP,41,FALSE),"")</f>
        <v/>
      </c>
      <c r="Z282" s="328" t="str">
        <f>IFERROR(VLOOKUP(Z281,'P1'!$B:$AP,41,FALSE),"")</f>
        <v/>
      </c>
      <c r="AA282" s="328" t="str">
        <f>IFERROR(VLOOKUP(AA281,'P1'!$B:$AP,41,FALSE),"")</f>
        <v/>
      </c>
      <c r="AB282" s="328" t="str">
        <f>IFERROR(VLOOKUP(AB281,'P1'!$B:$AP,41,FALSE),"")</f>
        <v/>
      </c>
      <c r="AC282" s="328" t="str">
        <f>IFERROR(VLOOKUP(AC281,'P1'!$B:$AP,41,FALSE),"")</f>
        <v/>
      </c>
      <c r="AD282" s="328" t="str">
        <f>IFERROR(VLOOKUP(AD281,'P1'!$B:$AP,41,FALSE),"")</f>
        <v/>
      </c>
      <c r="AE282" s="328" t="str">
        <f>IFERROR(VLOOKUP(AE281,'P1'!$B:$AP,41,FALSE),"")</f>
        <v/>
      </c>
      <c r="AF282" s="328" t="str">
        <f>IFERROR(VLOOKUP(AF281,'P1'!$B:$AP,41,FALSE),"")</f>
        <v/>
      </c>
      <c r="AG282" s="328" t="str">
        <f>IFERROR(VLOOKUP(AG281,'P1'!$B:$AP,41,FALSE),"")</f>
        <v/>
      </c>
      <c r="AH282" s="328" t="str">
        <f>IFERROR(VLOOKUP(AH281,'P1'!$B:$AP,41,FALSE),"")</f>
        <v/>
      </c>
      <c r="AI282" s="328" t="str">
        <f>IFERROR(VLOOKUP(AI281,'P1'!$B:$AP,41,FALSE),"")</f>
        <v/>
      </c>
      <c r="AJ282" s="328" t="str">
        <f>IFERROR(VLOOKUP(AJ281,'P1'!$B:$AP,41,FALSE),"")</f>
        <v/>
      </c>
      <c r="AK282" s="328" t="str">
        <f>IFERROR(VLOOKUP(AK281,'P1'!$B:$AP,41,FALSE),"")</f>
        <v/>
      </c>
      <c r="AL282" s="328" t="str">
        <f>IFERROR(VLOOKUP(AL281,'P1'!$B:$AP,41,FALSE),"")</f>
        <v/>
      </c>
      <c r="AM282" s="328" t="str">
        <f>IFERROR(VLOOKUP(AM281,'P1'!$B:$AP,41,FALSE),"")</f>
        <v/>
      </c>
      <c r="AN282" s="549"/>
      <c r="AO282" s="527"/>
      <c r="AP282" s="553"/>
      <c r="AQ282" s="554"/>
      <c r="AR282" s="527"/>
      <c r="AS282" s="527"/>
      <c r="AT282" s="529"/>
      <c r="AU282" s="326" t="str">
        <f t="shared" ref="AU282" si="336">IFERROR(IF($D281="□",($AO281/$AK$6),($AO281/$AK$8)),"")</f>
        <v/>
      </c>
      <c r="AV282" s="326" t="str">
        <f t="shared" ref="AV282" si="337">IFERROR(IF($D281="□",($AN281/$AO$6),($AN281/$AO$8)),"")</f>
        <v/>
      </c>
      <c r="AX282" s="326" t="s">
        <v>565</v>
      </c>
      <c r="AY282" s="326" t="s">
        <v>565</v>
      </c>
    </row>
    <row r="283" spans="1:51" s="302" customFormat="1" ht="12" customHeight="1">
      <c r="A283" s="532"/>
      <c r="B283" s="535"/>
      <c r="C283" s="538"/>
      <c r="D283" s="541"/>
      <c r="E283" s="323"/>
      <c r="F283" s="546"/>
      <c r="G283" s="547"/>
      <c r="H283" s="327" t="s">
        <v>407</v>
      </c>
      <c r="I283" s="328" t="str">
        <f>IFERROR(VLOOKUP(I281,'P1'!$B:$AP,31,FALSE),"")</f>
        <v/>
      </c>
      <c r="J283" s="328" t="str">
        <f>IFERROR(VLOOKUP(J281,'P1'!$B:$AP,31,FALSE),"")</f>
        <v/>
      </c>
      <c r="K283" s="328" t="str">
        <f>IFERROR(VLOOKUP(K281,'P1'!$B:$AP,31,FALSE),"")</f>
        <v/>
      </c>
      <c r="L283" s="328" t="str">
        <f>IFERROR(VLOOKUP(L281,'P1'!$B:$AP,31,FALSE),"")</f>
        <v/>
      </c>
      <c r="M283" s="328" t="str">
        <f>IFERROR(VLOOKUP(M281,'P1'!$B:$AP,31,FALSE),"")</f>
        <v/>
      </c>
      <c r="N283" s="328" t="str">
        <f>IFERROR(VLOOKUP(N281,'P1'!$B:$AP,31,FALSE),"")</f>
        <v/>
      </c>
      <c r="O283" s="328" t="str">
        <f>IFERROR(VLOOKUP(O281,'P1'!$B:$AP,31,FALSE),"")</f>
        <v/>
      </c>
      <c r="P283" s="328" t="str">
        <f>IFERROR(VLOOKUP(P281,'P1'!$B:$AP,31,FALSE),"")</f>
        <v/>
      </c>
      <c r="Q283" s="328" t="str">
        <f>IFERROR(VLOOKUP(Q281,'P1'!$B:$AP,31,FALSE),"")</f>
        <v/>
      </c>
      <c r="R283" s="328" t="str">
        <f>IFERROR(VLOOKUP(R281,'P1'!$B:$AP,31,FALSE),"")</f>
        <v/>
      </c>
      <c r="S283" s="328" t="str">
        <f>IFERROR(VLOOKUP(S281,'P1'!$B:$AP,31,FALSE),"")</f>
        <v/>
      </c>
      <c r="T283" s="328" t="str">
        <f>IFERROR(VLOOKUP(T281,'P1'!$B:$AP,31,FALSE),"")</f>
        <v/>
      </c>
      <c r="U283" s="328" t="str">
        <f>IFERROR(VLOOKUP(U281,'P1'!$B:$AP,31,FALSE),"")</f>
        <v/>
      </c>
      <c r="V283" s="328" t="str">
        <f>IFERROR(VLOOKUP(V281,'P1'!$B:$AP,31,FALSE),"")</f>
        <v/>
      </c>
      <c r="W283" s="328" t="str">
        <f>IFERROR(VLOOKUP(W281,'P1'!$B:$AP,31,FALSE),"")</f>
        <v/>
      </c>
      <c r="X283" s="328" t="str">
        <f>IFERROR(VLOOKUP(X281,'P1'!$B:$AP,31,FALSE),"")</f>
        <v/>
      </c>
      <c r="Y283" s="328" t="str">
        <f>IFERROR(VLOOKUP(Y281,'P1'!$B:$AP,31,FALSE),"")</f>
        <v/>
      </c>
      <c r="Z283" s="328" t="str">
        <f>IFERROR(VLOOKUP(Z281,'P1'!$B:$AP,31,FALSE),"")</f>
        <v/>
      </c>
      <c r="AA283" s="328" t="str">
        <f>IFERROR(VLOOKUP(AA281,'P1'!$B:$AP,31,FALSE),"")</f>
        <v/>
      </c>
      <c r="AB283" s="328" t="str">
        <f>IFERROR(VLOOKUP(AB281,'P1'!$B:$AP,31,FALSE),"")</f>
        <v/>
      </c>
      <c r="AC283" s="328" t="str">
        <f>IFERROR(VLOOKUP(AC281,'P1'!$B:$AP,31,FALSE),"")</f>
        <v/>
      </c>
      <c r="AD283" s="328" t="str">
        <f>IFERROR(VLOOKUP(AD281,'P1'!$B:$AP,31,FALSE),"")</f>
        <v/>
      </c>
      <c r="AE283" s="328" t="str">
        <f>IFERROR(VLOOKUP(AE281,'P1'!$B:$AP,31,FALSE),"")</f>
        <v/>
      </c>
      <c r="AF283" s="328" t="str">
        <f>IFERROR(VLOOKUP(AF281,'P1'!$B:$AP,31,FALSE),"")</f>
        <v/>
      </c>
      <c r="AG283" s="328" t="str">
        <f>IFERROR(VLOOKUP(AG281,'P1'!$B:$AP,31,FALSE),"")</f>
        <v/>
      </c>
      <c r="AH283" s="328" t="str">
        <f>IFERROR(VLOOKUP(AH281,'P1'!$B:$AP,31,FALSE),"")</f>
        <v/>
      </c>
      <c r="AI283" s="328" t="str">
        <f>IFERROR(VLOOKUP(AI281,'P1'!$B:$AP,31,FALSE),"")</f>
        <v/>
      </c>
      <c r="AJ283" s="328" t="str">
        <f>IFERROR(VLOOKUP(AJ281,'P1'!$B:$AP,31,FALSE),"")</f>
        <v/>
      </c>
      <c r="AK283" s="328" t="str">
        <f>IFERROR(VLOOKUP(AK281,'P1'!$B:$AP,31,FALSE),"")</f>
        <v/>
      </c>
      <c r="AL283" s="328" t="str">
        <f>IFERROR(VLOOKUP(AL281,'P1'!$B:$AP,31,FALSE),"")</f>
        <v/>
      </c>
      <c r="AM283" s="328" t="str">
        <f>IFERROR(VLOOKUP(AM281,'P1'!$B:$AP,31,FALSE),"")</f>
        <v/>
      </c>
      <c r="AN283" s="550"/>
      <c r="AO283" s="528"/>
      <c r="AP283" s="555"/>
      <c r="AQ283" s="556"/>
      <c r="AR283" s="528"/>
      <c r="AS283" s="528"/>
      <c r="AT283" s="529"/>
      <c r="AU283" s="329"/>
      <c r="AV283" s="329"/>
      <c r="AX283" s="329"/>
      <c r="AY283" s="329"/>
    </row>
    <row r="284" spans="1:51" s="302" customFormat="1" ht="12" customHeight="1">
      <c r="A284" s="530">
        <v>88</v>
      </c>
      <c r="B284" s="533"/>
      <c r="C284" s="567"/>
      <c r="D284" s="539" t="s">
        <v>400</v>
      </c>
      <c r="E284" s="319"/>
      <c r="F284" s="542"/>
      <c r="G284" s="543"/>
      <c r="H284" s="320" t="s">
        <v>401</v>
      </c>
      <c r="I284" s="321"/>
      <c r="J284" s="321"/>
      <c r="K284" s="321"/>
      <c r="L284" s="321"/>
      <c r="M284" s="321"/>
      <c r="N284" s="321"/>
      <c r="O284" s="321"/>
      <c r="P284" s="321"/>
      <c r="Q284" s="321"/>
      <c r="R284" s="321"/>
      <c r="S284" s="321"/>
      <c r="T284" s="321"/>
      <c r="U284" s="321"/>
      <c r="V284" s="321"/>
      <c r="W284" s="321"/>
      <c r="X284" s="321"/>
      <c r="Y284" s="321"/>
      <c r="Z284" s="321"/>
      <c r="AA284" s="321"/>
      <c r="AB284" s="321"/>
      <c r="AC284" s="321"/>
      <c r="AD284" s="321"/>
      <c r="AE284" s="321"/>
      <c r="AF284" s="321"/>
      <c r="AG284" s="321"/>
      <c r="AH284" s="321"/>
      <c r="AI284" s="321"/>
      <c r="AJ284" s="321"/>
      <c r="AK284" s="321"/>
      <c r="AL284" s="321"/>
      <c r="AM284" s="321"/>
      <c r="AN284" s="548">
        <f t="shared" ref="AN284" si="338">IF(LEFT($AN$1,6)="共同生活援助",SUM(I285:AM285),SUM(I285:AM286))</f>
        <v>0</v>
      </c>
      <c r="AO284" s="526">
        <f>IF($AN$3="４週",AN284/4,AN284/(DAY(EOMONTH($I$21,0))/7))</f>
        <v>0</v>
      </c>
      <c r="AP284" s="551"/>
      <c r="AQ284" s="552"/>
      <c r="AR284" s="526" t="str">
        <f t="shared" ref="AR284" si="339">IF($AN$3="４週",AU285,AV285)</f>
        <v/>
      </c>
      <c r="AS284" s="526"/>
      <c r="AT284" s="529"/>
      <c r="AU284" s="322" t="s">
        <v>402</v>
      </c>
      <c r="AV284" s="322" t="s">
        <v>403</v>
      </c>
      <c r="AX284" s="322" t="s">
        <v>404</v>
      </c>
      <c r="AY284" s="322" t="s">
        <v>405</v>
      </c>
    </row>
    <row r="285" spans="1:51" s="302" customFormat="1" ht="12" customHeight="1">
      <c r="A285" s="531"/>
      <c r="B285" s="534"/>
      <c r="C285" s="568"/>
      <c r="D285" s="540"/>
      <c r="E285" s="323"/>
      <c r="F285" s="544"/>
      <c r="G285" s="545"/>
      <c r="H285" s="324" t="s">
        <v>406</v>
      </c>
      <c r="I285" s="328" t="str">
        <f>IFERROR(VLOOKUP(I284,'P1'!$B:$AP,41,FALSE),"")</f>
        <v/>
      </c>
      <c r="J285" s="328" t="str">
        <f>IFERROR(VLOOKUP(J284,'P1'!$B:$AP,41,FALSE),"")</f>
        <v/>
      </c>
      <c r="K285" s="328" t="str">
        <f>IFERROR(VLOOKUP(K284,'P1'!$B:$AP,41,FALSE),"")</f>
        <v/>
      </c>
      <c r="L285" s="328" t="str">
        <f>IFERROR(VLOOKUP(L284,'P1'!$B:$AP,41,FALSE),"")</f>
        <v/>
      </c>
      <c r="M285" s="328" t="str">
        <f>IFERROR(VLOOKUP(M284,'P1'!$B:$AP,41,FALSE),"")</f>
        <v/>
      </c>
      <c r="N285" s="328" t="str">
        <f>IFERROR(VLOOKUP(N284,'P1'!$B:$AP,41,FALSE),"")</f>
        <v/>
      </c>
      <c r="O285" s="328" t="str">
        <f>IFERROR(VLOOKUP(O284,'P1'!$B:$AP,41,FALSE),"")</f>
        <v/>
      </c>
      <c r="P285" s="328" t="str">
        <f>IFERROR(VLOOKUP(P284,'P1'!$B:$AP,41,FALSE),"")</f>
        <v/>
      </c>
      <c r="Q285" s="328" t="str">
        <f>IFERROR(VLOOKUP(Q284,'P1'!$B:$AP,41,FALSE),"")</f>
        <v/>
      </c>
      <c r="R285" s="328" t="str">
        <f>IFERROR(VLOOKUP(R284,'P1'!$B:$AP,41,FALSE),"")</f>
        <v/>
      </c>
      <c r="S285" s="328" t="str">
        <f>IFERROR(VLOOKUP(S284,'P1'!$B:$AP,41,FALSE),"")</f>
        <v/>
      </c>
      <c r="T285" s="328" t="str">
        <f>IFERROR(VLOOKUP(T284,'P1'!$B:$AP,41,FALSE),"")</f>
        <v/>
      </c>
      <c r="U285" s="328" t="str">
        <f>IFERROR(VLOOKUP(U284,'P1'!$B:$AP,41,FALSE),"")</f>
        <v/>
      </c>
      <c r="V285" s="328" t="str">
        <f>IFERROR(VLOOKUP(V284,'P1'!$B:$AP,41,FALSE),"")</f>
        <v/>
      </c>
      <c r="W285" s="328" t="str">
        <f>IFERROR(VLOOKUP(W284,'P1'!$B:$AP,41,FALSE),"")</f>
        <v/>
      </c>
      <c r="X285" s="328" t="str">
        <f>IFERROR(VLOOKUP(X284,'P1'!$B:$AP,41,FALSE),"")</f>
        <v/>
      </c>
      <c r="Y285" s="328" t="str">
        <f>IFERROR(VLOOKUP(Y284,'P1'!$B:$AP,41,FALSE),"")</f>
        <v/>
      </c>
      <c r="Z285" s="328" t="str">
        <f>IFERROR(VLOOKUP(Z284,'P1'!$B:$AP,41,FALSE),"")</f>
        <v/>
      </c>
      <c r="AA285" s="328" t="str">
        <f>IFERROR(VLOOKUP(AA284,'P1'!$B:$AP,41,FALSE),"")</f>
        <v/>
      </c>
      <c r="AB285" s="328" t="str">
        <f>IFERROR(VLOOKUP(AB284,'P1'!$B:$AP,41,FALSE),"")</f>
        <v/>
      </c>
      <c r="AC285" s="328" t="str">
        <f>IFERROR(VLOOKUP(AC284,'P1'!$B:$AP,41,FALSE),"")</f>
        <v/>
      </c>
      <c r="AD285" s="328" t="str">
        <f>IFERROR(VLOOKUP(AD284,'P1'!$B:$AP,41,FALSE),"")</f>
        <v/>
      </c>
      <c r="AE285" s="328" t="str">
        <f>IFERROR(VLOOKUP(AE284,'P1'!$B:$AP,41,FALSE),"")</f>
        <v/>
      </c>
      <c r="AF285" s="328" t="str">
        <f>IFERROR(VLOOKUP(AF284,'P1'!$B:$AP,41,FALSE),"")</f>
        <v/>
      </c>
      <c r="AG285" s="328" t="str">
        <f>IFERROR(VLOOKUP(AG284,'P1'!$B:$AP,41,FALSE),"")</f>
        <v/>
      </c>
      <c r="AH285" s="328" t="str">
        <f>IFERROR(VLOOKUP(AH284,'P1'!$B:$AP,41,FALSE),"")</f>
        <v/>
      </c>
      <c r="AI285" s="328" t="str">
        <f>IFERROR(VLOOKUP(AI284,'P1'!$B:$AP,41,FALSE),"")</f>
        <v/>
      </c>
      <c r="AJ285" s="328" t="str">
        <f>IFERROR(VLOOKUP(AJ284,'P1'!$B:$AP,41,FALSE),"")</f>
        <v/>
      </c>
      <c r="AK285" s="328" t="str">
        <f>IFERROR(VLOOKUP(AK284,'P1'!$B:$AP,41,FALSE),"")</f>
        <v/>
      </c>
      <c r="AL285" s="328" t="str">
        <f>IFERROR(VLOOKUP(AL284,'P1'!$B:$AP,41,FALSE),"")</f>
        <v/>
      </c>
      <c r="AM285" s="328" t="str">
        <f>IFERROR(VLOOKUP(AM284,'P1'!$B:$AP,41,FALSE),"")</f>
        <v/>
      </c>
      <c r="AN285" s="549"/>
      <c r="AO285" s="527"/>
      <c r="AP285" s="553"/>
      <c r="AQ285" s="554"/>
      <c r="AR285" s="527"/>
      <c r="AS285" s="527"/>
      <c r="AT285" s="529"/>
      <c r="AU285" s="326" t="str">
        <f t="shared" ref="AU285" si="340">IFERROR(IF($D284="□",($AO284/$AK$6),($AO284/$AK$8)),"")</f>
        <v/>
      </c>
      <c r="AV285" s="326" t="str">
        <f t="shared" ref="AV285" si="341">IFERROR(IF($D284="□",($AN284/$AO$6),($AN284/$AO$8)),"")</f>
        <v/>
      </c>
      <c r="AX285" s="326" t="s">
        <v>565</v>
      </c>
      <c r="AY285" s="326" t="s">
        <v>565</v>
      </c>
    </row>
    <row r="286" spans="1:51" s="302" customFormat="1" ht="12" customHeight="1">
      <c r="A286" s="532"/>
      <c r="B286" s="535"/>
      <c r="C286" s="569"/>
      <c r="D286" s="541"/>
      <c r="E286" s="323"/>
      <c r="F286" s="546"/>
      <c r="G286" s="547"/>
      <c r="H286" s="327" t="s">
        <v>407</v>
      </c>
      <c r="I286" s="328" t="str">
        <f>IFERROR(VLOOKUP(I284,'P1'!$B:$AP,31,FALSE),"")</f>
        <v/>
      </c>
      <c r="J286" s="328" t="str">
        <f>IFERROR(VLOOKUP(J284,'P1'!$B:$AP,31,FALSE),"")</f>
        <v/>
      </c>
      <c r="K286" s="328" t="str">
        <f>IFERROR(VLOOKUP(K284,'P1'!$B:$AP,31,FALSE),"")</f>
        <v/>
      </c>
      <c r="L286" s="328" t="str">
        <f>IFERROR(VLOOKUP(L284,'P1'!$B:$AP,31,FALSE),"")</f>
        <v/>
      </c>
      <c r="M286" s="328" t="str">
        <f>IFERROR(VLOOKUP(M284,'P1'!$B:$AP,31,FALSE),"")</f>
        <v/>
      </c>
      <c r="N286" s="328" t="str">
        <f>IFERROR(VLOOKUP(N284,'P1'!$B:$AP,31,FALSE),"")</f>
        <v/>
      </c>
      <c r="O286" s="328" t="str">
        <f>IFERROR(VLOOKUP(O284,'P1'!$B:$AP,31,FALSE),"")</f>
        <v/>
      </c>
      <c r="P286" s="328" t="str">
        <f>IFERROR(VLOOKUP(P284,'P1'!$B:$AP,31,FALSE),"")</f>
        <v/>
      </c>
      <c r="Q286" s="328" t="str">
        <f>IFERROR(VLOOKUP(Q284,'P1'!$B:$AP,31,FALSE),"")</f>
        <v/>
      </c>
      <c r="R286" s="328" t="str">
        <f>IFERROR(VLOOKUP(R284,'P1'!$B:$AP,31,FALSE),"")</f>
        <v/>
      </c>
      <c r="S286" s="328" t="str">
        <f>IFERROR(VLOOKUP(S284,'P1'!$B:$AP,31,FALSE),"")</f>
        <v/>
      </c>
      <c r="T286" s="328" t="str">
        <f>IFERROR(VLOOKUP(T284,'P1'!$B:$AP,31,FALSE),"")</f>
        <v/>
      </c>
      <c r="U286" s="328" t="str">
        <f>IFERROR(VLOOKUP(U284,'P1'!$B:$AP,31,FALSE),"")</f>
        <v/>
      </c>
      <c r="V286" s="328" t="str">
        <f>IFERROR(VLOOKUP(V284,'P1'!$B:$AP,31,FALSE),"")</f>
        <v/>
      </c>
      <c r="W286" s="328" t="str">
        <f>IFERROR(VLOOKUP(W284,'P1'!$B:$AP,31,FALSE),"")</f>
        <v/>
      </c>
      <c r="X286" s="328" t="str">
        <f>IFERROR(VLOOKUP(X284,'P1'!$B:$AP,31,FALSE),"")</f>
        <v/>
      </c>
      <c r="Y286" s="328" t="str">
        <f>IFERROR(VLOOKUP(Y284,'P1'!$B:$AP,31,FALSE),"")</f>
        <v/>
      </c>
      <c r="Z286" s="328" t="str">
        <f>IFERROR(VLOOKUP(Z284,'P1'!$B:$AP,31,FALSE),"")</f>
        <v/>
      </c>
      <c r="AA286" s="328" t="str">
        <f>IFERROR(VLOOKUP(AA284,'P1'!$B:$AP,31,FALSE),"")</f>
        <v/>
      </c>
      <c r="AB286" s="328" t="str">
        <f>IFERROR(VLOOKUP(AB284,'P1'!$B:$AP,31,FALSE),"")</f>
        <v/>
      </c>
      <c r="AC286" s="328" t="str">
        <f>IFERROR(VLOOKUP(AC284,'P1'!$B:$AP,31,FALSE),"")</f>
        <v/>
      </c>
      <c r="AD286" s="328" t="str">
        <f>IFERROR(VLOOKUP(AD284,'P1'!$B:$AP,31,FALSE),"")</f>
        <v/>
      </c>
      <c r="AE286" s="328" t="str">
        <f>IFERROR(VLOOKUP(AE284,'P1'!$B:$AP,31,FALSE),"")</f>
        <v/>
      </c>
      <c r="AF286" s="328" t="str">
        <f>IFERROR(VLOOKUP(AF284,'P1'!$B:$AP,31,FALSE),"")</f>
        <v/>
      </c>
      <c r="AG286" s="328" t="str">
        <f>IFERROR(VLOOKUP(AG284,'P1'!$B:$AP,31,FALSE),"")</f>
        <v/>
      </c>
      <c r="AH286" s="328" t="str">
        <f>IFERROR(VLOOKUP(AH284,'P1'!$B:$AP,31,FALSE),"")</f>
        <v/>
      </c>
      <c r="AI286" s="328" t="str">
        <f>IFERROR(VLOOKUP(AI284,'P1'!$B:$AP,31,FALSE),"")</f>
        <v/>
      </c>
      <c r="AJ286" s="328" t="str">
        <f>IFERROR(VLOOKUP(AJ284,'P1'!$B:$AP,31,FALSE),"")</f>
        <v/>
      </c>
      <c r="AK286" s="328" t="str">
        <f>IFERROR(VLOOKUP(AK284,'P1'!$B:$AP,31,FALSE),"")</f>
        <v/>
      </c>
      <c r="AL286" s="328" t="str">
        <f>IFERROR(VLOOKUP(AL284,'P1'!$B:$AP,31,FALSE),"")</f>
        <v/>
      </c>
      <c r="AM286" s="328" t="str">
        <f>IFERROR(VLOOKUP(AM284,'P1'!$B:$AP,31,FALSE),"")</f>
        <v/>
      </c>
      <c r="AN286" s="550"/>
      <c r="AO286" s="528"/>
      <c r="AP286" s="555"/>
      <c r="AQ286" s="556"/>
      <c r="AR286" s="528"/>
      <c r="AS286" s="528"/>
      <c r="AT286" s="529"/>
      <c r="AU286" s="329"/>
      <c r="AV286" s="329"/>
      <c r="AX286" s="329"/>
      <c r="AY286" s="329"/>
    </row>
    <row r="287" spans="1:51" s="302" customFormat="1" ht="12" customHeight="1">
      <c r="A287" s="530">
        <v>89</v>
      </c>
      <c r="B287" s="533"/>
      <c r="C287" s="536"/>
      <c r="D287" s="539" t="s">
        <v>400</v>
      </c>
      <c r="E287" s="319"/>
      <c r="F287" s="542"/>
      <c r="G287" s="543"/>
      <c r="H287" s="320" t="s">
        <v>401</v>
      </c>
      <c r="I287" s="321"/>
      <c r="J287" s="321"/>
      <c r="K287" s="321"/>
      <c r="L287" s="321"/>
      <c r="M287" s="321"/>
      <c r="N287" s="321"/>
      <c r="O287" s="321"/>
      <c r="P287" s="321"/>
      <c r="Q287" s="321"/>
      <c r="R287" s="321"/>
      <c r="S287" s="321"/>
      <c r="T287" s="321"/>
      <c r="U287" s="321"/>
      <c r="V287" s="321"/>
      <c r="W287" s="321"/>
      <c r="X287" s="321"/>
      <c r="Y287" s="321"/>
      <c r="Z287" s="321"/>
      <c r="AA287" s="321"/>
      <c r="AB287" s="321"/>
      <c r="AC287" s="321"/>
      <c r="AD287" s="321"/>
      <c r="AE287" s="321"/>
      <c r="AF287" s="321"/>
      <c r="AG287" s="321"/>
      <c r="AH287" s="321"/>
      <c r="AI287" s="321"/>
      <c r="AJ287" s="321"/>
      <c r="AK287" s="321"/>
      <c r="AL287" s="321"/>
      <c r="AM287" s="321"/>
      <c r="AN287" s="548">
        <f t="shared" ref="AN287" si="342">IF(LEFT($AN$1,6)="共同生活援助",SUM(I288:AM288),SUM(I288:AM289))</f>
        <v>0</v>
      </c>
      <c r="AO287" s="526">
        <f>IF($AN$3="４週",AN287/4,AN287/(DAY(EOMONTH($I$21,0))/7))</f>
        <v>0</v>
      </c>
      <c r="AP287" s="551"/>
      <c r="AQ287" s="552"/>
      <c r="AR287" s="526" t="str">
        <f t="shared" ref="AR287" si="343">IF($AN$3="４週",AU288,AV288)</f>
        <v/>
      </c>
      <c r="AS287" s="526"/>
      <c r="AT287" s="529"/>
      <c r="AU287" s="322" t="s">
        <v>402</v>
      </c>
      <c r="AV287" s="322" t="s">
        <v>403</v>
      </c>
      <c r="AX287" s="322" t="s">
        <v>404</v>
      </c>
      <c r="AY287" s="322" t="s">
        <v>405</v>
      </c>
    </row>
    <row r="288" spans="1:51" s="302" customFormat="1" ht="12" customHeight="1">
      <c r="A288" s="531"/>
      <c r="B288" s="534"/>
      <c r="C288" s="537"/>
      <c r="D288" s="540"/>
      <c r="E288" s="323"/>
      <c r="F288" s="544"/>
      <c r="G288" s="545"/>
      <c r="H288" s="324" t="s">
        <v>406</v>
      </c>
      <c r="I288" s="328" t="str">
        <f>IFERROR(VLOOKUP(I287,'P1'!$B:$AP,41,FALSE),"")</f>
        <v/>
      </c>
      <c r="J288" s="328" t="str">
        <f>IFERROR(VLOOKUP(J287,'P1'!$B:$AP,41,FALSE),"")</f>
        <v/>
      </c>
      <c r="K288" s="328" t="str">
        <f>IFERROR(VLOOKUP(K287,'P1'!$B:$AP,41,FALSE),"")</f>
        <v/>
      </c>
      <c r="L288" s="328" t="str">
        <f>IFERROR(VLOOKUP(L287,'P1'!$B:$AP,41,FALSE),"")</f>
        <v/>
      </c>
      <c r="M288" s="328" t="str">
        <f>IFERROR(VLOOKUP(M287,'P1'!$B:$AP,41,FALSE),"")</f>
        <v/>
      </c>
      <c r="N288" s="328" t="str">
        <f>IFERROR(VLOOKUP(N287,'P1'!$B:$AP,41,FALSE),"")</f>
        <v/>
      </c>
      <c r="O288" s="328" t="str">
        <f>IFERROR(VLOOKUP(O287,'P1'!$B:$AP,41,FALSE),"")</f>
        <v/>
      </c>
      <c r="P288" s="328" t="str">
        <f>IFERROR(VLOOKUP(P287,'P1'!$B:$AP,41,FALSE),"")</f>
        <v/>
      </c>
      <c r="Q288" s="328" t="str">
        <f>IFERROR(VLOOKUP(Q287,'P1'!$B:$AP,41,FALSE),"")</f>
        <v/>
      </c>
      <c r="R288" s="328" t="str">
        <f>IFERROR(VLOOKUP(R287,'P1'!$B:$AP,41,FALSE),"")</f>
        <v/>
      </c>
      <c r="S288" s="328" t="str">
        <f>IFERROR(VLOOKUP(S287,'P1'!$B:$AP,41,FALSE),"")</f>
        <v/>
      </c>
      <c r="T288" s="328" t="str">
        <f>IFERROR(VLOOKUP(T287,'P1'!$B:$AP,41,FALSE),"")</f>
        <v/>
      </c>
      <c r="U288" s="328" t="str">
        <f>IFERROR(VLOOKUP(U287,'P1'!$B:$AP,41,FALSE),"")</f>
        <v/>
      </c>
      <c r="V288" s="328" t="str">
        <f>IFERROR(VLOOKUP(V287,'P1'!$B:$AP,41,FALSE),"")</f>
        <v/>
      </c>
      <c r="W288" s="328" t="str">
        <f>IFERROR(VLOOKUP(W287,'P1'!$B:$AP,41,FALSE),"")</f>
        <v/>
      </c>
      <c r="X288" s="328" t="str">
        <f>IFERROR(VLOOKUP(X287,'P1'!$B:$AP,41,FALSE),"")</f>
        <v/>
      </c>
      <c r="Y288" s="328" t="str">
        <f>IFERROR(VLOOKUP(Y287,'P1'!$B:$AP,41,FALSE),"")</f>
        <v/>
      </c>
      <c r="Z288" s="328" t="str">
        <f>IFERROR(VLOOKUP(Z287,'P1'!$B:$AP,41,FALSE),"")</f>
        <v/>
      </c>
      <c r="AA288" s="328" t="str">
        <f>IFERROR(VLOOKUP(AA287,'P1'!$B:$AP,41,FALSE),"")</f>
        <v/>
      </c>
      <c r="AB288" s="328" t="str">
        <f>IFERROR(VLOOKUP(AB287,'P1'!$B:$AP,41,FALSE),"")</f>
        <v/>
      </c>
      <c r="AC288" s="328" t="str">
        <f>IFERROR(VLOOKUP(AC287,'P1'!$B:$AP,41,FALSE),"")</f>
        <v/>
      </c>
      <c r="AD288" s="328" t="str">
        <f>IFERROR(VLOOKUP(AD287,'P1'!$B:$AP,41,FALSE),"")</f>
        <v/>
      </c>
      <c r="AE288" s="328" t="str">
        <f>IFERROR(VLOOKUP(AE287,'P1'!$B:$AP,41,FALSE),"")</f>
        <v/>
      </c>
      <c r="AF288" s="328" t="str">
        <f>IFERROR(VLOOKUP(AF287,'P1'!$B:$AP,41,FALSE),"")</f>
        <v/>
      </c>
      <c r="AG288" s="328" t="str">
        <f>IFERROR(VLOOKUP(AG287,'P1'!$B:$AP,41,FALSE),"")</f>
        <v/>
      </c>
      <c r="AH288" s="328" t="str">
        <f>IFERROR(VLOOKUP(AH287,'P1'!$B:$AP,41,FALSE),"")</f>
        <v/>
      </c>
      <c r="AI288" s="328" t="str">
        <f>IFERROR(VLOOKUP(AI287,'P1'!$B:$AP,41,FALSE),"")</f>
        <v/>
      </c>
      <c r="AJ288" s="328" t="str">
        <f>IFERROR(VLOOKUP(AJ287,'P1'!$B:$AP,41,FALSE),"")</f>
        <v/>
      </c>
      <c r="AK288" s="328" t="str">
        <f>IFERROR(VLOOKUP(AK287,'P1'!$B:$AP,41,FALSE),"")</f>
        <v/>
      </c>
      <c r="AL288" s="328" t="str">
        <f>IFERROR(VLOOKUP(AL287,'P1'!$B:$AP,41,FALSE),"")</f>
        <v/>
      </c>
      <c r="AM288" s="328" t="str">
        <f>IFERROR(VLOOKUP(AM287,'P1'!$B:$AP,41,FALSE),"")</f>
        <v/>
      </c>
      <c r="AN288" s="549"/>
      <c r="AO288" s="527"/>
      <c r="AP288" s="553"/>
      <c r="AQ288" s="554"/>
      <c r="AR288" s="527"/>
      <c r="AS288" s="527"/>
      <c r="AT288" s="529"/>
      <c r="AU288" s="326" t="str">
        <f t="shared" ref="AU288" si="344">IFERROR(IF($D287="□",($AO287/$AK$6),($AO287/$AK$8)),"")</f>
        <v/>
      </c>
      <c r="AV288" s="326" t="str">
        <f t="shared" ref="AV288" si="345">IFERROR(IF($D287="□",($AN287/$AO$6),($AN287/$AO$8)),"")</f>
        <v/>
      </c>
      <c r="AX288" s="326" t="s">
        <v>565</v>
      </c>
      <c r="AY288" s="326" t="s">
        <v>565</v>
      </c>
    </row>
    <row r="289" spans="1:51" s="302" customFormat="1" ht="12" customHeight="1">
      <c r="A289" s="532"/>
      <c r="B289" s="535"/>
      <c r="C289" s="538"/>
      <c r="D289" s="541"/>
      <c r="E289" s="323"/>
      <c r="F289" s="546"/>
      <c r="G289" s="547"/>
      <c r="H289" s="327" t="s">
        <v>407</v>
      </c>
      <c r="I289" s="328" t="str">
        <f>IFERROR(VLOOKUP(I287,'P1'!$B:$AP,31,FALSE),"")</f>
        <v/>
      </c>
      <c r="J289" s="328" t="str">
        <f>IFERROR(VLOOKUP(J287,'P1'!$B:$AP,31,FALSE),"")</f>
        <v/>
      </c>
      <c r="K289" s="328" t="str">
        <f>IFERROR(VLOOKUP(K287,'P1'!$B:$AP,31,FALSE),"")</f>
        <v/>
      </c>
      <c r="L289" s="328" t="str">
        <f>IFERROR(VLOOKUP(L287,'P1'!$B:$AP,31,FALSE),"")</f>
        <v/>
      </c>
      <c r="M289" s="328" t="str">
        <f>IFERROR(VLOOKUP(M287,'P1'!$B:$AP,31,FALSE),"")</f>
        <v/>
      </c>
      <c r="N289" s="328" t="str">
        <f>IFERROR(VLOOKUP(N287,'P1'!$B:$AP,31,FALSE),"")</f>
        <v/>
      </c>
      <c r="O289" s="328" t="str">
        <f>IFERROR(VLOOKUP(O287,'P1'!$B:$AP,31,FALSE),"")</f>
        <v/>
      </c>
      <c r="P289" s="328" t="str">
        <f>IFERROR(VLOOKUP(P287,'P1'!$B:$AP,31,FALSE),"")</f>
        <v/>
      </c>
      <c r="Q289" s="328" t="str">
        <f>IFERROR(VLOOKUP(Q287,'P1'!$B:$AP,31,FALSE),"")</f>
        <v/>
      </c>
      <c r="R289" s="328" t="str">
        <f>IFERROR(VLOOKUP(R287,'P1'!$B:$AP,31,FALSE),"")</f>
        <v/>
      </c>
      <c r="S289" s="328" t="str">
        <f>IFERROR(VLOOKUP(S287,'P1'!$B:$AP,31,FALSE),"")</f>
        <v/>
      </c>
      <c r="T289" s="328" t="str">
        <f>IFERROR(VLOOKUP(T287,'P1'!$B:$AP,31,FALSE),"")</f>
        <v/>
      </c>
      <c r="U289" s="328" t="str">
        <f>IFERROR(VLOOKUP(U287,'P1'!$B:$AP,31,FALSE),"")</f>
        <v/>
      </c>
      <c r="V289" s="328" t="str">
        <f>IFERROR(VLOOKUP(V287,'P1'!$B:$AP,31,FALSE),"")</f>
        <v/>
      </c>
      <c r="W289" s="328" t="str">
        <f>IFERROR(VLOOKUP(W287,'P1'!$B:$AP,31,FALSE),"")</f>
        <v/>
      </c>
      <c r="X289" s="328" t="str">
        <f>IFERROR(VLOOKUP(X287,'P1'!$B:$AP,31,FALSE),"")</f>
        <v/>
      </c>
      <c r="Y289" s="328" t="str">
        <f>IFERROR(VLOOKUP(Y287,'P1'!$B:$AP,31,FALSE),"")</f>
        <v/>
      </c>
      <c r="Z289" s="328" t="str">
        <f>IFERROR(VLOOKUP(Z287,'P1'!$B:$AP,31,FALSE),"")</f>
        <v/>
      </c>
      <c r="AA289" s="328" t="str">
        <f>IFERROR(VLOOKUP(AA287,'P1'!$B:$AP,31,FALSE),"")</f>
        <v/>
      </c>
      <c r="AB289" s="328" t="str">
        <f>IFERROR(VLOOKUP(AB287,'P1'!$B:$AP,31,FALSE),"")</f>
        <v/>
      </c>
      <c r="AC289" s="328" t="str">
        <f>IFERROR(VLOOKUP(AC287,'P1'!$B:$AP,31,FALSE),"")</f>
        <v/>
      </c>
      <c r="AD289" s="328" t="str">
        <f>IFERROR(VLOOKUP(AD287,'P1'!$B:$AP,31,FALSE),"")</f>
        <v/>
      </c>
      <c r="AE289" s="328" t="str">
        <f>IFERROR(VLOOKUP(AE287,'P1'!$B:$AP,31,FALSE),"")</f>
        <v/>
      </c>
      <c r="AF289" s="328" t="str">
        <f>IFERROR(VLOOKUP(AF287,'P1'!$B:$AP,31,FALSE),"")</f>
        <v/>
      </c>
      <c r="AG289" s="328" t="str">
        <f>IFERROR(VLOOKUP(AG287,'P1'!$B:$AP,31,FALSE),"")</f>
        <v/>
      </c>
      <c r="AH289" s="328" t="str">
        <f>IFERROR(VLOOKUP(AH287,'P1'!$B:$AP,31,FALSE),"")</f>
        <v/>
      </c>
      <c r="AI289" s="328" t="str">
        <f>IFERROR(VLOOKUP(AI287,'P1'!$B:$AP,31,FALSE),"")</f>
        <v/>
      </c>
      <c r="AJ289" s="328" t="str">
        <f>IFERROR(VLOOKUP(AJ287,'P1'!$B:$AP,31,FALSE),"")</f>
        <v/>
      </c>
      <c r="AK289" s="328" t="str">
        <f>IFERROR(VLOOKUP(AK287,'P1'!$B:$AP,31,FALSE),"")</f>
        <v/>
      </c>
      <c r="AL289" s="328" t="str">
        <f>IFERROR(VLOOKUP(AL287,'P1'!$B:$AP,31,FALSE),"")</f>
        <v/>
      </c>
      <c r="AM289" s="328" t="str">
        <f>IFERROR(VLOOKUP(AM287,'P1'!$B:$AP,31,FALSE),"")</f>
        <v/>
      </c>
      <c r="AN289" s="550"/>
      <c r="AO289" s="528"/>
      <c r="AP289" s="555"/>
      <c r="AQ289" s="556"/>
      <c r="AR289" s="528"/>
      <c r="AS289" s="528"/>
      <c r="AT289" s="529"/>
      <c r="AU289" s="329"/>
      <c r="AV289" s="329"/>
      <c r="AX289" s="329"/>
      <c r="AY289" s="329"/>
    </row>
    <row r="290" spans="1:51" s="302" customFormat="1" ht="12" customHeight="1">
      <c r="A290" s="530">
        <v>90</v>
      </c>
      <c r="B290" s="533"/>
      <c r="C290" s="536"/>
      <c r="D290" s="539" t="s">
        <v>400</v>
      </c>
      <c r="E290" s="319"/>
      <c r="F290" s="542"/>
      <c r="G290" s="543"/>
      <c r="H290" s="320" t="s">
        <v>401</v>
      </c>
      <c r="I290" s="321"/>
      <c r="J290" s="321"/>
      <c r="K290" s="321"/>
      <c r="L290" s="321"/>
      <c r="M290" s="321"/>
      <c r="N290" s="321"/>
      <c r="O290" s="321"/>
      <c r="P290" s="321"/>
      <c r="Q290" s="321"/>
      <c r="R290" s="321"/>
      <c r="S290" s="321"/>
      <c r="T290" s="321"/>
      <c r="U290" s="321"/>
      <c r="V290" s="321"/>
      <c r="W290" s="321"/>
      <c r="X290" s="321"/>
      <c r="Y290" s="321"/>
      <c r="Z290" s="321"/>
      <c r="AA290" s="321"/>
      <c r="AB290" s="321"/>
      <c r="AC290" s="321"/>
      <c r="AD290" s="321"/>
      <c r="AE290" s="321"/>
      <c r="AF290" s="321"/>
      <c r="AG290" s="321"/>
      <c r="AH290" s="321"/>
      <c r="AI290" s="321"/>
      <c r="AJ290" s="321"/>
      <c r="AK290" s="321"/>
      <c r="AL290" s="321"/>
      <c r="AM290" s="321"/>
      <c r="AN290" s="548">
        <f t="shared" ref="AN290" si="346">IF(LEFT($AN$1,6)="共同生活援助",SUM(I291:AM291),SUM(I291:AM292))</f>
        <v>0</v>
      </c>
      <c r="AO290" s="526">
        <f>IF($AN$3="４週",AN290/4,AN290/(DAY(EOMONTH($I$21,0))/7))</f>
        <v>0</v>
      </c>
      <c r="AP290" s="551"/>
      <c r="AQ290" s="552"/>
      <c r="AR290" s="526" t="str">
        <f t="shared" ref="AR290" si="347">IF($AN$3="４週",AU291,AV291)</f>
        <v/>
      </c>
      <c r="AS290" s="526"/>
      <c r="AT290" s="529"/>
      <c r="AU290" s="322" t="s">
        <v>402</v>
      </c>
      <c r="AV290" s="322" t="s">
        <v>403</v>
      </c>
      <c r="AX290" s="322" t="s">
        <v>404</v>
      </c>
      <c r="AY290" s="322" t="s">
        <v>405</v>
      </c>
    </row>
    <row r="291" spans="1:51" s="302" customFormat="1" ht="12" customHeight="1">
      <c r="A291" s="531"/>
      <c r="B291" s="534"/>
      <c r="C291" s="537"/>
      <c r="D291" s="540"/>
      <c r="E291" s="323"/>
      <c r="F291" s="544"/>
      <c r="G291" s="545"/>
      <c r="H291" s="324" t="s">
        <v>406</v>
      </c>
      <c r="I291" s="328" t="str">
        <f>IFERROR(VLOOKUP(I290,'P1'!$B:$AP,41,FALSE),"")</f>
        <v/>
      </c>
      <c r="J291" s="328" t="str">
        <f>IFERROR(VLOOKUP(J290,'P1'!$B:$AP,41,FALSE),"")</f>
        <v/>
      </c>
      <c r="K291" s="328" t="str">
        <f>IFERROR(VLOOKUP(K290,'P1'!$B:$AP,41,FALSE),"")</f>
        <v/>
      </c>
      <c r="L291" s="328" t="str">
        <f>IFERROR(VLOOKUP(L290,'P1'!$B:$AP,41,FALSE),"")</f>
        <v/>
      </c>
      <c r="M291" s="328" t="str">
        <f>IFERROR(VLOOKUP(M290,'P1'!$B:$AP,41,FALSE),"")</f>
        <v/>
      </c>
      <c r="N291" s="328" t="str">
        <f>IFERROR(VLOOKUP(N290,'P1'!$B:$AP,41,FALSE),"")</f>
        <v/>
      </c>
      <c r="O291" s="328" t="str">
        <f>IFERROR(VLOOKUP(O290,'P1'!$B:$AP,41,FALSE),"")</f>
        <v/>
      </c>
      <c r="P291" s="328" t="str">
        <f>IFERROR(VLOOKUP(P290,'P1'!$B:$AP,41,FALSE),"")</f>
        <v/>
      </c>
      <c r="Q291" s="328" t="str">
        <f>IFERROR(VLOOKUP(Q290,'P1'!$B:$AP,41,FALSE),"")</f>
        <v/>
      </c>
      <c r="R291" s="328" t="str">
        <f>IFERROR(VLOOKUP(R290,'P1'!$B:$AP,41,FALSE),"")</f>
        <v/>
      </c>
      <c r="S291" s="328" t="str">
        <f>IFERROR(VLOOKUP(S290,'P1'!$B:$AP,41,FALSE),"")</f>
        <v/>
      </c>
      <c r="T291" s="328" t="str">
        <f>IFERROR(VLOOKUP(T290,'P1'!$B:$AP,41,FALSE),"")</f>
        <v/>
      </c>
      <c r="U291" s="328" t="str">
        <f>IFERROR(VLOOKUP(U290,'P1'!$B:$AP,41,FALSE),"")</f>
        <v/>
      </c>
      <c r="V291" s="328" t="str">
        <f>IFERROR(VLOOKUP(V290,'P1'!$B:$AP,41,FALSE),"")</f>
        <v/>
      </c>
      <c r="W291" s="328" t="str">
        <f>IFERROR(VLOOKUP(W290,'P1'!$B:$AP,41,FALSE),"")</f>
        <v/>
      </c>
      <c r="X291" s="328" t="str">
        <f>IFERROR(VLOOKUP(X290,'P1'!$B:$AP,41,FALSE),"")</f>
        <v/>
      </c>
      <c r="Y291" s="328" t="str">
        <f>IFERROR(VLOOKUP(Y290,'P1'!$B:$AP,41,FALSE),"")</f>
        <v/>
      </c>
      <c r="Z291" s="328" t="str">
        <f>IFERROR(VLOOKUP(Z290,'P1'!$B:$AP,41,FALSE),"")</f>
        <v/>
      </c>
      <c r="AA291" s="328" t="str">
        <f>IFERROR(VLOOKUP(AA290,'P1'!$B:$AP,41,FALSE),"")</f>
        <v/>
      </c>
      <c r="AB291" s="328" t="str">
        <f>IFERROR(VLOOKUP(AB290,'P1'!$B:$AP,41,FALSE),"")</f>
        <v/>
      </c>
      <c r="AC291" s="328" t="str">
        <f>IFERROR(VLOOKUP(AC290,'P1'!$B:$AP,41,FALSE),"")</f>
        <v/>
      </c>
      <c r="AD291" s="328" t="str">
        <f>IFERROR(VLOOKUP(AD290,'P1'!$B:$AP,41,FALSE),"")</f>
        <v/>
      </c>
      <c r="AE291" s="328" t="str">
        <f>IFERROR(VLOOKUP(AE290,'P1'!$B:$AP,41,FALSE),"")</f>
        <v/>
      </c>
      <c r="AF291" s="328" t="str">
        <f>IFERROR(VLOOKUP(AF290,'P1'!$B:$AP,41,FALSE),"")</f>
        <v/>
      </c>
      <c r="AG291" s="328" t="str">
        <f>IFERROR(VLOOKUP(AG290,'P1'!$B:$AP,41,FALSE),"")</f>
        <v/>
      </c>
      <c r="AH291" s="328" t="str">
        <f>IFERROR(VLOOKUP(AH290,'P1'!$B:$AP,41,FALSE),"")</f>
        <v/>
      </c>
      <c r="AI291" s="328" t="str">
        <f>IFERROR(VLOOKUP(AI290,'P1'!$B:$AP,41,FALSE),"")</f>
        <v/>
      </c>
      <c r="AJ291" s="328" t="str">
        <f>IFERROR(VLOOKUP(AJ290,'P1'!$B:$AP,41,FALSE),"")</f>
        <v/>
      </c>
      <c r="AK291" s="328" t="str">
        <f>IFERROR(VLOOKUP(AK290,'P1'!$B:$AP,41,FALSE),"")</f>
        <v/>
      </c>
      <c r="AL291" s="328" t="str">
        <f>IFERROR(VLOOKUP(AL290,'P1'!$B:$AP,41,FALSE),"")</f>
        <v/>
      </c>
      <c r="AM291" s="328" t="str">
        <f>IFERROR(VLOOKUP(AM290,'P1'!$B:$AP,41,FALSE),"")</f>
        <v/>
      </c>
      <c r="AN291" s="549"/>
      <c r="AO291" s="527"/>
      <c r="AP291" s="553"/>
      <c r="AQ291" s="554"/>
      <c r="AR291" s="527"/>
      <c r="AS291" s="527"/>
      <c r="AT291" s="529"/>
      <c r="AU291" s="326" t="str">
        <f t="shared" ref="AU291" si="348">IFERROR(IF($D290="□",($AO290/$AK$6),($AO290/$AK$8)),"")</f>
        <v/>
      </c>
      <c r="AV291" s="326" t="str">
        <f t="shared" ref="AV291" si="349">IFERROR(IF($D290="□",($AN290/$AO$6),($AN290/$AO$8)),"")</f>
        <v/>
      </c>
      <c r="AX291" s="326" t="s">
        <v>565</v>
      </c>
      <c r="AY291" s="326" t="s">
        <v>565</v>
      </c>
    </row>
    <row r="292" spans="1:51" s="302" customFormat="1" ht="12" customHeight="1">
      <c r="A292" s="532"/>
      <c r="B292" s="535"/>
      <c r="C292" s="538"/>
      <c r="D292" s="541"/>
      <c r="E292" s="323"/>
      <c r="F292" s="546"/>
      <c r="G292" s="547"/>
      <c r="H292" s="327" t="s">
        <v>407</v>
      </c>
      <c r="I292" s="328" t="str">
        <f>IFERROR(VLOOKUP(I290,'P1'!$B:$AP,31,FALSE),"")</f>
        <v/>
      </c>
      <c r="J292" s="328" t="str">
        <f>IFERROR(VLOOKUP(J290,'P1'!$B:$AP,31,FALSE),"")</f>
        <v/>
      </c>
      <c r="K292" s="328" t="str">
        <f>IFERROR(VLOOKUP(K290,'P1'!$B:$AP,31,FALSE),"")</f>
        <v/>
      </c>
      <c r="L292" s="328" t="str">
        <f>IFERROR(VLOOKUP(L290,'P1'!$B:$AP,31,FALSE),"")</f>
        <v/>
      </c>
      <c r="M292" s="328" t="str">
        <f>IFERROR(VLOOKUP(M290,'P1'!$B:$AP,31,FALSE),"")</f>
        <v/>
      </c>
      <c r="N292" s="328" t="str">
        <f>IFERROR(VLOOKUP(N290,'P1'!$B:$AP,31,FALSE),"")</f>
        <v/>
      </c>
      <c r="O292" s="328" t="str">
        <f>IFERROR(VLOOKUP(O290,'P1'!$B:$AP,31,FALSE),"")</f>
        <v/>
      </c>
      <c r="P292" s="328" t="str">
        <f>IFERROR(VLOOKUP(P290,'P1'!$B:$AP,31,FALSE),"")</f>
        <v/>
      </c>
      <c r="Q292" s="328" t="str">
        <f>IFERROR(VLOOKUP(Q290,'P1'!$B:$AP,31,FALSE),"")</f>
        <v/>
      </c>
      <c r="R292" s="328" t="str">
        <f>IFERROR(VLOOKUP(R290,'P1'!$B:$AP,31,FALSE),"")</f>
        <v/>
      </c>
      <c r="S292" s="328" t="str">
        <f>IFERROR(VLOOKUP(S290,'P1'!$B:$AP,31,FALSE),"")</f>
        <v/>
      </c>
      <c r="T292" s="328" t="str">
        <f>IFERROR(VLOOKUP(T290,'P1'!$B:$AP,31,FALSE),"")</f>
        <v/>
      </c>
      <c r="U292" s="328" t="str">
        <f>IFERROR(VLOOKUP(U290,'P1'!$B:$AP,31,FALSE),"")</f>
        <v/>
      </c>
      <c r="V292" s="328" t="str">
        <f>IFERROR(VLOOKUP(V290,'P1'!$B:$AP,31,FALSE),"")</f>
        <v/>
      </c>
      <c r="W292" s="328" t="str">
        <f>IFERROR(VLOOKUP(W290,'P1'!$B:$AP,31,FALSE),"")</f>
        <v/>
      </c>
      <c r="X292" s="328" t="str">
        <f>IFERROR(VLOOKUP(X290,'P1'!$B:$AP,31,FALSE),"")</f>
        <v/>
      </c>
      <c r="Y292" s="328" t="str">
        <f>IFERROR(VLOOKUP(Y290,'P1'!$B:$AP,31,FALSE),"")</f>
        <v/>
      </c>
      <c r="Z292" s="328" t="str">
        <f>IFERROR(VLOOKUP(Z290,'P1'!$B:$AP,31,FALSE),"")</f>
        <v/>
      </c>
      <c r="AA292" s="328" t="str">
        <f>IFERROR(VLOOKUP(AA290,'P1'!$B:$AP,31,FALSE),"")</f>
        <v/>
      </c>
      <c r="AB292" s="328" t="str">
        <f>IFERROR(VLOOKUP(AB290,'P1'!$B:$AP,31,FALSE),"")</f>
        <v/>
      </c>
      <c r="AC292" s="328" t="str">
        <f>IFERROR(VLOOKUP(AC290,'P1'!$B:$AP,31,FALSE),"")</f>
        <v/>
      </c>
      <c r="AD292" s="328" t="str">
        <f>IFERROR(VLOOKUP(AD290,'P1'!$B:$AP,31,FALSE),"")</f>
        <v/>
      </c>
      <c r="AE292" s="328" t="str">
        <f>IFERROR(VLOOKUP(AE290,'P1'!$B:$AP,31,FALSE),"")</f>
        <v/>
      </c>
      <c r="AF292" s="328" t="str">
        <f>IFERROR(VLOOKUP(AF290,'P1'!$B:$AP,31,FALSE),"")</f>
        <v/>
      </c>
      <c r="AG292" s="328" t="str">
        <f>IFERROR(VLOOKUP(AG290,'P1'!$B:$AP,31,FALSE),"")</f>
        <v/>
      </c>
      <c r="AH292" s="328" t="str">
        <f>IFERROR(VLOOKUP(AH290,'P1'!$B:$AP,31,FALSE),"")</f>
        <v/>
      </c>
      <c r="AI292" s="328" t="str">
        <f>IFERROR(VLOOKUP(AI290,'P1'!$B:$AP,31,FALSE),"")</f>
        <v/>
      </c>
      <c r="AJ292" s="328" t="str">
        <f>IFERROR(VLOOKUP(AJ290,'P1'!$B:$AP,31,FALSE),"")</f>
        <v/>
      </c>
      <c r="AK292" s="328" t="str">
        <f>IFERROR(VLOOKUP(AK290,'P1'!$B:$AP,31,FALSE),"")</f>
        <v/>
      </c>
      <c r="AL292" s="328" t="str">
        <f>IFERROR(VLOOKUP(AL290,'P1'!$B:$AP,31,FALSE),"")</f>
        <v/>
      </c>
      <c r="AM292" s="328" t="str">
        <f>IFERROR(VLOOKUP(AM290,'P1'!$B:$AP,31,FALSE),"")</f>
        <v/>
      </c>
      <c r="AN292" s="550"/>
      <c r="AO292" s="528"/>
      <c r="AP292" s="555"/>
      <c r="AQ292" s="556"/>
      <c r="AR292" s="528"/>
      <c r="AS292" s="528"/>
      <c r="AT292" s="529"/>
      <c r="AU292" s="329"/>
      <c r="AV292" s="329"/>
      <c r="AX292" s="329"/>
      <c r="AY292" s="329"/>
    </row>
    <row r="293" spans="1:51" s="302" customFormat="1" ht="12" customHeight="1">
      <c r="A293" s="530">
        <v>91</v>
      </c>
      <c r="B293" s="533"/>
      <c r="C293" s="536"/>
      <c r="D293" s="539" t="s">
        <v>400</v>
      </c>
      <c r="E293" s="319"/>
      <c r="F293" s="542"/>
      <c r="G293" s="543"/>
      <c r="H293" s="320" t="s">
        <v>401</v>
      </c>
      <c r="I293" s="321"/>
      <c r="J293" s="321"/>
      <c r="K293" s="321"/>
      <c r="L293" s="321"/>
      <c r="M293" s="321"/>
      <c r="N293" s="321"/>
      <c r="O293" s="321"/>
      <c r="P293" s="321"/>
      <c r="Q293" s="321"/>
      <c r="R293" s="321"/>
      <c r="S293" s="321"/>
      <c r="T293" s="321"/>
      <c r="U293" s="321"/>
      <c r="V293" s="321"/>
      <c r="W293" s="321"/>
      <c r="X293" s="321"/>
      <c r="Y293" s="321"/>
      <c r="Z293" s="321"/>
      <c r="AA293" s="321"/>
      <c r="AB293" s="321"/>
      <c r="AC293" s="321"/>
      <c r="AD293" s="321"/>
      <c r="AE293" s="321"/>
      <c r="AF293" s="321"/>
      <c r="AG293" s="321"/>
      <c r="AH293" s="321"/>
      <c r="AI293" s="321"/>
      <c r="AJ293" s="321"/>
      <c r="AK293" s="321"/>
      <c r="AL293" s="321"/>
      <c r="AM293" s="321"/>
      <c r="AN293" s="548">
        <f t="shared" ref="AN293" si="350">IF(LEFT($AN$1,6)="共同生活援助",SUM(I294:AM294),SUM(I294:AM295))</f>
        <v>0</v>
      </c>
      <c r="AO293" s="526">
        <f>IF($AN$3="４週",AN293/4,AN293/(DAY(EOMONTH($I$21,0))/7))</f>
        <v>0</v>
      </c>
      <c r="AP293" s="551"/>
      <c r="AQ293" s="552"/>
      <c r="AR293" s="526" t="str">
        <f t="shared" ref="AR293" si="351">IF($AN$3="４週",AU294,AV294)</f>
        <v/>
      </c>
      <c r="AS293" s="526"/>
      <c r="AT293" s="529"/>
      <c r="AU293" s="322" t="s">
        <v>402</v>
      </c>
      <c r="AV293" s="322" t="s">
        <v>403</v>
      </c>
      <c r="AX293" s="322" t="s">
        <v>404</v>
      </c>
      <c r="AY293" s="322" t="s">
        <v>405</v>
      </c>
    </row>
    <row r="294" spans="1:51" s="302" customFormat="1" ht="12" customHeight="1">
      <c r="A294" s="531"/>
      <c r="B294" s="534"/>
      <c r="C294" s="537"/>
      <c r="D294" s="540"/>
      <c r="E294" s="323"/>
      <c r="F294" s="544"/>
      <c r="G294" s="545"/>
      <c r="H294" s="324" t="s">
        <v>406</v>
      </c>
      <c r="I294" s="328" t="str">
        <f>IFERROR(VLOOKUP(I293,'P1'!$B:$AP,41,FALSE),"")</f>
        <v/>
      </c>
      <c r="J294" s="328" t="str">
        <f>IFERROR(VLOOKUP(J293,'P1'!$B:$AP,41,FALSE),"")</f>
        <v/>
      </c>
      <c r="K294" s="328" t="str">
        <f>IFERROR(VLOOKUP(K293,'P1'!$B:$AP,41,FALSE),"")</f>
        <v/>
      </c>
      <c r="L294" s="328" t="str">
        <f>IFERROR(VLOOKUP(L293,'P1'!$B:$AP,41,FALSE),"")</f>
        <v/>
      </c>
      <c r="M294" s="328" t="str">
        <f>IFERROR(VLOOKUP(M293,'P1'!$B:$AP,41,FALSE),"")</f>
        <v/>
      </c>
      <c r="N294" s="328" t="str">
        <f>IFERROR(VLOOKUP(N293,'P1'!$B:$AP,41,FALSE),"")</f>
        <v/>
      </c>
      <c r="O294" s="328" t="str">
        <f>IFERROR(VLOOKUP(O293,'P1'!$B:$AP,41,FALSE),"")</f>
        <v/>
      </c>
      <c r="P294" s="328" t="str">
        <f>IFERROR(VLOOKUP(P293,'P1'!$B:$AP,41,FALSE),"")</f>
        <v/>
      </c>
      <c r="Q294" s="328" t="str">
        <f>IFERROR(VLOOKUP(Q293,'P1'!$B:$AP,41,FALSE),"")</f>
        <v/>
      </c>
      <c r="R294" s="328" t="str">
        <f>IFERROR(VLOOKUP(R293,'P1'!$B:$AP,41,FALSE),"")</f>
        <v/>
      </c>
      <c r="S294" s="328" t="str">
        <f>IFERROR(VLOOKUP(S293,'P1'!$B:$AP,41,FALSE),"")</f>
        <v/>
      </c>
      <c r="T294" s="328" t="str">
        <f>IFERROR(VLOOKUP(T293,'P1'!$B:$AP,41,FALSE),"")</f>
        <v/>
      </c>
      <c r="U294" s="328" t="str">
        <f>IFERROR(VLOOKUP(U293,'P1'!$B:$AP,41,FALSE),"")</f>
        <v/>
      </c>
      <c r="V294" s="328" t="str">
        <f>IFERROR(VLOOKUP(V293,'P1'!$B:$AP,41,FALSE),"")</f>
        <v/>
      </c>
      <c r="W294" s="328" t="str">
        <f>IFERROR(VLOOKUP(W293,'P1'!$B:$AP,41,FALSE),"")</f>
        <v/>
      </c>
      <c r="X294" s="328" t="str">
        <f>IFERROR(VLOOKUP(X293,'P1'!$B:$AP,41,FALSE),"")</f>
        <v/>
      </c>
      <c r="Y294" s="328" t="str">
        <f>IFERROR(VLOOKUP(Y293,'P1'!$B:$AP,41,FALSE),"")</f>
        <v/>
      </c>
      <c r="Z294" s="328" t="str">
        <f>IFERROR(VLOOKUP(Z293,'P1'!$B:$AP,41,FALSE),"")</f>
        <v/>
      </c>
      <c r="AA294" s="328" t="str">
        <f>IFERROR(VLOOKUP(AA293,'P1'!$B:$AP,41,FALSE),"")</f>
        <v/>
      </c>
      <c r="AB294" s="328" t="str">
        <f>IFERROR(VLOOKUP(AB293,'P1'!$B:$AP,41,FALSE),"")</f>
        <v/>
      </c>
      <c r="AC294" s="328" t="str">
        <f>IFERROR(VLOOKUP(AC293,'P1'!$B:$AP,41,FALSE),"")</f>
        <v/>
      </c>
      <c r="AD294" s="328" t="str">
        <f>IFERROR(VLOOKUP(AD293,'P1'!$B:$AP,41,FALSE),"")</f>
        <v/>
      </c>
      <c r="AE294" s="328" t="str">
        <f>IFERROR(VLOOKUP(AE293,'P1'!$B:$AP,41,FALSE),"")</f>
        <v/>
      </c>
      <c r="AF294" s="328" t="str">
        <f>IFERROR(VLOOKUP(AF293,'P1'!$B:$AP,41,FALSE),"")</f>
        <v/>
      </c>
      <c r="AG294" s="328" t="str">
        <f>IFERROR(VLOOKUP(AG293,'P1'!$B:$AP,41,FALSE),"")</f>
        <v/>
      </c>
      <c r="AH294" s="328" t="str">
        <f>IFERROR(VLOOKUP(AH293,'P1'!$B:$AP,41,FALSE),"")</f>
        <v/>
      </c>
      <c r="AI294" s="328" t="str">
        <f>IFERROR(VLOOKUP(AI293,'P1'!$B:$AP,41,FALSE),"")</f>
        <v/>
      </c>
      <c r="AJ294" s="328" t="str">
        <f>IFERROR(VLOOKUP(AJ293,'P1'!$B:$AP,41,FALSE),"")</f>
        <v/>
      </c>
      <c r="AK294" s="328" t="str">
        <f>IFERROR(VLOOKUP(AK293,'P1'!$B:$AP,41,FALSE),"")</f>
        <v/>
      </c>
      <c r="AL294" s="328" t="str">
        <f>IFERROR(VLOOKUP(AL293,'P1'!$B:$AP,41,FALSE),"")</f>
        <v/>
      </c>
      <c r="AM294" s="328" t="str">
        <f>IFERROR(VLOOKUP(AM293,'P1'!$B:$AP,41,FALSE),"")</f>
        <v/>
      </c>
      <c r="AN294" s="549"/>
      <c r="AO294" s="527"/>
      <c r="AP294" s="553"/>
      <c r="AQ294" s="554"/>
      <c r="AR294" s="527"/>
      <c r="AS294" s="527"/>
      <c r="AT294" s="529"/>
      <c r="AU294" s="326" t="str">
        <f t="shared" ref="AU294" si="352">IFERROR(IF($D293="□",($AO293/$AK$6),($AO293/$AK$8)),"")</f>
        <v/>
      </c>
      <c r="AV294" s="326" t="str">
        <f t="shared" ref="AV294" si="353">IFERROR(IF($D293="□",($AN293/$AO$6),($AN293/$AO$8)),"")</f>
        <v/>
      </c>
      <c r="AX294" s="326" t="s">
        <v>565</v>
      </c>
      <c r="AY294" s="326" t="s">
        <v>565</v>
      </c>
    </row>
    <row r="295" spans="1:51" s="302" customFormat="1" ht="12" customHeight="1">
      <c r="A295" s="532"/>
      <c r="B295" s="535"/>
      <c r="C295" s="538"/>
      <c r="D295" s="541"/>
      <c r="E295" s="323"/>
      <c r="F295" s="546"/>
      <c r="G295" s="547"/>
      <c r="H295" s="327" t="s">
        <v>407</v>
      </c>
      <c r="I295" s="328" t="str">
        <f>IFERROR(VLOOKUP(I293,'P1'!$B:$AP,31,FALSE),"")</f>
        <v/>
      </c>
      <c r="J295" s="328" t="str">
        <f>IFERROR(VLOOKUP(J293,'P1'!$B:$AP,31,FALSE),"")</f>
        <v/>
      </c>
      <c r="K295" s="328" t="str">
        <f>IFERROR(VLOOKUP(K293,'P1'!$B:$AP,31,FALSE),"")</f>
        <v/>
      </c>
      <c r="L295" s="328" t="str">
        <f>IFERROR(VLOOKUP(L293,'P1'!$B:$AP,31,FALSE),"")</f>
        <v/>
      </c>
      <c r="M295" s="328" t="str">
        <f>IFERROR(VLOOKUP(M293,'P1'!$B:$AP,31,FALSE),"")</f>
        <v/>
      </c>
      <c r="N295" s="328" t="str">
        <f>IFERROR(VLOOKUP(N293,'P1'!$B:$AP,31,FALSE),"")</f>
        <v/>
      </c>
      <c r="O295" s="328" t="str">
        <f>IFERROR(VLOOKUP(O293,'P1'!$B:$AP,31,FALSE),"")</f>
        <v/>
      </c>
      <c r="P295" s="328" t="str">
        <f>IFERROR(VLOOKUP(P293,'P1'!$B:$AP,31,FALSE),"")</f>
        <v/>
      </c>
      <c r="Q295" s="328" t="str">
        <f>IFERROR(VLOOKUP(Q293,'P1'!$B:$AP,31,FALSE),"")</f>
        <v/>
      </c>
      <c r="R295" s="328" t="str">
        <f>IFERROR(VLOOKUP(R293,'P1'!$B:$AP,31,FALSE),"")</f>
        <v/>
      </c>
      <c r="S295" s="328" t="str">
        <f>IFERROR(VLOOKUP(S293,'P1'!$B:$AP,31,FALSE),"")</f>
        <v/>
      </c>
      <c r="T295" s="328" t="str">
        <f>IFERROR(VLOOKUP(T293,'P1'!$B:$AP,31,FALSE),"")</f>
        <v/>
      </c>
      <c r="U295" s="328" t="str">
        <f>IFERROR(VLOOKUP(U293,'P1'!$B:$AP,31,FALSE),"")</f>
        <v/>
      </c>
      <c r="V295" s="328" t="str">
        <f>IFERROR(VLOOKUP(V293,'P1'!$B:$AP,31,FALSE),"")</f>
        <v/>
      </c>
      <c r="W295" s="328" t="str">
        <f>IFERROR(VLOOKUP(W293,'P1'!$B:$AP,31,FALSE),"")</f>
        <v/>
      </c>
      <c r="X295" s="328" t="str">
        <f>IFERROR(VLOOKUP(X293,'P1'!$B:$AP,31,FALSE),"")</f>
        <v/>
      </c>
      <c r="Y295" s="328" t="str">
        <f>IFERROR(VLOOKUP(Y293,'P1'!$B:$AP,31,FALSE),"")</f>
        <v/>
      </c>
      <c r="Z295" s="328" t="str">
        <f>IFERROR(VLOOKUP(Z293,'P1'!$B:$AP,31,FALSE),"")</f>
        <v/>
      </c>
      <c r="AA295" s="328" t="str">
        <f>IFERROR(VLOOKUP(AA293,'P1'!$B:$AP,31,FALSE),"")</f>
        <v/>
      </c>
      <c r="AB295" s="328" t="str">
        <f>IFERROR(VLOOKUP(AB293,'P1'!$B:$AP,31,FALSE),"")</f>
        <v/>
      </c>
      <c r="AC295" s="328" t="str">
        <f>IFERROR(VLOOKUP(AC293,'P1'!$B:$AP,31,FALSE),"")</f>
        <v/>
      </c>
      <c r="AD295" s="328" t="str">
        <f>IFERROR(VLOOKUP(AD293,'P1'!$B:$AP,31,FALSE),"")</f>
        <v/>
      </c>
      <c r="AE295" s="328" t="str">
        <f>IFERROR(VLOOKUP(AE293,'P1'!$B:$AP,31,FALSE),"")</f>
        <v/>
      </c>
      <c r="AF295" s="328" t="str">
        <f>IFERROR(VLOOKUP(AF293,'P1'!$B:$AP,31,FALSE),"")</f>
        <v/>
      </c>
      <c r="AG295" s="328" t="str">
        <f>IFERROR(VLOOKUP(AG293,'P1'!$B:$AP,31,FALSE),"")</f>
        <v/>
      </c>
      <c r="AH295" s="328" t="str">
        <f>IFERROR(VLOOKUP(AH293,'P1'!$B:$AP,31,FALSE),"")</f>
        <v/>
      </c>
      <c r="AI295" s="328" t="str">
        <f>IFERROR(VLOOKUP(AI293,'P1'!$B:$AP,31,FALSE),"")</f>
        <v/>
      </c>
      <c r="AJ295" s="328" t="str">
        <f>IFERROR(VLOOKUP(AJ293,'P1'!$B:$AP,31,FALSE),"")</f>
        <v/>
      </c>
      <c r="AK295" s="328" t="str">
        <f>IFERROR(VLOOKUP(AK293,'P1'!$B:$AP,31,FALSE),"")</f>
        <v/>
      </c>
      <c r="AL295" s="328" t="str">
        <f>IFERROR(VLOOKUP(AL293,'P1'!$B:$AP,31,FALSE),"")</f>
        <v/>
      </c>
      <c r="AM295" s="328" t="str">
        <f>IFERROR(VLOOKUP(AM293,'P1'!$B:$AP,31,FALSE),"")</f>
        <v/>
      </c>
      <c r="AN295" s="550"/>
      <c r="AO295" s="528"/>
      <c r="AP295" s="555"/>
      <c r="AQ295" s="556"/>
      <c r="AR295" s="528"/>
      <c r="AS295" s="528"/>
      <c r="AT295" s="529"/>
      <c r="AU295" s="329"/>
      <c r="AV295" s="329"/>
      <c r="AX295" s="329"/>
      <c r="AY295" s="329"/>
    </row>
    <row r="296" spans="1:51" s="302" customFormat="1" ht="12" customHeight="1">
      <c r="A296" s="530">
        <v>92</v>
      </c>
      <c r="B296" s="533"/>
      <c r="C296" s="536"/>
      <c r="D296" s="539" t="s">
        <v>400</v>
      </c>
      <c r="E296" s="319"/>
      <c r="F296" s="542"/>
      <c r="G296" s="543"/>
      <c r="H296" s="320" t="s">
        <v>401</v>
      </c>
      <c r="I296" s="321"/>
      <c r="J296" s="321"/>
      <c r="K296" s="321"/>
      <c r="L296" s="321"/>
      <c r="M296" s="321"/>
      <c r="N296" s="321"/>
      <c r="O296" s="321"/>
      <c r="P296" s="321"/>
      <c r="Q296" s="321"/>
      <c r="R296" s="321"/>
      <c r="S296" s="321"/>
      <c r="T296" s="321"/>
      <c r="U296" s="321"/>
      <c r="V296" s="321"/>
      <c r="W296" s="321"/>
      <c r="X296" s="321"/>
      <c r="Y296" s="321"/>
      <c r="Z296" s="321"/>
      <c r="AA296" s="321"/>
      <c r="AB296" s="321"/>
      <c r="AC296" s="321"/>
      <c r="AD296" s="321"/>
      <c r="AE296" s="321"/>
      <c r="AF296" s="321"/>
      <c r="AG296" s="321"/>
      <c r="AH296" s="321"/>
      <c r="AI296" s="321"/>
      <c r="AJ296" s="321"/>
      <c r="AK296" s="321"/>
      <c r="AL296" s="321"/>
      <c r="AM296" s="321"/>
      <c r="AN296" s="548">
        <f t="shared" ref="AN296" si="354">IF(LEFT($AN$1,6)="共同生活援助",SUM(I297:AM297),SUM(I297:AM298))</f>
        <v>0</v>
      </c>
      <c r="AO296" s="526">
        <f>IF($AN$3="４週",AN296/4,AN296/(DAY(EOMONTH($I$21,0))/7))</f>
        <v>0</v>
      </c>
      <c r="AP296" s="551"/>
      <c r="AQ296" s="552"/>
      <c r="AR296" s="526" t="str">
        <f t="shared" ref="AR296" si="355">IF($AN$3="４週",AU297,AV297)</f>
        <v/>
      </c>
      <c r="AS296" s="526"/>
      <c r="AT296" s="529"/>
      <c r="AU296" s="322" t="s">
        <v>402</v>
      </c>
      <c r="AV296" s="322" t="s">
        <v>403</v>
      </c>
      <c r="AX296" s="322" t="s">
        <v>404</v>
      </c>
      <c r="AY296" s="322" t="s">
        <v>405</v>
      </c>
    </row>
    <row r="297" spans="1:51" s="302" customFormat="1" ht="12" customHeight="1">
      <c r="A297" s="531"/>
      <c r="B297" s="534"/>
      <c r="C297" s="537"/>
      <c r="D297" s="540"/>
      <c r="E297" s="323"/>
      <c r="F297" s="544"/>
      <c r="G297" s="545"/>
      <c r="H297" s="324" t="s">
        <v>406</v>
      </c>
      <c r="I297" s="328" t="str">
        <f>IFERROR(VLOOKUP(I296,'P1'!$B:$AP,41,FALSE),"")</f>
        <v/>
      </c>
      <c r="J297" s="328" t="str">
        <f>IFERROR(VLOOKUP(J296,'P1'!$B:$AP,41,FALSE),"")</f>
        <v/>
      </c>
      <c r="K297" s="328" t="str">
        <f>IFERROR(VLOOKUP(K296,'P1'!$B:$AP,41,FALSE),"")</f>
        <v/>
      </c>
      <c r="L297" s="328" t="str">
        <f>IFERROR(VLOOKUP(L296,'P1'!$B:$AP,41,FALSE),"")</f>
        <v/>
      </c>
      <c r="M297" s="328" t="str">
        <f>IFERROR(VLOOKUP(M296,'P1'!$B:$AP,41,FALSE),"")</f>
        <v/>
      </c>
      <c r="N297" s="328" t="str">
        <f>IFERROR(VLOOKUP(N296,'P1'!$B:$AP,41,FALSE),"")</f>
        <v/>
      </c>
      <c r="O297" s="328" t="str">
        <f>IFERROR(VLOOKUP(O296,'P1'!$B:$AP,41,FALSE),"")</f>
        <v/>
      </c>
      <c r="P297" s="328" t="str">
        <f>IFERROR(VLOOKUP(P296,'P1'!$B:$AP,41,FALSE),"")</f>
        <v/>
      </c>
      <c r="Q297" s="328" t="str">
        <f>IFERROR(VLOOKUP(Q296,'P1'!$B:$AP,41,FALSE),"")</f>
        <v/>
      </c>
      <c r="R297" s="328" t="str">
        <f>IFERROR(VLOOKUP(R296,'P1'!$B:$AP,41,FALSE),"")</f>
        <v/>
      </c>
      <c r="S297" s="328" t="str">
        <f>IFERROR(VLOOKUP(S296,'P1'!$B:$AP,41,FALSE),"")</f>
        <v/>
      </c>
      <c r="T297" s="328" t="str">
        <f>IFERROR(VLOOKUP(T296,'P1'!$B:$AP,41,FALSE),"")</f>
        <v/>
      </c>
      <c r="U297" s="328" t="str">
        <f>IFERROR(VLOOKUP(U296,'P1'!$B:$AP,41,FALSE),"")</f>
        <v/>
      </c>
      <c r="V297" s="328" t="str">
        <f>IFERROR(VLOOKUP(V296,'P1'!$B:$AP,41,FALSE),"")</f>
        <v/>
      </c>
      <c r="W297" s="328" t="str">
        <f>IFERROR(VLOOKUP(W296,'P1'!$B:$AP,41,FALSE),"")</f>
        <v/>
      </c>
      <c r="X297" s="328" t="str">
        <f>IFERROR(VLOOKUP(X296,'P1'!$B:$AP,41,FALSE),"")</f>
        <v/>
      </c>
      <c r="Y297" s="328" t="str">
        <f>IFERROR(VLOOKUP(Y296,'P1'!$B:$AP,41,FALSE),"")</f>
        <v/>
      </c>
      <c r="Z297" s="328" t="str">
        <f>IFERROR(VLOOKUP(Z296,'P1'!$B:$AP,41,FALSE),"")</f>
        <v/>
      </c>
      <c r="AA297" s="328" t="str">
        <f>IFERROR(VLOOKUP(AA296,'P1'!$B:$AP,41,FALSE),"")</f>
        <v/>
      </c>
      <c r="AB297" s="328" t="str">
        <f>IFERROR(VLOOKUP(AB296,'P1'!$B:$AP,41,FALSE),"")</f>
        <v/>
      </c>
      <c r="AC297" s="328" t="str">
        <f>IFERROR(VLOOKUP(AC296,'P1'!$B:$AP,41,FALSE),"")</f>
        <v/>
      </c>
      <c r="AD297" s="328" t="str">
        <f>IFERROR(VLOOKUP(AD296,'P1'!$B:$AP,41,FALSE),"")</f>
        <v/>
      </c>
      <c r="AE297" s="328" t="str">
        <f>IFERROR(VLOOKUP(AE296,'P1'!$B:$AP,41,FALSE),"")</f>
        <v/>
      </c>
      <c r="AF297" s="328" t="str">
        <f>IFERROR(VLOOKUP(AF296,'P1'!$B:$AP,41,FALSE),"")</f>
        <v/>
      </c>
      <c r="AG297" s="328" t="str">
        <f>IFERROR(VLOOKUP(AG296,'P1'!$B:$AP,41,FALSE),"")</f>
        <v/>
      </c>
      <c r="AH297" s="328" t="str">
        <f>IFERROR(VLOOKUP(AH296,'P1'!$B:$AP,41,FALSE),"")</f>
        <v/>
      </c>
      <c r="AI297" s="328" t="str">
        <f>IFERROR(VLOOKUP(AI296,'P1'!$B:$AP,41,FALSE),"")</f>
        <v/>
      </c>
      <c r="AJ297" s="328" t="str">
        <f>IFERROR(VLOOKUP(AJ296,'P1'!$B:$AP,41,FALSE),"")</f>
        <v/>
      </c>
      <c r="AK297" s="328" t="str">
        <f>IFERROR(VLOOKUP(AK296,'P1'!$B:$AP,41,FALSE),"")</f>
        <v/>
      </c>
      <c r="AL297" s="328" t="str">
        <f>IFERROR(VLOOKUP(AL296,'P1'!$B:$AP,41,FALSE),"")</f>
        <v/>
      </c>
      <c r="AM297" s="328" t="str">
        <f>IFERROR(VLOOKUP(AM296,'P1'!$B:$AP,41,FALSE),"")</f>
        <v/>
      </c>
      <c r="AN297" s="549"/>
      <c r="AO297" s="527"/>
      <c r="AP297" s="553"/>
      <c r="AQ297" s="554"/>
      <c r="AR297" s="527"/>
      <c r="AS297" s="527"/>
      <c r="AT297" s="529"/>
      <c r="AU297" s="326" t="str">
        <f t="shared" ref="AU297" si="356">IFERROR(IF($D296="□",($AO296/$AK$6),($AO296/$AK$8)),"")</f>
        <v/>
      </c>
      <c r="AV297" s="326" t="str">
        <f t="shared" ref="AV297" si="357">IFERROR(IF($D296="□",($AN296/$AO$6),($AN296/$AO$8)),"")</f>
        <v/>
      </c>
      <c r="AX297" s="326" t="s">
        <v>565</v>
      </c>
      <c r="AY297" s="326" t="s">
        <v>565</v>
      </c>
    </row>
    <row r="298" spans="1:51" s="302" customFormat="1" ht="12" customHeight="1">
      <c r="A298" s="532"/>
      <c r="B298" s="535"/>
      <c r="C298" s="538"/>
      <c r="D298" s="541"/>
      <c r="E298" s="323"/>
      <c r="F298" s="546"/>
      <c r="G298" s="547"/>
      <c r="H298" s="327" t="s">
        <v>407</v>
      </c>
      <c r="I298" s="328" t="str">
        <f>IFERROR(VLOOKUP(I296,'P1'!$B:$AP,31,FALSE),"")</f>
        <v/>
      </c>
      <c r="J298" s="328" t="str">
        <f>IFERROR(VLOOKUP(J296,'P1'!$B:$AP,31,FALSE),"")</f>
        <v/>
      </c>
      <c r="K298" s="328" t="str">
        <f>IFERROR(VLOOKUP(K296,'P1'!$B:$AP,31,FALSE),"")</f>
        <v/>
      </c>
      <c r="L298" s="328" t="str">
        <f>IFERROR(VLOOKUP(L296,'P1'!$B:$AP,31,FALSE),"")</f>
        <v/>
      </c>
      <c r="M298" s="328" t="str">
        <f>IFERROR(VLOOKUP(M296,'P1'!$B:$AP,31,FALSE),"")</f>
        <v/>
      </c>
      <c r="N298" s="328" t="str">
        <f>IFERROR(VLOOKUP(N296,'P1'!$B:$AP,31,FALSE),"")</f>
        <v/>
      </c>
      <c r="O298" s="328" t="str">
        <f>IFERROR(VLOOKUP(O296,'P1'!$B:$AP,31,FALSE),"")</f>
        <v/>
      </c>
      <c r="P298" s="328" t="str">
        <f>IFERROR(VLOOKUP(P296,'P1'!$B:$AP,31,FALSE),"")</f>
        <v/>
      </c>
      <c r="Q298" s="328" t="str">
        <f>IFERROR(VLOOKUP(Q296,'P1'!$B:$AP,31,FALSE),"")</f>
        <v/>
      </c>
      <c r="R298" s="328" t="str">
        <f>IFERROR(VLOOKUP(R296,'P1'!$B:$AP,31,FALSE),"")</f>
        <v/>
      </c>
      <c r="S298" s="328" t="str">
        <f>IFERROR(VLOOKUP(S296,'P1'!$B:$AP,31,FALSE),"")</f>
        <v/>
      </c>
      <c r="T298" s="328" t="str">
        <f>IFERROR(VLOOKUP(T296,'P1'!$B:$AP,31,FALSE),"")</f>
        <v/>
      </c>
      <c r="U298" s="328" t="str">
        <f>IFERROR(VLOOKUP(U296,'P1'!$B:$AP,31,FALSE),"")</f>
        <v/>
      </c>
      <c r="V298" s="328" t="str">
        <f>IFERROR(VLOOKUP(V296,'P1'!$B:$AP,31,FALSE),"")</f>
        <v/>
      </c>
      <c r="W298" s="328" t="str">
        <f>IFERROR(VLOOKUP(W296,'P1'!$B:$AP,31,FALSE),"")</f>
        <v/>
      </c>
      <c r="X298" s="328" t="str">
        <f>IFERROR(VLOOKUP(X296,'P1'!$B:$AP,31,FALSE),"")</f>
        <v/>
      </c>
      <c r="Y298" s="328" t="str">
        <f>IFERROR(VLOOKUP(Y296,'P1'!$B:$AP,31,FALSE),"")</f>
        <v/>
      </c>
      <c r="Z298" s="328" t="str">
        <f>IFERROR(VLOOKUP(Z296,'P1'!$B:$AP,31,FALSE),"")</f>
        <v/>
      </c>
      <c r="AA298" s="328" t="str">
        <f>IFERROR(VLOOKUP(AA296,'P1'!$B:$AP,31,FALSE),"")</f>
        <v/>
      </c>
      <c r="AB298" s="328" t="str">
        <f>IFERROR(VLOOKUP(AB296,'P1'!$B:$AP,31,FALSE),"")</f>
        <v/>
      </c>
      <c r="AC298" s="328" t="str">
        <f>IFERROR(VLOOKUP(AC296,'P1'!$B:$AP,31,FALSE),"")</f>
        <v/>
      </c>
      <c r="AD298" s="328" t="str">
        <f>IFERROR(VLOOKUP(AD296,'P1'!$B:$AP,31,FALSE),"")</f>
        <v/>
      </c>
      <c r="AE298" s="328" t="str">
        <f>IFERROR(VLOOKUP(AE296,'P1'!$B:$AP,31,FALSE),"")</f>
        <v/>
      </c>
      <c r="AF298" s="328" t="str">
        <f>IFERROR(VLOOKUP(AF296,'P1'!$B:$AP,31,FALSE),"")</f>
        <v/>
      </c>
      <c r="AG298" s="328" t="str">
        <f>IFERROR(VLOOKUP(AG296,'P1'!$B:$AP,31,FALSE),"")</f>
        <v/>
      </c>
      <c r="AH298" s="328" t="str">
        <f>IFERROR(VLOOKUP(AH296,'P1'!$B:$AP,31,FALSE),"")</f>
        <v/>
      </c>
      <c r="AI298" s="328" t="str">
        <f>IFERROR(VLOOKUP(AI296,'P1'!$B:$AP,31,FALSE),"")</f>
        <v/>
      </c>
      <c r="AJ298" s="328" t="str">
        <f>IFERROR(VLOOKUP(AJ296,'P1'!$B:$AP,31,FALSE),"")</f>
        <v/>
      </c>
      <c r="AK298" s="328" t="str">
        <f>IFERROR(VLOOKUP(AK296,'P1'!$B:$AP,31,FALSE),"")</f>
        <v/>
      </c>
      <c r="AL298" s="328" t="str">
        <f>IFERROR(VLOOKUP(AL296,'P1'!$B:$AP,31,FALSE),"")</f>
        <v/>
      </c>
      <c r="AM298" s="328" t="str">
        <f>IFERROR(VLOOKUP(AM296,'P1'!$B:$AP,31,FALSE),"")</f>
        <v/>
      </c>
      <c r="AN298" s="550"/>
      <c r="AO298" s="528"/>
      <c r="AP298" s="555"/>
      <c r="AQ298" s="556"/>
      <c r="AR298" s="528"/>
      <c r="AS298" s="528"/>
      <c r="AT298" s="529"/>
      <c r="AU298" s="329"/>
      <c r="AV298" s="329"/>
      <c r="AX298" s="329"/>
      <c r="AY298" s="329"/>
    </row>
    <row r="299" spans="1:51" s="302" customFormat="1" ht="12" customHeight="1">
      <c r="A299" s="530">
        <v>93</v>
      </c>
      <c r="B299" s="533"/>
      <c r="C299" s="536"/>
      <c r="D299" s="539" t="s">
        <v>400</v>
      </c>
      <c r="E299" s="319"/>
      <c r="F299" s="542"/>
      <c r="G299" s="543"/>
      <c r="H299" s="320" t="s">
        <v>401</v>
      </c>
      <c r="I299" s="321"/>
      <c r="J299" s="321"/>
      <c r="K299" s="321"/>
      <c r="L299" s="321"/>
      <c r="M299" s="321"/>
      <c r="N299" s="321"/>
      <c r="O299" s="321"/>
      <c r="P299" s="321"/>
      <c r="Q299" s="321"/>
      <c r="R299" s="321"/>
      <c r="S299" s="321"/>
      <c r="T299" s="321"/>
      <c r="U299" s="321"/>
      <c r="V299" s="321"/>
      <c r="W299" s="321"/>
      <c r="X299" s="321"/>
      <c r="Y299" s="321"/>
      <c r="Z299" s="321"/>
      <c r="AA299" s="321"/>
      <c r="AB299" s="321"/>
      <c r="AC299" s="321"/>
      <c r="AD299" s="321"/>
      <c r="AE299" s="321"/>
      <c r="AF299" s="321"/>
      <c r="AG299" s="321"/>
      <c r="AH299" s="321"/>
      <c r="AI299" s="321"/>
      <c r="AJ299" s="321"/>
      <c r="AK299" s="321"/>
      <c r="AL299" s="321"/>
      <c r="AM299" s="321"/>
      <c r="AN299" s="548">
        <f t="shared" ref="AN299" si="358">IF(LEFT($AN$1,6)="共同生活援助",SUM(I300:AM300),SUM(I300:AM301))</f>
        <v>0</v>
      </c>
      <c r="AO299" s="526">
        <f>IF($AN$3="４週",AN299/4,AN299/(DAY(EOMONTH($I$21,0))/7))</f>
        <v>0</v>
      </c>
      <c r="AP299" s="551"/>
      <c r="AQ299" s="552"/>
      <c r="AR299" s="526" t="str">
        <f t="shared" ref="AR299" si="359">IF($AN$3="４週",AU300,AV300)</f>
        <v/>
      </c>
      <c r="AS299" s="526"/>
      <c r="AT299" s="529"/>
      <c r="AU299" s="322" t="s">
        <v>402</v>
      </c>
      <c r="AV299" s="322" t="s">
        <v>403</v>
      </c>
      <c r="AX299" s="322" t="s">
        <v>404</v>
      </c>
      <c r="AY299" s="322" t="s">
        <v>405</v>
      </c>
    </row>
    <row r="300" spans="1:51" s="302" customFormat="1" ht="12" customHeight="1">
      <c r="A300" s="531"/>
      <c r="B300" s="534"/>
      <c r="C300" s="537"/>
      <c r="D300" s="540"/>
      <c r="E300" s="323"/>
      <c r="F300" s="544"/>
      <c r="G300" s="545"/>
      <c r="H300" s="324" t="s">
        <v>406</v>
      </c>
      <c r="I300" s="328" t="str">
        <f>IFERROR(VLOOKUP(I299,'P1'!$B:$AP,41,FALSE),"")</f>
        <v/>
      </c>
      <c r="J300" s="328" t="str">
        <f>IFERROR(VLOOKUP(J299,'P1'!$B:$AP,41,FALSE),"")</f>
        <v/>
      </c>
      <c r="K300" s="328" t="str">
        <f>IFERROR(VLOOKUP(K299,'P1'!$B:$AP,41,FALSE),"")</f>
        <v/>
      </c>
      <c r="L300" s="328" t="str">
        <f>IFERROR(VLOOKUP(L299,'P1'!$B:$AP,41,FALSE),"")</f>
        <v/>
      </c>
      <c r="M300" s="328" t="str">
        <f>IFERROR(VLOOKUP(M299,'P1'!$B:$AP,41,FALSE),"")</f>
        <v/>
      </c>
      <c r="N300" s="328" t="str">
        <f>IFERROR(VLOOKUP(N299,'P1'!$B:$AP,41,FALSE),"")</f>
        <v/>
      </c>
      <c r="O300" s="328" t="str">
        <f>IFERROR(VLOOKUP(O299,'P1'!$B:$AP,41,FALSE),"")</f>
        <v/>
      </c>
      <c r="P300" s="328" t="str">
        <f>IFERROR(VLOOKUP(P299,'P1'!$B:$AP,41,FALSE),"")</f>
        <v/>
      </c>
      <c r="Q300" s="328" t="str">
        <f>IFERROR(VLOOKUP(Q299,'P1'!$B:$AP,41,FALSE),"")</f>
        <v/>
      </c>
      <c r="R300" s="328" t="str">
        <f>IFERROR(VLOOKUP(R299,'P1'!$B:$AP,41,FALSE),"")</f>
        <v/>
      </c>
      <c r="S300" s="328" t="str">
        <f>IFERROR(VLOOKUP(S299,'P1'!$B:$AP,41,FALSE),"")</f>
        <v/>
      </c>
      <c r="T300" s="328" t="str">
        <f>IFERROR(VLOOKUP(T299,'P1'!$B:$AP,41,FALSE),"")</f>
        <v/>
      </c>
      <c r="U300" s="328" t="str">
        <f>IFERROR(VLOOKUP(U299,'P1'!$B:$AP,41,FALSE),"")</f>
        <v/>
      </c>
      <c r="V300" s="328" t="str">
        <f>IFERROR(VLOOKUP(V299,'P1'!$B:$AP,41,FALSE),"")</f>
        <v/>
      </c>
      <c r="W300" s="328" t="str">
        <f>IFERROR(VLOOKUP(W299,'P1'!$B:$AP,41,FALSE),"")</f>
        <v/>
      </c>
      <c r="X300" s="328" t="str">
        <f>IFERROR(VLOOKUP(X299,'P1'!$B:$AP,41,FALSE),"")</f>
        <v/>
      </c>
      <c r="Y300" s="328" t="str">
        <f>IFERROR(VLOOKUP(Y299,'P1'!$B:$AP,41,FALSE),"")</f>
        <v/>
      </c>
      <c r="Z300" s="328" t="str">
        <f>IFERROR(VLOOKUP(Z299,'P1'!$B:$AP,41,FALSE),"")</f>
        <v/>
      </c>
      <c r="AA300" s="328" t="str">
        <f>IFERROR(VLOOKUP(AA299,'P1'!$B:$AP,41,FALSE),"")</f>
        <v/>
      </c>
      <c r="AB300" s="328" t="str">
        <f>IFERROR(VLOOKUP(AB299,'P1'!$B:$AP,41,FALSE),"")</f>
        <v/>
      </c>
      <c r="AC300" s="328" t="str">
        <f>IFERROR(VLOOKUP(AC299,'P1'!$B:$AP,41,FALSE),"")</f>
        <v/>
      </c>
      <c r="AD300" s="328" t="str">
        <f>IFERROR(VLOOKUP(AD299,'P1'!$B:$AP,41,FALSE),"")</f>
        <v/>
      </c>
      <c r="AE300" s="328" t="str">
        <f>IFERROR(VLOOKUP(AE299,'P1'!$B:$AP,41,FALSE),"")</f>
        <v/>
      </c>
      <c r="AF300" s="328" t="str">
        <f>IFERROR(VLOOKUP(AF299,'P1'!$B:$AP,41,FALSE),"")</f>
        <v/>
      </c>
      <c r="AG300" s="328" t="str">
        <f>IFERROR(VLOOKUP(AG299,'P1'!$B:$AP,41,FALSE),"")</f>
        <v/>
      </c>
      <c r="AH300" s="328" t="str">
        <f>IFERROR(VLOOKUP(AH299,'P1'!$B:$AP,41,FALSE),"")</f>
        <v/>
      </c>
      <c r="AI300" s="328" t="str">
        <f>IFERROR(VLOOKUP(AI299,'P1'!$B:$AP,41,FALSE),"")</f>
        <v/>
      </c>
      <c r="AJ300" s="328" t="str">
        <f>IFERROR(VLOOKUP(AJ299,'P1'!$B:$AP,41,FALSE),"")</f>
        <v/>
      </c>
      <c r="AK300" s="328" t="str">
        <f>IFERROR(VLOOKUP(AK299,'P1'!$B:$AP,41,FALSE),"")</f>
        <v/>
      </c>
      <c r="AL300" s="328" t="str">
        <f>IFERROR(VLOOKUP(AL299,'P1'!$B:$AP,41,FALSE),"")</f>
        <v/>
      </c>
      <c r="AM300" s="328" t="str">
        <f>IFERROR(VLOOKUP(AM299,'P1'!$B:$AP,41,FALSE),"")</f>
        <v/>
      </c>
      <c r="AN300" s="549"/>
      <c r="AO300" s="527"/>
      <c r="AP300" s="553"/>
      <c r="AQ300" s="554"/>
      <c r="AR300" s="527"/>
      <c r="AS300" s="527"/>
      <c r="AT300" s="529"/>
      <c r="AU300" s="326" t="str">
        <f t="shared" ref="AU300" si="360">IFERROR(IF($D299="□",($AO299/$AK$6),($AO299/$AK$8)),"")</f>
        <v/>
      </c>
      <c r="AV300" s="326" t="str">
        <f t="shared" ref="AV300" si="361">IFERROR(IF($D299="□",($AN299/$AO$6),($AN299/$AO$8)),"")</f>
        <v/>
      </c>
      <c r="AX300" s="326" t="s">
        <v>565</v>
      </c>
      <c r="AY300" s="326" t="s">
        <v>565</v>
      </c>
    </row>
    <row r="301" spans="1:51" s="302" customFormat="1" ht="12" customHeight="1">
      <c r="A301" s="532"/>
      <c r="B301" s="535"/>
      <c r="C301" s="538"/>
      <c r="D301" s="541"/>
      <c r="E301" s="323"/>
      <c r="F301" s="546"/>
      <c r="G301" s="547"/>
      <c r="H301" s="327" t="s">
        <v>407</v>
      </c>
      <c r="I301" s="328" t="str">
        <f>IFERROR(VLOOKUP(I299,'P1'!$B:$AP,31,FALSE),"")</f>
        <v/>
      </c>
      <c r="J301" s="328" t="str">
        <f>IFERROR(VLOOKUP(J299,'P1'!$B:$AP,31,FALSE),"")</f>
        <v/>
      </c>
      <c r="K301" s="328" t="str">
        <f>IFERROR(VLOOKUP(K299,'P1'!$B:$AP,31,FALSE),"")</f>
        <v/>
      </c>
      <c r="L301" s="328" t="str">
        <f>IFERROR(VLOOKUP(L299,'P1'!$B:$AP,31,FALSE),"")</f>
        <v/>
      </c>
      <c r="M301" s="328" t="str">
        <f>IFERROR(VLOOKUP(M299,'P1'!$B:$AP,31,FALSE),"")</f>
        <v/>
      </c>
      <c r="N301" s="328" t="str">
        <f>IFERROR(VLOOKUP(N299,'P1'!$B:$AP,31,FALSE),"")</f>
        <v/>
      </c>
      <c r="O301" s="328" t="str">
        <f>IFERROR(VLOOKUP(O299,'P1'!$B:$AP,31,FALSE),"")</f>
        <v/>
      </c>
      <c r="P301" s="328" t="str">
        <f>IFERROR(VLOOKUP(P299,'P1'!$B:$AP,31,FALSE),"")</f>
        <v/>
      </c>
      <c r="Q301" s="328" t="str">
        <f>IFERROR(VLOOKUP(Q299,'P1'!$B:$AP,31,FALSE),"")</f>
        <v/>
      </c>
      <c r="R301" s="328" t="str">
        <f>IFERROR(VLOOKUP(R299,'P1'!$B:$AP,31,FALSE),"")</f>
        <v/>
      </c>
      <c r="S301" s="328" t="str">
        <f>IFERROR(VLOOKUP(S299,'P1'!$B:$AP,31,FALSE),"")</f>
        <v/>
      </c>
      <c r="T301" s="328" t="str">
        <f>IFERROR(VLOOKUP(T299,'P1'!$B:$AP,31,FALSE),"")</f>
        <v/>
      </c>
      <c r="U301" s="328" t="str">
        <f>IFERROR(VLOOKUP(U299,'P1'!$B:$AP,31,FALSE),"")</f>
        <v/>
      </c>
      <c r="V301" s="328" t="str">
        <f>IFERROR(VLOOKUP(V299,'P1'!$B:$AP,31,FALSE),"")</f>
        <v/>
      </c>
      <c r="W301" s="328" t="str">
        <f>IFERROR(VLOOKUP(W299,'P1'!$B:$AP,31,FALSE),"")</f>
        <v/>
      </c>
      <c r="X301" s="328" t="str">
        <f>IFERROR(VLOOKUP(X299,'P1'!$B:$AP,31,FALSE),"")</f>
        <v/>
      </c>
      <c r="Y301" s="328" t="str">
        <f>IFERROR(VLOOKUP(Y299,'P1'!$B:$AP,31,FALSE),"")</f>
        <v/>
      </c>
      <c r="Z301" s="328" t="str">
        <f>IFERROR(VLOOKUP(Z299,'P1'!$B:$AP,31,FALSE),"")</f>
        <v/>
      </c>
      <c r="AA301" s="328" t="str">
        <f>IFERROR(VLOOKUP(AA299,'P1'!$B:$AP,31,FALSE),"")</f>
        <v/>
      </c>
      <c r="AB301" s="328" t="str">
        <f>IFERROR(VLOOKUP(AB299,'P1'!$B:$AP,31,FALSE),"")</f>
        <v/>
      </c>
      <c r="AC301" s="328" t="str">
        <f>IFERROR(VLOOKUP(AC299,'P1'!$B:$AP,31,FALSE),"")</f>
        <v/>
      </c>
      <c r="AD301" s="328" t="str">
        <f>IFERROR(VLOOKUP(AD299,'P1'!$B:$AP,31,FALSE),"")</f>
        <v/>
      </c>
      <c r="AE301" s="328" t="str">
        <f>IFERROR(VLOOKUP(AE299,'P1'!$B:$AP,31,FALSE),"")</f>
        <v/>
      </c>
      <c r="AF301" s="328" t="str">
        <f>IFERROR(VLOOKUP(AF299,'P1'!$B:$AP,31,FALSE),"")</f>
        <v/>
      </c>
      <c r="AG301" s="328" t="str">
        <f>IFERROR(VLOOKUP(AG299,'P1'!$B:$AP,31,FALSE),"")</f>
        <v/>
      </c>
      <c r="AH301" s="328" t="str">
        <f>IFERROR(VLOOKUP(AH299,'P1'!$B:$AP,31,FALSE),"")</f>
        <v/>
      </c>
      <c r="AI301" s="328" t="str">
        <f>IFERROR(VLOOKUP(AI299,'P1'!$B:$AP,31,FALSE),"")</f>
        <v/>
      </c>
      <c r="AJ301" s="328" t="str">
        <f>IFERROR(VLOOKUP(AJ299,'P1'!$B:$AP,31,FALSE),"")</f>
        <v/>
      </c>
      <c r="AK301" s="328" t="str">
        <f>IFERROR(VLOOKUP(AK299,'P1'!$B:$AP,31,FALSE),"")</f>
        <v/>
      </c>
      <c r="AL301" s="328" t="str">
        <f>IFERROR(VLOOKUP(AL299,'P1'!$B:$AP,31,FALSE),"")</f>
        <v/>
      </c>
      <c r="AM301" s="328" t="str">
        <f>IFERROR(VLOOKUP(AM299,'P1'!$B:$AP,31,FALSE),"")</f>
        <v/>
      </c>
      <c r="AN301" s="550"/>
      <c r="AO301" s="528"/>
      <c r="AP301" s="555"/>
      <c r="AQ301" s="556"/>
      <c r="AR301" s="528"/>
      <c r="AS301" s="528"/>
      <c r="AT301" s="529"/>
      <c r="AU301" s="329"/>
      <c r="AV301" s="329"/>
      <c r="AX301" s="329"/>
      <c r="AY301" s="329"/>
    </row>
    <row r="302" spans="1:51" s="302" customFormat="1" ht="12" customHeight="1">
      <c r="A302" s="530">
        <v>94</v>
      </c>
      <c r="B302" s="533"/>
      <c r="C302" s="536"/>
      <c r="D302" s="539" t="s">
        <v>400</v>
      </c>
      <c r="E302" s="319"/>
      <c r="F302" s="542"/>
      <c r="G302" s="543"/>
      <c r="H302" s="320" t="s">
        <v>401</v>
      </c>
      <c r="I302" s="321"/>
      <c r="J302" s="321"/>
      <c r="K302" s="321"/>
      <c r="L302" s="321"/>
      <c r="M302" s="321"/>
      <c r="N302" s="321"/>
      <c r="O302" s="321"/>
      <c r="P302" s="321"/>
      <c r="Q302" s="321"/>
      <c r="R302" s="321"/>
      <c r="S302" s="321"/>
      <c r="T302" s="321"/>
      <c r="U302" s="321"/>
      <c r="V302" s="321"/>
      <c r="W302" s="321"/>
      <c r="X302" s="321"/>
      <c r="Y302" s="321"/>
      <c r="Z302" s="321"/>
      <c r="AA302" s="321"/>
      <c r="AB302" s="321"/>
      <c r="AC302" s="321"/>
      <c r="AD302" s="321"/>
      <c r="AE302" s="321"/>
      <c r="AF302" s="321"/>
      <c r="AG302" s="321"/>
      <c r="AH302" s="321"/>
      <c r="AI302" s="321"/>
      <c r="AJ302" s="321"/>
      <c r="AK302" s="321"/>
      <c r="AL302" s="321"/>
      <c r="AM302" s="321"/>
      <c r="AN302" s="548">
        <f t="shared" ref="AN302" si="362">IF(LEFT($AN$1,6)="共同生活援助",SUM(I303:AM303),SUM(I303:AM304))</f>
        <v>0</v>
      </c>
      <c r="AO302" s="526">
        <f>IF($AN$3="４週",AN302/4,AN302/(DAY(EOMONTH($I$21,0))/7))</f>
        <v>0</v>
      </c>
      <c r="AP302" s="551"/>
      <c r="AQ302" s="552"/>
      <c r="AR302" s="526" t="str">
        <f t="shared" ref="AR302" si="363">IF($AN$3="４週",AU303,AV303)</f>
        <v/>
      </c>
      <c r="AS302" s="526"/>
      <c r="AT302" s="529"/>
      <c r="AU302" s="322" t="s">
        <v>402</v>
      </c>
      <c r="AV302" s="322" t="s">
        <v>403</v>
      </c>
      <c r="AX302" s="322" t="s">
        <v>404</v>
      </c>
      <c r="AY302" s="322" t="s">
        <v>405</v>
      </c>
    </row>
    <row r="303" spans="1:51" s="302" customFormat="1" ht="12" customHeight="1">
      <c r="A303" s="531"/>
      <c r="B303" s="534"/>
      <c r="C303" s="537"/>
      <c r="D303" s="540"/>
      <c r="E303" s="323"/>
      <c r="F303" s="544"/>
      <c r="G303" s="545"/>
      <c r="H303" s="324" t="s">
        <v>406</v>
      </c>
      <c r="I303" s="328" t="str">
        <f>IFERROR(VLOOKUP(I302,'P1'!$B:$AP,41,FALSE),"")</f>
        <v/>
      </c>
      <c r="J303" s="328" t="str">
        <f>IFERROR(VLOOKUP(J302,'P1'!$B:$AP,41,FALSE),"")</f>
        <v/>
      </c>
      <c r="K303" s="328" t="str">
        <f>IFERROR(VLOOKUP(K302,'P1'!$B:$AP,41,FALSE),"")</f>
        <v/>
      </c>
      <c r="L303" s="328" t="str">
        <f>IFERROR(VLOOKUP(L302,'P1'!$B:$AP,41,FALSE),"")</f>
        <v/>
      </c>
      <c r="M303" s="328" t="str">
        <f>IFERROR(VLOOKUP(M302,'P1'!$B:$AP,41,FALSE),"")</f>
        <v/>
      </c>
      <c r="N303" s="328" t="str">
        <f>IFERROR(VLOOKUP(N302,'P1'!$B:$AP,41,FALSE),"")</f>
        <v/>
      </c>
      <c r="O303" s="328" t="str">
        <f>IFERROR(VLOOKUP(O302,'P1'!$B:$AP,41,FALSE),"")</f>
        <v/>
      </c>
      <c r="P303" s="328" t="str">
        <f>IFERROR(VLOOKUP(P302,'P1'!$B:$AP,41,FALSE),"")</f>
        <v/>
      </c>
      <c r="Q303" s="328" t="str">
        <f>IFERROR(VLOOKUP(Q302,'P1'!$B:$AP,41,FALSE),"")</f>
        <v/>
      </c>
      <c r="R303" s="328" t="str">
        <f>IFERROR(VLOOKUP(R302,'P1'!$B:$AP,41,FALSE),"")</f>
        <v/>
      </c>
      <c r="S303" s="328" t="str">
        <f>IFERROR(VLOOKUP(S302,'P1'!$B:$AP,41,FALSE),"")</f>
        <v/>
      </c>
      <c r="T303" s="328" t="str">
        <f>IFERROR(VLOOKUP(T302,'P1'!$B:$AP,41,FALSE),"")</f>
        <v/>
      </c>
      <c r="U303" s="328" t="str">
        <f>IFERROR(VLOOKUP(U302,'P1'!$B:$AP,41,FALSE),"")</f>
        <v/>
      </c>
      <c r="V303" s="328" t="str">
        <f>IFERROR(VLOOKUP(V302,'P1'!$B:$AP,41,FALSE),"")</f>
        <v/>
      </c>
      <c r="W303" s="328" t="str">
        <f>IFERROR(VLOOKUP(W302,'P1'!$B:$AP,41,FALSE),"")</f>
        <v/>
      </c>
      <c r="X303" s="328" t="str">
        <f>IFERROR(VLOOKUP(X302,'P1'!$B:$AP,41,FALSE),"")</f>
        <v/>
      </c>
      <c r="Y303" s="328" t="str">
        <f>IFERROR(VLOOKUP(Y302,'P1'!$B:$AP,41,FALSE),"")</f>
        <v/>
      </c>
      <c r="Z303" s="328" t="str">
        <f>IFERROR(VLOOKUP(Z302,'P1'!$B:$AP,41,FALSE),"")</f>
        <v/>
      </c>
      <c r="AA303" s="328" t="str">
        <f>IFERROR(VLOOKUP(AA302,'P1'!$B:$AP,41,FALSE),"")</f>
        <v/>
      </c>
      <c r="AB303" s="328" t="str">
        <f>IFERROR(VLOOKUP(AB302,'P1'!$B:$AP,41,FALSE),"")</f>
        <v/>
      </c>
      <c r="AC303" s="328" t="str">
        <f>IFERROR(VLOOKUP(AC302,'P1'!$B:$AP,41,FALSE),"")</f>
        <v/>
      </c>
      <c r="AD303" s="328" t="str">
        <f>IFERROR(VLOOKUP(AD302,'P1'!$B:$AP,41,FALSE),"")</f>
        <v/>
      </c>
      <c r="AE303" s="328" t="str">
        <f>IFERROR(VLOOKUP(AE302,'P1'!$B:$AP,41,FALSE),"")</f>
        <v/>
      </c>
      <c r="AF303" s="328" t="str">
        <f>IFERROR(VLOOKUP(AF302,'P1'!$B:$AP,41,FALSE),"")</f>
        <v/>
      </c>
      <c r="AG303" s="328" t="str">
        <f>IFERROR(VLOOKUP(AG302,'P1'!$B:$AP,41,FALSE),"")</f>
        <v/>
      </c>
      <c r="AH303" s="328" t="str">
        <f>IFERROR(VLOOKUP(AH302,'P1'!$B:$AP,41,FALSE),"")</f>
        <v/>
      </c>
      <c r="AI303" s="328" t="str">
        <f>IFERROR(VLOOKUP(AI302,'P1'!$B:$AP,41,FALSE),"")</f>
        <v/>
      </c>
      <c r="AJ303" s="328" t="str">
        <f>IFERROR(VLOOKUP(AJ302,'P1'!$B:$AP,41,FALSE),"")</f>
        <v/>
      </c>
      <c r="AK303" s="328" t="str">
        <f>IFERROR(VLOOKUP(AK302,'P1'!$B:$AP,41,FALSE),"")</f>
        <v/>
      </c>
      <c r="AL303" s="328" t="str">
        <f>IFERROR(VLOOKUP(AL302,'P1'!$B:$AP,41,FALSE),"")</f>
        <v/>
      </c>
      <c r="AM303" s="328" t="str">
        <f>IFERROR(VLOOKUP(AM302,'P1'!$B:$AP,41,FALSE),"")</f>
        <v/>
      </c>
      <c r="AN303" s="549"/>
      <c r="AO303" s="527"/>
      <c r="AP303" s="553"/>
      <c r="AQ303" s="554"/>
      <c r="AR303" s="527"/>
      <c r="AS303" s="527"/>
      <c r="AT303" s="529"/>
      <c r="AU303" s="326" t="str">
        <f t="shared" ref="AU303" si="364">IFERROR(IF($D302="□",($AO302/$AK$6),($AO302/$AK$8)),"")</f>
        <v/>
      </c>
      <c r="AV303" s="326" t="str">
        <f t="shared" ref="AV303" si="365">IFERROR(IF($D302="□",($AN302/$AO$6),($AN302/$AO$8)),"")</f>
        <v/>
      </c>
      <c r="AX303" s="326" t="s">
        <v>565</v>
      </c>
      <c r="AY303" s="326" t="s">
        <v>565</v>
      </c>
    </row>
    <row r="304" spans="1:51" s="302" customFormat="1" ht="12" customHeight="1">
      <c r="A304" s="532"/>
      <c r="B304" s="535"/>
      <c r="C304" s="538"/>
      <c r="D304" s="541"/>
      <c r="E304" s="323"/>
      <c r="F304" s="546"/>
      <c r="G304" s="547"/>
      <c r="H304" s="327" t="s">
        <v>407</v>
      </c>
      <c r="I304" s="328" t="str">
        <f>IFERROR(VLOOKUP(I302,'P1'!$B:$AP,31,FALSE),"")</f>
        <v/>
      </c>
      <c r="J304" s="328" t="str">
        <f>IFERROR(VLOOKUP(J302,'P1'!$B:$AP,31,FALSE),"")</f>
        <v/>
      </c>
      <c r="K304" s="328" t="str">
        <f>IFERROR(VLOOKUP(K302,'P1'!$B:$AP,31,FALSE),"")</f>
        <v/>
      </c>
      <c r="L304" s="328" t="str">
        <f>IFERROR(VLOOKUP(L302,'P1'!$B:$AP,31,FALSE),"")</f>
        <v/>
      </c>
      <c r="M304" s="328" t="str">
        <f>IFERROR(VLOOKUP(M302,'P1'!$B:$AP,31,FALSE),"")</f>
        <v/>
      </c>
      <c r="N304" s="328" t="str">
        <f>IFERROR(VLOOKUP(N302,'P1'!$B:$AP,31,FALSE),"")</f>
        <v/>
      </c>
      <c r="O304" s="328" t="str">
        <f>IFERROR(VLOOKUP(O302,'P1'!$B:$AP,31,FALSE),"")</f>
        <v/>
      </c>
      <c r="P304" s="328" t="str">
        <f>IFERROR(VLOOKUP(P302,'P1'!$B:$AP,31,FALSE),"")</f>
        <v/>
      </c>
      <c r="Q304" s="328" t="str">
        <f>IFERROR(VLOOKUP(Q302,'P1'!$B:$AP,31,FALSE),"")</f>
        <v/>
      </c>
      <c r="R304" s="328" t="str">
        <f>IFERROR(VLOOKUP(R302,'P1'!$B:$AP,31,FALSE),"")</f>
        <v/>
      </c>
      <c r="S304" s="328" t="str">
        <f>IFERROR(VLOOKUP(S302,'P1'!$B:$AP,31,FALSE),"")</f>
        <v/>
      </c>
      <c r="T304" s="328" t="str">
        <f>IFERROR(VLOOKUP(T302,'P1'!$B:$AP,31,FALSE),"")</f>
        <v/>
      </c>
      <c r="U304" s="328" t="str">
        <f>IFERROR(VLOOKUP(U302,'P1'!$B:$AP,31,FALSE),"")</f>
        <v/>
      </c>
      <c r="V304" s="328" t="str">
        <f>IFERROR(VLOOKUP(V302,'P1'!$B:$AP,31,FALSE),"")</f>
        <v/>
      </c>
      <c r="W304" s="328" t="str">
        <f>IFERROR(VLOOKUP(W302,'P1'!$B:$AP,31,FALSE),"")</f>
        <v/>
      </c>
      <c r="X304" s="328" t="str">
        <f>IFERROR(VLOOKUP(X302,'P1'!$B:$AP,31,FALSE),"")</f>
        <v/>
      </c>
      <c r="Y304" s="328" t="str">
        <f>IFERROR(VLOOKUP(Y302,'P1'!$B:$AP,31,FALSE),"")</f>
        <v/>
      </c>
      <c r="Z304" s="328" t="str">
        <f>IFERROR(VLOOKUP(Z302,'P1'!$B:$AP,31,FALSE),"")</f>
        <v/>
      </c>
      <c r="AA304" s="328" t="str">
        <f>IFERROR(VLOOKUP(AA302,'P1'!$B:$AP,31,FALSE),"")</f>
        <v/>
      </c>
      <c r="AB304" s="328" t="str">
        <f>IFERROR(VLOOKUP(AB302,'P1'!$B:$AP,31,FALSE),"")</f>
        <v/>
      </c>
      <c r="AC304" s="328" t="str">
        <f>IFERROR(VLOOKUP(AC302,'P1'!$B:$AP,31,FALSE),"")</f>
        <v/>
      </c>
      <c r="AD304" s="328" t="str">
        <f>IFERROR(VLOOKUP(AD302,'P1'!$B:$AP,31,FALSE),"")</f>
        <v/>
      </c>
      <c r="AE304" s="328" t="str">
        <f>IFERROR(VLOOKUP(AE302,'P1'!$B:$AP,31,FALSE),"")</f>
        <v/>
      </c>
      <c r="AF304" s="328" t="str">
        <f>IFERROR(VLOOKUP(AF302,'P1'!$B:$AP,31,FALSE),"")</f>
        <v/>
      </c>
      <c r="AG304" s="328" t="str">
        <f>IFERROR(VLOOKUP(AG302,'P1'!$B:$AP,31,FALSE),"")</f>
        <v/>
      </c>
      <c r="AH304" s="328" t="str">
        <f>IFERROR(VLOOKUP(AH302,'P1'!$B:$AP,31,FALSE),"")</f>
        <v/>
      </c>
      <c r="AI304" s="328" t="str">
        <f>IFERROR(VLOOKUP(AI302,'P1'!$B:$AP,31,FALSE),"")</f>
        <v/>
      </c>
      <c r="AJ304" s="328" t="str">
        <f>IFERROR(VLOOKUP(AJ302,'P1'!$B:$AP,31,FALSE),"")</f>
        <v/>
      </c>
      <c r="AK304" s="328" t="str">
        <f>IFERROR(VLOOKUP(AK302,'P1'!$B:$AP,31,FALSE),"")</f>
        <v/>
      </c>
      <c r="AL304" s="328" t="str">
        <f>IFERROR(VLOOKUP(AL302,'P1'!$B:$AP,31,FALSE),"")</f>
        <v/>
      </c>
      <c r="AM304" s="328" t="str">
        <f>IFERROR(VLOOKUP(AM302,'P1'!$B:$AP,31,FALSE),"")</f>
        <v/>
      </c>
      <c r="AN304" s="550"/>
      <c r="AO304" s="528"/>
      <c r="AP304" s="555"/>
      <c r="AQ304" s="556"/>
      <c r="AR304" s="528"/>
      <c r="AS304" s="528"/>
      <c r="AT304" s="529"/>
      <c r="AU304" s="329"/>
      <c r="AV304" s="329"/>
      <c r="AX304" s="329"/>
      <c r="AY304" s="329"/>
    </row>
    <row r="305" spans="1:51" s="302" customFormat="1" ht="12" customHeight="1">
      <c r="A305" s="530">
        <v>95</v>
      </c>
      <c r="B305" s="533"/>
      <c r="C305" s="536"/>
      <c r="D305" s="539" t="s">
        <v>400</v>
      </c>
      <c r="E305" s="319"/>
      <c r="F305" s="542"/>
      <c r="G305" s="543"/>
      <c r="H305" s="320" t="s">
        <v>401</v>
      </c>
      <c r="I305" s="321"/>
      <c r="J305" s="321"/>
      <c r="K305" s="321"/>
      <c r="L305" s="321"/>
      <c r="M305" s="321"/>
      <c r="N305" s="321"/>
      <c r="O305" s="321"/>
      <c r="P305" s="321"/>
      <c r="Q305" s="321"/>
      <c r="R305" s="321"/>
      <c r="S305" s="321"/>
      <c r="T305" s="321"/>
      <c r="U305" s="321"/>
      <c r="V305" s="321"/>
      <c r="W305" s="321"/>
      <c r="X305" s="321"/>
      <c r="Y305" s="321"/>
      <c r="Z305" s="321"/>
      <c r="AA305" s="321"/>
      <c r="AB305" s="321"/>
      <c r="AC305" s="321"/>
      <c r="AD305" s="321"/>
      <c r="AE305" s="321"/>
      <c r="AF305" s="321"/>
      <c r="AG305" s="321"/>
      <c r="AH305" s="321"/>
      <c r="AI305" s="321"/>
      <c r="AJ305" s="321"/>
      <c r="AK305" s="321"/>
      <c r="AL305" s="321"/>
      <c r="AM305" s="321"/>
      <c r="AN305" s="548">
        <f t="shared" ref="AN305" si="366">IF(LEFT($AN$1,6)="共同生活援助",SUM(I306:AM306),SUM(I306:AM307))</f>
        <v>0</v>
      </c>
      <c r="AO305" s="526">
        <f>IF($AN$3="４週",AN305/4,AN305/(DAY(EOMONTH($I$21,0))/7))</f>
        <v>0</v>
      </c>
      <c r="AP305" s="551"/>
      <c r="AQ305" s="552"/>
      <c r="AR305" s="526" t="str">
        <f t="shared" ref="AR305" si="367">IF($AN$3="４週",AU306,AV306)</f>
        <v/>
      </c>
      <c r="AS305" s="526"/>
      <c r="AT305" s="529"/>
      <c r="AU305" s="322" t="s">
        <v>402</v>
      </c>
      <c r="AV305" s="322" t="s">
        <v>403</v>
      </c>
      <c r="AX305" s="322" t="s">
        <v>404</v>
      </c>
      <c r="AY305" s="322" t="s">
        <v>405</v>
      </c>
    </row>
    <row r="306" spans="1:51" s="302" customFormat="1" ht="12" customHeight="1">
      <c r="A306" s="531"/>
      <c r="B306" s="534"/>
      <c r="C306" s="537"/>
      <c r="D306" s="540"/>
      <c r="E306" s="323"/>
      <c r="F306" s="544"/>
      <c r="G306" s="545"/>
      <c r="H306" s="324" t="s">
        <v>406</v>
      </c>
      <c r="I306" s="328" t="str">
        <f>IFERROR(VLOOKUP(I305,'P1'!$B:$AP,41,FALSE),"")</f>
        <v/>
      </c>
      <c r="J306" s="328" t="str">
        <f>IFERROR(VLOOKUP(J305,'P1'!$B:$AP,41,FALSE),"")</f>
        <v/>
      </c>
      <c r="K306" s="328" t="str">
        <f>IFERROR(VLOOKUP(K305,'P1'!$B:$AP,41,FALSE),"")</f>
        <v/>
      </c>
      <c r="L306" s="328" t="str">
        <f>IFERROR(VLOOKUP(L305,'P1'!$B:$AP,41,FALSE),"")</f>
        <v/>
      </c>
      <c r="M306" s="328" t="str">
        <f>IFERROR(VLOOKUP(M305,'P1'!$B:$AP,41,FALSE),"")</f>
        <v/>
      </c>
      <c r="N306" s="328" t="str">
        <f>IFERROR(VLOOKUP(N305,'P1'!$B:$AP,41,FALSE),"")</f>
        <v/>
      </c>
      <c r="O306" s="328" t="str">
        <f>IFERROR(VLOOKUP(O305,'P1'!$B:$AP,41,FALSE),"")</f>
        <v/>
      </c>
      <c r="P306" s="328" t="str">
        <f>IFERROR(VLOOKUP(P305,'P1'!$B:$AP,41,FALSE),"")</f>
        <v/>
      </c>
      <c r="Q306" s="328" t="str">
        <f>IFERROR(VLOOKUP(Q305,'P1'!$B:$AP,41,FALSE),"")</f>
        <v/>
      </c>
      <c r="R306" s="328" t="str">
        <f>IFERROR(VLOOKUP(R305,'P1'!$B:$AP,41,FALSE),"")</f>
        <v/>
      </c>
      <c r="S306" s="328" t="str">
        <f>IFERROR(VLOOKUP(S305,'P1'!$B:$AP,41,FALSE),"")</f>
        <v/>
      </c>
      <c r="T306" s="328" t="str">
        <f>IFERROR(VLOOKUP(T305,'P1'!$B:$AP,41,FALSE),"")</f>
        <v/>
      </c>
      <c r="U306" s="328" t="str">
        <f>IFERROR(VLOOKUP(U305,'P1'!$B:$AP,41,FALSE),"")</f>
        <v/>
      </c>
      <c r="V306" s="328" t="str">
        <f>IFERROR(VLOOKUP(V305,'P1'!$B:$AP,41,FALSE),"")</f>
        <v/>
      </c>
      <c r="W306" s="328" t="str">
        <f>IFERROR(VLOOKUP(W305,'P1'!$B:$AP,41,FALSE),"")</f>
        <v/>
      </c>
      <c r="X306" s="328" t="str">
        <f>IFERROR(VLOOKUP(X305,'P1'!$B:$AP,41,FALSE),"")</f>
        <v/>
      </c>
      <c r="Y306" s="328" t="str">
        <f>IFERROR(VLOOKUP(Y305,'P1'!$B:$AP,41,FALSE),"")</f>
        <v/>
      </c>
      <c r="Z306" s="328" t="str">
        <f>IFERROR(VLOOKUP(Z305,'P1'!$B:$AP,41,FALSE),"")</f>
        <v/>
      </c>
      <c r="AA306" s="328" t="str">
        <f>IFERROR(VLOOKUP(AA305,'P1'!$B:$AP,41,FALSE),"")</f>
        <v/>
      </c>
      <c r="AB306" s="328" t="str">
        <f>IFERROR(VLOOKUP(AB305,'P1'!$B:$AP,41,FALSE),"")</f>
        <v/>
      </c>
      <c r="AC306" s="328" t="str">
        <f>IFERROR(VLOOKUP(AC305,'P1'!$B:$AP,41,FALSE),"")</f>
        <v/>
      </c>
      <c r="AD306" s="328" t="str">
        <f>IFERROR(VLOOKUP(AD305,'P1'!$B:$AP,41,FALSE),"")</f>
        <v/>
      </c>
      <c r="AE306" s="328" t="str">
        <f>IFERROR(VLOOKUP(AE305,'P1'!$B:$AP,41,FALSE),"")</f>
        <v/>
      </c>
      <c r="AF306" s="328" t="str">
        <f>IFERROR(VLOOKUP(AF305,'P1'!$B:$AP,41,FALSE),"")</f>
        <v/>
      </c>
      <c r="AG306" s="328" t="str">
        <f>IFERROR(VLOOKUP(AG305,'P1'!$B:$AP,41,FALSE),"")</f>
        <v/>
      </c>
      <c r="AH306" s="328" t="str">
        <f>IFERROR(VLOOKUP(AH305,'P1'!$B:$AP,41,FALSE),"")</f>
        <v/>
      </c>
      <c r="AI306" s="328" t="str">
        <f>IFERROR(VLOOKUP(AI305,'P1'!$B:$AP,41,FALSE),"")</f>
        <v/>
      </c>
      <c r="AJ306" s="328" t="str">
        <f>IFERROR(VLOOKUP(AJ305,'P1'!$B:$AP,41,FALSE),"")</f>
        <v/>
      </c>
      <c r="AK306" s="328" t="str">
        <f>IFERROR(VLOOKUP(AK305,'P1'!$B:$AP,41,FALSE),"")</f>
        <v/>
      </c>
      <c r="AL306" s="328" t="str">
        <f>IFERROR(VLOOKUP(AL305,'P1'!$B:$AP,41,FALSE),"")</f>
        <v/>
      </c>
      <c r="AM306" s="328" t="str">
        <f>IFERROR(VLOOKUP(AM305,'P1'!$B:$AP,41,FALSE),"")</f>
        <v/>
      </c>
      <c r="AN306" s="549"/>
      <c r="AO306" s="527"/>
      <c r="AP306" s="553"/>
      <c r="AQ306" s="554"/>
      <c r="AR306" s="527"/>
      <c r="AS306" s="527"/>
      <c r="AT306" s="529"/>
      <c r="AU306" s="326" t="str">
        <f t="shared" ref="AU306" si="368">IFERROR(IF($D305="□",($AO305/$AK$6),($AO305/$AK$8)),"")</f>
        <v/>
      </c>
      <c r="AV306" s="326" t="str">
        <f t="shared" ref="AV306" si="369">IFERROR(IF($D305="□",($AN305/$AO$6),($AN305/$AO$8)),"")</f>
        <v/>
      </c>
      <c r="AX306" s="326" t="s">
        <v>565</v>
      </c>
      <c r="AY306" s="326" t="s">
        <v>565</v>
      </c>
    </row>
    <row r="307" spans="1:51" s="302" customFormat="1" ht="12" customHeight="1">
      <c r="A307" s="532"/>
      <c r="B307" s="535"/>
      <c r="C307" s="538"/>
      <c r="D307" s="541"/>
      <c r="E307" s="323"/>
      <c r="F307" s="546"/>
      <c r="G307" s="547"/>
      <c r="H307" s="327" t="s">
        <v>407</v>
      </c>
      <c r="I307" s="328" t="str">
        <f>IFERROR(VLOOKUP(I305,'P1'!$B:$AP,31,FALSE),"")</f>
        <v/>
      </c>
      <c r="J307" s="328" t="str">
        <f>IFERROR(VLOOKUP(J305,'P1'!$B:$AP,31,FALSE),"")</f>
        <v/>
      </c>
      <c r="K307" s="328" t="str">
        <f>IFERROR(VLOOKUP(K305,'P1'!$B:$AP,31,FALSE),"")</f>
        <v/>
      </c>
      <c r="L307" s="328" t="str">
        <f>IFERROR(VLOOKUP(L305,'P1'!$B:$AP,31,FALSE),"")</f>
        <v/>
      </c>
      <c r="M307" s="328" t="str">
        <f>IFERROR(VLOOKUP(M305,'P1'!$B:$AP,31,FALSE),"")</f>
        <v/>
      </c>
      <c r="N307" s="328" t="str">
        <f>IFERROR(VLOOKUP(N305,'P1'!$B:$AP,31,FALSE),"")</f>
        <v/>
      </c>
      <c r="O307" s="328" t="str">
        <f>IFERROR(VLOOKUP(O305,'P1'!$B:$AP,31,FALSE),"")</f>
        <v/>
      </c>
      <c r="P307" s="328" t="str">
        <f>IFERROR(VLOOKUP(P305,'P1'!$B:$AP,31,FALSE),"")</f>
        <v/>
      </c>
      <c r="Q307" s="328" t="str">
        <f>IFERROR(VLOOKUP(Q305,'P1'!$B:$AP,31,FALSE),"")</f>
        <v/>
      </c>
      <c r="R307" s="328" t="str">
        <f>IFERROR(VLOOKUP(R305,'P1'!$B:$AP,31,FALSE),"")</f>
        <v/>
      </c>
      <c r="S307" s="328" t="str">
        <f>IFERROR(VLOOKUP(S305,'P1'!$B:$AP,31,FALSE),"")</f>
        <v/>
      </c>
      <c r="T307" s="328" t="str">
        <f>IFERROR(VLOOKUP(T305,'P1'!$B:$AP,31,FALSE),"")</f>
        <v/>
      </c>
      <c r="U307" s="328" t="str">
        <f>IFERROR(VLOOKUP(U305,'P1'!$B:$AP,31,FALSE),"")</f>
        <v/>
      </c>
      <c r="V307" s="328" t="str">
        <f>IFERROR(VLOOKUP(V305,'P1'!$B:$AP,31,FALSE),"")</f>
        <v/>
      </c>
      <c r="W307" s="328" t="str">
        <f>IFERROR(VLOOKUP(W305,'P1'!$B:$AP,31,FALSE),"")</f>
        <v/>
      </c>
      <c r="X307" s="328" t="str">
        <f>IFERROR(VLOOKUP(X305,'P1'!$B:$AP,31,FALSE),"")</f>
        <v/>
      </c>
      <c r="Y307" s="328" t="str">
        <f>IFERROR(VLOOKUP(Y305,'P1'!$B:$AP,31,FALSE),"")</f>
        <v/>
      </c>
      <c r="Z307" s="328" t="str">
        <f>IFERROR(VLOOKUP(Z305,'P1'!$B:$AP,31,FALSE),"")</f>
        <v/>
      </c>
      <c r="AA307" s="328" t="str">
        <f>IFERROR(VLOOKUP(AA305,'P1'!$B:$AP,31,FALSE),"")</f>
        <v/>
      </c>
      <c r="AB307" s="328" t="str">
        <f>IFERROR(VLOOKUP(AB305,'P1'!$B:$AP,31,FALSE),"")</f>
        <v/>
      </c>
      <c r="AC307" s="328" t="str">
        <f>IFERROR(VLOOKUP(AC305,'P1'!$B:$AP,31,FALSE),"")</f>
        <v/>
      </c>
      <c r="AD307" s="328" t="str">
        <f>IFERROR(VLOOKUP(AD305,'P1'!$B:$AP,31,FALSE),"")</f>
        <v/>
      </c>
      <c r="AE307" s="328" t="str">
        <f>IFERROR(VLOOKUP(AE305,'P1'!$B:$AP,31,FALSE),"")</f>
        <v/>
      </c>
      <c r="AF307" s="328" t="str">
        <f>IFERROR(VLOOKUP(AF305,'P1'!$B:$AP,31,FALSE),"")</f>
        <v/>
      </c>
      <c r="AG307" s="328" t="str">
        <f>IFERROR(VLOOKUP(AG305,'P1'!$B:$AP,31,FALSE),"")</f>
        <v/>
      </c>
      <c r="AH307" s="328" t="str">
        <f>IFERROR(VLOOKUP(AH305,'P1'!$B:$AP,31,FALSE),"")</f>
        <v/>
      </c>
      <c r="AI307" s="328" t="str">
        <f>IFERROR(VLOOKUP(AI305,'P1'!$B:$AP,31,FALSE),"")</f>
        <v/>
      </c>
      <c r="AJ307" s="328" t="str">
        <f>IFERROR(VLOOKUP(AJ305,'P1'!$B:$AP,31,FALSE),"")</f>
        <v/>
      </c>
      <c r="AK307" s="328" t="str">
        <f>IFERROR(VLOOKUP(AK305,'P1'!$B:$AP,31,FALSE),"")</f>
        <v/>
      </c>
      <c r="AL307" s="328" t="str">
        <f>IFERROR(VLOOKUP(AL305,'P1'!$B:$AP,31,FALSE),"")</f>
        <v/>
      </c>
      <c r="AM307" s="328" t="str">
        <f>IFERROR(VLOOKUP(AM305,'P1'!$B:$AP,31,FALSE),"")</f>
        <v/>
      </c>
      <c r="AN307" s="550"/>
      <c r="AO307" s="528"/>
      <c r="AP307" s="555"/>
      <c r="AQ307" s="556"/>
      <c r="AR307" s="528"/>
      <c r="AS307" s="528"/>
      <c r="AT307" s="529"/>
      <c r="AU307" s="329"/>
      <c r="AV307" s="329"/>
      <c r="AX307" s="329"/>
      <c r="AY307" s="329"/>
    </row>
    <row r="308" spans="1:51" s="302" customFormat="1" ht="12" customHeight="1">
      <c r="A308" s="530">
        <v>96</v>
      </c>
      <c r="B308" s="533"/>
      <c r="C308" s="536"/>
      <c r="D308" s="539" t="s">
        <v>400</v>
      </c>
      <c r="E308" s="319"/>
      <c r="F308" s="542"/>
      <c r="G308" s="543"/>
      <c r="H308" s="320" t="s">
        <v>401</v>
      </c>
      <c r="I308" s="321"/>
      <c r="J308" s="321"/>
      <c r="K308" s="321"/>
      <c r="L308" s="321"/>
      <c r="M308" s="321"/>
      <c r="N308" s="321"/>
      <c r="O308" s="321"/>
      <c r="P308" s="321"/>
      <c r="Q308" s="321"/>
      <c r="R308" s="321"/>
      <c r="S308" s="321"/>
      <c r="T308" s="321"/>
      <c r="U308" s="321"/>
      <c r="V308" s="321"/>
      <c r="W308" s="321"/>
      <c r="X308" s="321"/>
      <c r="Y308" s="321"/>
      <c r="Z308" s="321"/>
      <c r="AA308" s="321"/>
      <c r="AB308" s="321"/>
      <c r="AC308" s="321"/>
      <c r="AD308" s="321"/>
      <c r="AE308" s="321"/>
      <c r="AF308" s="321"/>
      <c r="AG308" s="321"/>
      <c r="AH308" s="321"/>
      <c r="AI308" s="321"/>
      <c r="AJ308" s="321"/>
      <c r="AK308" s="321"/>
      <c r="AL308" s="321"/>
      <c r="AM308" s="321"/>
      <c r="AN308" s="548">
        <f t="shared" ref="AN308" si="370">IF(LEFT($AN$1,6)="共同生活援助",SUM(I309:AM309),SUM(I309:AM310))</f>
        <v>0</v>
      </c>
      <c r="AO308" s="526">
        <f>IF($AN$3="４週",AN308/4,AN308/(DAY(EOMONTH($I$21,0))/7))</f>
        <v>0</v>
      </c>
      <c r="AP308" s="551"/>
      <c r="AQ308" s="552"/>
      <c r="AR308" s="526" t="str">
        <f t="shared" ref="AR308" si="371">IF($AN$3="４週",AU309,AV309)</f>
        <v/>
      </c>
      <c r="AS308" s="526"/>
      <c r="AT308" s="529"/>
      <c r="AU308" s="322" t="s">
        <v>402</v>
      </c>
      <c r="AV308" s="322" t="s">
        <v>403</v>
      </c>
      <c r="AX308" s="322" t="s">
        <v>404</v>
      </c>
      <c r="AY308" s="322" t="s">
        <v>405</v>
      </c>
    </row>
    <row r="309" spans="1:51" s="302" customFormat="1" ht="12" customHeight="1">
      <c r="A309" s="531"/>
      <c r="B309" s="534"/>
      <c r="C309" s="537"/>
      <c r="D309" s="540"/>
      <c r="E309" s="323"/>
      <c r="F309" s="544"/>
      <c r="G309" s="545"/>
      <c r="H309" s="324" t="s">
        <v>406</v>
      </c>
      <c r="I309" s="328" t="str">
        <f>IFERROR(VLOOKUP(I308,'P1'!$B:$AP,41,FALSE),"")</f>
        <v/>
      </c>
      <c r="J309" s="328" t="str">
        <f>IFERROR(VLOOKUP(J308,'P1'!$B:$AP,41,FALSE),"")</f>
        <v/>
      </c>
      <c r="K309" s="328" t="str">
        <f>IFERROR(VLOOKUP(K308,'P1'!$B:$AP,41,FALSE),"")</f>
        <v/>
      </c>
      <c r="L309" s="328" t="str">
        <f>IFERROR(VLOOKUP(L308,'P1'!$B:$AP,41,FALSE),"")</f>
        <v/>
      </c>
      <c r="M309" s="328" t="str">
        <f>IFERROR(VLOOKUP(M308,'P1'!$B:$AP,41,FALSE),"")</f>
        <v/>
      </c>
      <c r="N309" s="328" t="str">
        <f>IFERROR(VLOOKUP(N308,'P1'!$B:$AP,41,FALSE),"")</f>
        <v/>
      </c>
      <c r="O309" s="328" t="str">
        <f>IFERROR(VLOOKUP(O308,'P1'!$B:$AP,41,FALSE),"")</f>
        <v/>
      </c>
      <c r="P309" s="328" t="str">
        <f>IFERROR(VLOOKUP(P308,'P1'!$B:$AP,41,FALSE),"")</f>
        <v/>
      </c>
      <c r="Q309" s="328" t="str">
        <f>IFERROR(VLOOKUP(Q308,'P1'!$B:$AP,41,FALSE),"")</f>
        <v/>
      </c>
      <c r="R309" s="328" t="str">
        <f>IFERROR(VLOOKUP(R308,'P1'!$B:$AP,41,FALSE),"")</f>
        <v/>
      </c>
      <c r="S309" s="328" t="str">
        <f>IFERROR(VLOOKUP(S308,'P1'!$B:$AP,41,FALSE),"")</f>
        <v/>
      </c>
      <c r="T309" s="328" t="str">
        <f>IFERROR(VLOOKUP(T308,'P1'!$B:$AP,41,FALSE),"")</f>
        <v/>
      </c>
      <c r="U309" s="328" t="str">
        <f>IFERROR(VLOOKUP(U308,'P1'!$B:$AP,41,FALSE),"")</f>
        <v/>
      </c>
      <c r="V309" s="328" t="str">
        <f>IFERROR(VLOOKUP(V308,'P1'!$B:$AP,41,FALSE),"")</f>
        <v/>
      </c>
      <c r="W309" s="328" t="str">
        <f>IFERROR(VLOOKUP(W308,'P1'!$B:$AP,41,FALSE),"")</f>
        <v/>
      </c>
      <c r="X309" s="328" t="str">
        <f>IFERROR(VLOOKUP(X308,'P1'!$B:$AP,41,FALSE),"")</f>
        <v/>
      </c>
      <c r="Y309" s="328" t="str">
        <f>IFERROR(VLOOKUP(Y308,'P1'!$B:$AP,41,FALSE),"")</f>
        <v/>
      </c>
      <c r="Z309" s="328" t="str">
        <f>IFERROR(VLOOKUP(Z308,'P1'!$B:$AP,41,FALSE),"")</f>
        <v/>
      </c>
      <c r="AA309" s="328" t="str">
        <f>IFERROR(VLOOKUP(AA308,'P1'!$B:$AP,41,FALSE),"")</f>
        <v/>
      </c>
      <c r="AB309" s="328" t="str">
        <f>IFERROR(VLOOKUP(AB308,'P1'!$B:$AP,41,FALSE),"")</f>
        <v/>
      </c>
      <c r="AC309" s="328" t="str">
        <f>IFERROR(VLOOKUP(AC308,'P1'!$B:$AP,41,FALSE),"")</f>
        <v/>
      </c>
      <c r="AD309" s="328" t="str">
        <f>IFERROR(VLOOKUP(AD308,'P1'!$B:$AP,41,FALSE),"")</f>
        <v/>
      </c>
      <c r="AE309" s="328" t="str">
        <f>IFERROR(VLOOKUP(AE308,'P1'!$B:$AP,41,FALSE),"")</f>
        <v/>
      </c>
      <c r="AF309" s="328" t="str">
        <f>IFERROR(VLOOKUP(AF308,'P1'!$B:$AP,41,FALSE),"")</f>
        <v/>
      </c>
      <c r="AG309" s="328" t="str">
        <f>IFERROR(VLOOKUP(AG308,'P1'!$B:$AP,41,FALSE),"")</f>
        <v/>
      </c>
      <c r="AH309" s="328" t="str">
        <f>IFERROR(VLOOKUP(AH308,'P1'!$B:$AP,41,FALSE),"")</f>
        <v/>
      </c>
      <c r="AI309" s="328" t="str">
        <f>IFERROR(VLOOKUP(AI308,'P1'!$B:$AP,41,FALSE),"")</f>
        <v/>
      </c>
      <c r="AJ309" s="328" t="str">
        <f>IFERROR(VLOOKUP(AJ308,'P1'!$B:$AP,41,FALSE),"")</f>
        <v/>
      </c>
      <c r="AK309" s="328" t="str">
        <f>IFERROR(VLOOKUP(AK308,'P1'!$B:$AP,41,FALSE),"")</f>
        <v/>
      </c>
      <c r="AL309" s="328" t="str">
        <f>IFERROR(VLOOKUP(AL308,'P1'!$B:$AP,41,FALSE),"")</f>
        <v/>
      </c>
      <c r="AM309" s="328" t="str">
        <f>IFERROR(VLOOKUP(AM308,'P1'!$B:$AP,41,FALSE),"")</f>
        <v/>
      </c>
      <c r="AN309" s="549"/>
      <c r="AO309" s="527"/>
      <c r="AP309" s="553"/>
      <c r="AQ309" s="554"/>
      <c r="AR309" s="527"/>
      <c r="AS309" s="527"/>
      <c r="AT309" s="529"/>
      <c r="AU309" s="326" t="str">
        <f t="shared" ref="AU309" si="372">IFERROR(IF($D308="□",($AO308/$AK$6),($AO308/$AK$8)),"")</f>
        <v/>
      </c>
      <c r="AV309" s="326" t="str">
        <f t="shared" ref="AV309" si="373">IFERROR(IF($D308="□",($AN308/$AO$6),($AN308/$AO$8)),"")</f>
        <v/>
      </c>
      <c r="AX309" s="326" t="s">
        <v>565</v>
      </c>
      <c r="AY309" s="326" t="s">
        <v>565</v>
      </c>
    </row>
    <row r="310" spans="1:51" s="302" customFormat="1" ht="12" customHeight="1">
      <c r="A310" s="532"/>
      <c r="B310" s="535"/>
      <c r="C310" s="538"/>
      <c r="D310" s="541"/>
      <c r="E310" s="323"/>
      <c r="F310" s="546"/>
      <c r="G310" s="547"/>
      <c r="H310" s="327" t="s">
        <v>407</v>
      </c>
      <c r="I310" s="330" t="str">
        <f>IFERROR(VLOOKUP(I308,'P1'!$B:$AP,31,FALSE),"")</f>
        <v/>
      </c>
      <c r="J310" s="328" t="str">
        <f>IFERROR(VLOOKUP(J308,'P1'!$B:$AP,31,FALSE),"")</f>
        <v/>
      </c>
      <c r="K310" s="328" t="str">
        <f>IFERROR(VLOOKUP(K308,'P1'!$B:$AP,31,FALSE),"")</f>
        <v/>
      </c>
      <c r="L310" s="328" t="str">
        <f>IFERROR(VLOOKUP(L308,'P1'!$B:$AP,31,FALSE),"")</f>
        <v/>
      </c>
      <c r="M310" s="328" t="str">
        <f>IFERROR(VLOOKUP(M308,'P1'!$B:$AP,31,FALSE),"")</f>
        <v/>
      </c>
      <c r="N310" s="328" t="str">
        <f>IFERROR(VLOOKUP(N308,'P1'!$B:$AP,31,FALSE),"")</f>
        <v/>
      </c>
      <c r="O310" s="328" t="str">
        <f>IFERROR(VLOOKUP(O308,'P1'!$B:$AP,31,FALSE),"")</f>
        <v/>
      </c>
      <c r="P310" s="328" t="str">
        <f>IFERROR(VLOOKUP(P308,'P1'!$B:$AP,31,FALSE),"")</f>
        <v/>
      </c>
      <c r="Q310" s="328" t="str">
        <f>IFERROR(VLOOKUP(Q308,'P1'!$B:$AP,31,FALSE),"")</f>
        <v/>
      </c>
      <c r="R310" s="328" t="str">
        <f>IFERROR(VLOOKUP(R308,'P1'!$B:$AP,31,FALSE),"")</f>
        <v/>
      </c>
      <c r="S310" s="328" t="str">
        <f>IFERROR(VLOOKUP(S308,'P1'!$B:$AP,31,FALSE),"")</f>
        <v/>
      </c>
      <c r="T310" s="328" t="str">
        <f>IFERROR(VLOOKUP(T308,'P1'!$B:$AP,31,FALSE),"")</f>
        <v/>
      </c>
      <c r="U310" s="328" t="str">
        <f>IFERROR(VLOOKUP(U308,'P1'!$B:$AP,31,FALSE),"")</f>
        <v/>
      </c>
      <c r="V310" s="328" t="str">
        <f>IFERROR(VLOOKUP(V308,'P1'!$B:$AP,31,FALSE),"")</f>
        <v/>
      </c>
      <c r="W310" s="328" t="str">
        <f>IFERROR(VLOOKUP(W308,'P1'!$B:$AP,31,FALSE),"")</f>
        <v/>
      </c>
      <c r="X310" s="328" t="str">
        <f>IFERROR(VLOOKUP(X308,'P1'!$B:$AP,31,FALSE),"")</f>
        <v/>
      </c>
      <c r="Y310" s="328" t="str">
        <f>IFERROR(VLOOKUP(Y308,'P1'!$B:$AP,31,FALSE),"")</f>
        <v/>
      </c>
      <c r="Z310" s="328" t="str">
        <f>IFERROR(VLOOKUP(Z308,'P1'!$B:$AP,31,FALSE),"")</f>
        <v/>
      </c>
      <c r="AA310" s="328" t="str">
        <f>IFERROR(VLOOKUP(AA308,'P1'!$B:$AP,31,FALSE),"")</f>
        <v/>
      </c>
      <c r="AB310" s="328" t="str">
        <f>IFERROR(VLOOKUP(AB308,'P1'!$B:$AP,31,FALSE),"")</f>
        <v/>
      </c>
      <c r="AC310" s="328" t="str">
        <f>IFERROR(VLOOKUP(AC308,'P1'!$B:$AP,31,FALSE),"")</f>
        <v/>
      </c>
      <c r="AD310" s="328" t="str">
        <f>IFERROR(VLOOKUP(AD308,'P1'!$B:$AP,31,FALSE),"")</f>
        <v/>
      </c>
      <c r="AE310" s="328" t="str">
        <f>IFERROR(VLOOKUP(AE308,'P1'!$B:$AP,31,FALSE),"")</f>
        <v/>
      </c>
      <c r="AF310" s="328" t="str">
        <f>IFERROR(VLOOKUP(AF308,'P1'!$B:$AP,31,FALSE),"")</f>
        <v/>
      </c>
      <c r="AG310" s="328" t="str">
        <f>IFERROR(VLOOKUP(AG308,'P1'!$B:$AP,31,FALSE),"")</f>
        <v/>
      </c>
      <c r="AH310" s="328" t="str">
        <f>IFERROR(VLOOKUP(AH308,'P1'!$B:$AP,31,FALSE),"")</f>
        <v/>
      </c>
      <c r="AI310" s="328" t="str">
        <f>IFERROR(VLOOKUP(AI308,'P1'!$B:$AP,31,FALSE),"")</f>
        <v/>
      </c>
      <c r="AJ310" s="328" t="str">
        <f>IFERROR(VLOOKUP(AJ308,'P1'!$B:$AP,31,FALSE),"")</f>
        <v/>
      </c>
      <c r="AK310" s="328" t="str">
        <f>IFERROR(VLOOKUP(AK308,'P1'!$B:$AP,31,FALSE),"")</f>
        <v/>
      </c>
      <c r="AL310" s="328" t="str">
        <f>IFERROR(VLOOKUP(AL308,'P1'!$B:$AP,31,FALSE),"")</f>
        <v/>
      </c>
      <c r="AM310" s="328" t="str">
        <f>IFERROR(VLOOKUP(AM308,'P1'!$B:$AP,31,FALSE),"")</f>
        <v/>
      </c>
      <c r="AN310" s="550"/>
      <c r="AO310" s="528"/>
      <c r="AP310" s="555"/>
      <c r="AQ310" s="556"/>
      <c r="AR310" s="528"/>
      <c r="AS310" s="528"/>
      <c r="AT310" s="529"/>
      <c r="AU310" s="329"/>
      <c r="AV310" s="329"/>
      <c r="AX310" s="329"/>
      <c r="AY310" s="329"/>
    </row>
    <row r="311" spans="1:51" s="302" customFormat="1" ht="12" customHeight="1">
      <c r="A311" s="530">
        <v>97</v>
      </c>
      <c r="B311" s="533"/>
      <c r="C311" s="536"/>
      <c r="D311" s="539" t="s">
        <v>400</v>
      </c>
      <c r="E311" s="319"/>
      <c r="F311" s="542"/>
      <c r="G311" s="543"/>
      <c r="H311" s="320" t="s">
        <v>401</v>
      </c>
      <c r="I311" s="321"/>
      <c r="J311" s="321"/>
      <c r="K311" s="321"/>
      <c r="L311" s="321"/>
      <c r="M311" s="321"/>
      <c r="N311" s="321"/>
      <c r="O311" s="321"/>
      <c r="P311" s="321"/>
      <c r="Q311" s="321"/>
      <c r="R311" s="321"/>
      <c r="S311" s="321"/>
      <c r="T311" s="321"/>
      <c r="U311" s="321"/>
      <c r="V311" s="321"/>
      <c r="W311" s="321"/>
      <c r="X311" s="321"/>
      <c r="Y311" s="321"/>
      <c r="Z311" s="321"/>
      <c r="AA311" s="321"/>
      <c r="AB311" s="321"/>
      <c r="AC311" s="321"/>
      <c r="AD311" s="321"/>
      <c r="AE311" s="321"/>
      <c r="AF311" s="321"/>
      <c r="AG311" s="321"/>
      <c r="AH311" s="321"/>
      <c r="AI311" s="321"/>
      <c r="AJ311" s="321"/>
      <c r="AK311" s="321"/>
      <c r="AL311" s="321"/>
      <c r="AM311" s="321"/>
      <c r="AN311" s="548">
        <f t="shared" ref="AN311" si="374">IF(LEFT($AN$1,6)="共同生活援助",SUM(I312:AM312),SUM(I312:AM313))</f>
        <v>0</v>
      </c>
      <c r="AO311" s="526">
        <f>IF($AN$3="４週",AN311/4,AN311/(DAY(EOMONTH($I$21,0))/7))</f>
        <v>0</v>
      </c>
      <c r="AP311" s="551"/>
      <c r="AQ311" s="552"/>
      <c r="AR311" s="526" t="str">
        <f t="shared" ref="AR311" si="375">IF($AN$3="４週",AU312,AV312)</f>
        <v/>
      </c>
      <c r="AS311" s="526"/>
      <c r="AT311" s="529"/>
      <c r="AU311" s="322" t="s">
        <v>402</v>
      </c>
      <c r="AV311" s="322" t="s">
        <v>403</v>
      </c>
      <c r="AX311" s="322" t="s">
        <v>404</v>
      </c>
      <c r="AY311" s="322" t="s">
        <v>405</v>
      </c>
    </row>
    <row r="312" spans="1:51" s="302" customFormat="1" ht="12" customHeight="1">
      <c r="A312" s="531"/>
      <c r="B312" s="534"/>
      <c r="C312" s="537"/>
      <c r="D312" s="540"/>
      <c r="E312" s="323"/>
      <c r="F312" s="544"/>
      <c r="G312" s="545"/>
      <c r="H312" s="324" t="s">
        <v>406</v>
      </c>
      <c r="I312" s="328" t="str">
        <f>IFERROR(VLOOKUP(I311,'P1'!$B:$AP,41,FALSE),"")</f>
        <v/>
      </c>
      <c r="J312" s="328" t="str">
        <f>IFERROR(VLOOKUP(J311,'P1'!$B:$AP,41,FALSE),"")</f>
        <v/>
      </c>
      <c r="K312" s="328" t="str">
        <f>IFERROR(VLOOKUP(K311,'P1'!$B:$AP,41,FALSE),"")</f>
        <v/>
      </c>
      <c r="L312" s="328" t="str">
        <f>IFERROR(VLOOKUP(L311,'P1'!$B:$AP,41,FALSE),"")</f>
        <v/>
      </c>
      <c r="M312" s="328" t="str">
        <f>IFERROR(VLOOKUP(M311,'P1'!$B:$AP,41,FALSE),"")</f>
        <v/>
      </c>
      <c r="N312" s="328" t="str">
        <f>IFERROR(VLOOKUP(N311,'P1'!$B:$AP,41,FALSE),"")</f>
        <v/>
      </c>
      <c r="O312" s="328" t="str">
        <f>IFERROR(VLOOKUP(O311,'P1'!$B:$AP,41,FALSE),"")</f>
        <v/>
      </c>
      <c r="P312" s="328" t="str">
        <f>IFERROR(VLOOKUP(P311,'P1'!$B:$AP,41,FALSE),"")</f>
        <v/>
      </c>
      <c r="Q312" s="328" t="str">
        <f>IFERROR(VLOOKUP(Q311,'P1'!$B:$AP,41,FALSE),"")</f>
        <v/>
      </c>
      <c r="R312" s="328" t="str">
        <f>IFERROR(VLOOKUP(R311,'P1'!$B:$AP,41,FALSE),"")</f>
        <v/>
      </c>
      <c r="S312" s="328" t="str">
        <f>IFERROR(VLOOKUP(S311,'P1'!$B:$AP,41,FALSE),"")</f>
        <v/>
      </c>
      <c r="T312" s="328" t="str">
        <f>IFERROR(VLOOKUP(T311,'P1'!$B:$AP,41,FALSE),"")</f>
        <v/>
      </c>
      <c r="U312" s="328" t="str">
        <f>IFERROR(VLOOKUP(U311,'P1'!$B:$AP,41,FALSE),"")</f>
        <v/>
      </c>
      <c r="V312" s="328" t="str">
        <f>IFERROR(VLOOKUP(V311,'P1'!$B:$AP,41,FALSE),"")</f>
        <v/>
      </c>
      <c r="W312" s="328" t="str">
        <f>IFERROR(VLOOKUP(W311,'P1'!$B:$AP,41,FALSE),"")</f>
        <v/>
      </c>
      <c r="X312" s="328" t="str">
        <f>IFERROR(VLOOKUP(X311,'P1'!$B:$AP,41,FALSE),"")</f>
        <v/>
      </c>
      <c r="Y312" s="328" t="str">
        <f>IFERROR(VLOOKUP(Y311,'P1'!$B:$AP,41,FALSE),"")</f>
        <v/>
      </c>
      <c r="Z312" s="328" t="str">
        <f>IFERROR(VLOOKUP(Z311,'P1'!$B:$AP,41,FALSE),"")</f>
        <v/>
      </c>
      <c r="AA312" s="328" t="str">
        <f>IFERROR(VLOOKUP(AA311,'P1'!$B:$AP,41,FALSE),"")</f>
        <v/>
      </c>
      <c r="AB312" s="328" t="str">
        <f>IFERROR(VLOOKUP(AB311,'P1'!$B:$AP,41,FALSE),"")</f>
        <v/>
      </c>
      <c r="AC312" s="328" t="str">
        <f>IFERROR(VLOOKUP(AC311,'P1'!$B:$AP,41,FALSE),"")</f>
        <v/>
      </c>
      <c r="AD312" s="328" t="str">
        <f>IFERROR(VLOOKUP(AD311,'P1'!$B:$AP,41,FALSE),"")</f>
        <v/>
      </c>
      <c r="AE312" s="328" t="str">
        <f>IFERROR(VLOOKUP(AE311,'P1'!$B:$AP,41,FALSE),"")</f>
        <v/>
      </c>
      <c r="AF312" s="328" t="str">
        <f>IFERROR(VLOOKUP(AF311,'P1'!$B:$AP,41,FALSE),"")</f>
        <v/>
      </c>
      <c r="AG312" s="328" t="str">
        <f>IFERROR(VLOOKUP(AG311,'P1'!$B:$AP,41,FALSE),"")</f>
        <v/>
      </c>
      <c r="AH312" s="328" t="str">
        <f>IFERROR(VLOOKUP(AH311,'P1'!$B:$AP,41,FALSE),"")</f>
        <v/>
      </c>
      <c r="AI312" s="328" t="str">
        <f>IFERROR(VLOOKUP(AI311,'P1'!$B:$AP,41,FALSE),"")</f>
        <v/>
      </c>
      <c r="AJ312" s="328" t="str">
        <f>IFERROR(VLOOKUP(AJ311,'P1'!$B:$AP,41,FALSE),"")</f>
        <v/>
      </c>
      <c r="AK312" s="328" t="str">
        <f>IFERROR(VLOOKUP(AK311,'P1'!$B:$AP,41,FALSE),"")</f>
        <v/>
      </c>
      <c r="AL312" s="328" t="str">
        <f>IFERROR(VLOOKUP(AL311,'P1'!$B:$AP,41,FALSE),"")</f>
        <v/>
      </c>
      <c r="AM312" s="328" t="str">
        <f>IFERROR(VLOOKUP(AM311,'P1'!$B:$AP,41,FALSE),"")</f>
        <v/>
      </c>
      <c r="AN312" s="549"/>
      <c r="AO312" s="527"/>
      <c r="AP312" s="553"/>
      <c r="AQ312" s="554"/>
      <c r="AR312" s="527"/>
      <c r="AS312" s="527"/>
      <c r="AT312" s="529"/>
      <c r="AU312" s="326" t="str">
        <f t="shared" ref="AU312" si="376">IFERROR(IF($D311="□",($AO311/$AK$6),($AO311/$AK$8)),"")</f>
        <v/>
      </c>
      <c r="AV312" s="326" t="str">
        <f t="shared" ref="AV312" si="377">IFERROR(IF($D311="□",($AN311/$AO$6),($AN311/$AO$8)),"")</f>
        <v/>
      </c>
      <c r="AX312" s="326" t="s">
        <v>565</v>
      </c>
      <c r="AY312" s="326" t="s">
        <v>565</v>
      </c>
    </row>
    <row r="313" spans="1:51" s="302" customFormat="1" ht="12" customHeight="1">
      <c r="A313" s="532"/>
      <c r="B313" s="535"/>
      <c r="C313" s="538"/>
      <c r="D313" s="541"/>
      <c r="E313" s="323"/>
      <c r="F313" s="546"/>
      <c r="G313" s="547"/>
      <c r="H313" s="327" t="s">
        <v>407</v>
      </c>
      <c r="I313" s="328" t="str">
        <f>IFERROR(VLOOKUP(I311,'P1'!$B:$AP,31,FALSE),"")</f>
        <v/>
      </c>
      <c r="J313" s="328" t="str">
        <f>IFERROR(VLOOKUP(J311,'P1'!$B:$AP,31,FALSE),"")</f>
        <v/>
      </c>
      <c r="K313" s="328" t="str">
        <f>IFERROR(VLOOKUP(K311,'P1'!$B:$AP,31,FALSE),"")</f>
        <v/>
      </c>
      <c r="L313" s="328" t="str">
        <f>IFERROR(VLOOKUP(L311,'P1'!$B:$AP,31,FALSE),"")</f>
        <v/>
      </c>
      <c r="M313" s="328" t="str">
        <f>IFERROR(VLOOKUP(M311,'P1'!$B:$AP,31,FALSE),"")</f>
        <v/>
      </c>
      <c r="N313" s="328" t="str">
        <f>IFERROR(VLOOKUP(N311,'P1'!$B:$AP,31,FALSE),"")</f>
        <v/>
      </c>
      <c r="O313" s="328" t="str">
        <f>IFERROR(VLOOKUP(O311,'P1'!$B:$AP,31,FALSE),"")</f>
        <v/>
      </c>
      <c r="P313" s="328" t="str">
        <f>IFERROR(VLOOKUP(P311,'P1'!$B:$AP,31,FALSE),"")</f>
        <v/>
      </c>
      <c r="Q313" s="328" t="str">
        <f>IFERROR(VLOOKUP(Q311,'P1'!$B:$AP,31,FALSE),"")</f>
        <v/>
      </c>
      <c r="R313" s="328" t="str">
        <f>IFERROR(VLOOKUP(R311,'P1'!$B:$AP,31,FALSE),"")</f>
        <v/>
      </c>
      <c r="S313" s="328" t="str">
        <f>IFERROR(VLOOKUP(S311,'P1'!$B:$AP,31,FALSE),"")</f>
        <v/>
      </c>
      <c r="T313" s="328" t="str">
        <f>IFERROR(VLOOKUP(T311,'P1'!$B:$AP,31,FALSE),"")</f>
        <v/>
      </c>
      <c r="U313" s="328" t="str">
        <f>IFERROR(VLOOKUP(U311,'P1'!$B:$AP,31,FALSE),"")</f>
        <v/>
      </c>
      <c r="V313" s="328" t="str">
        <f>IFERROR(VLOOKUP(V311,'P1'!$B:$AP,31,FALSE),"")</f>
        <v/>
      </c>
      <c r="W313" s="328" t="str">
        <f>IFERROR(VLOOKUP(W311,'P1'!$B:$AP,31,FALSE),"")</f>
        <v/>
      </c>
      <c r="X313" s="328" t="str">
        <f>IFERROR(VLOOKUP(X311,'P1'!$B:$AP,31,FALSE),"")</f>
        <v/>
      </c>
      <c r="Y313" s="328" t="str">
        <f>IFERROR(VLOOKUP(Y311,'P1'!$B:$AP,31,FALSE),"")</f>
        <v/>
      </c>
      <c r="Z313" s="328" t="str">
        <f>IFERROR(VLOOKUP(Z311,'P1'!$B:$AP,31,FALSE),"")</f>
        <v/>
      </c>
      <c r="AA313" s="328" t="str">
        <f>IFERROR(VLOOKUP(AA311,'P1'!$B:$AP,31,FALSE),"")</f>
        <v/>
      </c>
      <c r="AB313" s="328" t="str">
        <f>IFERROR(VLOOKUP(AB311,'P1'!$B:$AP,31,FALSE),"")</f>
        <v/>
      </c>
      <c r="AC313" s="328" t="str">
        <f>IFERROR(VLOOKUP(AC311,'P1'!$B:$AP,31,FALSE),"")</f>
        <v/>
      </c>
      <c r="AD313" s="328" t="str">
        <f>IFERROR(VLOOKUP(AD311,'P1'!$B:$AP,31,FALSE),"")</f>
        <v/>
      </c>
      <c r="AE313" s="328" t="str">
        <f>IFERROR(VLOOKUP(AE311,'P1'!$B:$AP,31,FALSE),"")</f>
        <v/>
      </c>
      <c r="AF313" s="328" t="str">
        <f>IFERROR(VLOOKUP(AF311,'P1'!$B:$AP,31,FALSE),"")</f>
        <v/>
      </c>
      <c r="AG313" s="328" t="str">
        <f>IFERROR(VLOOKUP(AG311,'P1'!$B:$AP,31,FALSE),"")</f>
        <v/>
      </c>
      <c r="AH313" s="328" t="str">
        <f>IFERROR(VLOOKUP(AH311,'P1'!$B:$AP,31,FALSE),"")</f>
        <v/>
      </c>
      <c r="AI313" s="328" t="str">
        <f>IFERROR(VLOOKUP(AI311,'P1'!$B:$AP,31,FALSE),"")</f>
        <v/>
      </c>
      <c r="AJ313" s="328" t="str">
        <f>IFERROR(VLOOKUP(AJ311,'P1'!$B:$AP,31,FALSE),"")</f>
        <v/>
      </c>
      <c r="AK313" s="328" t="str">
        <f>IFERROR(VLOOKUP(AK311,'P1'!$B:$AP,31,FALSE),"")</f>
        <v/>
      </c>
      <c r="AL313" s="328" t="str">
        <f>IFERROR(VLOOKUP(AL311,'P1'!$B:$AP,31,FALSE),"")</f>
        <v/>
      </c>
      <c r="AM313" s="328" t="str">
        <f>IFERROR(VLOOKUP(AM311,'P1'!$B:$AP,31,FALSE),"")</f>
        <v/>
      </c>
      <c r="AN313" s="550"/>
      <c r="AO313" s="528"/>
      <c r="AP313" s="555"/>
      <c r="AQ313" s="556"/>
      <c r="AR313" s="528"/>
      <c r="AS313" s="528"/>
      <c r="AT313" s="529"/>
      <c r="AU313" s="329"/>
      <c r="AV313" s="329"/>
      <c r="AX313" s="329"/>
      <c r="AY313" s="329"/>
    </row>
    <row r="314" spans="1:51" s="302" customFormat="1" ht="12" customHeight="1">
      <c r="A314" s="530">
        <v>98</v>
      </c>
      <c r="B314" s="533"/>
      <c r="C314" s="536"/>
      <c r="D314" s="539" t="s">
        <v>400</v>
      </c>
      <c r="E314" s="319"/>
      <c r="F314" s="542"/>
      <c r="G314" s="543"/>
      <c r="H314" s="320" t="s">
        <v>401</v>
      </c>
      <c r="I314" s="321"/>
      <c r="J314" s="321"/>
      <c r="K314" s="321"/>
      <c r="L314" s="321"/>
      <c r="M314" s="321"/>
      <c r="N314" s="321"/>
      <c r="O314" s="321"/>
      <c r="P314" s="321"/>
      <c r="Q314" s="321"/>
      <c r="R314" s="321"/>
      <c r="S314" s="321"/>
      <c r="T314" s="321"/>
      <c r="U314" s="321"/>
      <c r="V314" s="321"/>
      <c r="W314" s="321"/>
      <c r="X314" s="321"/>
      <c r="Y314" s="321"/>
      <c r="Z314" s="321"/>
      <c r="AA314" s="321"/>
      <c r="AB314" s="321"/>
      <c r="AC314" s="321"/>
      <c r="AD314" s="321"/>
      <c r="AE314" s="321"/>
      <c r="AF314" s="321"/>
      <c r="AG314" s="321"/>
      <c r="AH314" s="321"/>
      <c r="AI314" s="321"/>
      <c r="AJ314" s="321"/>
      <c r="AK314" s="321"/>
      <c r="AL314" s="321"/>
      <c r="AM314" s="321"/>
      <c r="AN314" s="548">
        <f t="shared" ref="AN314" si="378">IF(LEFT($AN$1,6)="共同生活援助",SUM(I315:AM315),SUM(I315:AM316))</f>
        <v>0</v>
      </c>
      <c r="AO314" s="526">
        <f>IF($AN$3="４週",AN314/4,AN314/(DAY(EOMONTH($I$21,0))/7))</f>
        <v>0</v>
      </c>
      <c r="AP314" s="551"/>
      <c r="AQ314" s="552"/>
      <c r="AR314" s="526" t="str">
        <f t="shared" ref="AR314" si="379">IF($AN$3="４週",AU315,AV315)</f>
        <v/>
      </c>
      <c r="AS314" s="526"/>
      <c r="AT314" s="529"/>
      <c r="AU314" s="322" t="s">
        <v>402</v>
      </c>
      <c r="AV314" s="322" t="s">
        <v>403</v>
      </c>
      <c r="AX314" s="322" t="s">
        <v>404</v>
      </c>
      <c r="AY314" s="322" t="s">
        <v>405</v>
      </c>
    </row>
    <row r="315" spans="1:51" s="302" customFormat="1" ht="12" customHeight="1">
      <c r="A315" s="531"/>
      <c r="B315" s="534"/>
      <c r="C315" s="537"/>
      <c r="D315" s="540"/>
      <c r="E315" s="323"/>
      <c r="F315" s="544"/>
      <c r="G315" s="545"/>
      <c r="H315" s="324" t="s">
        <v>406</v>
      </c>
      <c r="I315" s="328" t="str">
        <f>IFERROR(VLOOKUP(I314,'P1'!$B:$AP,41,FALSE),"")</f>
        <v/>
      </c>
      <c r="J315" s="328" t="str">
        <f>IFERROR(VLOOKUP(J314,'P1'!$B:$AP,41,FALSE),"")</f>
        <v/>
      </c>
      <c r="K315" s="328" t="str">
        <f>IFERROR(VLOOKUP(K314,'P1'!$B:$AP,41,FALSE),"")</f>
        <v/>
      </c>
      <c r="L315" s="328" t="str">
        <f>IFERROR(VLOOKUP(L314,'P1'!$B:$AP,41,FALSE),"")</f>
        <v/>
      </c>
      <c r="M315" s="328" t="str">
        <f>IFERROR(VLOOKUP(M314,'P1'!$B:$AP,41,FALSE),"")</f>
        <v/>
      </c>
      <c r="N315" s="328" t="str">
        <f>IFERROR(VLOOKUP(N314,'P1'!$B:$AP,41,FALSE),"")</f>
        <v/>
      </c>
      <c r="O315" s="328" t="str">
        <f>IFERROR(VLOOKUP(O314,'P1'!$B:$AP,41,FALSE),"")</f>
        <v/>
      </c>
      <c r="P315" s="328" t="str">
        <f>IFERROR(VLOOKUP(P314,'P1'!$B:$AP,41,FALSE),"")</f>
        <v/>
      </c>
      <c r="Q315" s="328" t="str">
        <f>IFERROR(VLOOKUP(Q314,'P1'!$B:$AP,41,FALSE),"")</f>
        <v/>
      </c>
      <c r="R315" s="328" t="str">
        <f>IFERROR(VLOOKUP(R314,'P1'!$B:$AP,41,FALSE),"")</f>
        <v/>
      </c>
      <c r="S315" s="328" t="str">
        <f>IFERROR(VLOOKUP(S314,'P1'!$B:$AP,41,FALSE),"")</f>
        <v/>
      </c>
      <c r="T315" s="328" t="str">
        <f>IFERROR(VLOOKUP(T314,'P1'!$B:$AP,41,FALSE),"")</f>
        <v/>
      </c>
      <c r="U315" s="328" t="str">
        <f>IFERROR(VLOOKUP(U314,'P1'!$B:$AP,41,FALSE),"")</f>
        <v/>
      </c>
      <c r="V315" s="328" t="str">
        <f>IFERROR(VLOOKUP(V314,'P1'!$B:$AP,41,FALSE),"")</f>
        <v/>
      </c>
      <c r="W315" s="328" t="str">
        <f>IFERROR(VLOOKUP(W314,'P1'!$B:$AP,41,FALSE),"")</f>
        <v/>
      </c>
      <c r="X315" s="328" t="str">
        <f>IFERROR(VLOOKUP(X314,'P1'!$B:$AP,41,FALSE),"")</f>
        <v/>
      </c>
      <c r="Y315" s="328" t="str">
        <f>IFERROR(VLOOKUP(Y314,'P1'!$B:$AP,41,FALSE),"")</f>
        <v/>
      </c>
      <c r="Z315" s="328" t="str">
        <f>IFERROR(VLOOKUP(Z314,'P1'!$B:$AP,41,FALSE),"")</f>
        <v/>
      </c>
      <c r="AA315" s="328" t="str">
        <f>IFERROR(VLOOKUP(AA314,'P1'!$B:$AP,41,FALSE),"")</f>
        <v/>
      </c>
      <c r="AB315" s="328" t="str">
        <f>IFERROR(VLOOKUP(AB314,'P1'!$B:$AP,41,FALSE),"")</f>
        <v/>
      </c>
      <c r="AC315" s="328" t="str">
        <f>IFERROR(VLOOKUP(AC314,'P1'!$B:$AP,41,FALSE),"")</f>
        <v/>
      </c>
      <c r="AD315" s="328" t="str">
        <f>IFERROR(VLOOKUP(AD314,'P1'!$B:$AP,41,FALSE),"")</f>
        <v/>
      </c>
      <c r="AE315" s="328" t="str">
        <f>IFERROR(VLOOKUP(AE314,'P1'!$B:$AP,41,FALSE),"")</f>
        <v/>
      </c>
      <c r="AF315" s="328" t="str">
        <f>IFERROR(VLOOKUP(AF314,'P1'!$B:$AP,41,FALSE),"")</f>
        <v/>
      </c>
      <c r="AG315" s="328" t="str">
        <f>IFERROR(VLOOKUP(AG314,'P1'!$B:$AP,41,FALSE),"")</f>
        <v/>
      </c>
      <c r="AH315" s="328" t="str">
        <f>IFERROR(VLOOKUP(AH314,'P1'!$B:$AP,41,FALSE),"")</f>
        <v/>
      </c>
      <c r="AI315" s="328" t="str">
        <f>IFERROR(VLOOKUP(AI314,'P1'!$B:$AP,41,FALSE),"")</f>
        <v/>
      </c>
      <c r="AJ315" s="328" t="str">
        <f>IFERROR(VLOOKUP(AJ314,'P1'!$B:$AP,41,FALSE),"")</f>
        <v/>
      </c>
      <c r="AK315" s="328" t="str">
        <f>IFERROR(VLOOKUP(AK314,'P1'!$B:$AP,41,FALSE),"")</f>
        <v/>
      </c>
      <c r="AL315" s="328" t="str">
        <f>IFERROR(VLOOKUP(AL314,'P1'!$B:$AP,41,FALSE),"")</f>
        <v/>
      </c>
      <c r="AM315" s="328" t="str">
        <f>IFERROR(VLOOKUP(AM314,'P1'!$B:$AP,41,FALSE),"")</f>
        <v/>
      </c>
      <c r="AN315" s="549"/>
      <c r="AO315" s="527"/>
      <c r="AP315" s="553"/>
      <c r="AQ315" s="554"/>
      <c r="AR315" s="527"/>
      <c r="AS315" s="527"/>
      <c r="AT315" s="529"/>
      <c r="AU315" s="326" t="str">
        <f t="shared" ref="AU315" si="380">IFERROR(IF($D314="□",($AO314/$AK$6),($AO314/$AK$8)),"")</f>
        <v/>
      </c>
      <c r="AV315" s="326" t="str">
        <f t="shared" ref="AV315" si="381">IFERROR(IF($D314="□",($AN314/$AO$6),($AN314/$AO$8)),"")</f>
        <v/>
      </c>
      <c r="AX315" s="326" t="s">
        <v>565</v>
      </c>
      <c r="AY315" s="326" t="s">
        <v>565</v>
      </c>
    </row>
    <row r="316" spans="1:51" s="302" customFormat="1" ht="12" customHeight="1">
      <c r="A316" s="532"/>
      <c r="B316" s="535"/>
      <c r="C316" s="538"/>
      <c r="D316" s="541"/>
      <c r="E316" s="323"/>
      <c r="F316" s="546"/>
      <c r="G316" s="547"/>
      <c r="H316" s="327" t="s">
        <v>407</v>
      </c>
      <c r="I316" s="328" t="str">
        <f>IFERROR(VLOOKUP(I314,'P1'!$B:$AP,31,FALSE),"")</f>
        <v/>
      </c>
      <c r="J316" s="328" t="str">
        <f>IFERROR(VLOOKUP(J314,'P1'!$B:$AP,31,FALSE),"")</f>
        <v/>
      </c>
      <c r="K316" s="328" t="str">
        <f>IFERROR(VLOOKUP(K314,'P1'!$B:$AP,31,FALSE),"")</f>
        <v/>
      </c>
      <c r="L316" s="328" t="str">
        <f>IFERROR(VLOOKUP(L314,'P1'!$B:$AP,31,FALSE),"")</f>
        <v/>
      </c>
      <c r="M316" s="328" t="str">
        <f>IFERROR(VLOOKUP(M314,'P1'!$B:$AP,31,FALSE),"")</f>
        <v/>
      </c>
      <c r="N316" s="328" t="str">
        <f>IFERROR(VLOOKUP(N314,'P1'!$B:$AP,31,FALSE),"")</f>
        <v/>
      </c>
      <c r="O316" s="328" t="str">
        <f>IFERROR(VLOOKUP(O314,'P1'!$B:$AP,31,FALSE),"")</f>
        <v/>
      </c>
      <c r="P316" s="328" t="str">
        <f>IFERROR(VLOOKUP(P314,'P1'!$B:$AP,31,FALSE),"")</f>
        <v/>
      </c>
      <c r="Q316" s="328" t="str">
        <f>IFERROR(VLOOKUP(Q314,'P1'!$B:$AP,31,FALSE),"")</f>
        <v/>
      </c>
      <c r="R316" s="328" t="str">
        <f>IFERROR(VLOOKUP(R314,'P1'!$B:$AP,31,FALSE),"")</f>
        <v/>
      </c>
      <c r="S316" s="328" t="str">
        <f>IFERROR(VLOOKUP(S314,'P1'!$B:$AP,31,FALSE),"")</f>
        <v/>
      </c>
      <c r="T316" s="328" t="str">
        <f>IFERROR(VLOOKUP(T314,'P1'!$B:$AP,31,FALSE),"")</f>
        <v/>
      </c>
      <c r="U316" s="328" t="str">
        <f>IFERROR(VLOOKUP(U314,'P1'!$B:$AP,31,FALSE),"")</f>
        <v/>
      </c>
      <c r="V316" s="328" t="str">
        <f>IFERROR(VLOOKUP(V314,'P1'!$B:$AP,31,FALSE),"")</f>
        <v/>
      </c>
      <c r="W316" s="328" t="str">
        <f>IFERROR(VLOOKUP(W314,'P1'!$B:$AP,31,FALSE),"")</f>
        <v/>
      </c>
      <c r="X316" s="328" t="str">
        <f>IFERROR(VLOOKUP(X314,'P1'!$B:$AP,31,FALSE),"")</f>
        <v/>
      </c>
      <c r="Y316" s="328" t="str">
        <f>IFERROR(VLOOKUP(Y314,'P1'!$B:$AP,31,FALSE),"")</f>
        <v/>
      </c>
      <c r="Z316" s="328" t="str">
        <f>IFERROR(VLOOKUP(Z314,'P1'!$B:$AP,31,FALSE),"")</f>
        <v/>
      </c>
      <c r="AA316" s="328" t="str">
        <f>IFERROR(VLOOKUP(AA314,'P1'!$B:$AP,31,FALSE),"")</f>
        <v/>
      </c>
      <c r="AB316" s="328" t="str">
        <f>IFERROR(VLOOKUP(AB314,'P1'!$B:$AP,31,FALSE),"")</f>
        <v/>
      </c>
      <c r="AC316" s="328" t="str">
        <f>IFERROR(VLOOKUP(AC314,'P1'!$B:$AP,31,FALSE),"")</f>
        <v/>
      </c>
      <c r="AD316" s="328" t="str">
        <f>IFERROR(VLOOKUP(AD314,'P1'!$B:$AP,31,FALSE),"")</f>
        <v/>
      </c>
      <c r="AE316" s="328" t="str">
        <f>IFERROR(VLOOKUP(AE314,'P1'!$B:$AP,31,FALSE),"")</f>
        <v/>
      </c>
      <c r="AF316" s="328" t="str">
        <f>IFERROR(VLOOKUP(AF314,'P1'!$B:$AP,31,FALSE),"")</f>
        <v/>
      </c>
      <c r="AG316" s="328" t="str">
        <f>IFERROR(VLOOKUP(AG314,'P1'!$B:$AP,31,FALSE),"")</f>
        <v/>
      </c>
      <c r="AH316" s="328" t="str">
        <f>IFERROR(VLOOKUP(AH314,'P1'!$B:$AP,31,FALSE),"")</f>
        <v/>
      </c>
      <c r="AI316" s="328" t="str">
        <f>IFERROR(VLOOKUP(AI314,'P1'!$B:$AP,31,FALSE),"")</f>
        <v/>
      </c>
      <c r="AJ316" s="328" t="str">
        <f>IFERROR(VLOOKUP(AJ314,'P1'!$B:$AP,31,FALSE),"")</f>
        <v/>
      </c>
      <c r="AK316" s="328" t="str">
        <f>IFERROR(VLOOKUP(AK314,'P1'!$B:$AP,31,FALSE),"")</f>
        <v/>
      </c>
      <c r="AL316" s="328" t="str">
        <f>IFERROR(VLOOKUP(AL314,'P1'!$B:$AP,31,FALSE),"")</f>
        <v/>
      </c>
      <c r="AM316" s="328" t="str">
        <f>IFERROR(VLOOKUP(AM314,'P1'!$B:$AP,31,FALSE),"")</f>
        <v/>
      </c>
      <c r="AN316" s="550"/>
      <c r="AO316" s="528"/>
      <c r="AP316" s="555"/>
      <c r="AQ316" s="556"/>
      <c r="AR316" s="528"/>
      <c r="AS316" s="528"/>
      <c r="AT316" s="529"/>
      <c r="AU316" s="329"/>
      <c r="AV316" s="329"/>
      <c r="AX316" s="329"/>
      <c r="AY316" s="329"/>
    </row>
    <row r="317" spans="1:51" s="302" customFormat="1" ht="12" customHeight="1">
      <c r="A317" s="530">
        <v>99</v>
      </c>
      <c r="B317" s="533"/>
      <c r="C317" s="567"/>
      <c r="D317" s="539" t="s">
        <v>400</v>
      </c>
      <c r="E317" s="319"/>
      <c r="F317" s="542"/>
      <c r="G317" s="543"/>
      <c r="H317" s="320" t="s">
        <v>401</v>
      </c>
      <c r="I317" s="321"/>
      <c r="J317" s="321"/>
      <c r="K317" s="321"/>
      <c r="L317" s="321"/>
      <c r="M317" s="321"/>
      <c r="N317" s="321"/>
      <c r="O317" s="321"/>
      <c r="P317" s="321"/>
      <c r="Q317" s="321"/>
      <c r="R317" s="321"/>
      <c r="S317" s="321"/>
      <c r="T317" s="321"/>
      <c r="U317" s="321"/>
      <c r="V317" s="321"/>
      <c r="W317" s="321"/>
      <c r="X317" s="321"/>
      <c r="Y317" s="321"/>
      <c r="Z317" s="321"/>
      <c r="AA317" s="321"/>
      <c r="AB317" s="321"/>
      <c r="AC317" s="321"/>
      <c r="AD317" s="321"/>
      <c r="AE317" s="321"/>
      <c r="AF317" s="321"/>
      <c r="AG317" s="321"/>
      <c r="AH317" s="321"/>
      <c r="AI317" s="321"/>
      <c r="AJ317" s="321"/>
      <c r="AK317" s="321"/>
      <c r="AL317" s="321"/>
      <c r="AM317" s="321"/>
      <c r="AN317" s="548">
        <f t="shared" ref="AN317" si="382">IF(LEFT($AN$1,6)="共同生活援助",SUM(I318:AM318),SUM(I318:AM319))</f>
        <v>0</v>
      </c>
      <c r="AO317" s="526">
        <f>IF($AN$3="４週",AN317/4,AN317/(DAY(EOMONTH($I$21,0))/7))</f>
        <v>0</v>
      </c>
      <c r="AP317" s="551"/>
      <c r="AQ317" s="552"/>
      <c r="AR317" s="526" t="str">
        <f t="shared" ref="AR317" si="383">IF($AN$3="４週",AU318,AV318)</f>
        <v/>
      </c>
      <c r="AS317" s="526"/>
      <c r="AT317" s="529"/>
      <c r="AU317" s="322" t="s">
        <v>402</v>
      </c>
      <c r="AV317" s="322" t="s">
        <v>403</v>
      </c>
      <c r="AX317" s="322" t="s">
        <v>404</v>
      </c>
      <c r="AY317" s="322" t="s">
        <v>405</v>
      </c>
    </row>
    <row r="318" spans="1:51" s="302" customFormat="1" ht="12" customHeight="1">
      <c r="A318" s="531"/>
      <c r="B318" s="534"/>
      <c r="C318" s="568"/>
      <c r="D318" s="540"/>
      <c r="E318" s="323"/>
      <c r="F318" s="544"/>
      <c r="G318" s="545"/>
      <c r="H318" s="324" t="s">
        <v>406</v>
      </c>
      <c r="I318" s="328" t="str">
        <f>IFERROR(VLOOKUP(I317,'P1'!$B:$AP,41,FALSE),"")</f>
        <v/>
      </c>
      <c r="J318" s="328" t="str">
        <f>IFERROR(VLOOKUP(J317,'P1'!$B:$AP,41,FALSE),"")</f>
        <v/>
      </c>
      <c r="K318" s="328" t="str">
        <f>IFERROR(VLOOKUP(K317,'P1'!$B:$AP,41,FALSE),"")</f>
        <v/>
      </c>
      <c r="L318" s="328" t="str">
        <f>IFERROR(VLOOKUP(L317,'P1'!$B:$AP,41,FALSE),"")</f>
        <v/>
      </c>
      <c r="M318" s="328" t="str">
        <f>IFERROR(VLOOKUP(M317,'P1'!$B:$AP,41,FALSE),"")</f>
        <v/>
      </c>
      <c r="N318" s="328" t="str">
        <f>IFERROR(VLOOKUP(N317,'P1'!$B:$AP,41,FALSE),"")</f>
        <v/>
      </c>
      <c r="O318" s="328" t="str">
        <f>IFERROR(VLOOKUP(O317,'P1'!$B:$AP,41,FALSE),"")</f>
        <v/>
      </c>
      <c r="P318" s="328" t="str">
        <f>IFERROR(VLOOKUP(P317,'P1'!$B:$AP,41,FALSE),"")</f>
        <v/>
      </c>
      <c r="Q318" s="328" t="str">
        <f>IFERROR(VLOOKUP(Q317,'P1'!$B:$AP,41,FALSE),"")</f>
        <v/>
      </c>
      <c r="R318" s="328" t="str">
        <f>IFERROR(VLOOKUP(R317,'P1'!$B:$AP,41,FALSE),"")</f>
        <v/>
      </c>
      <c r="S318" s="328" t="str">
        <f>IFERROR(VLOOKUP(S317,'P1'!$B:$AP,41,FALSE),"")</f>
        <v/>
      </c>
      <c r="T318" s="328" t="str">
        <f>IFERROR(VLOOKUP(T317,'P1'!$B:$AP,41,FALSE),"")</f>
        <v/>
      </c>
      <c r="U318" s="328" t="str">
        <f>IFERROR(VLOOKUP(U317,'P1'!$B:$AP,41,FALSE),"")</f>
        <v/>
      </c>
      <c r="V318" s="328" t="str">
        <f>IFERROR(VLOOKUP(V317,'P1'!$B:$AP,41,FALSE),"")</f>
        <v/>
      </c>
      <c r="W318" s="328" t="str">
        <f>IFERROR(VLOOKUP(W317,'P1'!$B:$AP,41,FALSE),"")</f>
        <v/>
      </c>
      <c r="X318" s="328" t="str">
        <f>IFERROR(VLOOKUP(X317,'P1'!$B:$AP,41,FALSE),"")</f>
        <v/>
      </c>
      <c r="Y318" s="328" t="str">
        <f>IFERROR(VLOOKUP(Y317,'P1'!$B:$AP,41,FALSE),"")</f>
        <v/>
      </c>
      <c r="Z318" s="328" t="str">
        <f>IFERROR(VLOOKUP(Z317,'P1'!$B:$AP,41,FALSE),"")</f>
        <v/>
      </c>
      <c r="AA318" s="328" t="str">
        <f>IFERROR(VLOOKUP(AA317,'P1'!$B:$AP,41,FALSE),"")</f>
        <v/>
      </c>
      <c r="AB318" s="328" t="str">
        <f>IFERROR(VLOOKUP(AB317,'P1'!$B:$AP,41,FALSE),"")</f>
        <v/>
      </c>
      <c r="AC318" s="328" t="str">
        <f>IFERROR(VLOOKUP(AC317,'P1'!$B:$AP,41,FALSE),"")</f>
        <v/>
      </c>
      <c r="AD318" s="328" t="str">
        <f>IFERROR(VLOOKUP(AD317,'P1'!$B:$AP,41,FALSE),"")</f>
        <v/>
      </c>
      <c r="AE318" s="328" t="str">
        <f>IFERROR(VLOOKUP(AE317,'P1'!$B:$AP,41,FALSE),"")</f>
        <v/>
      </c>
      <c r="AF318" s="328" t="str">
        <f>IFERROR(VLOOKUP(AF317,'P1'!$B:$AP,41,FALSE),"")</f>
        <v/>
      </c>
      <c r="AG318" s="328" t="str">
        <f>IFERROR(VLOOKUP(AG317,'P1'!$B:$AP,41,FALSE),"")</f>
        <v/>
      </c>
      <c r="AH318" s="328" t="str">
        <f>IFERROR(VLOOKUP(AH317,'P1'!$B:$AP,41,FALSE),"")</f>
        <v/>
      </c>
      <c r="AI318" s="328" t="str">
        <f>IFERROR(VLOOKUP(AI317,'P1'!$B:$AP,41,FALSE),"")</f>
        <v/>
      </c>
      <c r="AJ318" s="328" t="str">
        <f>IFERROR(VLOOKUP(AJ317,'P1'!$B:$AP,41,FALSE),"")</f>
        <v/>
      </c>
      <c r="AK318" s="328" t="str">
        <f>IFERROR(VLOOKUP(AK317,'P1'!$B:$AP,41,FALSE),"")</f>
        <v/>
      </c>
      <c r="AL318" s="328" t="str">
        <f>IFERROR(VLOOKUP(AL317,'P1'!$B:$AP,41,FALSE),"")</f>
        <v/>
      </c>
      <c r="AM318" s="328" t="str">
        <f>IFERROR(VLOOKUP(AM317,'P1'!$B:$AP,41,FALSE),"")</f>
        <v/>
      </c>
      <c r="AN318" s="549"/>
      <c r="AO318" s="527"/>
      <c r="AP318" s="553"/>
      <c r="AQ318" s="554"/>
      <c r="AR318" s="527"/>
      <c r="AS318" s="527"/>
      <c r="AT318" s="529"/>
      <c r="AU318" s="326" t="str">
        <f t="shared" ref="AU318" si="384">IFERROR(IF($D317="□",($AO317/$AK$6),($AO317/$AK$8)),"")</f>
        <v/>
      </c>
      <c r="AV318" s="326" t="str">
        <f t="shared" ref="AV318" si="385">IFERROR(IF($D317="□",($AN317/$AO$6),($AN317/$AO$8)),"")</f>
        <v/>
      </c>
      <c r="AX318" s="326" t="s">
        <v>565</v>
      </c>
      <c r="AY318" s="326" t="s">
        <v>565</v>
      </c>
    </row>
    <row r="319" spans="1:51" s="302" customFormat="1" ht="12" customHeight="1">
      <c r="A319" s="532"/>
      <c r="B319" s="535"/>
      <c r="C319" s="569"/>
      <c r="D319" s="541"/>
      <c r="E319" s="383"/>
      <c r="F319" s="546"/>
      <c r="G319" s="547"/>
      <c r="H319" s="327" t="s">
        <v>407</v>
      </c>
      <c r="I319" s="328" t="str">
        <f>IFERROR(VLOOKUP(I317,'P1'!$B:$AP,31,FALSE),"")</f>
        <v/>
      </c>
      <c r="J319" s="328" t="str">
        <f>IFERROR(VLOOKUP(J317,'P1'!$B:$AP,31,FALSE),"")</f>
        <v/>
      </c>
      <c r="K319" s="328" t="str">
        <f>IFERROR(VLOOKUP(K317,'P1'!$B:$AP,31,FALSE),"")</f>
        <v/>
      </c>
      <c r="L319" s="328" t="str">
        <f>IFERROR(VLOOKUP(L317,'P1'!$B:$AP,31,FALSE),"")</f>
        <v/>
      </c>
      <c r="M319" s="328" t="str">
        <f>IFERROR(VLOOKUP(M317,'P1'!$B:$AP,31,FALSE),"")</f>
        <v/>
      </c>
      <c r="N319" s="328" t="str">
        <f>IFERROR(VLOOKUP(N317,'P1'!$B:$AP,31,FALSE),"")</f>
        <v/>
      </c>
      <c r="O319" s="328" t="str">
        <f>IFERROR(VLOOKUP(O317,'P1'!$B:$AP,31,FALSE),"")</f>
        <v/>
      </c>
      <c r="P319" s="328" t="str">
        <f>IFERROR(VLOOKUP(P317,'P1'!$B:$AP,31,FALSE),"")</f>
        <v/>
      </c>
      <c r="Q319" s="328" t="str">
        <f>IFERROR(VLOOKUP(Q317,'P1'!$B:$AP,31,FALSE),"")</f>
        <v/>
      </c>
      <c r="R319" s="328" t="str">
        <f>IFERROR(VLOOKUP(R317,'P1'!$B:$AP,31,FALSE),"")</f>
        <v/>
      </c>
      <c r="S319" s="328" t="str">
        <f>IFERROR(VLOOKUP(S317,'P1'!$B:$AP,31,FALSE),"")</f>
        <v/>
      </c>
      <c r="T319" s="328" t="str">
        <f>IFERROR(VLOOKUP(T317,'P1'!$B:$AP,31,FALSE),"")</f>
        <v/>
      </c>
      <c r="U319" s="328" t="str">
        <f>IFERROR(VLOOKUP(U317,'P1'!$B:$AP,31,FALSE),"")</f>
        <v/>
      </c>
      <c r="V319" s="328" t="str">
        <f>IFERROR(VLOOKUP(V317,'P1'!$B:$AP,31,FALSE),"")</f>
        <v/>
      </c>
      <c r="W319" s="328" t="str">
        <f>IFERROR(VLOOKUP(W317,'P1'!$B:$AP,31,FALSE),"")</f>
        <v/>
      </c>
      <c r="X319" s="328" t="str">
        <f>IFERROR(VLOOKUP(X317,'P1'!$B:$AP,31,FALSE),"")</f>
        <v/>
      </c>
      <c r="Y319" s="328" t="str">
        <f>IFERROR(VLOOKUP(Y317,'P1'!$B:$AP,31,FALSE),"")</f>
        <v/>
      </c>
      <c r="Z319" s="328" t="str">
        <f>IFERROR(VLOOKUP(Z317,'P1'!$B:$AP,31,FALSE),"")</f>
        <v/>
      </c>
      <c r="AA319" s="328" t="str">
        <f>IFERROR(VLOOKUP(AA317,'P1'!$B:$AP,31,FALSE),"")</f>
        <v/>
      </c>
      <c r="AB319" s="328" t="str">
        <f>IFERROR(VLOOKUP(AB317,'P1'!$B:$AP,31,FALSE),"")</f>
        <v/>
      </c>
      <c r="AC319" s="328" t="str">
        <f>IFERROR(VLOOKUP(AC317,'P1'!$B:$AP,31,FALSE),"")</f>
        <v/>
      </c>
      <c r="AD319" s="328" t="str">
        <f>IFERROR(VLOOKUP(AD317,'P1'!$B:$AP,31,FALSE),"")</f>
        <v/>
      </c>
      <c r="AE319" s="328" t="str">
        <f>IFERROR(VLOOKUP(AE317,'P1'!$B:$AP,31,FALSE),"")</f>
        <v/>
      </c>
      <c r="AF319" s="328" t="str">
        <f>IFERROR(VLOOKUP(AF317,'P1'!$B:$AP,31,FALSE),"")</f>
        <v/>
      </c>
      <c r="AG319" s="328" t="str">
        <f>IFERROR(VLOOKUP(AG317,'P1'!$B:$AP,31,FALSE),"")</f>
        <v/>
      </c>
      <c r="AH319" s="328" t="str">
        <f>IFERROR(VLOOKUP(AH317,'P1'!$B:$AP,31,FALSE),"")</f>
        <v/>
      </c>
      <c r="AI319" s="328" t="str">
        <f>IFERROR(VLOOKUP(AI317,'P1'!$B:$AP,31,FALSE),"")</f>
        <v/>
      </c>
      <c r="AJ319" s="328" t="str">
        <f>IFERROR(VLOOKUP(AJ317,'P1'!$B:$AP,31,FALSE),"")</f>
        <v/>
      </c>
      <c r="AK319" s="328" t="str">
        <f>IFERROR(VLOOKUP(AK317,'P1'!$B:$AP,31,FALSE),"")</f>
        <v/>
      </c>
      <c r="AL319" s="328" t="str">
        <f>IFERROR(VLOOKUP(AL317,'P1'!$B:$AP,31,FALSE),"")</f>
        <v/>
      </c>
      <c r="AM319" s="328" t="str">
        <f>IFERROR(VLOOKUP(AM317,'P1'!$B:$AP,31,FALSE),"")</f>
        <v/>
      </c>
      <c r="AN319" s="550"/>
      <c r="AO319" s="528"/>
      <c r="AP319" s="555"/>
      <c r="AQ319" s="556"/>
      <c r="AR319" s="528"/>
      <c r="AS319" s="528"/>
      <c r="AT319" s="529"/>
      <c r="AU319" s="329"/>
      <c r="AV319" s="329"/>
      <c r="AX319" s="329"/>
      <c r="AY319" s="329"/>
    </row>
    <row r="320" spans="1:51" ht="12" customHeight="1">
      <c r="A320" s="331"/>
      <c r="B320" s="332"/>
      <c r="C320" s="332"/>
      <c r="D320" s="333"/>
      <c r="E320" s="334"/>
      <c r="F320" s="335"/>
      <c r="G320" s="335"/>
      <c r="H320" s="336"/>
      <c r="I320" s="337"/>
      <c r="J320" s="337"/>
      <c r="K320" s="337"/>
      <c r="L320" s="337"/>
      <c r="M320" s="337"/>
      <c r="N320" s="337"/>
      <c r="O320" s="337"/>
      <c r="P320" s="337"/>
      <c r="Q320" s="337"/>
      <c r="R320" s="337"/>
      <c r="S320" s="337"/>
      <c r="T320" s="337"/>
      <c r="U320" s="337"/>
      <c r="V320" s="337"/>
      <c r="W320" s="337"/>
      <c r="X320" s="337"/>
      <c r="Y320" s="337"/>
      <c r="Z320" s="337"/>
      <c r="AA320" s="337"/>
      <c r="AB320" s="337"/>
      <c r="AC320" s="337"/>
      <c r="AD320" s="337"/>
      <c r="AE320" s="337"/>
      <c r="AF320" s="337"/>
      <c r="AG320" s="337"/>
      <c r="AH320" s="337"/>
      <c r="AI320" s="337"/>
      <c r="AJ320" s="337"/>
      <c r="AK320" s="337"/>
      <c r="AL320" s="337"/>
      <c r="AM320" s="337"/>
      <c r="AN320" s="338"/>
      <c r="AO320" s="339"/>
      <c r="AP320" s="340"/>
      <c r="AQ320" s="340"/>
      <c r="AR320" s="339"/>
      <c r="AS320" s="339"/>
      <c r="AT320" s="341"/>
    </row>
    <row r="321" spans="1:46" ht="15" customHeight="1">
      <c r="A321" s="342" t="s">
        <v>408</v>
      </c>
      <c r="B321" s="343"/>
      <c r="C321" s="344"/>
      <c r="D321" s="344"/>
      <c r="E321" s="344"/>
      <c r="F321" s="344"/>
      <c r="G321" s="344"/>
      <c r="H321" s="344"/>
      <c r="I321" s="345"/>
      <c r="J321" s="344"/>
      <c r="K321" s="346"/>
      <c r="L321" s="346"/>
      <c r="M321" s="346"/>
      <c r="N321" s="346"/>
      <c r="O321" s="346"/>
      <c r="P321" s="346"/>
      <c r="Q321" s="346"/>
      <c r="R321" s="346"/>
      <c r="S321" s="346"/>
      <c r="T321" s="346"/>
      <c r="U321" s="346"/>
      <c r="V321" s="346"/>
      <c r="W321" s="346"/>
      <c r="X321" s="346"/>
      <c r="Y321" s="346"/>
      <c r="Z321" s="346"/>
      <c r="AA321" s="346"/>
      <c r="AB321" s="346"/>
      <c r="AC321" s="346"/>
      <c r="AD321" s="346"/>
      <c r="AE321" s="346"/>
      <c r="AF321" s="346"/>
      <c r="AG321" s="346"/>
      <c r="AH321" s="346"/>
      <c r="AI321" s="346"/>
      <c r="AJ321" s="347"/>
      <c r="AK321" s="347"/>
      <c r="AL321" s="347"/>
      <c r="AM321" s="347"/>
      <c r="AN321" s="348"/>
      <c r="AO321" s="348"/>
      <c r="AP321" s="348"/>
      <c r="AQ321" s="349"/>
    </row>
    <row r="322" spans="1:46" ht="15" customHeight="1">
      <c r="A322" s="342" t="s">
        <v>409</v>
      </c>
      <c r="B322" s="352"/>
      <c r="C322" s="352"/>
      <c r="D322" s="352"/>
      <c r="E322" s="352"/>
      <c r="F322" s="352"/>
      <c r="G322" s="352"/>
      <c r="H322" s="352"/>
      <c r="I322" s="352"/>
      <c r="J322" s="352"/>
      <c r="K322" s="353"/>
      <c r="L322" s="353"/>
      <c r="M322" s="353"/>
      <c r="N322" s="353"/>
      <c r="O322" s="353"/>
      <c r="P322" s="353"/>
      <c r="Q322" s="353"/>
      <c r="R322" s="353"/>
      <c r="S322" s="353"/>
      <c r="T322" s="353"/>
      <c r="U322" s="353"/>
      <c r="V322" s="353"/>
      <c r="W322" s="353"/>
      <c r="X322" s="353"/>
      <c r="Y322" s="353"/>
      <c r="Z322" s="353"/>
      <c r="AA322" s="353"/>
      <c r="AB322" s="353"/>
      <c r="AC322" s="353"/>
      <c r="AD322" s="353"/>
      <c r="AE322" s="353"/>
      <c r="AF322" s="353"/>
      <c r="AG322" s="353"/>
      <c r="AH322" s="353"/>
      <c r="AI322" s="353"/>
      <c r="AJ322" s="353"/>
      <c r="AK322" s="353"/>
      <c r="AL322" s="353"/>
      <c r="AM322" s="353"/>
      <c r="AN322" s="353"/>
      <c r="AO322" s="353"/>
      <c r="AP322" s="353"/>
      <c r="AQ322" s="353"/>
      <c r="AR322" s="342"/>
      <c r="AS322" s="342"/>
    </row>
    <row r="323" spans="1:46" ht="15" customHeight="1">
      <c r="A323" s="342" t="s">
        <v>410</v>
      </c>
      <c r="B323" s="352"/>
      <c r="C323" s="352"/>
      <c r="D323" s="352"/>
      <c r="E323" s="352"/>
      <c r="F323" s="352"/>
      <c r="G323" s="352"/>
      <c r="H323" s="352"/>
      <c r="I323" s="352"/>
      <c r="J323" s="352"/>
      <c r="K323" s="353"/>
      <c r="L323" s="353"/>
      <c r="M323" s="353"/>
      <c r="N323" s="353"/>
      <c r="O323" s="353"/>
      <c r="P323" s="353"/>
      <c r="Q323" s="353"/>
      <c r="R323" s="353"/>
      <c r="S323" s="353"/>
      <c r="T323" s="353"/>
      <c r="U323" s="353"/>
      <c r="V323" s="353"/>
      <c r="W323" s="353"/>
      <c r="X323" s="353"/>
      <c r="Y323" s="353"/>
      <c r="Z323" s="353"/>
      <c r="AA323" s="353"/>
      <c r="AB323" s="353"/>
      <c r="AC323" s="353"/>
      <c r="AD323" s="353"/>
      <c r="AE323" s="353"/>
      <c r="AF323" s="353"/>
      <c r="AG323" s="353"/>
      <c r="AH323" s="353"/>
      <c r="AI323" s="353"/>
      <c r="AJ323" s="353"/>
      <c r="AK323" s="353"/>
      <c r="AL323" s="353"/>
      <c r="AM323" s="353"/>
      <c r="AN323" s="353"/>
      <c r="AO323" s="353"/>
      <c r="AP323" s="353"/>
      <c r="AQ323" s="353"/>
      <c r="AR323" s="342"/>
      <c r="AS323" s="342"/>
    </row>
    <row r="324" spans="1:46" ht="15" customHeight="1">
      <c r="A324" s="342" t="s">
        <v>411</v>
      </c>
      <c r="B324" s="352"/>
      <c r="C324" s="352"/>
      <c r="D324" s="352"/>
      <c r="E324" s="352"/>
      <c r="F324" s="352"/>
      <c r="G324" s="352"/>
      <c r="H324" s="352"/>
      <c r="I324" s="352"/>
      <c r="J324" s="352"/>
      <c r="K324" s="353"/>
      <c r="L324" s="353"/>
      <c r="M324" s="353"/>
      <c r="N324" s="353"/>
      <c r="O324" s="353"/>
      <c r="P324" s="353"/>
      <c r="Q324" s="353"/>
      <c r="R324" s="353"/>
      <c r="S324" s="353"/>
      <c r="T324" s="353"/>
      <c r="U324" s="353"/>
      <c r="V324" s="353"/>
      <c r="W324" s="353"/>
      <c r="X324" s="353"/>
      <c r="Y324" s="353"/>
      <c r="Z324" s="353"/>
      <c r="AA324" s="353"/>
      <c r="AB324" s="353"/>
      <c r="AC324" s="353"/>
      <c r="AD324" s="353"/>
      <c r="AE324" s="353"/>
      <c r="AF324" s="353"/>
      <c r="AG324" s="353"/>
      <c r="AH324" s="353"/>
      <c r="AI324" s="353"/>
      <c r="AJ324" s="353"/>
      <c r="AK324" s="353"/>
      <c r="AL324" s="353"/>
      <c r="AM324" s="353"/>
      <c r="AN324" s="353"/>
      <c r="AO324" s="353"/>
      <c r="AP324" s="353"/>
      <c r="AQ324" s="353"/>
      <c r="AR324" s="342"/>
      <c r="AS324" s="342"/>
    </row>
    <row r="325" spans="1:46" ht="15" customHeight="1">
      <c r="A325" s="342" t="s">
        <v>412</v>
      </c>
      <c r="B325" s="352"/>
      <c r="C325" s="352"/>
      <c r="D325" s="352"/>
      <c r="E325" s="352"/>
      <c r="F325" s="352"/>
      <c r="G325" s="352"/>
      <c r="H325" s="352"/>
      <c r="I325" s="352"/>
      <c r="J325" s="352"/>
      <c r="K325" s="353"/>
      <c r="L325" s="353"/>
      <c r="M325" s="353"/>
      <c r="N325" s="353"/>
      <c r="O325" s="353"/>
      <c r="P325" s="353"/>
      <c r="Q325" s="353"/>
      <c r="R325" s="353"/>
      <c r="S325" s="353"/>
      <c r="T325" s="353"/>
      <c r="U325" s="353"/>
      <c r="V325" s="353"/>
      <c r="W325" s="353"/>
      <c r="X325" s="353"/>
      <c r="Y325" s="353"/>
      <c r="Z325" s="353"/>
      <c r="AA325" s="353"/>
      <c r="AB325" s="353"/>
      <c r="AC325" s="353"/>
      <c r="AD325" s="353"/>
      <c r="AE325" s="353"/>
      <c r="AF325" s="353"/>
      <c r="AG325" s="353"/>
      <c r="AH325" s="353"/>
      <c r="AI325" s="353"/>
      <c r="AJ325" s="353"/>
      <c r="AK325" s="353"/>
      <c r="AL325" s="353"/>
      <c r="AM325" s="353"/>
      <c r="AN325" s="353"/>
      <c r="AO325" s="353"/>
      <c r="AP325" s="353"/>
      <c r="AQ325" s="353"/>
      <c r="AR325" s="342"/>
      <c r="AS325" s="342"/>
    </row>
    <row r="326" spans="1:46" ht="15" customHeight="1">
      <c r="A326" s="342" t="s">
        <v>413</v>
      </c>
      <c r="B326" s="354"/>
      <c r="C326" s="342"/>
      <c r="D326" s="342"/>
      <c r="E326" s="342"/>
      <c r="F326" s="342"/>
      <c r="G326" s="342"/>
      <c r="H326" s="342"/>
      <c r="I326" s="342"/>
      <c r="J326" s="342"/>
    </row>
    <row r="327" spans="1:46" ht="15" customHeight="1">
      <c r="A327" s="342" t="s">
        <v>414</v>
      </c>
      <c r="B327" s="354"/>
      <c r="C327" s="342"/>
      <c r="D327" s="342"/>
      <c r="E327" s="342"/>
      <c r="F327" s="342"/>
      <c r="G327" s="342"/>
      <c r="H327" s="342"/>
      <c r="I327" s="342"/>
      <c r="J327" s="342"/>
    </row>
    <row r="328" spans="1:46" ht="15" customHeight="1">
      <c r="A328" s="342"/>
      <c r="B328" s="355" t="s">
        <v>415</v>
      </c>
      <c r="C328" s="570" t="s">
        <v>416</v>
      </c>
      <c r="D328" s="571"/>
      <c r="E328" s="572"/>
      <c r="F328" s="338"/>
      <c r="G328" s="338"/>
      <c r="H328" s="342"/>
      <c r="I328" s="342"/>
      <c r="AS328" s="342"/>
    </row>
    <row r="329" spans="1:46" ht="15" customHeight="1">
      <c r="A329" s="342"/>
      <c r="B329" s="356" t="s">
        <v>417</v>
      </c>
      <c r="C329" s="570" t="s">
        <v>418</v>
      </c>
      <c r="D329" s="571"/>
      <c r="E329" s="572"/>
      <c r="F329" s="342"/>
      <c r="G329" s="342"/>
      <c r="H329" s="342"/>
      <c r="I329" s="342"/>
      <c r="AS329" s="342"/>
    </row>
    <row r="330" spans="1:46" ht="15" customHeight="1">
      <c r="A330" s="342"/>
      <c r="B330" s="356" t="s">
        <v>419</v>
      </c>
      <c r="C330" s="570" t="s">
        <v>420</v>
      </c>
      <c r="D330" s="571"/>
      <c r="E330" s="572"/>
      <c r="F330" s="342"/>
      <c r="G330" s="342"/>
      <c r="H330" s="342"/>
      <c r="I330" s="342"/>
      <c r="AS330" s="342"/>
    </row>
    <row r="331" spans="1:46" ht="15" customHeight="1">
      <c r="A331" s="342"/>
      <c r="B331" s="356" t="s">
        <v>421</v>
      </c>
      <c r="C331" s="570" t="s">
        <v>422</v>
      </c>
      <c r="D331" s="571"/>
      <c r="E331" s="572"/>
      <c r="F331" s="342"/>
      <c r="G331" s="342"/>
      <c r="H331" s="342"/>
      <c r="I331" s="342"/>
      <c r="AS331" s="342"/>
    </row>
    <row r="332" spans="1:46" ht="15" customHeight="1">
      <c r="A332" s="342"/>
      <c r="B332" s="356" t="s">
        <v>423</v>
      </c>
      <c r="C332" s="570" t="s">
        <v>424</v>
      </c>
      <c r="D332" s="571"/>
      <c r="E332" s="572"/>
      <c r="F332" s="342"/>
      <c r="G332" s="342"/>
      <c r="H332" s="342"/>
      <c r="I332" s="342"/>
      <c r="AS332" s="342"/>
    </row>
    <row r="333" spans="1:46" ht="15" customHeight="1">
      <c r="A333" s="342"/>
      <c r="B333" s="342" t="s">
        <v>425</v>
      </c>
      <c r="C333" s="342"/>
      <c r="D333" s="342"/>
      <c r="E333" s="342"/>
      <c r="F333" s="342"/>
      <c r="G333" s="342"/>
      <c r="H333" s="342"/>
      <c r="I333" s="342"/>
      <c r="J333" s="342"/>
    </row>
    <row r="334" spans="1:46" ht="15" customHeight="1">
      <c r="A334" s="342"/>
      <c r="B334" s="342" t="s">
        <v>426</v>
      </c>
      <c r="C334" s="342"/>
      <c r="D334" s="342"/>
      <c r="E334" s="342"/>
      <c r="F334" s="342"/>
      <c r="G334" s="342"/>
      <c r="H334" s="342"/>
      <c r="I334" s="342"/>
      <c r="J334" s="342"/>
    </row>
    <row r="335" spans="1:46" ht="15" customHeight="1">
      <c r="A335" s="342"/>
      <c r="B335" s="342" t="s">
        <v>427</v>
      </c>
      <c r="C335" s="342"/>
      <c r="D335" s="342"/>
      <c r="E335" s="342"/>
      <c r="F335" s="342"/>
      <c r="G335" s="342"/>
      <c r="H335" s="342"/>
      <c r="I335" s="342"/>
      <c r="J335" s="342"/>
      <c r="K335" s="342"/>
      <c r="L335" s="342"/>
      <c r="M335" s="342"/>
      <c r="N335" s="342"/>
      <c r="O335" s="342"/>
      <c r="P335" s="342"/>
      <c r="Q335" s="342"/>
      <c r="R335" s="342"/>
      <c r="S335" s="342"/>
      <c r="T335" s="342"/>
      <c r="U335" s="342"/>
      <c r="V335" s="342"/>
      <c r="W335" s="342"/>
      <c r="X335" s="342"/>
      <c r="Y335" s="342"/>
      <c r="Z335" s="342"/>
      <c r="AA335" s="342"/>
      <c r="AB335" s="342"/>
      <c r="AC335" s="342"/>
      <c r="AD335" s="342"/>
      <c r="AE335" s="342"/>
      <c r="AF335" s="342"/>
      <c r="AG335" s="342"/>
      <c r="AH335" s="342"/>
      <c r="AI335" s="342"/>
      <c r="AJ335" s="342"/>
      <c r="AK335" s="342"/>
      <c r="AL335" s="342"/>
      <c r="AM335" s="342"/>
      <c r="AN335" s="342"/>
      <c r="AO335" s="342"/>
      <c r="AP335" s="342"/>
      <c r="AQ335" s="342"/>
      <c r="AR335" s="342"/>
      <c r="AS335" s="342"/>
      <c r="AT335" s="342"/>
    </row>
    <row r="336" spans="1:46" ht="15" customHeight="1">
      <c r="A336" s="342" t="s">
        <v>428</v>
      </c>
      <c r="B336" s="354"/>
      <c r="C336" s="342"/>
      <c r="D336" s="342"/>
      <c r="E336" s="342"/>
      <c r="F336" s="342"/>
      <c r="G336" s="342"/>
      <c r="H336" s="342"/>
      <c r="I336" s="342"/>
      <c r="J336" s="342"/>
      <c r="K336" s="342"/>
      <c r="L336" s="342"/>
      <c r="M336" s="342"/>
      <c r="N336" s="342"/>
      <c r="O336" s="342"/>
      <c r="P336" s="342"/>
      <c r="Q336" s="342"/>
      <c r="R336" s="342"/>
      <c r="S336" s="342"/>
      <c r="T336" s="342"/>
      <c r="U336" s="342"/>
      <c r="V336" s="342"/>
      <c r="W336" s="342"/>
      <c r="X336" s="342"/>
      <c r="Y336" s="342"/>
      <c r="Z336" s="342"/>
      <c r="AA336" s="342"/>
      <c r="AB336" s="342"/>
      <c r="AC336" s="342"/>
      <c r="AD336" s="342"/>
      <c r="AE336" s="342"/>
      <c r="AF336" s="342"/>
      <c r="AG336" s="342"/>
      <c r="AH336" s="342"/>
      <c r="AI336" s="342"/>
      <c r="AJ336" s="342"/>
      <c r="AK336" s="342"/>
      <c r="AL336" s="342"/>
      <c r="AM336" s="342"/>
      <c r="AN336" s="342"/>
      <c r="AO336" s="342"/>
      <c r="AP336" s="342"/>
      <c r="AQ336" s="342"/>
      <c r="AR336" s="342"/>
      <c r="AS336" s="342"/>
      <c r="AT336" s="342"/>
    </row>
    <row r="337" spans="1:46" ht="15" customHeight="1">
      <c r="A337" s="342" t="s">
        <v>429</v>
      </c>
      <c r="B337" s="354"/>
      <c r="C337" s="342"/>
      <c r="D337" s="342"/>
      <c r="E337" s="342"/>
      <c r="F337" s="342"/>
      <c r="G337" s="342"/>
      <c r="H337" s="342"/>
      <c r="I337" s="342"/>
      <c r="J337" s="342"/>
      <c r="K337" s="342"/>
      <c r="L337" s="342"/>
      <c r="M337" s="342"/>
      <c r="N337" s="342"/>
      <c r="O337" s="342"/>
      <c r="P337" s="342"/>
      <c r="Q337" s="342"/>
      <c r="R337" s="342"/>
      <c r="S337" s="342"/>
      <c r="T337" s="342"/>
      <c r="U337" s="342"/>
      <c r="V337" s="342"/>
      <c r="W337" s="342"/>
      <c r="X337" s="342"/>
      <c r="Y337" s="342"/>
      <c r="Z337" s="342"/>
      <c r="AA337" s="342"/>
      <c r="AB337" s="342"/>
      <c r="AC337" s="342"/>
      <c r="AD337" s="342"/>
      <c r="AE337" s="342"/>
      <c r="AF337" s="342"/>
      <c r="AG337" s="342"/>
      <c r="AH337" s="342"/>
      <c r="AI337" s="342"/>
      <c r="AJ337" s="342"/>
      <c r="AK337" s="342"/>
      <c r="AL337" s="342"/>
      <c r="AM337" s="342"/>
      <c r="AN337" s="342"/>
      <c r="AO337" s="342"/>
      <c r="AP337" s="342"/>
      <c r="AQ337" s="342"/>
      <c r="AR337" s="342"/>
      <c r="AS337" s="342"/>
      <c r="AT337" s="342"/>
    </row>
    <row r="338" spans="1:46" ht="15" customHeight="1">
      <c r="A338" s="342" t="s">
        <v>430</v>
      </c>
      <c r="B338" s="354"/>
      <c r="C338" s="342"/>
      <c r="D338" s="342"/>
      <c r="E338" s="342"/>
      <c r="F338" s="342"/>
      <c r="G338" s="342"/>
      <c r="H338" s="342"/>
      <c r="I338" s="342"/>
      <c r="J338" s="342"/>
      <c r="K338" s="342"/>
      <c r="L338" s="342"/>
      <c r="M338" s="342"/>
      <c r="N338" s="342"/>
      <c r="O338" s="342"/>
      <c r="P338" s="342"/>
      <c r="Q338" s="342"/>
      <c r="R338" s="342"/>
      <c r="S338" s="342"/>
      <c r="T338" s="342"/>
      <c r="U338" s="342"/>
      <c r="V338" s="342"/>
      <c r="W338" s="342"/>
      <c r="X338" s="342"/>
      <c r="Y338" s="342"/>
      <c r="Z338" s="342"/>
      <c r="AA338" s="342"/>
      <c r="AB338" s="342"/>
      <c r="AC338" s="342"/>
      <c r="AD338" s="342"/>
      <c r="AE338" s="342"/>
      <c r="AF338" s="342"/>
      <c r="AG338" s="342"/>
      <c r="AH338" s="342"/>
      <c r="AI338" s="342"/>
      <c r="AJ338" s="342"/>
      <c r="AK338" s="342"/>
      <c r="AL338" s="342"/>
      <c r="AM338" s="342"/>
      <c r="AN338" s="342"/>
      <c r="AO338" s="342"/>
      <c r="AP338" s="342"/>
      <c r="AQ338" s="342"/>
      <c r="AR338" s="342"/>
      <c r="AS338" s="342"/>
      <c r="AT338" s="342"/>
    </row>
    <row r="339" spans="1:46" ht="15" customHeight="1">
      <c r="A339" s="342" t="s">
        <v>431</v>
      </c>
      <c r="B339" s="354"/>
      <c r="C339" s="342"/>
      <c r="D339" s="342"/>
      <c r="E339" s="342"/>
      <c r="F339" s="342"/>
      <c r="G339" s="342"/>
      <c r="H339" s="342"/>
      <c r="I339" s="342"/>
      <c r="J339" s="342"/>
      <c r="K339" s="342"/>
      <c r="L339" s="342"/>
      <c r="M339" s="342"/>
      <c r="N339" s="342"/>
      <c r="O339" s="342"/>
      <c r="P339" s="342"/>
      <c r="Q339" s="342"/>
      <c r="R339" s="342"/>
      <c r="S339" s="342"/>
      <c r="T339" s="342"/>
      <c r="U339" s="342"/>
      <c r="V339" s="342"/>
      <c r="W339" s="342"/>
      <c r="X339" s="342"/>
      <c r="Y339" s="342"/>
      <c r="Z339" s="342"/>
      <c r="AA339" s="342"/>
      <c r="AB339" s="342"/>
      <c r="AC339" s="342"/>
      <c r="AD339" s="342"/>
      <c r="AE339" s="342"/>
      <c r="AF339" s="342"/>
      <c r="AG339" s="342"/>
      <c r="AH339" s="342"/>
      <c r="AI339" s="342"/>
      <c r="AJ339" s="342"/>
      <c r="AK339" s="342"/>
      <c r="AL339" s="342"/>
      <c r="AM339" s="342"/>
      <c r="AN339" s="342"/>
      <c r="AO339" s="342"/>
      <c r="AP339" s="342"/>
      <c r="AQ339" s="342"/>
      <c r="AR339" s="342"/>
      <c r="AS339" s="342"/>
      <c r="AT339" s="342"/>
    </row>
    <row r="340" spans="1:46" ht="15" customHeight="1">
      <c r="A340" s="342" t="s">
        <v>432</v>
      </c>
      <c r="B340" s="354"/>
      <c r="C340" s="342"/>
      <c r="D340" s="342"/>
      <c r="E340" s="342"/>
      <c r="F340" s="342"/>
      <c r="G340" s="342"/>
      <c r="H340" s="342"/>
      <c r="I340" s="342"/>
      <c r="J340" s="342"/>
      <c r="K340" s="342"/>
      <c r="L340" s="342"/>
      <c r="M340" s="342"/>
      <c r="N340" s="342"/>
      <c r="O340" s="342"/>
      <c r="P340" s="342"/>
      <c r="Q340" s="342"/>
      <c r="R340" s="342"/>
      <c r="S340" s="342"/>
      <c r="T340" s="342"/>
      <c r="U340" s="342"/>
      <c r="V340" s="342"/>
      <c r="W340" s="342"/>
      <c r="X340" s="342"/>
      <c r="Y340" s="342"/>
      <c r="Z340" s="342"/>
      <c r="AA340" s="342"/>
      <c r="AB340" s="342"/>
      <c r="AC340" s="342"/>
      <c r="AD340" s="342"/>
      <c r="AE340" s="342"/>
      <c r="AF340" s="342"/>
      <c r="AG340" s="342"/>
      <c r="AH340" s="342"/>
      <c r="AI340" s="342"/>
      <c r="AJ340" s="342"/>
      <c r="AK340" s="342"/>
      <c r="AL340" s="342"/>
      <c r="AM340" s="342"/>
      <c r="AN340" s="342"/>
      <c r="AO340" s="342"/>
      <c r="AP340" s="342"/>
      <c r="AQ340" s="342"/>
      <c r="AR340" s="342"/>
      <c r="AS340" s="342"/>
      <c r="AT340" s="342"/>
    </row>
    <row r="341" spans="1:46" ht="15" customHeight="1">
      <c r="A341" s="342" t="s">
        <v>433</v>
      </c>
      <c r="B341" s="354"/>
      <c r="C341" s="342"/>
      <c r="D341" s="342"/>
      <c r="E341" s="342"/>
      <c r="F341" s="342"/>
      <c r="G341" s="342"/>
      <c r="H341" s="342"/>
      <c r="I341" s="342"/>
      <c r="J341" s="342"/>
      <c r="K341" s="342"/>
      <c r="L341" s="342"/>
      <c r="M341" s="342"/>
      <c r="N341" s="342"/>
      <c r="O341" s="342"/>
      <c r="P341" s="342"/>
      <c r="Q341" s="342"/>
      <c r="R341" s="342"/>
      <c r="S341" s="342"/>
      <c r="T341" s="342"/>
      <c r="U341" s="342"/>
      <c r="V341" s="342"/>
      <c r="W341" s="342"/>
      <c r="X341" s="342"/>
      <c r="Y341" s="342"/>
      <c r="Z341" s="342"/>
      <c r="AA341" s="342"/>
      <c r="AB341" s="342"/>
      <c r="AC341" s="342"/>
      <c r="AD341" s="342"/>
      <c r="AE341" s="342"/>
      <c r="AF341" s="342"/>
      <c r="AG341" s="342"/>
      <c r="AH341" s="342"/>
      <c r="AI341" s="342"/>
      <c r="AJ341" s="342"/>
      <c r="AK341" s="342"/>
      <c r="AL341" s="342"/>
      <c r="AM341" s="342"/>
      <c r="AN341" s="342"/>
      <c r="AO341" s="342"/>
      <c r="AP341" s="342"/>
      <c r="AQ341" s="342"/>
      <c r="AR341" s="342"/>
      <c r="AS341" s="342"/>
      <c r="AT341" s="342"/>
    </row>
    <row r="342" spans="1:46" ht="15" customHeight="1">
      <c r="A342" s="342" t="s">
        <v>434</v>
      </c>
      <c r="B342" s="354"/>
      <c r="C342" s="342"/>
      <c r="D342" s="342"/>
      <c r="E342" s="342"/>
      <c r="F342" s="342"/>
      <c r="G342" s="342"/>
      <c r="H342" s="342"/>
      <c r="I342" s="342"/>
      <c r="J342" s="342"/>
      <c r="K342" s="342"/>
      <c r="L342" s="342"/>
      <c r="M342" s="342"/>
      <c r="N342" s="342"/>
      <c r="O342" s="342"/>
      <c r="P342" s="342"/>
      <c r="Q342" s="342"/>
      <c r="R342" s="342"/>
      <c r="S342" s="342"/>
      <c r="T342" s="342"/>
      <c r="U342" s="342"/>
      <c r="V342" s="342"/>
      <c r="W342" s="342"/>
      <c r="X342" s="342"/>
      <c r="Y342" s="342"/>
      <c r="Z342" s="342"/>
      <c r="AA342" s="342"/>
      <c r="AB342" s="342"/>
      <c r="AC342" s="342"/>
      <c r="AD342" s="342"/>
      <c r="AE342" s="342"/>
      <c r="AF342" s="342"/>
      <c r="AG342" s="342"/>
      <c r="AH342" s="342"/>
      <c r="AI342" s="342"/>
      <c r="AJ342" s="342"/>
      <c r="AK342" s="342"/>
      <c r="AL342" s="342"/>
      <c r="AM342" s="342"/>
      <c r="AN342" s="342"/>
      <c r="AO342" s="342"/>
      <c r="AP342" s="342"/>
      <c r="AQ342" s="342"/>
      <c r="AR342" s="342"/>
      <c r="AS342" s="342"/>
      <c r="AT342" s="342"/>
    </row>
    <row r="343" spans="1:46" ht="15" customHeight="1">
      <c r="A343" s="342" t="s">
        <v>435</v>
      </c>
      <c r="B343" s="354"/>
      <c r="C343" s="342"/>
      <c r="D343" s="342"/>
      <c r="E343" s="342"/>
      <c r="F343" s="342"/>
      <c r="G343" s="342"/>
      <c r="H343" s="342"/>
      <c r="I343" s="342"/>
      <c r="J343" s="342"/>
      <c r="K343" s="342"/>
      <c r="L343" s="342"/>
      <c r="M343" s="342"/>
      <c r="N343" s="342"/>
      <c r="O343" s="342"/>
      <c r="P343" s="342"/>
      <c r="Q343" s="342"/>
      <c r="R343" s="342"/>
      <c r="S343" s="342"/>
      <c r="T343" s="342"/>
      <c r="U343" s="342"/>
      <c r="V343" s="342"/>
      <c r="W343" s="342"/>
      <c r="X343" s="342"/>
      <c r="Y343" s="342"/>
      <c r="Z343" s="342"/>
      <c r="AA343" s="342"/>
      <c r="AB343" s="342"/>
      <c r="AC343" s="342"/>
      <c r="AD343" s="342"/>
      <c r="AE343" s="342"/>
      <c r="AF343" s="342"/>
      <c r="AG343" s="342"/>
      <c r="AH343" s="342"/>
      <c r="AI343" s="342"/>
      <c r="AJ343" s="342"/>
      <c r="AK343" s="342"/>
      <c r="AL343" s="342"/>
      <c r="AM343" s="342"/>
      <c r="AN343" s="342"/>
      <c r="AO343" s="342"/>
      <c r="AP343" s="342"/>
      <c r="AQ343" s="342"/>
      <c r="AR343" s="342"/>
      <c r="AS343" s="342"/>
      <c r="AT343" s="342"/>
    </row>
    <row r="344" spans="1:46" ht="15" customHeight="1">
      <c r="A344" s="342" t="s">
        <v>436</v>
      </c>
      <c r="B344" s="354"/>
      <c r="C344" s="342"/>
      <c r="D344" s="342"/>
      <c r="E344" s="342"/>
      <c r="F344" s="342"/>
      <c r="G344" s="342"/>
      <c r="H344" s="342"/>
      <c r="I344" s="342"/>
      <c r="J344" s="342"/>
      <c r="K344" s="342"/>
      <c r="L344" s="342"/>
      <c r="M344" s="342"/>
      <c r="N344" s="342"/>
      <c r="O344" s="342"/>
      <c r="P344" s="342"/>
      <c r="Q344" s="342"/>
      <c r="R344" s="342"/>
      <c r="S344" s="342"/>
      <c r="T344" s="342"/>
      <c r="U344" s="342"/>
      <c r="V344" s="342"/>
      <c r="W344" s="342"/>
      <c r="X344" s="342"/>
      <c r="Y344" s="342"/>
      <c r="Z344" s="342"/>
      <c r="AA344" s="342"/>
      <c r="AB344" s="342"/>
      <c r="AC344" s="342"/>
      <c r="AD344" s="342"/>
      <c r="AE344" s="342"/>
      <c r="AF344" s="342"/>
      <c r="AG344" s="342"/>
      <c r="AH344" s="342"/>
      <c r="AI344" s="342"/>
      <c r="AJ344" s="342"/>
      <c r="AK344" s="342"/>
      <c r="AL344" s="342"/>
      <c r="AM344" s="342"/>
      <c r="AN344" s="342"/>
      <c r="AO344" s="342"/>
      <c r="AP344" s="342"/>
      <c r="AQ344" s="342"/>
      <c r="AR344" s="342"/>
      <c r="AS344" s="342"/>
      <c r="AT344" s="342"/>
    </row>
    <row r="345" spans="1:46" ht="15" customHeight="1">
      <c r="A345" s="342" t="s">
        <v>437</v>
      </c>
      <c r="B345" s="354"/>
      <c r="C345" s="342"/>
      <c r="D345" s="342"/>
      <c r="E345" s="342"/>
      <c r="F345" s="342"/>
      <c r="G345" s="342"/>
      <c r="H345" s="342"/>
      <c r="I345" s="342"/>
      <c r="J345" s="342"/>
      <c r="K345" s="342"/>
      <c r="L345" s="342"/>
      <c r="M345" s="342"/>
      <c r="N345" s="342"/>
      <c r="O345" s="342"/>
      <c r="P345" s="342"/>
      <c r="Q345" s="342"/>
      <c r="R345" s="342"/>
      <c r="S345" s="342"/>
      <c r="T345" s="342"/>
      <c r="U345" s="342"/>
      <c r="V345" s="342"/>
      <c r="W345" s="342"/>
      <c r="X345" s="342"/>
      <c r="Y345" s="342"/>
      <c r="Z345" s="342"/>
      <c r="AA345" s="342"/>
      <c r="AB345" s="342"/>
      <c r="AC345" s="342"/>
      <c r="AD345" s="342"/>
      <c r="AE345" s="342"/>
      <c r="AF345" s="342"/>
      <c r="AG345" s="342"/>
      <c r="AH345" s="342"/>
      <c r="AI345" s="342"/>
      <c r="AJ345" s="342"/>
      <c r="AK345" s="342"/>
      <c r="AL345" s="342"/>
      <c r="AM345" s="342"/>
      <c r="AN345" s="342"/>
      <c r="AO345" s="342"/>
      <c r="AP345" s="342"/>
      <c r="AQ345" s="342"/>
      <c r="AR345" s="342"/>
      <c r="AS345" s="342"/>
      <c r="AT345" s="342"/>
    </row>
    <row r="346" spans="1:46" ht="15" customHeight="1">
      <c r="A346" s="342" t="s">
        <v>438</v>
      </c>
      <c r="B346" s="354"/>
      <c r="C346" s="342"/>
      <c r="D346" s="342"/>
      <c r="E346" s="342"/>
      <c r="F346" s="342"/>
      <c r="G346" s="342"/>
      <c r="H346" s="342"/>
      <c r="I346" s="342"/>
      <c r="J346" s="342"/>
      <c r="K346" s="342"/>
      <c r="L346" s="342"/>
      <c r="M346" s="342"/>
      <c r="N346" s="342"/>
      <c r="O346" s="342"/>
      <c r="P346" s="342"/>
      <c r="Q346" s="342"/>
      <c r="R346" s="342"/>
      <c r="S346" s="342"/>
      <c r="T346" s="342"/>
      <c r="U346" s="342"/>
      <c r="V346" s="342"/>
      <c r="W346" s="342"/>
      <c r="X346" s="342"/>
      <c r="Y346" s="342"/>
      <c r="Z346" s="342"/>
      <c r="AA346" s="342"/>
      <c r="AB346" s="342"/>
      <c r="AC346" s="342"/>
      <c r="AD346" s="342"/>
      <c r="AE346" s="342"/>
      <c r="AF346" s="342"/>
      <c r="AG346" s="342"/>
      <c r="AH346" s="342"/>
      <c r="AI346" s="342"/>
      <c r="AJ346" s="342"/>
      <c r="AK346" s="342"/>
      <c r="AL346" s="342"/>
      <c r="AM346" s="342"/>
      <c r="AN346" s="342"/>
      <c r="AO346" s="342"/>
      <c r="AP346" s="342"/>
      <c r="AQ346" s="342"/>
      <c r="AR346" s="342"/>
      <c r="AS346" s="342"/>
      <c r="AT346" s="342"/>
    </row>
    <row r="347" spans="1:46" ht="15" customHeight="1">
      <c r="A347" s="342" t="s">
        <v>439</v>
      </c>
      <c r="B347" s="354"/>
      <c r="C347" s="342"/>
      <c r="D347" s="342"/>
      <c r="E347" s="342"/>
      <c r="F347" s="342"/>
      <c r="G347" s="342"/>
      <c r="H347" s="342"/>
      <c r="I347" s="342"/>
      <c r="J347" s="342"/>
      <c r="K347" s="342"/>
      <c r="L347" s="342"/>
      <c r="M347" s="342"/>
      <c r="N347" s="342"/>
      <c r="O347" s="342"/>
      <c r="P347" s="342"/>
      <c r="Q347" s="342"/>
      <c r="R347" s="342"/>
      <c r="S347" s="342"/>
      <c r="T347" s="342"/>
      <c r="U347" s="342"/>
      <c r="V347" s="342"/>
      <c r="W347" s="342"/>
      <c r="X347" s="342"/>
      <c r="Y347" s="342"/>
      <c r="Z347" s="342"/>
      <c r="AA347" s="342"/>
      <c r="AB347" s="342"/>
      <c r="AC347" s="342"/>
      <c r="AD347" s="342"/>
      <c r="AE347" s="342"/>
      <c r="AF347" s="342"/>
      <c r="AG347" s="342"/>
      <c r="AH347" s="342"/>
      <c r="AI347" s="342"/>
      <c r="AJ347" s="342"/>
      <c r="AK347" s="342"/>
      <c r="AL347" s="342"/>
      <c r="AM347" s="342"/>
      <c r="AN347" s="342"/>
      <c r="AO347" s="342"/>
      <c r="AP347" s="342"/>
      <c r="AQ347" s="342"/>
      <c r="AR347" s="342"/>
      <c r="AS347" s="342"/>
      <c r="AT347" s="342"/>
    </row>
    <row r="348" spans="1:46" ht="15" customHeight="1">
      <c r="A348" s="342" t="s">
        <v>440</v>
      </c>
      <c r="B348" s="354"/>
      <c r="C348" s="342"/>
      <c r="D348" s="342"/>
      <c r="E348" s="342"/>
      <c r="F348" s="342"/>
      <c r="G348" s="342"/>
      <c r="H348" s="342"/>
      <c r="I348" s="342"/>
      <c r="J348" s="342"/>
      <c r="K348" s="342"/>
      <c r="L348" s="342"/>
      <c r="M348" s="342"/>
      <c r="N348" s="342"/>
      <c r="O348" s="342"/>
      <c r="P348" s="342"/>
      <c r="Q348" s="342"/>
      <c r="R348" s="342"/>
      <c r="S348" s="342"/>
      <c r="T348" s="342"/>
      <c r="U348" s="342"/>
      <c r="V348" s="342"/>
      <c r="W348" s="342"/>
      <c r="X348" s="342"/>
      <c r="Y348" s="342"/>
      <c r="Z348" s="342"/>
      <c r="AA348" s="342"/>
      <c r="AB348" s="342"/>
      <c r="AC348" s="342"/>
      <c r="AD348" s="342"/>
      <c r="AE348" s="342"/>
      <c r="AF348" s="342"/>
      <c r="AG348" s="342"/>
      <c r="AH348" s="342"/>
      <c r="AI348" s="342"/>
      <c r="AJ348" s="342"/>
      <c r="AK348" s="342"/>
      <c r="AL348" s="342"/>
      <c r="AM348" s="342"/>
      <c r="AN348" s="342"/>
      <c r="AO348" s="342"/>
      <c r="AP348" s="342"/>
      <c r="AQ348" s="342"/>
      <c r="AR348" s="342"/>
      <c r="AS348" s="342"/>
      <c r="AT348" s="342"/>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s>
  <phoneticPr fontId="2"/>
  <conditionalFormatting sqref="J16:O16">
    <cfRule type="expression" dxfId="1" priority="1">
      <formula>OR($AN$1="就労継続支援Ａ型", $AN$1="就労継続支援Ｂ型", $AN$1="就労移行支援")</formula>
    </cfRule>
  </conditionalFormatting>
  <dataValidations count="5">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AN4:AN5 AO5:AQ5">
      <formula1>"予定,実績"</formula1>
    </dataValidation>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x14:formula1>
            <xm:f>選択肢!$B$34:$AC$34</xm:f>
          </x14:formula1>
          <xm:sqref>E23:E319</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showErrorMessage="1">
          <x14:formula1>
            <xm:f>選択肢!$A$1:$A$33</xm:f>
          </x14:formula1>
          <xm:sqref>AN1:AQ1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22"/>
    </sheetView>
  </sheetViews>
  <sheetFormatPr defaultColWidth="8.25" defaultRowHeight="21" customHeight="1"/>
  <cols>
    <col min="1" max="1" width="2.625" style="350" customWidth="1"/>
    <col min="2" max="2" width="17.25" style="357" customWidth="1"/>
    <col min="3" max="3" width="7.5" style="350" bestFit="1" customWidth="1"/>
    <col min="4" max="4" width="3.25" style="350" customWidth="1"/>
    <col min="5" max="7" width="7.625" style="350" customWidth="1"/>
    <col min="8" max="8" width="5.25" style="350" customWidth="1"/>
    <col min="9" max="39" width="2.625" style="350" customWidth="1"/>
    <col min="40" max="41" width="7.625" style="350" customWidth="1"/>
    <col min="42" max="43" width="7.875" style="350" customWidth="1"/>
    <col min="44" max="45" width="7.625" style="350" customWidth="1"/>
    <col min="46" max="46" width="8.25" style="351" customWidth="1"/>
    <col min="47" max="48" width="10.5" style="342" hidden="1" customWidth="1"/>
    <col min="49" max="49" width="3.125" style="342" hidden="1" customWidth="1"/>
    <col min="50" max="51" width="15.625" style="342" hidden="1" customWidth="1"/>
    <col min="52" max="53" width="8.25" style="342" hidden="1" customWidth="1"/>
    <col min="54" max="16384" width="8.25" style="342"/>
  </cols>
  <sheetData>
    <row r="1" spans="1:53" s="302" customFormat="1" ht="18" customHeight="1">
      <c r="A1" s="295" t="s">
        <v>547</v>
      </c>
      <c r="B1" s="296"/>
      <c r="C1" s="297"/>
      <c r="D1" s="297"/>
      <c r="E1" s="297"/>
      <c r="F1" s="297"/>
      <c r="G1" s="297"/>
      <c r="H1" s="297"/>
      <c r="I1" s="297"/>
      <c r="J1" s="297"/>
      <c r="K1" s="297"/>
      <c r="L1" s="297"/>
      <c r="M1" s="297"/>
      <c r="N1" s="297"/>
      <c r="O1" s="297"/>
      <c r="P1" s="297"/>
      <c r="Q1" s="297"/>
      <c r="R1" s="297"/>
      <c r="S1" s="297"/>
      <c r="T1" s="297"/>
      <c r="U1" s="297"/>
      <c r="V1" s="297"/>
      <c r="W1" s="297"/>
      <c r="X1" s="297"/>
      <c r="Y1" s="297"/>
      <c r="Z1" s="297"/>
      <c r="AA1" s="298"/>
      <c r="AB1" s="298"/>
      <c r="AC1" s="299"/>
      <c r="AD1" s="299"/>
      <c r="AE1" s="299"/>
      <c r="AF1" s="299"/>
      <c r="AG1" s="300"/>
      <c r="AH1" s="300"/>
      <c r="AI1" s="300"/>
      <c r="AJ1" s="300"/>
      <c r="AK1" s="300"/>
      <c r="AL1" s="301" t="s">
        <v>363</v>
      </c>
      <c r="AM1" s="301"/>
      <c r="AN1" s="469" t="s">
        <v>492</v>
      </c>
      <c r="AO1" s="470"/>
      <c r="AP1" s="470"/>
      <c r="AQ1" s="471"/>
      <c r="AT1" s="303"/>
      <c r="AZ1" s="120">
        <v>2023</v>
      </c>
      <c r="BA1" s="120">
        <v>5</v>
      </c>
    </row>
    <row r="2" spans="1:53" s="302" customFormat="1" ht="18" customHeight="1">
      <c r="A2" s="299" t="s">
        <v>365</v>
      </c>
      <c r="B2" s="304"/>
      <c r="C2" s="304"/>
      <c r="D2" s="304"/>
      <c r="E2" s="304"/>
      <c r="F2" s="304"/>
      <c r="G2" s="304"/>
      <c r="H2" s="304"/>
      <c r="I2" s="304"/>
      <c r="J2" s="304"/>
      <c r="K2" s="304"/>
      <c r="L2" s="304"/>
      <c r="M2" s="304"/>
      <c r="N2" s="358"/>
      <c r="O2" s="304"/>
      <c r="P2" s="472">
        <f>YEAR(EOMONTH(DATE(SUM(2018+【共通】!N9),【共通】!P9,【共通】!R9),-2))</f>
        <v>2024</v>
      </c>
      <c r="Q2" s="472"/>
      <c r="R2" s="472"/>
      <c r="S2" s="472"/>
      <c r="T2" s="473" t="s">
        <v>27</v>
      </c>
      <c r="U2" s="473"/>
      <c r="V2" s="472">
        <f>MONTH(EOMONTH(DATE(2024,【共通】!P9,【共通】!R9),-4))</f>
        <v>7</v>
      </c>
      <c r="W2" s="472"/>
      <c r="X2" s="473" t="s">
        <v>197</v>
      </c>
      <c r="Y2" s="473"/>
      <c r="Z2" s="304"/>
      <c r="AA2" s="304"/>
      <c r="AB2" s="304"/>
      <c r="AC2" s="299"/>
      <c r="AD2" s="299"/>
      <c r="AE2" s="305"/>
      <c r="AF2" s="301"/>
      <c r="AG2" s="304"/>
      <c r="AH2" s="304"/>
      <c r="AI2" s="304"/>
      <c r="AJ2" s="304"/>
      <c r="AK2" s="304"/>
      <c r="AL2" s="301" t="s">
        <v>366</v>
      </c>
      <c r="AM2" s="301"/>
      <c r="AN2" s="474"/>
      <c r="AO2" s="475"/>
      <c r="AP2" s="475"/>
      <c r="AQ2" s="476"/>
      <c r="AT2" s="303"/>
      <c r="AZ2" s="120">
        <f>AZ1+1</f>
        <v>2024</v>
      </c>
      <c r="BA2" s="120">
        <f>BA1+1</f>
        <v>6</v>
      </c>
    </row>
    <row r="3" spans="1:53" s="302" customFormat="1" ht="18" customHeight="1">
      <c r="A3" s="306"/>
      <c r="B3" s="304"/>
      <c r="C3" s="306"/>
      <c r="D3" s="306"/>
      <c r="E3" s="306"/>
      <c r="F3" s="306"/>
      <c r="G3" s="306"/>
      <c r="H3" s="306"/>
      <c r="I3" s="306"/>
      <c r="J3" s="306"/>
      <c r="K3" s="306"/>
      <c r="L3" s="306"/>
      <c r="M3" s="306"/>
      <c r="N3" s="306"/>
      <c r="O3" s="306"/>
      <c r="P3" s="306"/>
      <c r="Q3" s="306"/>
      <c r="R3" s="306"/>
      <c r="S3" s="306"/>
      <c r="T3" s="306"/>
      <c r="U3" s="306"/>
      <c r="V3" s="306"/>
      <c r="W3" s="306"/>
      <c r="X3" s="306"/>
      <c r="Y3" s="306"/>
      <c r="Z3" s="306"/>
      <c r="AA3" s="305"/>
      <c r="AB3" s="307"/>
      <c r="AC3" s="307"/>
      <c r="AD3" s="307"/>
      <c r="AE3" s="299"/>
      <c r="AF3" s="307"/>
      <c r="AG3" s="307"/>
      <c r="AH3" s="307"/>
      <c r="AI3" s="307"/>
      <c r="AJ3" s="307"/>
      <c r="AK3" s="307"/>
      <c r="AL3" s="308" t="s">
        <v>367</v>
      </c>
      <c r="AM3" s="301"/>
      <c r="AN3" s="494" t="str">
        <f>IF(AN4="","予定/実績の別を選択",IF(AN4="予定","４週","暦月"))</f>
        <v>暦月</v>
      </c>
      <c r="AO3" s="495"/>
      <c r="AP3" s="495"/>
      <c r="AQ3" s="496"/>
      <c r="AT3" s="303"/>
      <c r="AZ3" s="120">
        <f t="shared" ref="AZ3:BA8" si="0">AZ2+1</f>
        <v>2025</v>
      </c>
      <c r="BA3" s="120">
        <f t="shared" si="0"/>
        <v>7</v>
      </c>
    </row>
    <row r="4" spans="1:53" s="302" customFormat="1" ht="18" customHeight="1">
      <c r="A4" s="306"/>
      <c r="B4" s="304"/>
      <c r="C4" s="306"/>
      <c r="D4" s="306"/>
      <c r="E4" s="306"/>
      <c r="F4" s="306"/>
      <c r="G4" s="306"/>
      <c r="H4" s="306"/>
      <c r="I4" s="306"/>
      <c r="J4" s="306"/>
      <c r="K4" s="306"/>
      <c r="L4" s="306"/>
      <c r="M4" s="306"/>
      <c r="N4" s="306"/>
      <c r="O4" s="306"/>
      <c r="P4" s="306"/>
      <c r="Q4" s="306"/>
      <c r="R4" s="306"/>
      <c r="S4" s="306"/>
      <c r="T4" s="306"/>
      <c r="U4" s="306"/>
      <c r="V4" s="306"/>
      <c r="W4" s="306"/>
      <c r="X4" s="306"/>
      <c r="Y4" s="306"/>
      <c r="Z4" s="306"/>
      <c r="AA4" s="305"/>
      <c r="AB4" s="307"/>
      <c r="AC4" s="307"/>
      <c r="AD4" s="307"/>
      <c r="AE4" s="299"/>
      <c r="AF4" s="307"/>
      <c r="AG4" s="307"/>
      <c r="AH4" s="307"/>
      <c r="AI4" s="307"/>
      <c r="AJ4" s="307"/>
      <c r="AK4" s="307"/>
      <c r="AL4" s="308" t="s">
        <v>368</v>
      </c>
      <c r="AM4" s="301"/>
      <c r="AN4" s="497" t="s">
        <v>442</v>
      </c>
      <c r="AO4" s="498"/>
      <c r="AP4" s="498"/>
      <c r="AQ4" s="499"/>
      <c r="AT4" s="303"/>
      <c r="AZ4" s="120">
        <f t="shared" si="0"/>
        <v>2026</v>
      </c>
      <c r="BA4" s="120">
        <f t="shared" si="0"/>
        <v>8</v>
      </c>
    </row>
    <row r="5" spans="1:53" s="302" customFormat="1" ht="6.75" customHeight="1">
      <c r="A5" s="306"/>
      <c r="B5" s="304"/>
      <c r="C5" s="306"/>
      <c r="D5" s="306"/>
      <c r="E5" s="306"/>
      <c r="F5" s="306"/>
      <c r="G5" s="306"/>
      <c r="H5" s="306"/>
      <c r="I5" s="306"/>
      <c r="J5" s="306"/>
      <c r="K5" s="306"/>
      <c r="L5" s="306"/>
      <c r="M5" s="306"/>
      <c r="N5" s="306"/>
      <c r="O5" s="306"/>
      <c r="P5" s="306"/>
      <c r="Q5" s="306"/>
      <c r="R5" s="306"/>
      <c r="S5" s="306"/>
      <c r="T5" s="306"/>
      <c r="U5" s="306"/>
      <c r="V5" s="306"/>
      <c r="W5" s="306"/>
      <c r="X5" s="306"/>
      <c r="Y5" s="306"/>
      <c r="Z5" s="306"/>
      <c r="AA5" s="305"/>
      <c r="AB5" s="307"/>
      <c r="AC5" s="307"/>
      <c r="AD5" s="307"/>
      <c r="AE5" s="299"/>
      <c r="AF5" s="307"/>
      <c r="AG5" s="307"/>
      <c r="AH5" s="307"/>
      <c r="AI5" s="307"/>
      <c r="AJ5" s="307"/>
      <c r="AK5" s="307"/>
      <c r="AL5" s="308"/>
      <c r="AM5" s="301"/>
      <c r="AN5" s="304"/>
      <c r="AO5" s="304"/>
      <c r="AP5" s="304"/>
      <c r="AQ5" s="304"/>
      <c r="AT5" s="303"/>
      <c r="AZ5" s="120">
        <f t="shared" si="0"/>
        <v>2027</v>
      </c>
      <c r="BA5" s="120">
        <f t="shared" si="0"/>
        <v>9</v>
      </c>
    </row>
    <row r="6" spans="1:53" s="302" customFormat="1" ht="18" customHeight="1">
      <c r="A6" s="306"/>
      <c r="B6" s="304"/>
      <c r="C6" s="306"/>
      <c r="D6" s="306"/>
      <c r="E6" s="306"/>
      <c r="F6" s="306"/>
      <c r="G6" s="306"/>
      <c r="H6" s="306"/>
      <c r="I6" s="306"/>
      <c r="J6" s="306"/>
      <c r="K6" s="306"/>
      <c r="L6" s="306"/>
      <c r="M6" s="306"/>
      <c r="N6" s="306"/>
      <c r="O6" s="306"/>
      <c r="P6" s="306"/>
      <c r="Q6" s="306"/>
      <c r="R6" s="306"/>
      <c r="S6" s="306"/>
      <c r="T6" s="306"/>
      <c r="U6" s="306"/>
      <c r="V6" s="306"/>
      <c r="W6" s="305"/>
      <c r="X6" s="306"/>
      <c r="Y6" s="306"/>
      <c r="Z6" s="306"/>
      <c r="AA6" s="305"/>
      <c r="AB6" s="307"/>
      <c r="AC6" s="307"/>
      <c r="AD6" s="307"/>
      <c r="AE6" s="299"/>
      <c r="AF6" s="307"/>
      <c r="AG6" s="307"/>
      <c r="AH6" s="307"/>
      <c r="AI6" s="307"/>
      <c r="AJ6" s="308" t="s">
        <v>369</v>
      </c>
      <c r="AK6" s="500"/>
      <c r="AL6" s="500"/>
      <c r="AM6" s="500"/>
      <c r="AN6" s="307" t="s">
        <v>370</v>
      </c>
      <c r="AO6" s="309"/>
      <c r="AP6" s="307" t="s">
        <v>371</v>
      </c>
      <c r="AQ6" s="299"/>
      <c r="AT6" s="303"/>
      <c r="AZ6" s="120">
        <f t="shared" si="0"/>
        <v>2028</v>
      </c>
      <c r="BA6" s="120">
        <f t="shared" si="0"/>
        <v>10</v>
      </c>
    </row>
    <row r="7" spans="1:53" s="302" customFormat="1" ht="7.5" customHeight="1">
      <c r="A7" s="306"/>
      <c r="B7" s="304"/>
      <c r="C7" s="306"/>
      <c r="D7" s="306"/>
      <c r="E7" s="306"/>
      <c r="F7" s="306"/>
      <c r="G7" s="306"/>
      <c r="H7" s="306"/>
      <c r="I7" s="306"/>
      <c r="J7" s="306"/>
      <c r="K7" s="306"/>
      <c r="L7" s="306"/>
      <c r="M7" s="306"/>
      <c r="N7" s="306"/>
      <c r="O7" s="306"/>
      <c r="P7" s="306"/>
      <c r="Q7" s="306"/>
      <c r="R7" s="306"/>
      <c r="S7" s="306"/>
      <c r="T7" s="306"/>
      <c r="U7" s="306"/>
      <c r="V7" s="306"/>
      <c r="W7" s="305"/>
      <c r="X7" s="306"/>
      <c r="Y7" s="306"/>
      <c r="Z7" s="306"/>
      <c r="AA7" s="305"/>
      <c r="AB7" s="307"/>
      <c r="AC7" s="307"/>
      <c r="AD7" s="307"/>
      <c r="AE7" s="299"/>
      <c r="AF7" s="307"/>
      <c r="AG7" s="307"/>
      <c r="AH7" s="307"/>
      <c r="AI7" s="307"/>
      <c r="AJ7" s="308"/>
      <c r="AK7" s="307"/>
      <c r="AL7" s="307"/>
      <c r="AM7" s="307"/>
      <c r="AN7" s="307"/>
      <c r="AO7" s="307"/>
      <c r="AP7" s="307"/>
      <c r="AQ7" s="299"/>
      <c r="AT7" s="303"/>
      <c r="AZ7" s="120">
        <f t="shared" si="0"/>
        <v>2029</v>
      </c>
      <c r="BA7" s="120">
        <f t="shared" si="0"/>
        <v>11</v>
      </c>
    </row>
    <row r="8" spans="1:53" s="302" customFormat="1" ht="18" customHeight="1">
      <c r="A8" s="306"/>
      <c r="B8" s="306"/>
      <c r="C8" s="306"/>
      <c r="D8" s="306"/>
      <c r="E8" s="306"/>
      <c r="F8" s="306"/>
      <c r="G8" s="306"/>
      <c r="H8" s="306"/>
      <c r="I8" s="306"/>
      <c r="J8" s="306"/>
      <c r="K8" s="306"/>
      <c r="L8" s="306"/>
      <c r="M8" s="306"/>
      <c r="N8" s="306"/>
      <c r="O8" s="306"/>
      <c r="P8" s="306"/>
      <c r="Q8" s="306"/>
      <c r="R8" s="306"/>
      <c r="S8" s="306"/>
      <c r="T8" s="306"/>
      <c r="U8" s="306"/>
      <c r="V8" s="306"/>
      <c r="W8" s="305"/>
      <c r="X8" s="306"/>
      <c r="Y8" s="306"/>
      <c r="Z8" s="306"/>
      <c r="AA8" s="305"/>
      <c r="AB8" s="307"/>
      <c r="AC8" s="307"/>
      <c r="AD8" s="307"/>
      <c r="AE8" s="299"/>
      <c r="AF8" s="307"/>
      <c r="AG8" s="307"/>
      <c r="AH8" s="307"/>
      <c r="AI8" s="307"/>
      <c r="AJ8" s="308" t="s">
        <v>372</v>
      </c>
      <c r="AK8" s="500"/>
      <c r="AL8" s="500"/>
      <c r="AM8" s="500"/>
      <c r="AN8" s="307" t="s">
        <v>370</v>
      </c>
      <c r="AO8" s="309"/>
      <c r="AP8" s="307" t="s">
        <v>371</v>
      </c>
      <c r="AQ8" s="299"/>
      <c r="AT8" s="303"/>
      <c r="AZ8" s="120">
        <f t="shared" si="0"/>
        <v>2030</v>
      </c>
      <c r="BA8" s="120">
        <f t="shared" si="0"/>
        <v>12</v>
      </c>
    </row>
    <row r="9" spans="1:53" s="302" customFormat="1" ht="5.25" customHeight="1">
      <c r="A9" s="306"/>
      <c r="B9" s="306"/>
      <c r="C9" s="306"/>
      <c r="D9" s="306"/>
      <c r="E9" s="306"/>
      <c r="F9" s="306"/>
      <c r="G9" s="306"/>
      <c r="H9" s="306"/>
      <c r="I9" s="306"/>
      <c r="J9" s="306"/>
      <c r="K9" s="306"/>
      <c r="L9" s="306"/>
      <c r="M9" s="306"/>
      <c r="N9" s="306"/>
      <c r="O9" s="306"/>
      <c r="P9" s="306"/>
      <c r="Q9" s="306"/>
      <c r="R9" s="306"/>
      <c r="S9" s="306"/>
      <c r="T9" s="306"/>
      <c r="U9" s="306"/>
      <c r="V9" s="306"/>
      <c r="W9" s="305"/>
      <c r="X9" s="306"/>
      <c r="Y9" s="306"/>
      <c r="Z9" s="306"/>
      <c r="AA9" s="305"/>
      <c r="AB9" s="307"/>
      <c r="AC9" s="307"/>
      <c r="AD9" s="307"/>
      <c r="AE9" s="299"/>
      <c r="AF9" s="307"/>
      <c r="AG9" s="307"/>
      <c r="AH9" s="307"/>
      <c r="AI9" s="307"/>
      <c r="AJ9" s="308"/>
      <c r="AK9" s="307"/>
      <c r="AL9" s="307"/>
      <c r="AM9" s="307"/>
      <c r="AN9" s="307"/>
      <c r="AO9" s="307"/>
      <c r="AP9" s="307"/>
      <c r="AQ9" s="299"/>
      <c r="AT9" s="303"/>
    </row>
    <row r="10" spans="1:53" s="302" customFormat="1" ht="21" customHeight="1">
      <c r="A10" s="306"/>
      <c r="B10" s="306"/>
      <c r="C10" s="306"/>
      <c r="D10" s="306"/>
      <c r="E10" s="501" t="str">
        <f>IF(E16="","",IF(E15&lt;E16,"ＮＧ",""))</f>
        <v/>
      </c>
      <c r="F10" s="501"/>
      <c r="G10" s="501" t="str">
        <f>IF(G16="","",IF(G11="職業指導員",IF((G15+J15)&lt;(G16+J16),"ＮＧ",""),IF(G15&lt;G16,"ＮＧ","")))</f>
        <v/>
      </c>
      <c r="H10" s="501"/>
      <c r="I10" s="501"/>
      <c r="J10" s="501" t="str">
        <f>IF(J16="","",IF(J11="職業指導員",IF((J15+P15)&lt;(J16+P16),"ＮＧ",""),IF(J15&lt;J16,"ＮＧ","")))</f>
        <v/>
      </c>
      <c r="K10" s="501"/>
      <c r="L10" s="501"/>
      <c r="M10" s="501"/>
      <c r="N10" s="501"/>
      <c r="O10" s="501"/>
      <c r="P10" s="501" t="str">
        <f>IF(P16="","",IF(P15&lt;P16,"ＮＧ",""))</f>
        <v/>
      </c>
      <c r="Q10" s="501"/>
      <c r="R10" s="501"/>
      <c r="S10" s="501"/>
      <c r="T10" s="501"/>
      <c r="U10" s="501"/>
      <c r="V10" s="501" t="str">
        <f>IF(V16="","",IF(V15&lt;V16,"ＮＧ",""))</f>
        <v/>
      </c>
      <c r="W10" s="501"/>
      <c r="X10" s="501"/>
      <c r="Y10" s="501"/>
      <c r="Z10" s="501"/>
      <c r="AA10" s="501"/>
      <c r="AB10" s="480" t="str">
        <f>IF(AB16="","",IF(AB15&lt;AB16,"ＮＧ",""))</f>
        <v/>
      </c>
      <c r="AC10" s="480"/>
      <c r="AD10" s="480"/>
      <c r="AE10" s="480"/>
      <c r="AF10" s="480"/>
      <c r="AG10" s="480"/>
      <c r="AH10" s="480" t="str">
        <f>IF(AH16="","",IF(AH15&lt;AH16,"ＮＧ",""))</f>
        <v/>
      </c>
      <c r="AI10" s="480"/>
      <c r="AJ10" s="480"/>
      <c r="AK10" s="480"/>
      <c r="AL10" s="480"/>
      <c r="AM10" s="480"/>
      <c r="AN10" s="480" t="str">
        <f>IF(AN16="","",IF(AN15&lt;AN16,"ＮＧ",""))</f>
        <v/>
      </c>
      <c r="AO10" s="480"/>
      <c r="AP10" s="480" t="str">
        <f>IF(AP16="","",IF(AP15&lt;AP16,"ＮＧ",""))</f>
        <v/>
      </c>
      <c r="AQ10" s="480"/>
      <c r="AR10" s="481" t="str">
        <f>IF(AR16="","",IF(AR15&lt;AR16,"ＮＧ",""))</f>
        <v/>
      </c>
      <c r="AS10" s="481"/>
      <c r="AT10" s="303"/>
    </row>
    <row r="11" spans="1:53" s="305" customFormat="1" ht="21" customHeight="1">
      <c r="A11" s="298"/>
      <c r="B11" s="485"/>
      <c r="C11" s="487" t="s">
        <v>373</v>
      </c>
      <c r="D11" s="488"/>
      <c r="E11" s="479" t="s">
        <v>561</v>
      </c>
      <c r="F11" s="479"/>
      <c r="G11" s="479" t="s">
        <v>562</v>
      </c>
      <c r="H11" s="479"/>
      <c r="I11" s="479"/>
      <c r="J11" s="491" t="s">
        <v>563</v>
      </c>
      <c r="K11" s="492"/>
      <c r="L11" s="492"/>
      <c r="M11" s="492"/>
      <c r="N11" s="492"/>
      <c r="O11" s="493"/>
      <c r="P11" s="491" t="s">
        <v>564</v>
      </c>
      <c r="Q11" s="492"/>
      <c r="R11" s="492"/>
      <c r="S11" s="492"/>
      <c r="T11" s="492"/>
      <c r="U11" s="493"/>
      <c r="V11" s="491" t="s">
        <v>564</v>
      </c>
      <c r="W11" s="492"/>
      <c r="X11" s="492"/>
      <c r="Y11" s="492"/>
      <c r="Z11" s="492"/>
      <c r="AA11" s="493"/>
      <c r="AB11" s="491" t="s">
        <v>564</v>
      </c>
      <c r="AC11" s="492"/>
      <c r="AD11" s="492"/>
      <c r="AE11" s="492"/>
      <c r="AF11" s="492"/>
      <c r="AG11" s="493"/>
      <c r="AH11" s="491" t="s">
        <v>564</v>
      </c>
      <c r="AI11" s="492"/>
      <c r="AJ11" s="492"/>
      <c r="AK11" s="492"/>
      <c r="AL11" s="492"/>
      <c r="AM11" s="493"/>
      <c r="AN11" s="477" t="s">
        <v>564</v>
      </c>
      <c r="AO11" s="478"/>
      <c r="AP11" s="479" t="s">
        <v>564</v>
      </c>
      <c r="AQ11" s="479"/>
      <c r="AR11" s="479" t="s">
        <v>564</v>
      </c>
      <c r="AS11" s="479"/>
      <c r="AT11" s="310"/>
    </row>
    <row r="12" spans="1:53" s="305" customFormat="1" ht="24.95" customHeight="1">
      <c r="A12" s="299"/>
      <c r="B12" s="486"/>
      <c r="C12" s="489"/>
      <c r="D12" s="490"/>
      <c r="E12" s="311" t="s">
        <v>374</v>
      </c>
      <c r="F12" s="311" t="s">
        <v>375</v>
      </c>
      <c r="G12" s="312" t="s">
        <v>376</v>
      </c>
      <c r="H12" s="502" t="s">
        <v>377</v>
      </c>
      <c r="I12" s="502"/>
      <c r="J12" s="482" t="s">
        <v>378</v>
      </c>
      <c r="K12" s="483"/>
      <c r="L12" s="484"/>
      <c r="M12" s="482" t="s">
        <v>379</v>
      </c>
      <c r="N12" s="483"/>
      <c r="O12" s="484"/>
      <c r="P12" s="482" t="s">
        <v>378</v>
      </c>
      <c r="Q12" s="483"/>
      <c r="R12" s="484"/>
      <c r="S12" s="482" t="s">
        <v>379</v>
      </c>
      <c r="T12" s="483"/>
      <c r="U12" s="484"/>
      <c r="V12" s="482" t="s">
        <v>378</v>
      </c>
      <c r="W12" s="483"/>
      <c r="X12" s="484"/>
      <c r="Y12" s="482" t="s">
        <v>379</v>
      </c>
      <c r="Z12" s="483"/>
      <c r="AA12" s="484"/>
      <c r="AB12" s="482" t="s">
        <v>378</v>
      </c>
      <c r="AC12" s="483"/>
      <c r="AD12" s="484"/>
      <c r="AE12" s="482" t="s">
        <v>379</v>
      </c>
      <c r="AF12" s="483"/>
      <c r="AG12" s="484"/>
      <c r="AH12" s="482" t="s">
        <v>378</v>
      </c>
      <c r="AI12" s="483"/>
      <c r="AJ12" s="484"/>
      <c r="AK12" s="482" t="s">
        <v>379</v>
      </c>
      <c r="AL12" s="483"/>
      <c r="AM12" s="484"/>
      <c r="AN12" s="311" t="s">
        <v>374</v>
      </c>
      <c r="AO12" s="311" t="s">
        <v>375</v>
      </c>
      <c r="AP12" s="311" t="s">
        <v>374</v>
      </c>
      <c r="AQ12" s="311" t="s">
        <v>375</v>
      </c>
      <c r="AR12" s="311" t="s">
        <v>374</v>
      </c>
      <c r="AS12" s="311" t="s">
        <v>375</v>
      </c>
      <c r="AT12" s="310"/>
    </row>
    <row r="13" spans="1:53" s="305" customFormat="1" ht="18" customHeight="1">
      <c r="A13" s="299"/>
      <c r="B13" s="313" t="s">
        <v>380</v>
      </c>
      <c r="C13" s="477">
        <f>SUM(E13:AS13)</f>
        <v>0</v>
      </c>
      <c r="D13" s="478"/>
      <c r="E13" s="311">
        <f>COUNTIFS($B:$B,$E$11,$C:$C,"(A)常/専")</f>
        <v>0</v>
      </c>
      <c r="F13" s="311">
        <f>COUNTIFS($B:$B,$E$11,$C:$C,"(B)常/兼")</f>
        <v>0</v>
      </c>
      <c r="G13" s="311">
        <f>COUNTIFS($B:$B,$G$11,$C:$C,"(A)常/専")</f>
        <v>0</v>
      </c>
      <c r="H13" s="502">
        <f>COUNTIFS($B:$B,$G$11,$C:$C,"(B)常/兼")</f>
        <v>0</v>
      </c>
      <c r="I13" s="502"/>
      <c r="J13" s="482">
        <f>COUNTIFS($B:$B,$J$11,$C:$C,"(A)常/専")</f>
        <v>0</v>
      </c>
      <c r="K13" s="483"/>
      <c r="L13" s="484"/>
      <c r="M13" s="482">
        <f>COUNTIFS($B:$B,$J$11,$C:$C,"(B)常/兼")</f>
        <v>0</v>
      </c>
      <c r="N13" s="483"/>
      <c r="O13" s="484"/>
      <c r="P13" s="482">
        <f>COUNTIFS($B:$B,$P$11,$C:$C,"(A)常/専")</f>
        <v>0</v>
      </c>
      <c r="Q13" s="483"/>
      <c r="R13" s="484"/>
      <c r="S13" s="482">
        <f>COUNTIFS($B:$B,$P$11,$C:$C,"(B)常/兼")</f>
        <v>0</v>
      </c>
      <c r="T13" s="483"/>
      <c r="U13" s="484"/>
      <c r="V13" s="482">
        <f>COUNTIFS($B:$B,$V$11,$C:$C,"(A)常/専")</f>
        <v>0</v>
      </c>
      <c r="W13" s="483"/>
      <c r="X13" s="484"/>
      <c r="Y13" s="482">
        <f>COUNTIFS($B:$B,$V$11,$C:$C,"(B)常/兼")</f>
        <v>0</v>
      </c>
      <c r="Z13" s="483"/>
      <c r="AA13" s="484"/>
      <c r="AB13" s="482">
        <f>COUNTIFS($B:$B,$AB$11,$C:$C,"(A)常/専")</f>
        <v>0</v>
      </c>
      <c r="AC13" s="483"/>
      <c r="AD13" s="484"/>
      <c r="AE13" s="482">
        <f>COUNTIFS($B:$B,$AB$11,$C:$C,"(B)常/兼")</f>
        <v>0</v>
      </c>
      <c r="AF13" s="483"/>
      <c r="AG13" s="484"/>
      <c r="AH13" s="482">
        <f>COUNTIFS($B:$B,$AH$11,$C:$C,"(A)常/専")</f>
        <v>0</v>
      </c>
      <c r="AI13" s="483"/>
      <c r="AJ13" s="484"/>
      <c r="AK13" s="482">
        <f>COUNTIFS($B:$B,$AH$11,$C:$C,"(B)常/兼")</f>
        <v>0</v>
      </c>
      <c r="AL13" s="483"/>
      <c r="AM13" s="484"/>
      <c r="AN13" s="311">
        <f>COUNTIFS($B:$B,$AN$11,$C:$C,"(A)常/専")</f>
        <v>0</v>
      </c>
      <c r="AO13" s="311">
        <f>COUNTIFS($B:$B,$AN$11,$C:$C,"(B)常/兼")</f>
        <v>0</v>
      </c>
      <c r="AP13" s="311">
        <f>COUNTIFS($B:$B,$AP$11,$C:$C,"(A)常/専")</f>
        <v>0</v>
      </c>
      <c r="AQ13" s="311">
        <f>COUNTIFS($B:$B,$AP$11,$C:$C,"(B)常/兼")</f>
        <v>0</v>
      </c>
      <c r="AR13" s="311">
        <f>COUNTIFS($B:$B,$AR$11,$C:$C,"(A)常/専")</f>
        <v>0</v>
      </c>
      <c r="AS13" s="311">
        <f>COUNTIFS($B:$B,$AR$11,$C:$C,"(B)常/兼")</f>
        <v>0</v>
      </c>
      <c r="AT13" s="310"/>
    </row>
    <row r="14" spans="1:53" s="305" customFormat="1" ht="18" customHeight="1">
      <c r="A14" s="299"/>
      <c r="B14" s="313" t="s">
        <v>381</v>
      </c>
      <c r="C14" s="477">
        <f>SUM(E14:AS14)</f>
        <v>0</v>
      </c>
      <c r="D14" s="478"/>
      <c r="E14" s="311">
        <f>COUNTIFS($B:$B,$E$11,$C:$C,"(C)非/専")</f>
        <v>0</v>
      </c>
      <c r="F14" s="311">
        <f>COUNTIFS($B:$B,$E$11,$C:$C,"(D)非/兼")</f>
        <v>0</v>
      </c>
      <c r="G14" s="311">
        <f>COUNTIFS($B:$B,$G$11,$C:$C,"(C)非/専")</f>
        <v>0</v>
      </c>
      <c r="H14" s="502">
        <f>COUNTIFS($B:$B,$G$11,$C:$C,"(D)非/兼")</f>
        <v>0</v>
      </c>
      <c r="I14" s="502"/>
      <c r="J14" s="482">
        <f>COUNTIFS($B:$B,$J$11,$C:$C,"(C)非/専")</f>
        <v>0</v>
      </c>
      <c r="K14" s="483"/>
      <c r="L14" s="484"/>
      <c r="M14" s="482">
        <f>COUNTIFS($B:$B,$J$11,$C:$C,"(D)非/兼")</f>
        <v>0</v>
      </c>
      <c r="N14" s="483"/>
      <c r="O14" s="484"/>
      <c r="P14" s="482">
        <f>COUNTIFS($B:$B,$P$11,$C:$C,"(C)非/専")</f>
        <v>0</v>
      </c>
      <c r="Q14" s="483"/>
      <c r="R14" s="484"/>
      <c r="S14" s="482">
        <f>COUNTIFS($B:$B,$P$11,$C:$C,"(D)非/兼")</f>
        <v>0</v>
      </c>
      <c r="T14" s="483"/>
      <c r="U14" s="484"/>
      <c r="V14" s="482">
        <f>COUNTIFS($B:$B,$V$11,$C:$C,"(C)非/専")</f>
        <v>0</v>
      </c>
      <c r="W14" s="483"/>
      <c r="X14" s="484"/>
      <c r="Y14" s="482">
        <f>COUNTIFS($B:$B,$V$11,$C:$C,"(D)非/兼")</f>
        <v>0</v>
      </c>
      <c r="Z14" s="483"/>
      <c r="AA14" s="484"/>
      <c r="AB14" s="482">
        <f>COUNTIFS($B:$B,$AB$11,$C:$C,"(C)非/専")</f>
        <v>0</v>
      </c>
      <c r="AC14" s="483"/>
      <c r="AD14" s="484"/>
      <c r="AE14" s="482">
        <f>COUNTIFS($B:$B,$AB$11,$C:$C,"(D)非/兼")</f>
        <v>0</v>
      </c>
      <c r="AF14" s="483"/>
      <c r="AG14" s="484"/>
      <c r="AH14" s="482">
        <f>COUNTIFS($B:$B,$AH$11,$C:$C,"(C)非/専")</f>
        <v>0</v>
      </c>
      <c r="AI14" s="483"/>
      <c r="AJ14" s="484"/>
      <c r="AK14" s="482">
        <f>COUNTIFS($B:$B,$AH$11,$C:$C,"(D)非/兼")</f>
        <v>0</v>
      </c>
      <c r="AL14" s="483"/>
      <c r="AM14" s="484"/>
      <c r="AN14" s="311">
        <f>COUNTIFS($B:$B,$AN$11,$C:$C,"(C)非/専")</f>
        <v>0</v>
      </c>
      <c r="AO14" s="311">
        <f>COUNTIFS($B:$B,$AN$11,$C:$C,"(D)非/兼")</f>
        <v>0</v>
      </c>
      <c r="AP14" s="311">
        <f>COUNTIFS($B:$B,$AP$11,$C:$C,"(C)非/専")</f>
        <v>0</v>
      </c>
      <c r="AQ14" s="311">
        <f>COUNTIFS($B:$B,$AP$11,$C:$C,"(D)非/兼")</f>
        <v>0</v>
      </c>
      <c r="AR14" s="311">
        <f>COUNTIFS($B:$B,$AR$11,$C:$C,"(C)非/専")</f>
        <v>0</v>
      </c>
      <c r="AS14" s="311">
        <f>COUNTIFS($B:$B,$AR$11,$C:$C,"(D)非/兼")</f>
        <v>0</v>
      </c>
      <c r="AT14" s="310"/>
    </row>
    <row r="15" spans="1:53" s="305" customFormat="1" ht="18" customHeight="1">
      <c r="A15" s="299"/>
      <c r="B15" s="313" t="s">
        <v>382</v>
      </c>
      <c r="C15" s="477">
        <f>SUM(E15:AS15)-(SUMIFS($AR:$AR,$B:$B,"サービス管理責任者")+SUMIFS($AR:$AR,$B:$B,"医師")+SUMIFS($AR:$AR,$B:$B,"その他職員"))</f>
        <v>0</v>
      </c>
      <c r="D15" s="478"/>
      <c r="E15" s="491">
        <f>ROUND(SUMIF($B:$B,E11,$AR:$AR),1)</f>
        <v>0</v>
      </c>
      <c r="F15" s="493"/>
      <c r="G15" s="525">
        <f>ROUND(SUMIF($B:$B,G11,$AR:$AR),1)</f>
        <v>0</v>
      </c>
      <c r="H15" s="525"/>
      <c r="I15" s="525"/>
      <c r="J15" s="491">
        <f>ROUND(SUMIF($B:$B,J11,$AR:$AR),1)</f>
        <v>0</v>
      </c>
      <c r="K15" s="492"/>
      <c r="L15" s="492"/>
      <c r="M15" s="492"/>
      <c r="N15" s="492"/>
      <c r="O15" s="493"/>
      <c r="P15" s="491">
        <f>ROUND(SUMIF($B:$B,P11,$AR:$AR),1)</f>
        <v>0</v>
      </c>
      <c r="Q15" s="492"/>
      <c r="R15" s="492"/>
      <c r="S15" s="492"/>
      <c r="T15" s="492"/>
      <c r="U15" s="493"/>
      <c r="V15" s="491">
        <f>ROUND(SUMIF($B:$B,V11,$AR:$AR),1)</f>
        <v>0</v>
      </c>
      <c r="W15" s="492"/>
      <c r="X15" s="492"/>
      <c r="Y15" s="492"/>
      <c r="Z15" s="492"/>
      <c r="AA15" s="493"/>
      <c r="AB15" s="491">
        <f>ROUND(SUMIF($B:$B,AB11,$AR:$AR),1)</f>
        <v>0</v>
      </c>
      <c r="AC15" s="492"/>
      <c r="AD15" s="492"/>
      <c r="AE15" s="492"/>
      <c r="AF15" s="492"/>
      <c r="AG15" s="493"/>
      <c r="AH15" s="491">
        <f>ROUND(SUMIF($B:$B,AH11,$AR:$AR),1)</f>
        <v>0</v>
      </c>
      <c r="AI15" s="492"/>
      <c r="AJ15" s="492"/>
      <c r="AK15" s="492"/>
      <c r="AL15" s="492"/>
      <c r="AM15" s="493"/>
      <c r="AN15" s="491">
        <f>ROUND(SUMIF($B:$B,AN11,$AR:$AR),1)</f>
        <v>0</v>
      </c>
      <c r="AO15" s="493"/>
      <c r="AP15" s="491">
        <f>ROUND(SUMIF($B:$B,AP11,$AR:$AR),1)</f>
        <v>0</v>
      </c>
      <c r="AQ15" s="493"/>
      <c r="AR15" s="491">
        <f>SUMIF($B:$B,AR11,$AR:$AR)</f>
        <v>0</v>
      </c>
      <c r="AS15" s="493"/>
      <c r="AT15" s="310"/>
    </row>
    <row r="16" spans="1:53" s="305" customFormat="1" ht="18" customHeight="1">
      <c r="A16" s="299"/>
      <c r="B16" s="313" t="s">
        <v>383</v>
      </c>
      <c r="C16" s="522"/>
      <c r="D16" s="523"/>
      <c r="E16" s="517"/>
      <c r="F16" s="519"/>
      <c r="G16" s="524"/>
      <c r="H16" s="524"/>
      <c r="I16" s="524"/>
      <c r="J16" s="517"/>
      <c r="K16" s="518"/>
      <c r="L16" s="518"/>
      <c r="M16" s="518"/>
      <c r="N16" s="518"/>
      <c r="O16" s="519"/>
      <c r="P16" s="517"/>
      <c r="Q16" s="518"/>
      <c r="R16" s="518"/>
      <c r="S16" s="518"/>
      <c r="T16" s="518"/>
      <c r="U16" s="519"/>
      <c r="V16" s="517"/>
      <c r="W16" s="518"/>
      <c r="X16" s="518"/>
      <c r="Y16" s="518"/>
      <c r="Z16" s="518"/>
      <c r="AA16" s="519"/>
      <c r="AB16" s="517"/>
      <c r="AC16" s="518"/>
      <c r="AD16" s="518"/>
      <c r="AE16" s="518"/>
      <c r="AF16" s="518"/>
      <c r="AG16" s="519"/>
      <c r="AH16" s="517"/>
      <c r="AI16" s="518"/>
      <c r="AJ16" s="518"/>
      <c r="AK16" s="518"/>
      <c r="AL16" s="518"/>
      <c r="AM16" s="519"/>
      <c r="AN16" s="517"/>
      <c r="AO16" s="519"/>
      <c r="AP16" s="517"/>
      <c r="AQ16" s="519"/>
      <c r="AR16" s="517"/>
      <c r="AS16" s="519"/>
      <c r="AT16" s="310"/>
    </row>
    <row r="17" spans="1:51" s="305" customFormat="1" ht="7.5" customHeight="1">
      <c r="A17" s="299"/>
      <c r="B17" s="520" t="s">
        <v>384</v>
      </c>
      <c r="C17" s="520"/>
      <c r="D17" s="520"/>
      <c r="E17" s="520"/>
      <c r="F17" s="520"/>
      <c r="G17" s="520"/>
      <c r="H17" s="520"/>
      <c r="I17" s="314"/>
      <c r="J17" s="315"/>
      <c r="K17" s="315"/>
      <c r="L17" s="315"/>
      <c r="M17" s="315"/>
      <c r="N17" s="315"/>
      <c r="O17" s="315"/>
      <c r="P17" s="315"/>
      <c r="Q17" s="315"/>
      <c r="R17" s="315"/>
      <c r="S17" s="315"/>
      <c r="T17" s="315"/>
      <c r="U17" s="315"/>
      <c r="V17" s="315"/>
      <c r="W17" s="315"/>
      <c r="X17" s="315"/>
      <c r="Y17" s="315"/>
      <c r="Z17" s="315"/>
      <c r="AA17" s="315"/>
      <c r="AB17" s="315"/>
      <c r="AC17" s="315"/>
      <c r="AD17" s="315"/>
      <c r="AE17" s="315"/>
      <c r="AF17" s="315"/>
      <c r="AG17" s="315"/>
      <c r="AH17" s="315"/>
      <c r="AI17" s="315"/>
      <c r="AJ17" s="315"/>
      <c r="AK17" s="315"/>
      <c r="AL17" s="315"/>
      <c r="AM17" s="315"/>
      <c r="AN17" s="315"/>
      <c r="AO17" s="315"/>
      <c r="AP17" s="315"/>
      <c r="AQ17" s="315"/>
      <c r="AR17" s="315"/>
      <c r="AS17" s="315"/>
      <c r="AT17" s="310"/>
    </row>
    <row r="18" spans="1:51" s="302" customFormat="1" ht="30" customHeight="1">
      <c r="A18" s="299"/>
      <c r="B18" s="521"/>
      <c r="C18" s="521"/>
      <c r="D18" s="521"/>
      <c r="E18" s="521"/>
      <c r="F18" s="521"/>
      <c r="G18" s="521"/>
      <c r="H18" s="521"/>
      <c r="I18" s="316" t="str">
        <f t="shared" ref="I18:AM18" si="1">IFERROR(IF(SUMIF($H:$H,"夜間　　",I:I)&gt;0,"🌙"&amp;CHAR(10)&amp;COUNTIFS($H:$H,"夜間　　",I:I,"&gt;0"),""),"")</f>
        <v/>
      </c>
      <c r="J18" s="316" t="str">
        <f t="shared" si="1"/>
        <v/>
      </c>
      <c r="K18" s="316" t="str">
        <f t="shared" si="1"/>
        <v/>
      </c>
      <c r="L18" s="316" t="str">
        <f t="shared" si="1"/>
        <v/>
      </c>
      <c r="M18" s="316" t="str">
        <f t="shared" si="1"/>
        <v/>
      </c>
      <c r="N18" s="316" t="str">
        <f t="shared" si="1"/>
        <v/>
      </c>
      <c r="O18" s="316" t="str">
        <f t="shared" si="1"/>
        <v/>
      </c>
      <c r="P18" s="316" t="str">
        <f t="shared" si="1"/>
        <v/>
      </c>
      <c r="Q18" s="316" t="str">
        <f t="shared" si="1"/>
        <v/>
      </c>
      <c r="R18" s="316" t="str">
        <f t="shared" si="1"/>
        <v/>
      </c>
      <c r="S18" s="316" t="str">
        <f t="shared" si="1"/>
        <v/>
      </c>
      <c r="T18" s="316" t="str">
        <f t="shared" si="1"/>
        <v/>
      </c>
      <c r="U18" s="316" t="str">
        <f t="shared" si="1"/>
        <v/>
      </c>
      <c r="V18" s="316" t="str">
        <f t="shared" si="1"/>
        <v/>
      </c>
      <c r="W18" s="316" t="str">
        <f t="shared" si="1"/>
        <v/>
      </c>
      <c r="X18" s="316" t="str">
        <f t="shared" si="1"/>
        <v/>
      </c>
      <c r="Y18" s="316" t="str">
        <f t="shared" si="1"/>
        <v/>
      </c>
      <c r="Z18" s="316" t="str">
        <f t="shared" si="1"/>
        <v/>
      </c>
      <c r="AA18" s="316" t="str">
        <f t="shared" si="1"/>
        <v/>
      </c>
      <c r="AB18" s="316" t="str">
        <f t="shared" si="1"/>
        <v/>
      </c>
      <c r="AC18" s="316" t="str">
        <f t="shared" si="1"/>
        <v/>
      </c>
      <c r="AD18" s="316" t="str">
        <f t="shared" si="1"/>
        <v/>
      </c>
      <c r="AE18" s="316" t="str">
        <f t="shared" si="1"/>
        <v/>
      </c>
      <c r="AF18" s="316" t="str">
        <f t="shared" si="1"/>
        <v/>
      </c>
      <c r="AG18" s="316" t="str">
        <f t="shared" si="1"/>
        <v/>
      </c>
      <c r="AH18" s="316" t="str">
        <f t="shared" si="1"/>
        <v/>
      </c>
      <c r="AI18" s="316" t="str">
        <f t="shared" si="1"/>
        <v/>
      </c>
      <c r="AJ18" s="316" t="str">
        <f t="shared" si="1"/>
        <v/>
      </c>
      <c r="AK18" s="316" t="str">
        <f t="shared" si="1"/>
        <v/>
      </c>
      <c r="AL18" s="316" t="str">
        <f t="shared" si="1"/>
        <v/>
      </c>
      <c r="AM18" s="316" t="str">
        <f t="shared" si="1"/>
        <v/>
      </c>
      <c r="AN18" s="298" t="s">
        <v>385</v>
      </c>
      <c r="AO18" s="304"/>
      <c r="AP18" s="299"/>
      <c r="AQ18" s="299"/>
      <c r="AR18" s="304"/>
      <c r="AS18" s="304"/>
      <c r="AT18" s="303"/>
    </row>
    <row r="19" spans="1:51" s="302" customFormat="1" ht="15" customHeight="1">
      <c r="A19" s="566" t="s">
        <v>26</v>
      </c>
      <c r="B19" s="479" t="s">
        <v>386</v>
      </c>
      <c r="C19" s="503" t="s">
        <v>387</v>
      </c>
      <c r="D19" s="504"/>
      <c r="E19" s="479" t="s">
        <v>388</v>
      </c>
      <c r="F19" s="487" t="s">
        <v>389</v>
      </c>
      <c r="G19" s="509"/>
      <c r="H19" s="488"/>
      <c r="I19" s="514" t="s">
        <v>390</v>
      </c>
      <c r="J19" s="515"/>
      <c r="K19" s="515"/>
      <c r="L19" s="515"/>
      <c r="M19" s="515"/>
      <c r="N19" s="515"/>
      <c r="O19" s="515"/>
      <c r="P19" s="515"/>
      <c r="Q19" s="515"/>
      <c r="R19" s="515"/>
      <c r="S19" s="515"/>
      <c r="T19" s="515"/>
      <c r="U19" s="515"/>
      <c r="V19" s="515"/>
      <c r="W19" s="515"/>
      <c r="X19" s="515"/>
      <c r="Y19" s="515"/>
      <c r="Z19" s="515"/>
      <c r="AA19" s="515"/>
      <c r="AB19" s="515"/>
      <c r="AC19" s="515"/>
      <c r="AD19" s="515"/>
      <c r="AE19" s="515"/>
      <c r="AF19" s="515"/>
      <c r="AG19" s="515"/>
      <c r="AH19" s="515"/>
      <c r="AI19" s="515"/>
      <c r="AJ19" s="515"/>
      <c r="AK19" s="515"/>
      <c r="AL19" s="515"/>
      <c r="AM19" s="516"/>
      <c r="AN19" s="557" t="s">
        <v>391</v>
      </c>
      <c r="AO19" s="558" t="s">
        <v>392</v>
      </c>
      <c r="AP19" s="559" t="s">
        <v>393</v>
      </c>
      <c r="AQ19" s="560"/>
      <c r="AR19" s="558" t="s">
        <v>394</v>
      </c>
      <c r="AS19" s="558"/>
      <c r="AT19" s="303"/>
    </row>
    <row r="20" spans="1:51" s="302" customFormat="1" ht="15" customHeight="1">
      <c r="A20" s="566"/>
      <c r="B20" s="479"/>
      <c r="C20" s="505"/>
      <c r="D20" s="506"/>
      <c r="E20" s="479"/>
      <c r="F20" s="510"/>
      <c r="G20" s="511"/>
      <c r="H20" s="512"/>
      <c r="I20" s="477" t="s">
        <v>395</v>
      </c>
      <c r="J20" s="565"/>
      <c r="K20" s="565"/>
      <c r="L20" s="565"/>
      <c r="M20" s="565"/>
      <c r="N20" s="565"/>
      <c r="O20" s="478"/>
      <c r="P20" s="479" t="s">
        <v>396</v>
      </c>
      <c r="Q20" s="479"/>
      <c r="R20" s="479"/>
      <c r="S20" s="479"/>
      <c r="T20" s="479"/>
      <c r="U20" s="479"/>
      <c r="V20" s="479"/>
      <c r="W20" s="479" t="s">
        <v>397</v>
      </c>
      <c r="X20" s="479"/>
      <c r="Y20" s="479"/>
      <c r="Z20" s="479"/>
      <c r="AA20" s="479"/>
      <c r="AB20" s="479"/>
      <c r="AC20" s="479"/>
      <c r="AD20" s="479" t="s">
        <v>398</v>
      </c>
      <c r="AE20" s="479"/>
      <c r="AF20" s="479"/>
      <c r="AG20" s="479"/>
      <c r="AH20" s="479"/>
      <c r="AI20" s="479"/>
      <c r="AJ20" s="479"/>
      <c r="AK20" s="479" t="str">
        <f>IF(AN3="暦月","第５週","")</f>
        <v>第５週</v>
      </c>
      <c r="AL20" s="479"/>
      <c r="AM20" s="479"/>
      <c r="AN20" s="557"/>
      <c r="AO20" s="558"/>
      <c r="AP20" s="561"/>
      <c r="AQ20" s="562"/>
      <c r="AR20" s="558"/>
      <c r="AS20" s="558"/>
      <c r="AT20" s="303"/>
    </row>
    <row r="21" spans="1:51" s="302" customFormat="1" ht="15" customHeight="1">
      <c r="A21" s="566"/>
      <c r="B21" s="479"/>
      <c r="C21" s="505"/>
      <c r="D21" s="506"/>
      <c r="E21" s="479"/>
      <c r="F21" s="510"/>
      <c r="G21" s="511"/>
      <c r="H21" s="512"/>
      <c r="I21" s="317">
        <f>DATE($P$2,$V$2,1)</f>
        <v>45474</v>
      </c>
      <c r="J21" s="317">
        <f>DATE($P$2,$V$2,2)</f>
        <v>45475</v>
      </c>
      <c r="K21" s="317">
        <f>DATE($P$2,$V$2,3)</f>
        <v>45476</v>
      </c>
      <c r="L21" s="317">
        <f>DATE($P$2,$V$2,4)</f>
        <v>45477</v>
      </c>
      <c r="M21" s="317">
        <f>DATE($P$2,$V$2,5)</f>
        <v>45478</v>
      </c>
      <c r="N21" s="317">
        <f>DATE($P$2,$V$2,6)</f>
        <v>45479</v>
      </c>
      <c r="O21" s="317">
        <f>DATE($P$2,$V$2,7)</f>
        <v>45480</v>
      </c>
      <c r="P21" s="317">
        <f>DATE($P$2,$V$2,8)</f>
        <v>45481</v>
      </c>
      <c r="Q21" s="317">
        <f>DATE($P$2,$V$2,9)</f>
        <v>45482</v>
      </c>
      <c r="R21" s="317">
        <f>DATE($P$2,$V$2,10)</f>
        <v>45483</v>
      </c>
      <c r="S21" s="317">
        <f>DATE($P$2,$V$2,11)</f>
        <v>45484</v>
      </c>
      <c r="T21" s="317">
        <f>DATE($P$2,$V$2,12)</f>
        <v>45485</v>
      </c>
      <c r="U21" s="317">
        <f>DATE($P$2,$V$2,13)</f>
        <v>45486</v>
      </c>
      <c r="V21" s="317">
        <f>DATE($P$2,$V$2,14)</f>
        <v>45487</v>
      </c>
      <c r="W21" s="317">
        <f>DATE($P$2,$V$2,15)</f>
        <v>45488</v>
      </c>
      <c r="X21" s="317">
        <f>DATE($P$2,$V$2,16)</f>
        <v>45489</v>
      </c>
      <c r="Y21" s="317">
        <f>DATE($P$2,$V$2,17)</f>
        <v>45490</v>
      </c>
      <c r="Z21" s="317">
        <f>DATE($P$2,$V$2,18)</f>
        <v>45491</v>
      </c>
      <c r="AA21" s="317">
        <f>DATE($P$2,$V$2,19)</f>
        <v>45492</v>
      </c>
      <c r="AB21" s="317">
        <f>DATE($P$2,$V$2,20)</f>
        <v>45493</v>
      </c>
      <c r="AC21" s="317">
        <f>DATE($P$2,$V$2,21)</f>
        <v>45494</v>
      </c>
      <c r="AD21" s="317">
        <f>DATE($P$2,$V$2,22)</f>
        <v>45495</v>
      </c>
      <c r="AE21" s="317">
        <f>DATE($P$2,$V$2,23)</f>
        <v>45496</v>
      </c>
      <c r="AF21" s="317">
        <f>DATE($P$2,$V$2,24)</f>
        <v>45497</v>
      </c>
      <c r="AG21" s="317">
        <f>DATE($P$2,$V$2,25)</f>
        <v>45498</v>
      </c>
      <c r="AH21" s="317">
        <f>DATE($P$2,$V$2,26)</f>
        <v>45499</v>
      </c>
      <c r="AI21" s="317">
        <f>DATE($P$2,$V$2,27)</f>
        <v>45500</v>
      </c>
      <c r="AJ21" s="317">
        <f>DATE($P$2,$V$2,28)</f>
        <v>45501</v>
      </c>
      <c r="AK21" s="317">
        <f>IF(AN3="暦月",IF(DAY(EOMONTH(I21,0))&lt;29,"",DATE($P$2,$V$2,29)),"")</f>
        <v>45502</v>
      </c>
      <c r="AL21" s="317">
        <f>IF(AN3="暦月",IF(DAY(EOMONTH(I21,0))&lt;30,"",DATE($P$2,$V$2,30)),"")</f>
        <v>45503</v>
      </c>
      <c r="AM21" s="317">
        <f>IF(AN3="暦月",IF(DAY(EOMONTH(I21,0))&lt;31,"",DATE($P$2,$V$2,31)),"")</f>
        <v>45504</v>
      </c>
      <c r="AN21" s="557"/>
      <c r="AO21" s="558"/>
      <c r="AP21" s="561"/>
      <c r="AQ21" s="562"/>
      <c r="AR21" s="558"/>
      <c r="AS21" s="558"/>
      <c r="AT21" s="303"/>
    </row>
    <row r="22" spans="1:51" s="302" customFormat="1" ht="15" customHeight="1">
      <c r="A22" s="566"/>
      <c r="B22" s="479"/>
      <c r="C22" s="507"/>
      <c r="D22" s="508"/>
      <c r="E22" s="479"/>
      <c r="F22" s="489"/>
      <c r="G22" s="513"/>
      <c r="H22" s="490"/>
      <c r="I22" s="318">
        <f>DATE($P$2,$V$2,1)</f>
        <v>45474</v>
      </c>
      <c r="J22" s="318">
        <f>DATE($P$2,$V$2,2)</f>
        <v>45475</v>
      </c>
      <c r="K22" s="318">
        <f>DATE($P$2,$V$2,3)</f>
        <v>45476</v>
      </c>
      <c r="L22" s="318">
        <f>DATE($P$2,$V$2,4)</f>
        <v>45477</v>
      </c>
      <c r="M22" s="318">
        <f>DATE($P$2,$V$2,5)</f>
        <v>45478</v>
      </c>
      <c r="N22" s="318">
        <f>DATE($P$2,$V$2,6)</f>
        <v>45479</v>
      </c>
      <c r="O22" s="318">
        <f>DATE($P$2,$V$2,7)</f>
        <v>45480</v>
      </c>
      <c r="P22" s="318">
        <f>DATE($P$2,$V$2,8)</f>
        <v>45481</v>
      </c>
      <c r="Q22" s="318">
        <f>DATE($P$2,$V$2,9)</f>
        <v>45482</v>
      </c>
      <c r="R22" s="318">
        <f>DATE($P$2,$V$2,10)</f>
        <v>45483</v>
      </c>
      <c r="S22" s="318">
        <f>DATE($P$2,$V$2,11)</f>
        <v>45484</v>
      </c>
      <c r="T22" s="318">
        <f>DATE($P$2,$V$2,12)</f>
        <v>45485</v>
      </c>
      <c r="U22" s="318">
        <f>DATE($P$2,$V$2,13)</f>
        <v>45486</v>
      </c>
      <c r="V22" s="318">
        <f>DATE($P$2,$V$2,14)</f>
        <v>45487</v>
      </c>
      <c r="W22" s="318">
        <f>DATE($P$2,$V$2,15)</f>
        <v>45488</v>
      </c>
      <c r="X22" s="318">
        <f>DATE($P$2,$V$2,16)</f>
        <v>45489</v>
      </c>
      <c r="Y22" s="318">
        <f>DATE($P$2,$V$2,17)</f>
        <v>45490</v>
      </c>
      <c r="Z22" s="318">
        <f>DATE($P$2,$V$2,18)</f>
        <v>45491</v>
      </c>
      <c r="AA22" s="318">
        <f>DATE($P$2,$V$2,19)</f>
        <v>45492</v>
      </c>
      <c r="AB22" s="318">
        <f>DATE($P$2,$V$2,20)</f>
        <v>45493</v>
      </c>
      <c r="AC22" s="318">
        <f>DATE($P$2,$V$2,21)</f>
        <v>45494</v>
      </c>
      <c r="AD22" s="318">
        <f>DATE($P$2,$V$2,22)</f>
        <v>45495</v>
      </c>
      <c r="AE22" s="318">
        <f>DATE($P$2,$V$2,23)</f>
        <v>45496</v>
      </c>
      <c r="AF22" s="318">
        <f>DATE($P$2,$V$2,24)</f>
        <v>45497</v>
      </c>
      <c r="AG22" s="318">
        <f>DATE($P$2,$V$2,25)</f>
        <v>45498</v>
      </c>
      <c r="AH22" s="318">
        <f>DATE($P$2,$V$2,26)</f>
        <v>45499</v>
      </c>
      <c r="AI22" s="318">
        <f>DATE($P$2,$V$2,27)</f>
        <v>45500</v>
      </c>
      <c r="AJ22" s="318">
        <f>DATE($P$2,$V$2,28)</f>
        <v>45501</v>
      </c>
      <c r="AK22" s="318">
        <f>IF(AN3="暦月",IF(DAY(EOMONTH(I22,0))&lt;29,"",DATE($P$2,$V$2,29)),"")</f>
        <v>45502</v>
      </c>
      <c r="AL22" s="318">
        <f>IF(AN3="暦月",IF(DAY(EOMONTH(I22,0))&lt;30,"",DATE($P$2,$V$2,30)),"")</f>
        <v>45503</v>
      </c>
      <c r="AM22" s="318">
        <f>IF(AN3="暦月",IF(DAY(EOMONTH(I22,0))&lt;31,"",DATE($P$2,$V$2,31)),"")</f>
        <v>45504</v>
      </c>
      <c r="AN22" s="557"/>
      <c r="AO22" s="558"/>
      <c r="AP22" s="563"/>
      <c r="AQ22" s="564"/>
      <c r="AR22" s="558"/>
      <c r="AS22" s="558"/>
      <c r="AT22" s="303"/>
      <c r="AU22" s="477" t="s">
        <v>382</v>
      </c>
      <c r="AV22" s="478"/>
      <c r="AX22" s="477" t="s">
        <v>399</v>
      </c>
      <c r="AY22" s="478"/>
    </row>
    <row r="23" spans="1:51" s="302" customFormat="1" ht="12" customHeight="1">
      <c r="A23" s="530">
        <v>1</v>
      </c>
      <c r="B23" s="533" t="s">
        <v>454</v>
      </c>
      <c r="C23" s="536"/>
      <c r="D23" s="539" t="s">
        <v>400</v>
      </c>
      <c r="E23" s="319"/>
      <c r="F23" s="542"/>
      <c r="G23" s="543"/>
      <c r="H23" s="320" t="s">
        <v>401</v>
      </c>
      <c r="I23" s="321"/>
      <c r="J23" s="321"/>
      <c r="K23" s="321"/>
      <c r="L23" s="321"/>
      <c r="M23" s="321"/>
      <c r="N23" s="321"/>
      <c r="O23" s="321"/>
      <c r="P23" s="321"/>
      <c r="Q23" s="321"/>
      <c r="R23" s="321"/>
      <c r="S23" s="321"/>
      <c r="T23" s="321"/>
      <c r="U23" s="321"/>
      <c r="V23" s="321"/>
      <c r="W23" s="321"/>
      <c r="X23" s="321"/>
      <c r="Y23" s="321"/>
      <c r="Z23" s="321"/>
      <c r="AA23" s="321"/>
      <c r="AB23" s="321"/>
      <c r="AC23" s="321"/>
      <c r="AD23" s="321"/>
      <c r="AE23" s="321"/>
      <c r="AF23" s="321"/>
      <c r="AG23" s="321"/>
      <c r="AH23" s="321"/>
      <c r="AI23" s="321"/>
      <c r="AJ23" s="321"/>
      <c r="AK23" s="321"/>
      <c r="AL23" s="321"/>
      <c r="AM23" s="321"/>
      <c r="AN23" s="548">
        <f>IF(LEFT($AN$1,6)="共同生活援助",SUM(I24:AM24),SUM(I24:AM25))</f>
        <v>0</v>
      </c>
      <c r="AO23" s="526">
        <f>IF($AN$3="４週",AN23/4,AN23/(DAY(EOMONTH($I$21,0))/7))</f>
        <v>0</v>
      </c>
      <c r="AP23" s="551"/>
      <c r="AQ23" s="552"/>
      <c r="AR23" s="526" t="str">
        <f>IF($AN$3="４週",AU24,AV24)</f>
        <v/>
      </c>
      <c r="AS23" s="526"/>
      <c r="AT23" s="529"/>
      <c r="AU23" s="322" t="s">
        <v>402</v>
      </c>
      <c r="AV23" s="322" t="s">
        <v>403</v>
      </c>
      <c r="AX23" s="322" t="s">
        <v>404</v>
      </c>
      <c r="AY23" s="322" t="s">
        <v>405</v>
      </c>
    </row>
    <row r="24" spans="1:51" s="302" customFormat="1" ht="12" customHeight="1">
      <c r="A24" s="531"/>
      <c r="B24" s="534"/>
      <c r="C24" s="537"/>
      <c r="D24" s="540"/>
      <c r="E24" s="323"/>
      <c r="F24" s="544"/>
      <c r="G24" s="545"/>
      <c r="H24" s="324" t="s">
        <v>406</v>
      </c>
      <c r="I24" s="325" t="str">
        <f>IFERROR(VLOOKUP(I23,'P1'!$B:$AP,41,FALSE),"")</f>
        <v/>
      </c>
      <c r="J24" s="325" t="str">
        <f>IFERROR(VLOOKUP(J23,'P1'!$B:$AP,41,FALSE),"")</f>
        <v/>
      </c>
      <c r="K24" s="325" t="str">
        <f>IFERROR(VLOOKUP(K23,'P1'!$B:$AP,41,FALSE),"")</f>
        <v/>
      </c>
      <c r="L24" s="325" t="str">
        <f>IFERROR(VLOOKUP(L23,'P1'!$B:$AP,41,FALSE),"")</f>
        <v/>
      </c>
      <c r="M24" s="325" t="str">
        <f>IFERROR(VLOOKUP(M23,'P1'!$B:$AP,41,FALSE),"")</f>
        <v/>
      </c>
      <c r="N24" s="325" t="str">
        <f>IFERROR(VLOOKUP(N23,'P1'!$B:$AP,41,FALSE),"")</f>
        <v/>
      </c>
      <c r="O24" s="325" t="str">
        <f>IFERROR(VLOOKUP(O23,'P1'!$B:$AP,41,FALSE),"")</f>
        <v/>
      </c>
      <c r="P24" s="325" t="str">
        <f>IFERROR(VLOOKUP(P23,'P1'!$B:$AP,41,FALSE),"")</f>
        <v/>
      </c>
      <c r="Q24" s="325" t="str">
        <f>IFERROR(VLOOKUP(Q23,'P1'!$B:$AP,41,FALSE),"")</f>
        <v/>
      </c>
      <c r="R24" s="325" t="str">
        <f>IFERROR(VLOOKUP(R23,'P1'!$B:$AP,41,FALSE),"")</f>
        <v/>
      </c>
      <c r="S24" s="325" t="str">
        <f>IFERROR(VLOOKUP(S23,'P1'!$B:$AP,41,FALSE),"")</f>
        <v/>
      </c>
      <c r="T24" s="325" t="str">
        <f>IFERROR(VLOOKUP(T23,'P1'!$B:$AP,41,FALSE),"")</f>
        <v/>
      </c>
      <c r="U24" s="325" t="str">
        <f>IFERROR(VLOOKUP(U23,'P1'!$B:$AP,41,FALSE),"")</f>
        <v/>
      </c>
      <c r="V24" s="325" t="str">
        <f>IFERROR(VLOOKUP(V23,'P1'!$B:$AP,41,FALSE),"")</f>
        <v/>
      </c>
      <c r="W24" s="325" t="str">
        <f>IFERROR(VLOOKUP(W23,'P1'!$B:$AP,41,FALSE),"")</f>
        <v/>
      </c>
      <c r="X24" s="325" t="str">
        <f>IFERROR(VLOOKUP(X23,'P1'!$B:$AP,41,FALSE),"")</f>
        <v/>
      </c>
      <c r="Y24" s="325" t="str">
        <f>IFERROR(VLOOKUP(Y23,'P1'!$B:$AP,41,FALSE),"")</f>
        <v/>
      </c>
      <c r="Z24" s="325" t="str">
        <f>IFERROR(VLOOKUP(Z23,'P1'!$B:$AP,41,FALSE),"")</f>
        <v/>
      </c>
      <c r="AA24" s="325" t="str">
        <f>IFERROR(VLOOKUP(AA23,'P1'!$B:$AP,41,FALSE),"")</f>
        <v/>
      </c>
      <c r="AB24" s="325" t="str">
        <f>IFERROR(VLOOKUP(AB23,'P1'!$B:$AP,41,FALSE),"")</f>
        <v/>
      </c>
      <c r="AC24" s="325" t="str">
        <f>IFERROR(VLOOKUP(AC23,'P1'!$B:$AP,41,FALSE),"")</f>
        <v/>
      </c>
      <c r="AD24" s="325" t="str">
        <f>IFERROR(VLOOKUP(AD23,'P1'!$B:$AP,41,FALSE),"")</f>
        <v/>
      </c>
      <c r="AE24" s="325" t="str">
        <f>IFERROR(VLOOKUP(AE23,'P1'!$B:$AP,41,FALSE),"")</f>
        <v/>
      </c>
      <c r="AF24" s="325" t="str">
        <f>IFERROR(VLOOKUP(AF23,'P1'!$B:$AP,41,FALSE),"")</f>
        <v/>
      </c>
      <c r="AG24" s="325" t="str">
        <f>IFERROR(VLOOKUP(AG23,'P1'!$B:$AP,41,FALSE),"")</f>
        <v/>
      </c>
      <c r="AH24" s="325" t="str">
        <f>IFERROR(VLOOKUP(AH23,'P1'!$B:$AP,41,FALSE),"")</f>
        <v/>
      </c>
      <c r="AI24" s="325" t="str">
        <f>IFERROR(VLOOKUP(AI23,'P1'!$B:$AP,41,FALSE),"")</f>
        <v/>
      </c>
      <c r="AJ24" s="325" t="str">
        <f>IFERROR(VLOOKUP(AJ23,'P1'!$B:$AP,41,FALSE),"")</f>
        <v/>
      </c>
      <c r="AK24" s="325" t="str">
        <f>IFERROR(VLOOKUP(AK23,'P1'!$B:$AP,41,FALSE),"")</f>
        <v/>
      </c>
      <c r="AL24" s="325" t="str">
        <f>IFERROR(VLOOKUP(AL23,'P1'!$B:$AP,41,FALSE),"")</f>
        <v/>
      </c>
      <c r="AM24" s="325" t="str">
        <f>IFERROR(VLOOKUP(AM23,'P1'!$B:$AP,41,FALSE),"")</f>
        <v/>
      </c>
      <c r="AN24" s="549"/>
      <c r="AO24" s="527"/>
      <c r="AP24" s="553"/>
      <c r="AQ24" s="554"/>
      <c r="AR24" s="527"/>
      <c r="AS24" s="527"/>
      <c r="AT24" s="529"/>
      <c r="AU24" s="326" t="str">
        <f>IFERROR(IF($D23="□",($AO23/$AK$6),($AO23/$AK$8)),"")</f>
        <v/>
      </c>
      <c r="AV24" s="326" t="str">
        <f>IFERROR(IF($D23="□",($AN23/$AO$6),($AN23/$AO$8)),"")</f>
        <v/>
      </c>
      <c r="AX24" s="326" t="s">
        <v>565</v>
      </c>
      <c r="AY24" s="326" t="s">
        <v>565</v>
      </c>
    </row>
    <row r="25" spans="1:51" s="302" customFormat="1" ht="12" customHeight="1">
      <c r="A25" s="532"/>
      <c r="B25" s="535"/>
      <c r="C25" s="538"/>
      <c r="D25" s="541"/>
      <c r="E25" s="323"/>
      <c r="F25" s="546"/>
      <c r="G25" s="547"/>
      <c r="H25" s="327" t="s">
        <v>407</v>
      </c>
      <c r="I25" s="328" t="str">
        <f>IFERROR(VLOOKUP(I23,'P1'!$B:$AP,31,FALSE),"")</f>
        <v/>
      </c>
      <c r="J25" s="328" t="str">
        <f>IFERROR(VLOOKUP(J23,'P1'!$B:$AP,31,FALSE),"")</f>
        <v/>
      </c>
      <c r="K25" s="328" t="str">
        <f>IFERROR(VLOOKUP(K23,'P1'!$B:$AP,31,FALSE),"")</f>
        <v/>
      </c>
      <c r="L25" s="328" t="str">
        <f>IFERROR(VLOOKUP(L23,'P1'!$B:$AP,31,FALSE),"")</f>
        <v/>
      </c>
      <c r="M25" s="328" t="str">
        <f>IFERROR(VLOOKUP(M23,'P1'!$B:$AP,31,FALSE),"")</f>
        <v/>
      </c>
      <c r="N25" s="328" t="str">
        <f>IFERROR(VLOOKUP(N23,'P1'!$B:$AP,31,FALSE),"")</f>
        <v/>
      </c>
      <c r="O25" s="328" t="str">
        <f>IFERROR(VLOOKUP(O23,'P1'!$B:$AP,31,FALSE),"")</f>
        <v/>
      </c>
      <c r="P25" s="328" t="str">
        <f>IFERROR(VLOOKUP(P23,'P1'!$B:$AP,31,FALSE),"")</f>
        <v/>
      </c>
      <c r="Q25" s="328" t="str">
        <f>IFERROR(VLOOKUP(Q23,'P1'!$B:$AP,31,FALSE),"")</f>
        <v/>
      </c>
      <c r="R25" s="328" t="str">
        <f>IFERROR(VLOOKUP(R23,'P1'!$B:$AP,31,FALSE),"")</f>
        <v/>
      </c>
      <c r="S25" s="328" t="str">
        <f>IFERROR(VLOOKUP(S23,'P1'!$B:$AP,31,FALSE),"")</f>
        <v/>
      </c>
      <c r="T25" s="328" t="str">
        <f>IFERROR(VLOOKUP(T23,'P1'!$B:$AP,31,FALSE),"")</f>
        <v/>
      </c>
      <c r="U25" s="328" t="str">
        <f>IFERROR(VLOOKUP(U23,'P1'!$B:$AP,31,FALSE),"")</f>
        <v/>
      </c>
      <c r="V25" s="328" t="str">
        <f>IFERROR(VLOOKUP(V23,'P1'!$B:$AP,31,FALSE),"")</f>
        <v/>
      </c>
      <c r="W25" s="328" t="str">
        <f>IFERROR(VLOOKUP(W23,'P1'!$B:$AP,31,FALSE),"")</f>
        <v/>
      </c>
      <c r="X25" s="328" t="str">
        <f>IFERROR(VLOOKUP(X23,'P1'!$B:$AP,31,FALSE),"")</f>
        <v/>
      </c>
      <c r="Y25" s="328" t="str">
        <f>IFERROR(VLOOKUP(Y23,'P1'!$B:$AP,31,FALSE),"")</f>
        <v/>
      </c>
      <c r="Z25" s="328" t="str">
        <f>IFERROR(VLOOKUP(Z23,'P1'!$B:$AP,31,FALSE),"")</f>
        <v/>
      </c>
      <c r="AA25" s="328" t="str">
        <f>IFERROR(VLOOKUP(AA23,'P1'!$B:$AP,31,FALSE),"")</f>
        <v/>
      </c>
      <c r="AB25" s="328" t="str">
        <f>IFERROR(VLOOKUP(AB23,'P1'!$B:$AP,31,FALSE),"")</f>
        <v/>
      </c>
      <c r="AC25" s="328" t="str">
        <f>IFERROR(VLOOKUP(AC23,'P1'!$B:$AP,31,FALSE),"")</f>
        <v/>
      </c>
      <c r="AD25" s="328" t="str">
        <f>IFERROR(VLOOKUP(AD23,'P1'!$B:$AP,31,FALSE),"")</f>
        <v/>
      </c>
      <c r="AE25" s="328" t="str">
        <f>IFERROR(VLOOKUP(AE23,'P1'!$B:$AP,31,FALSE),"")</f>
        <v/>
      </c>
      <c r="AF25" s="328" t="str">
        <f>IFERROR(VLOOKUP(AF23,'P1'!$B:$AP,31,FALSE),"")</f>
        <v/>
      </c>
      <c r="AG25" s="328" t="str">
        <f>IFERROR(VLOOKUP(AG23,'P1'!$B:$AP,31,FALSE),"")</f>
        <v/>
      </c>
      <c r="AH25" s="328" t="str">
        <f>IFERROR(VLOOKUP(AH23,'P1'!$B:$AP,31,FALSE),"")</f>
        <v/>
      </c>
      <c r="AI25" s="328" t="str">
        <f>IFERROR(VLOOKUP(AI23,'P1'!$B:$AP,31,FALSE),"")</f>
        <v/>
      </c>
      <c r="AJ25" s="328" t="str">
        <f>IFERROR(VLOOKUP(AJ23,'P1'!$B:$AP,31,FALSE),"")</f>
        <v/>
      </c>
      <c r="AK25" s="328" t="str">
        <f>IFERROR(VLOOKUP(AK23,'P1'!$B:$AP,31,FALSE),"")</f>
        <v/>
      </c>
      <c r="AL25" s="328" t="str">
        <f>IFERROR(VLOOKUP(AL23,'P1'!$B:$AP,31,FALSE),"")</f>
        <v/>
      </c>
      <c r="AM25" s="328" t="str">
        <f>IFERROR(VLOOKUP(AM23,'P1'!$B:$AP,31,FALSE),"")</f>
        <v/>
      </c>
      <c r="AN25" s="550"/>
      <c r="AO25" s="528"/>
      <c r="AP25" s="555"/>
      <c r="AQ25" s="556"/>
      <c r="AR25" s="528"/>
      <c r="AS25" s="528"/>
      <c r="AT25" s="529"/>
      <c r="AU25" s="329"/>
      <c r="AV25" s="329"/>
      <c r="AX25" s="329"/>
      <c r="AY25" s="329"/>
    </row>
    <row r="26" spans="1:51" s="302" customFormat="1" ht="12" customHeight="1">
      <c r="A26" s="530">
        <v>2</v>
      </c>
      <c r="B26" s="533" t="s">
        <v>460</v>
      </c>
      <c r="C26" s="536"/>
      <c r="D26" s="539" t="s">
        <v>400</v>
      </c>
      <c r="E26" s="319"/>
      <c r="F26" s="542"/>
      <c r="G26" s="543"/>
      <c r="H26" s="320" t="s">
        <v>401</v>
      </c>
      <c r="I26" s="321"/>
      <c r="J26" s="321"/>
      <c r="K26" s="321"/>
      <c r="L26" s="321"/>
      <c r="M26" s="321"/>
      <c r="N26" s="321"/>
      <c r="O26" s="321"/>
      <c r="P26" s="321"/>
      <c r="Q26" s="321"/>
      <c r="R26" s="321"/>
      <c r="S26" s="321"/>
      <c r="T26" s="321"/>
      <c r="U26" s="321"/>
      <c r="V26" s="321"/>
      <c r="W26" s="321"/>
      <c r="X26" s="321"/>
      <c r="Y26" s="321"/>
      <c r="Z26" s="321"/>
      <c r="AA26" s="321"/>
      <c r="AB26" s="321"/>
      <c r="AC26" s="321"/>
      <c r="AD26" s="321"/>
      <c r="AE26" s="321"/>
      <c r="AF26" s="321"/>
      <c r="AG26" s="321"/>
      <c r="AH26" s="321"/>
      <c r="AI26" s="321"/>
      <c r="AJ26" s="321"/>
      <c r="AK26" s="321"/>
      <c r="AL26" s="321"/>
      <c r="AM26" s="321"/>
      <c r="AN26" s="548">
        <f t="shared" ref="AN26" si="2">IF(LEFT($AN$1,6)="共同生活援助",SUM(I27:AM27),SUM(I27:AM28))</f>
        <v>0</v>
      </c>
      <c r="AO26" s="526">
        <f>IF($AN$3="４週",AN26/4,AN26/(DAY(EOMONTH($I$21,0))/7))</f>
        <v>0</v>
      </c>
      <c r="AP26" s="551"/>
      <c r="AQ26" s="552"/>
      <c r="AR26" s="526" t="str">
        <f>IF($AN$3="４週",AU27,AV27)</f>
        <v/>
      </c>
      <c r="AS26" s="526"/>
      <c r="AT26" s="529"/>
      <c r="AU26" s="322" t="s">
        <v>402</v>
      </c>
      <c r="AV26" s="322" t="s">
        <v>403</v>
      </c>
      <c r="AX26" s="322" t="s">
        <v>404</v>
      </c>
      <c r="AY26" s="322" t="s">
        <v>405</v>
      </c>
    </row>
    <row r="27" spans="1:51" s="302" customFormat="1" ht="12" customHeight="1">
      <c r="A27" s="531"/>
      <c r="B27" s="534"/>
      <c r="C27" s="537"/>
      <c r="D27" s="540"/>
      <c r="E27" s="323"/>
      <c r="F27" s="544"/>
      <c r="G27" s="545"/>
      <c r="H27" s="324" t="s">
        <v>406</v>
      </c>
      <c r="I27" s="328" t="str">
        <f>IFERROR(VLOOKUP(I26,'P1'!$B:$AP,41,FALSE),"")</f>
        <v/>
      </c>
      <c r="J27" s="328" t="str">
        <f>IFERROR(VLOOKUP(J26,'P1'!$B:$AP,41,FALSE),"")</f>
        <v/>
      </c>
      <c r="K27" s="328" t="str">
        <f>IFERROR(VLOOKUP(K26,'P1'!$B:$AP,41,FALSE),"")</f>
        <v/>
      </c>
      <c r="L27" s="328" t="str">
        <f>IFERROR(VLOOKUP(L26,'P1'!$B:$AP,41,FALSE),"")</f>
        <v/>
      </c>
      <c r="M27" s="328" t="str">
        <f>IFERROR(VLOOKUP(M26,'P1'!$B:$AP,41,FALSE),"")</f>
        <v/>
      </c>
      <c r="N27" s="328" t="str">
        <f>IFERROR(VLOOKUP(N26,'P1'!$B:$AP,41,FALSE),"")</f>
        <v/>
      </c>
      <c r="O27" s="328" t="str">
        <f>IFERROR(VLOOKUP(O26,'P1'!$B:$AP,41,FALSE),"")</f>
        <v/>
      </c>
      <c r="P27" s="328" t="str">
        <f>IFERROR(VLOOKUP(P26,'P1'!$B:$AP,41,FALSE),"")</f>
        <v/>
      </c>
      <c r="Q27" s="328" t="str">
        <f>IFERROR(VLOOKUP(Q26,'P1'!$B:$AP,41,FALSE),"")</f>
        <v/>
      </c>
      <c r="R27" s="328" t="str">
        <f>IFERROR(VLOOKUP(R26,'P1'!$B:$AP,41,FALSE),"")</f>
        <v/>
      </c>
      <c r="S27" s="328" t="str">
        <f>IFERROR(VLOOKUP(S26,'P1'!$B:$AP,41,FALSE),"")</f>
        <v/>
      </c>
      <c r="T27" s="328" t="str">
        <f>IFERROR(VLOOKUP(T26,'P1'!$B:$AP,41,FALSE),"")</f>
        <v/>
      </c>
      <c r="U27" s="328" t="str">
        <f>IFERROR(VLOOKUP(U26,'P1'!$B:$AP,41,FALSE),"")</f>
        <v/>
      </c>
      <c r="V27" s="328" t="str">
        <f>IFERROR(VLOOKUP(V26,'P1'!$B:$AP,41,FALSE),"")</f>
        <v/>
      </c>
      <c r="W27" s="328" t="str">
        <f>IFERROR(VLOOKUP(W26,'P1'!$B:$AP,41,FALSE),"")</f>
        <v/>
      </c>
      <c r="X27" s="328" t="str">
        <f>IFERROR(VLOOKUP(X26,'P1'!$B:$AP,41,FALSE),"")</f>
        <v/>
      </c>
      <c r="Y27" s="328" t="str">
        <f>IFERROR(VLOOKUP(Y26,'P1'!$B:$AP,41,FALSE),"")</f>
        <v/>
      </c>
      <c r="Z27" s="328" t="str">
        <f>IFERROR(VLOOKUP(Z26,'P1'!$B:$AP,41,FALSE),"")</f>
        <v/>
      </c>
      <c r="AA27" s="328" t="str">
        <f>IFERROR(VLOOKUP(AA26,'P1'!$B:$AP,41,FALSE),"")</f>
        <v/>
      </c>
      <c r="AB27" s="328" t="str">
        <f>IFERROR(VLOOKUP(AB26,'P1'!$B:$AP,41,FALSE),"")</f>
        <v/>
      </c>
      <c r="AC27" s="328" t="str">
        <f>IFERROR(VLOOKUP(AC26,'P1'!$B:$AP,41,FALSE),"")</f>
        <v/>
      </c>
      <c r="AD27" s="328" t="str">
        <f>IFERROR(VLOOKUP(AD26,'P1'!$B:$AP,41,FALSE),"")</f>
        <v/>
      </c>
      <c r="AE27" s="328" t="str">
        <f>IFERROR(VLOOKUP(AE26,'P1'!$B:$AP,41,FALSE),"")</f>
        <v/>
      </c>
      <c r="AF27" s="328" t="str">
        <f>IFERROR(VLOOKUP(AF26,'P1'!$B:$AP,41,FALSE),"")</f>
        <v/>
      </c>
      <c r="AG27" s="328" t="str">
        <f>IFERROR(VLOOKUP(AG26,'P1'!$B:$AP,41,FALSE),"")</f>
        <v/>
      </c>
      <c r="AH27" s="328" t="str">
        <f>IFERROR(VLOOKUP(AH26,'P1'!$B:$AP,41,FALSE),"")</f>
        <v/>
      </c>
      <c r="AI27" s="328" t="str">
        <f>IFERROR(VLOOKUP(AI26,'P1'!$B:$AP,41,FALSE),"")</f>
        <v/>
      </c>
      <c r="AJ27" s="328" t="str">
        <f>IFERROR(VLOOKUP(AJ26,'P1'!$B:$AP,41,FALSE),"")</f>
        <v/>
      </c>
      <c r="AK27" s="328" t="str">
        <f>IFERROR(VLOOKUP(AK26,'P1'!$B:$AP,41,FALSE),"")</f>
        <v/>
      </c>
      <c r="AL27" s="328" t="str">
        <f>IFERROR(VLOOKUP(AL26,'P1'!$B:$AP,41,FALSE),"")</f>
        <v/>
      </c>
      <c r="AM27" s="328" t="str">
        <f>IFERROR(VLOOKUP(AM26,'P1'!$B:$AP,41,FALSE),"")</f>
        <v/>
      </c>
      <c r="AN27" s="549"/>
      <c r="AO27" s="527"/>
      <c r="AP27" s="553"/>
      <c r="AQ27" s="554"/>
      <c r="AR27" s="527"/>
      <c r="AS27" s="527"/>
      <c r="AT27" s="529"/>
      <c r="AU27" s="326" t="str">
        <f t="shared" ref="AU27" si="3">IFERROR(IF($D26="□",($AO26/$AK$6),($AO26/$AK$8)),"")</f>
        <v/>
      </c>
      <c r="AV27" s="326" t="str">
        <f t="shared" ref="AV27" si="4">IFERROR(IF($D26="□",($AN26/$AO$6),($AN26/$AO$8)),"")</f>
        <v/>
      </c>
      <c r="AX27" s="326" t="s">
        <v>565</v>
      </c>
      <c r="AY27" s="326" t="s">
        <v>565</v>
      </c>
    </row>
    <row r="28" spans="1:51" s="302" customFormat="1" ht="12" customHeight="1">
      <c r="A28" s="532"/>
      <c r="B28" s="535"/>
      <c r="C28" s="538"/>
      <c r="D28" s="541"/>
      <c r="E28" s="323"/>
      <c r="F28" s="546"/>
      <c r="G28" s="547"/>
      <c r="H28" s="327" t="s">
        <v>407</v>
      </c>
      <c r="I28" s="328" t="str">
        <f>IFERROR(VLOOKUP(I26,'P1'!$B:$AP,31,FALSE),"")</f>
        <v/>
      </c>
      <c r="J28" s="328" t="str">
        <f>IFERROR(VLOOKUP(J26,'P1'!$B:$AP,31,FALSE),"")</f>
        <v/>
      </c>
      <c r="K28" s="328" t="str">
        <f>IFERROR(VLOOKUP(K26,'P1'!$B:$AP,31,FALSE),"")</f>
        <v/>
      </c>
      <c r="L28" s="328" t="str">
        <f>IFERROR(VLOOKUP(L26,'P1'!$B:$AP,31,FALSE),"")</f>
        <v/>
      </c>
      <c r="M28" s="328" t="str">
        <f>IFERROR(VLOOKUP(M26,'P1'!$B:$AP,31,FALSE),"")</f>
        <v/>
      </c>
      <c r="N28" s="328" t="str">
        <f>IFERROR(VLOOKUP(N26,'P1'!$B:$AP,31,FALSE),"")</f>
        <v/>
      </c>
      <c r="O28" s="328" t="str">
        <f>IFERROR(VLOOKUP(O26,'P1'!$B:$AP,31,FALSE),"")</f>
        <v/>
      </c>
      <c r="P28" s="328" t="str">
        <f>IFERROR(VLOOKUP(P26,'P1'!$B:$AP,31,FALSE),"")</f>
        <v/>
      </c>
      <c r="Q28" s="328" t="str">
        <f>IFERROR(VLOOKUP(Q26,'P1'!$B:$AP,31,FALSE),"")</f>
        <v/>
      </c>
      <c r="R28" s="328" t="str">
        <f>IFERROR(VLOOKUP(R26,'P1'!$B:$AP,31,FALSE),"")</f>
        <v/>
      </c>
      <c r="S28" s="328" t="str">
        <f>IFERROR(VLOOKUP(S26,'P1'!$B:$AP,31,FALSE),"")</f>
        <v/>
      </c>
      <c r="T28" s="328" t="str">
        <f>IFERROR(VLOOKUP(T26,'P1'!$B:$AP,31,FALSE),"")</f>
        <v/>
      </c>
      <c r="U28" s="328" t="str">
        <f>IFERROR(VLOOKUP(U26,'P1'!$B:$AP,31,FALSE),"")</f>
        <v/>
      </c>
      <c r="V28" s="328" t="str">
        <f>IFERROR(VLOOKUP(V26,'P1'!$B:$AP,31,FALSE),"")</f>
        <v/>
      </c>
      <c r="W28" s="328" t="str">
        <f>IFERROR(VLOOKUP(W26,'P1'!$B:$AP,31,FALSE),"")</f>
        <v/>
      </c>
      <c r="X28" s="328" t="str">
        <f>IFERROR(VLOOKUP(X26,'P1'!$B:$AP,31,FALSE),"")</f>
        <v/>
      </c>
      <c r="Y28" s="328" t="str">
        <f>IFERROR(VLOOKUP(Y26,'P1'!$B:$AP,31,FALSE),"")</f>
        <v/>
      </c>
      <c r="Z28" s="328" t="str">
        <f>IFERROR(VLOOKUP(Z26,'P1'!$B:$AP,31,FALSE),"")</f>
        <v/>
      </c>
      <c r="AA28" s="328" t="str">
        <f>IFERROR(VLOOKUP(AA26,'P1'!$B:$AP,31,FALSE),"")</f>
        <v/>
      </c>
      <c r="AB28" s="328" t="str">
        <f>IFERROR(VLOOKUP(AB26,'P1'!$B:$AP,31,FALSE),"")</f>
        <v/>
      </c>
      <c r="AC28" s="328" t="str">
        <f>IFERROR(VLOOKUP(AC26,'P1'!$B:$AP,31,FALSE),"")</f>
        <v/>
      </c>
      <c r="AD28" s="328" t="str">
        <f>IFERROR(VLOOKUP(AD26,'P1'!$B:$AP,31,FALSE),"")</f>
        <v/>
      </c>
      <c r="AE28" s="328" t="str">
        <f>IFERROR(VLOOKUP(AE26,'P1'!$B:$AP,31,FALSE),"")</f>
        <v/>
      </c>
      <c r="AF28" s="328" t="str">
        <f>IFERROR(VLOOKUP(AF26,'P1'!$B:$AP,31,FALSE),"")</f>
        <v/>
      </c>
      <c r="AG28" s="328" t="str">
        <f>IFERROR(VLOOKUP(AG26,'P1'!$B:$AP,31,FALSE),"")</f>
        <v/>
      </c>
      <c r="AH28" s="328" t="str">
        <f>IFERROR(VLOOKUP(AH26,'P1'!$B:$AP,31,FALSE),"")</f>
        <v/>
      </c>
      <c r="AI28" s="328" t="str">
        <f>IFERROR(VLOOKUP(AI26,'P1'!$B:$AP,31,FALSE),"")</f>
        <v/>
      </c>
      <c r="AJ28" s="328" t="str">
        <f>IFERROR(VLOOKUP(AJ26,'P1'!$B:$AP,31,FALSE),"")</f>
        <v/>
      </c>
      <c r="AK28" s="328" t="str">
        <f>IFERROR(VLOOKUP(AK26,'P1'!$B:$AP,31,FALSE),"")</f>
        <v/>
      </c>
      <c r="AL28" s="328" t="str">
        <f>IFERROR(VLOOKUP(AL26,'P1'!$B:$AP,31,FALSE),"")</f>
        <v/>
      </c>
      <c r="AM28" s="328" t="str">
        <f>IFERROR(VLOOKUP(AM26,'P1'!$B:$AP,31,FALSE),"")</f>
        <v/>
      </c>
      <c r="AN28" s="550"/>
      <c r="AO28" s="528"/>
      <c r="AP28" s="555"/>
      <c r="AQ28" s="556"/>
      <c r="AR28" s="528"/>
      <c r="AS28" s="528"/>
      <c r="AT28" s="529"/>
      <c r="AU28" s="329"/>
      <c r="AV28" s="329"/>
      <c r="AX28" s="329"/>
      <c r="AY28" s="329"/>
    </row>
    <row r="29" spans="1:51" s="302" customFormat="1" ht="12" customHeight="1">
      <c r="A29" s="530">
        <v>3</v>
      </c>
      <c r="B29" s="533"/>
      <c r="C29" s="536"/>
      <c r="D29" s="539" t="s">
        <v>400</v>
      </c>
      <c r="E29" s="319"/>
      <c r="F29" s="542"/>
      <c r="G29" s="543"/>
      <c r="H29" s="320" t="s">
        <v>401</v>
      </c>
      <c r="I29" s="321"/>
      <c r="J29" s="321"/>
      <c r="K29" s="321"/>
      <c r="L29" s="321"/>
      <c r="M29" s="321"/>
      <c r="N29" s="321"/>
      <c r="O29" s="321"/>
      <c r="P29" s="321"/>
      <c r="Q29" s="321"/>
      <c r="R29" s="321"/>
      <c r="S29" s="321"/>
      <c r="T29" s="321"/>
      <c r="U29" s="321"/>
      <c r="V29" s="321"/>
      <c r="W29" s="321"/>
      <c r="X29" s="321"/>
      <c r="Y29" s="321"/>
      <c r="Z29" s="321"/>
      <c r="AA29" s="321"/>
      <c r="AB29" s="321"/>
      <c r="AC29" s="321"/>
      <c r="AD29" s="321"/>
      <c r="AE29" s="321"/>
      <c r="AF29" s="321"/>
      <c r="AG29" s="321"/>
      <c r="AH29" s="321"/>
      <c r="AI29" s="321"/>
      <c r="AJ29" s="321"/>
      <c r="AK29" s="321"/>
      <c r="AL29" s="321"/>
      <c r="AM29" s="321"/>
      <c r="AN29" s="548">
        <f t="shared" ref="AN29" si="5">IF(LEFT($AN$1,6)="共同生活援助",SUM(I30:AM30),SUM(I30:AM31))</f>
        <v>0</v>
      </c>
      <c r="AO29" s="526">
        <f>IF($AN$3="４週",AN29/4,AN29/(DAY(EOMONTH($I$21,0))/7))</f>
        <v>0</v>
      </c>
      <c r="AP29" s="551"/>
      <c r="AQ29" s="552"/>
      <c r="AR29" s="526" t="str">
        <f>IF($AN$3="４週",AU30,AV30)</f>
        <v/>
      </c>
      <c r="AS29" s="526"/>
      <c r="AT29" s="529"/>
      <c r="AU29" s="322" t="s">
        <v>402</v>
      </c>
      <c r="AV29" s="322" t="s">
        <v>403</v>
      </c>
      <c r="AX29" s="322" t="s">
        <v>404</v>
      </c>
      <c r="AY29" s="322" t="s">
        <v>405</v>
      </c>
    </row>
    <row r="30" spans="1:51" s="302" customFormat="1" ht="12" customHeight="1">
      <c r="A30" s="531"/>
      <c r="B30" s="534"/>
      <c r="C30" s="537"/>
      <c r="D30" s="540"/>
      <c r="E30" s="323"/>
      <c r="F30" s="544"/>
      <c r="G30" s="545"/>
      <c r="H30" s="324" t="s">
        <v>406</v>
      </c>
      <c r="I30" s="328" t="str">
        <f>IFERROR(VLOOKUP(I29,'P1'!$B:$AP,41,FALSE),"")</f>
        <v/>
      </c>
      <c r="J30" s="328" t="str">
        <f>IFERROR(VLOOKUP(J29,'P1'!$B:$AP,41,FALSE),"")</f>
        <v/>
      </c>
      <c r="K30" s="328" t="str">
        <f>IFERROR(VLOOKUP(K29,'P1'!$B:$AP,41,FALSE),"")</f>
        <v/>
      </c>
      <c r="L30" s="328" t="str">
        <f>IFERROR(VLOOKUP(L29,'P1'!$B:$AP,41,FALSE),"")</f>
        <v/>
      </c>
      <c r="M30" s="328" t="str">
        <f>IFERROR(VLOOKUP(M29,'P1'!$B:$AP,41,FALSE),"")</f>
        <v/>
      </c>
      <c r="N30" s="328" t="str">
        <f>IFERROR(VLOOKUP(N29,'P1'!$B:$AP,41,FALSE),"")</f>
        <v/>
      </c>
      <c r="O30" s="328" t="str">
        <f>IFERROR(VLOOKUP(O29,'P1'!$B:$AP,41,FALSE),"")</f>
        <v/>
      </c>
      <c r="P30" s="328" t="str">
        <f>IFERROR(VLOOKUP(P29,'P1'!$B:$AP,41,FALSE),"")</f>
        <v/>
      </c>
      <c r="Q30" s="328" t="str">
        <f>IFERROR(VLOOKUP(Q29,'P1'!$B:$AP,41,FALSE),"")</f>
        <v/>
      </c>
      <c r="R30" s="328" t="str">
        <f>IFERROR(VLOOKUP(R29,'P1'!$B:$AP,41,FALSE),"")</f>
        <v/>
      </c>
      <c r="S30" s="328" t="str">
        <f>IFERROR(VLOOKUP(S29,'P1'!$B:$AP,41,FALSE),"")</f>
        <v/>
      </c>
      <c r="T30" s="328" t="str">
        <f>IFERROR(VLOOKUP(T29,'P1'!$B:$AP,41,FALSE),"")</f>
        <v/>
      </c>
      <c r="U30" s="328" t="str">
        <f>IFERROR(VLOOKUP(U29,'P1'!$B:$AP,41,FALSE),"")</f>
        <v/>
      </c>
      <c r="V30" s="328" t="str">
        <f>IFERROR(VLOOKUP(V29,'P1'!$B:$AP,41,FALSE),"")</f>
        <v/>
      </c>
      <c r="W30" s="328" t="str">
        <f>IFERROR(VLOOKUP(W29,'P1'!$B:$AP,41,FALSE),"")</f>
        <v/>
      </c>
      <c r="X30" s="328" t="str">
        <f>IFERROR(VLOOKUP(X29,'P1'!$B:$AP,41,FALSE),"")</f>
        <v/>
      </c>
      <c r="Y30" s="328" t="str">
        <f>IFERROR(VLOOKUP(Y29,'P1'!$B:$AP,41,FALSE),"")</f>
        <v/>
      </c>
      <c r="Z30" s="328" t="str">
        <f>IFERROR(VLOOKUP(Z29,'P1'!$B:$AP,41,FALSE),"")</f>
        <v/>
      </c>
      <c r="AA30" s="328" t="str">
        <f>IFERROR(VLOOKUP(AA29,'P1'!$B:$AP,41,FALSE),"")</f>
        <v/>
      </c>
      <c r="AB30" s="328" t="str">
        <f>IFERROR(VLOOKUP(AB29,'P1'!$B:$AP,41,FALSE),"")</f>
        <v/>
      </c>
      <c r="AC30" s="328" t="str">
        <f>IFERROR(VLOOKUP(AC29,'P1'!$B:$AP,41,FALSE),"")</f>
        <v/>
      </c>
      <c r="AD30" s="328" t="str">
        <f>IFERROR(VLOOKUP(AD29,'P1'!$B:$AP,41,FALSE),"")</f>
        <v/>
      </c>
      <c r="AE30" s="328" t="str">
        <f>IFERROR(VLOOKUP(AE29,'P1'!$B:$AP,41,FALSE),"")</f>
        <v/>
      </c>
      <c r="AF30" s="328" t="str">
        <f>IFERROR(VLOOKUP(AF29,'P1'!$B:$AP,41,FALSE),"")</f>
        <v/>
      </c>
      <c r="AG30" s="328" t="str">
        <f>IFERROR(VLOOKUP(AG29,'P1'!$B:$AP,41,FALSE),"")</f>
        <v/>
      </c>
      <c r="AH30" s="328" t="str">
        <f>IFERROR(VLOOKUP(AH29,'P1'!$B:$AP,41,FALSE),"")</f>
        <v/>
      </c>
      <c r="AI30" s="328" t="str">
        <f>IFERROR(VLOOKUP(AI29,'P1'!$B:$AP,41,FALSE),"")</f>
        <v/>
      </c>
      <c r="AJ30" s="328" t="str">
        <f>IFERROR(VLOOKUP(AJ29,'P1'!$B:$AP,41,FALSE),"")</f>
        <v/>
      </c>
      <c r="AK30" s="328" t="str">
        <f>IFERROR(VLOOKUP(AK29,'P1'!$B:$AP,41,FALSE),"")</f>
        <v/>
      </c>
      <c r="AL30" s="328" t="str">
        <f>IFERROR(VLOOKUP(AL29,'P1'!$B:$AP,41,FALSE),"")</f>
        <v/>
      </c>
      <c r="AM30" s="328" t="str">
        <f>IFERROR(VLOOKUP(AM29,'P1'!$B:$AP,41,FALSE),"")</f>
        <v/>
      </c>
      <c r="AN30" s="549"/>
      <c r="AO30" s="527"/>
      <c r="AP30" s="553"/>
      <c r="AQ30" s="554"/>
      <c r="AR30" s="527"/>
      <c r="AS30" s="527"/>
      <c r="AT30" s="529"/>
      <c r="AU30" s="326" t="str">
        <f t="shared" ref="AU30" si="6">IFERROR(IF($D29="□",($AO29/$AK$6),($AO29/$AK$8)),"")</f>
        <v/>
      </c>
      <c r="AV30" s="326" t="str">
        <f t="shared" ref="AV30" si="7">IFERROR(IF($D29="□",($AN29/$AO$6),($AN29/$AO$8)),"")</f>
        <v/>
      </c>
      <c r="AX30" s="326" t="s">
        <v>565</v>
      </c>
      <c r="AY30" s="326" t="s">
        <v>565</v>
      </c>
    </row>
    <row r="31" spans="1:51" s="302" customFormat="1" ht="12" customHeight="1">
      <c r="A31" s="532"/>
      <c r="B31" s="535"/>
      <c r="C31" s="538"/>
      <c r="D31" s="541"/>
      <c r="E31" s="323"/>
      <c r="F31" s="546"/>
      <c r="G31" s="547"/>
      <c r="H31" s="327" t="s">
        <v>407</v>
      </c>
      <c r="I31" s="328" t="str">
        <f>IFERROR(VLOOKUP(I29,'P1'!$B:$AP,31,FALSE),"")</f>
        <v/>
      </c>
      <c r="J31" s="328" t="str">
        <f>IFERROR(VLOOKUP(J29,'P1'!$B:$AP,31,FALSE),"")</f>
        <v/>
      </c>
      <c r="K31" s="328" t="str">
        <f>IFERROR(VLOOKUP(K29,'P1'!$B:$AP,31,FALSE),"")</f>
        <v/>
      </c>
      <c r="L31" s="328" t="str">
        <f>IFERROR(VLOOKUP(L29,'P1'!$B:$AP,31,FALSE),"")</f>
        <v/>
      </c>
      <c r="M31" s="328" t="str">
        <f>IFERROR(VLOOKUP(M29,'P1'!$B:$AP,31,FALSE),"")</f>
        <v/>
      </c>
      <c r="N31" s="328" t="str">
        <f>IFERROR(VLOOKUP(N29,'P1'!$B:$AP,31,FALSE),"")</f>
        <v/>
      </c>
      <c r="O31" s="328" t="str">
        <f>IFERROR(VLOOKUP(O29,'P1'!$B:$AP,31,FALSE),"")</f>
        <v/>
      </c>
      <c r="P31" s="328" t="str">
        <f>IFERROR(VLOOKUP(P29,'P1'!$B:$AP,31,FALSE),"")</f>
        <v/>
      </c>
      <c r="Q31" s="328" t="str">
        <f>IFERROR(VLOOKUP(Q29,'P1'!$B:$AP,31,FALSE),"")</f>
        <v/>
      </c>
      <c r="R31" s="328" t="str">
        <f>IFERROR(VLOOKUP(R29,'P1'!$B:$AP,31,FALSE),"")</f>
        <v/>
      </c>
      <c r="S31" s="328" t="str">
        <f>IFERROR(VLOOKUP(S29,'P1'!$B:$AP,31,FALSE),"")</f>
        <v/>
      </c>
      <c r="T31" s="328" t="str">
        <f>IFERROR(VLOOKUP(T29,'P1'!$B:$AP,31,FALSE),"")</f>
        <v/>
      </c>
      <c r="U31" s="328" t="str">
        <f>IFERROR(VLOOKUP(U29,'P1'!$B:$AP,31,FALSE),"")</f>
        <v/>
      </c>
      <c r="V31" s="328" t="str">
        <f>IFERROR(VLOOKUP(V29,'P1'!$B:$AP,31,FALSE),"")</f>
        <v/>
      </c>
      <c r="W31" s="328" t="str">
        <f>IFERROR(VLOOKUP(W29,'P1'!$B:$AP,31,FALSE),"")</f>
        <v/>
      </c>
      <c r="X31" s="328" t="str">
        <f>IFERROR(VLOOKUP(X29,'P1'!$B:$AP,31,FALSE),"")</f>
        <v/>
      </c>
      <c r="Y31" s="328" t="str">
        <f>IFERROR(VLOOKUP(Y29,'P1'!$B:$AP,31,FALSE),"")</f>
        <v/>
      </c>
      <c r="Z31" s="328" t="str">
        <f>IFERROR(VLOOKUP(Z29,'P1'!$B:$AP,31,FALSE),"")</f>
        <v/>
      </c>
      <c r="AA31" s="328" t="str">
        <f>IFERROR(VLOOKUP(AA29,'P1'!$B:$AP,31,FALSE),"")</f>
        <v/>
      </c>
      <c r="AB31" s="328" t="str">
        <f>IFERROR(VLOOKUP(AB29,'P1'!$B:$AP,31,FALSE),"")</f>
        <v/>
      </c>
      <c r="AC31" s="328" t="str">
        <f>IFERROR(VLOOKUP(AC29,'P1'!$B:$AP,31,FALSE),"")</f>
        <v/>
      </c>
      <c r="AD31" s="328" t="str">
        <f>IFERROR(VLOOKUP(AD29,'P1'!$B:$AP,31,FALSE),"")</f>
        <v/>
      </c>
      <c r="AE31" s="328" t="str">
        <f>IFERROR(VLOOKUP(AE29,'P1'!$B:$AP,31,FALSE),"")</f>
        <v/>
      </c>
      <c r="AF31" s="328" t="str">
        <f>IFERROR(VLOOKUP(AF29,'P1'!$B:$AP,31,FALSE),"")</f>
        <v/>
      </c>
      <c r="AG31" s="328" t="str">
        <f>IFERROR(VLOOKUP(AG29,'P1'!$B:$AP,31,FALSE),"")</f>
        <v/>
      </c>
      <c r="AH31" s="328" t="str">
        <f>IFERROR(VLOOKUP(AH29,'P1'!$B:$AP,31,FALSE),"")</f>
        <v/>
      </c>
      <c r="AI31" s="328" t="str">
        <f>IFERROR(VLOOKUP(AI29,'P1'!$B:$AP,31,FALSE),"")</f>
        <v/>
      </c>
      <c r="AJ31" s="328" t="str">
        <f>IFERROR(VLOOKUP(AJ29,'P1'!$B:$AP,31,FALSE),"")</f>
        <v/>
      </c>
      <c r="AK31" s="328" t="str">
        <f>IFERROR(VLOOKUP(AK29,'P1'!$B:$AP,31,FALSE),"")</f>
        <v/>
      </c>
      <c r="AL31" s="328" t="str">
        <f>IFERROR(VLOOKUP(AL29,'P1'!$B:$AP,31,FALSE),"")</f>
        <v/>
      </c>
      <c r="AM31" s="328" t="str">
        <f>IFERROR(VLOOKUP(AM29,'P1'!$B:$AP,31,FALSE),"")</f>
        <v/>
      </c>
      <c r="AN31" s="550"/>
      <c r="AO31" s="528"/>
      <c r="AP31" s="555"/>
      <c r="AQ31" s="556"/>
      <c r="AR31" s="528"/>
      <c r="AS31" s="528"/>
      <c r="AT31" s="529"/>
      <c r="AU31" s="329"/>
      <c r="AV31" s="329"/>
      <c r="AX31" s="329"/>
      <c r="AY31" s="329"/>
    </row>
    <row r="32" spans="1:51" s="302" customFormat="1" ht="12" customHeight="1">
      <c r="A32" s="530">
        <v>4</v>
      </c>
      <c r="B32" s="533"/>
      <c r="C32" s="536"/>
      <c r="D32" s="539" t="s">
        <v>400</v>
      </c>
      <c r="E32" s="319"/>
      <c r="F32" s="542"/>
      <c r="G32" s="543"/>
      <c r="H32" s="320" t="s">
        <v>401</v>
      </c>
      <c r="I32" s="321"/>
      <c r="J32" s="321"/>
      <c r="K32" s="321"/>
      <c r="L32" s="321"/>
      <c r="M32" s="321"/>
      <c r="N32" s="321"/>
      <c r="O32" s="321"/>
      <c r="P32" s="321"/>
      <c r="Q32" s="321"/>
      <c r="R32" s="321"/>
      <c r="S32" s="321"/>
      <c r="T32" s="321"/>
      <c r="U32" s="321"/>
      <c r="V32" s="321"/>
      <c r="W32" s="321"/>
      <c r="X32" s="321"/>
      <c r="Y32" s="321"/>
      <c r="Z32" s="321"/>
      <c r="AA32" s="321"/>
      <c r="AB32" s="321"/>
      <c r="AC32" s="321"/>
      <c r="AD32" s="321"/>
      <c r="AE32" s="321"/>
      <c r="AF32" s="321"/>
      <c r="AG32" s="321"/>
      <c r="AH32" s="321"/>
      <c r="AI32" s="321"/>
      <c r="AJ32" s="321"/>
      <c r="AK32" s="321"/>
      <c r="AL32" s="321"/>
      <c r="AM32" s="321"/>
      <c r="AN32" s="548">
        <f t="shared" ref="AN32" si="8">IF(LEFT($AN$1,6)="共同生活援助",SUM(I33:AM33),SUM(I33:AM34))</f>
        <v>0</v>
      </c>
      <c r="AO32" s="526">
        <f>IF($AN$3="４週",AN32/4,AN32/(DAY(EOMONTH($I$21,0))/7))</f>
        <v>0</v>
      </c>
      <c r="AP32" s="551"/>
      <c r="AQ32" s="552"/>
      <c r="AR32" s="526" t="str">
        <f t="shared" ref="AR32" si="9">IF($AN$3="４週",AU33,AV33)</f>
        <v/>
      </c>
      <c r="AS32" s="526"/>
      <c r="AT32" s="529"/>
      <c r="AU32" s="322" t="s">
        <v>402</v>
      </c>
      <c r="AV32" s="322" t="s">
        <v>403</v>
      </c>
      <c r="AX32" s="322" t="s">
        <v>404</v>
      </c>
      <c r="AY32" s="322" t="s">
        <v>405</v>
      </c>
    </row>
    <row r="33" spans="1:51" s="302" customFormat="1" ht="12" customHeight="1">
      <c r="A33" s="531"/>
      <c r="B33" s="534"/>
      <c r="C33" s="537"/>
      <c r="D33" s="540"/>
      <c r="E33" s="323"/>
      <c r="F33" s="544"/>
      <c r="G33" s="545"/>
      <c r="H33" s="324" t="s">
        <v>406</v>
      </c>
      <c r="I33" s="328" t="str">
        <f>IFERROR(VLOOKUP(I32,'P1'!$B:$AP,41,FALSE),"")</f>
        <v/>
      </c>
      <c r="J33" s="330" t="str">
        <f>IFERROR(VLOOKUP(J32,'P1'!$B:$AP,41,FALSE),"")</f>
        <v/>
      </c>
      <c r="K33" s="328" t="str">
        <f>IFERROR(VLOOKUP(K32,'P1'!$B:$AP,41,FALSE),"")</f>
        <v/>
      </c>
      <c r="L33" s="328" t="str">
        <f>IFERROR(VLOOKUP(L32,'P1'!$B:$AP,41,FALSE),"")</f>
        <v/>
      </c>
      <c r="M33" s="328" t="str">
        <f>IFERROR(VLOOKUP(M32,'P1'!$B:$AP,41,FALSE),"")</f>
        <v/>
      </c>
      <c r="N33" s="328" t="str">
        <f>IFERROR(VLOOKUP(N32,'P1'!$B:$AP,41,FALSE),"")</f>
        <v/>
      </c>
      <c r="O33" s="328" t="str">
        <f>IFERROR(VLOOKUP(O32,'P1'!$B:$AP,41,FALSE),"")</f>
        <v/>
      </c>
      <c r="P33" s="328" t="str">
        <f>IFERROR(VLOOKUP(P32,'P1'!$B:$AP,41,FALSE),"")</f>
        <v/>
      </c>
      <c r="Q33" s="328" t="str">
        <f>IFERROR(VLOOKUP(Q32,'P1'!$B:$AP,41,FALSE),"")</f>
        <v/>
      </c>
      <c r="R33" s="328" t="str">
        <f>IFERROR(VLOOKUP(R32,'P1'!$B:$AP,41,FALSE),"")</f>
        <v/>
      </c>
      <c r="S33" s="328" t="str">
        <f>IFERROR(VLOOKUP(S32,'P1'!$B:$AP,41,FALSE),"")</f>
        <v/>
      </c>
      <c r="T33" s="328" t="str">
        <f>IFERROR(VLOOKUP(T32,'P1'!$B:$AP,41,FALSE),"")</f>
        <v/>
      </c>
      <c r="U33" s="328" t="str">
        <f>IFERROR(VLOOKUP(U32,'P1'!$B:$AP,41,FALSE),"")</f>
        <v/>
      </c>
      <c r="V33" s="328" t="str">
        <f>IFERROR(VLOOKUP(V32,'P1'!$B:$AP,41,FALSE),"")</f>
        <v/>
      </c>
      <c r="W33" s="328" t="str">
        <f>IFERROR(VLOOKUP(W32,'P1'!$B:$AP,41,FALSE),"")</f>
        <v/>
      </c>
      <c r="X33" s="328" t="str">
        <f>IFERROR(VLOOKUP(X32,'P1'!$B:$AP,41,FALSE),"")</f>
        <v/>
      </c>
      <c r="Y33" s="328" t="str">
        <f>IFERROR(VLOOKUP(Y32,'P1'!$B:$AP,41,FALSE),"")</f>
        <v/>
      </c>
      <c r="Z33" s="328" t="str">
        <f>IFERROR(VLOOKUP(Z32,'P1'!$B:$AP,41,FALSE),"")</f>
        <v/>
      </c>
      <c r="AA33" s="328" t="str">
        <f>IFERROR(VLOOKUP(AA32,'P1'!$B:$AP,41,FALSE),"")</f>
        <v/>
      </c>
      <c r="AB33" s="328" t="str">
        <f>IFERROR(VLOOKUP(AB32,'P1'!$B:$AP,41,FALSE),"")</f>
        <v/>
      </c>
      <c r="AC33" s="328" t="str">
        <f>IFERROR(VLOOKUP(AC32,'P1'!$B:$AP,41,FALSE),"")</f>
        <v/>
      </c>
      <c r="AD33" s="328" t="str">
        <f>IFERROR(VLOOKUP(AD32,'P1'!$B:$AP,41,FALSE),"")</f>
        <v/>
      </c>
      <c r="AE33" s="328" t="str">
        <f>IFERROR(VLOOKUP(AE32,'P1'!$B:$AP,41,FALSE),"")</f>
        <v/>
      </c>
      <c r="AF33" s="328" t="str">
        <f>IFERROR(VLOOKUP(AF32,'P1'!$B:$AP,41,FALSE),"")</f>
        <v/>
      </c>
      <c r="AG33" s="328" t="str">
        <f>IFERROR(VLOOKUP(AG32,'P1'!$B:$AP,41,FALSE),"")</f>
        <v/>
      </c>
      <c r="AH33" s="328" t="str">
        <f>IFERROR(VLOOKUP(AH32,'P1'!$B:$AP,41,FALSE),"")</f>
        <v/>
      </c>
      <c r="AI33" s="328" t="str">
        <f>IFERROR(VLOOKUP(AI32,'P1'!$B:$AP,41,FALSE),"")</f>
        <v/>
      </c>
      <c r="AJ33" s="328" t="str">
        <f>IFERROR(VLOOKUP(AJ32,'P1'!$B:$AP,41,FALSE),"")</f>
        <v/>
      </c>
      <c r="AK33" s="328" t="str">
        <f>IFERROR(VLOOKUP(AK32,'P1'!$B:$AP,41,FALSE),"")</f>
        <v/>
      </c>
      <c r="AL33" s="328" t="str">
        <f>IFERROR(VLOOKUP(AL32,'P1'!$B:$AP,41,FALSE),"")</f>
        <v/>
      </c>
      <c r="AM33" s="328" t="str">
        <f>IFERROR(VLOOKUP(AM32,'P1'!$B:$AP,41,FALSE),"")</f>
        <v/>
      </c>
      <c r="AN33" s="549"/>
      <c r="AO33" s="527"/>
      <c r="AP33" s="553"/>
      <c r="AQ33" s="554"/>
      <c r="AR33" s="527"/>
      <c r="AS33" s="527"/>
      <c r="AT33" s="529"/>
      <c r="AU33" s="326" t="str">
        <f t="shared" ref="AU33" si="10">IFERROR(IF($D32="□",($AO32/$AK$6),($AO32/$AK$8)),"")</f>
        <v/>
      </c>
      <c r="AV33" s="326" t="str">
        <f t="shared" ref="AV33" si="11">IFERROR(IF($D32="□",($AN32/$AO$6),($AN32/$AO$8)),"")</f>
        <v/>
      </c>
      <c r="AX33" s="326" t="s">
        <v>565</v>
      </c>
      <c r="AY33" s="326" t="s">
        <v>565</v>
      </c>
    </row>
    <row r="34" spans="1:51" s="302" customFormat="1" ht="12" customHeight="1">
      <c r="A34" s="532"/>
      <c r="B34" s="535"/>
      <c r="C34" s="538"/>
      <c r="D34" s="541"/>
      <c r="E34" s="323"/>
      <c r="F34" s="546"/>
      <c r="G34" s="547"/>
      <c r="H34" s="327" t="s">
        <v>407</v>
      </c>
      <c r="I34" s="328" t="str">
        <f>IFERROR(VLOOKUP(I32,'P1'!$B:$AP,31,FALSE),"")</f>
        <v/>
      </c>
      <c r="J34" s="328" t="str">
        <f>IFERROR(VLOOKUP(J32,'P1'!$B:$AP,31,FALSE),"")</f>
        <v/>
      </c>
      <c r="K34" s="328" t="str">
        <f>IFERROR(VLOOKUP(K32,'P1'!$B:$AP,31,FALSE),"")</f>
        <v/>
      </c>
      <c r="L34" s="328" t="str">
        <f>IFERROR(VLOOKUP(L32,'P1'!$B:$AP,31,FALSE),"")</f>
        <v/>
      </c>
      <c r="M34" s="328" t="str">
        <f>IFERROR(VLOOKUP(M32,'P1'!$B:$AP,31,FALSE),"")</f>
        <v/>
      </c>
      <c r="N34" s="328" t="str">
        <f>IFERROR(VLOOKUP(N32,'P1'!$B:$AP,31,FALSE),"")</f>
        <v/>
      </c>
      <c r="O34" s="328" t="str">
        <f>IFERROR(VLOOKUP(O32,'P1'!$B:$AP,31,FALSE),"")</f>
        <v/>
      </c>
      <c r="P34" s="328" t="str">
        <f>IFERROR(VLOOKUP(P32,'P1'!$B:$AP,31,FALSE),"")</f>
        <v/>
      </c>
      <c r="Q34" s="328" t="str">
        <f>IFERROR(VLOOKUP(Q32,'P1'!$B:$AP,31,FALSE),"")</f>
        <v/>
      </c>
      <c r="R34" s="328" t="str">
        <f>IFERROR(VLOOKUP(R32,'P1'!$B:$AP,31,FALSE),"")</f>
        <v/>
      </c>
      <c r="S34" s="328" t="str">
        <f>IFERROR(VLOOKUP(S32,'P1'!$B:$AP,31,FALSE),"")</f>
        <v/>
      </c>
      <c r="T34" s="328" t="str">
        <f>IFERROR(VLOOKUP(T32,'P1'!$B:$AP,31,FALSE),"")</f>
        <v/>
      </c>
      <c r="U34" s="328" t="str">
        <f>IFERROR(VLOOKUP(U32,'P1'!$B:$AP,31,FALSE),"")</f>
        <v/>
      </c>
      <c r="V34" s="328" t="str">
        <f>IFERROR(VLOOKUP(V32,'P1'!$B:$AP,31,FALSE),"")</f>
        <v/>
      </c>
      <c r="W34" s="328" t="str">
        <f>IFERROR(VLOOKUP(W32,'P1'!$B:$AP,31,FALSE),"")</f>
        <v/>
      </c>
      <c r="X34" s="328" t="str">
        <f>IFERROR(VLOOKUP(X32,'P1'!$B:$AP,31,FALSE),"")</f>
        <v/>
      </c>
      <c r="Y34" s="328" t="str">
        <f>IFERROR(VLOOKUP(Y32,'P1'!$B:$AP,31,FALSE),"")</f>
        <v/>
      </c>
      <c r="Z34" s="328" t="str">
        <f>IFERROR(VLOOKUP(Z32,'P1'!$B:$AP,31,FALSE),"")</f>
        <v/>
      </c>
      <c r="AA34" s="328" t="str">
        <f>IFERROR(VLOOKUP(AA32,'P1'!$B:$AP,31,FALSE),"")</f>
        <v/>
      </c>
      <c r="AB34" s="328" t="str">
        <f>IFERROR(VLOOKUP(AB32,'P1'!$B:$AP,31,FALSE),"")</f>
        <v/>
      </c>
      <c r="AC34" s="328" t="str">
        <f>IFERROR(VLOOKUP(AC32,'P1'!$B:$AP,31,FALSE),"")</f>
        <v/>
      </c>
      <c r="AD34" s="328" t="str">
        <f>IFERROR(VLOOKUP(AD32,'P1'!$B:$AP,31,FALSE),"")</f>
        <v/>
      </c>
      <c r="AE34" s="328" t="str">
        <f>IFERROR(VLOOKUP(AE32,'P1'!$B:$AP,31,FALSE),"")</f>
        <v/>
      </c>
      <c r="AF34" s="328" t="str">
        <f>IFERROR(VLOOKUP(AF32,'P1'!$B:$AP,31,FALSE),"")</f>
        <v/>
      </c>
      <c r="AG34" s="328" t="str">
        <f>IFERROR(VLOOKUP(AG32,'P1'!$B:$AP,31,FALSE),"")</f>
        <v/>
      </c>
      <c r="AH34" s="328" t="str">
        <f>IFERROR(VLOOKUP(AH32,'P1'!$B:$AP,31,FALSE),"")</f>
        <v/>
      </c>
      <c r="AI34" s="328" t="str">
        <f>IFERROR(VLOOKUP(AI32,'P1'!$B:$AP,31,FALSE),"")</f>
        <v/>
      </c>
      <c r="AJ34" s="328" t="str">
        <f>IFERROR(VLOOKUP(AJ32,'P1'!$B:$AP,31,FALSE),"")</f>
        <v/>
      </c>
      <c r="AK34" s="328" t="str">
        <f>IFERROR(VLOOKUP(AK32,'P1'!$B:$AP,31,FALSE),"")</f>
        <v/>
      </c>
      <c r="AL34" s="328" t="str">
        <f>IFERROR(VLOOKUP(AL32,'P1'!$B:$AP,31,FALSE),"")</f>
        <v/>
      </c>
      <c r="AM34" s="328" t="str">
        <f>IFERROR(VLOOKUP(AM32,'P1'!$B:$AP,31,FALSE),"")</f>
        <v/>
      </c>
      <c r="AN34" s="550"/>
      <c r="AO34" s="528"/>
      <c r="AP34" s="555"/>
      <c r="AQ34" s="556"/>
      <c r="AR34" s="528"/>
      <c r="AS34" s="528"/>
      <c r="AT34" s="529"/>
      <c r="AU34" s="329"/>
      <c r="AV34" s="329"/>
      <c r="AX34" s="329"/>
      <c r="AY34" s="329"/>
    </row>
    <row r="35" spans="1:51" s="302" customFormat="1" ht="12" customHeight="1">
      <c r="A35" s="530">
        <v>5</v>
      </c>
      <c r="B35" s="533"/>
      <c r="C35" s="536"/>
      <c r="D35" s="539" t="s">
        <v>400</v>
      </c>
      <c r="E35" s="319"/>
      <c r="F35" s="542"/>
      <c r="G35" s="543"/>
      <c r="H35" s="320" t="s">
        <v>401</v>
      </c>
      <c r="I35" s="321"/>
      <c r="J35" s="321"/>
      <c r="K35" s="321"/>
      <c r="L35" s="321"/>
      <c r="M35" s="321"/>
      <c r="N35" s="321"/>
      <c r="O35" s="321"/>
      <c r="P35" s="321"/>
      <c r="Q35" s="321"/>
      <c r="R35" s="321"/>
      <c r="S35" s="321"/>
      <c r="T35" s="321"/>
      <c r="U35" s="321"/>
      <c r="V35" s="321"/>
      <c r="W35" s="321"/>
      <c r="X35" s="321"/>
      <c r="Y35" s="321"/>
      <c r="Z35" s="321"/>
      <c r="AA35" s="321"/>
      <c r="AB35" s="321"/>
      <c r="AC35" s="321"/>
      <c r="AD35" s="321"/>
      <c r="AE35" s="321"/>
      <c r="AF35" s="321"/>
      <c r="AG35" s="321"/>
      <c r="AH35" s="321"/>
      <c r="AI35" s="321"/>
      <c r="AJ35" s="321"/>
      <c r="AK35" s="321"/>
      <c r="AL35" s="321"/>
      <c r="AM35" s="321"/>
      <c r="AN35" s="548">
        <f t="shared" ref="AN35" si="12">IF(LEFT($AN$1,6)="共同生活援助",SUM(I36:AM36),SUM(I36:AM37))</f>
        <v>0</v>
      </c>
      <c r="AO35" s="526">
        <f>IF($AN$3="４週",AN35/4,AN35/(DAY(EOMONTH($I$21,0))/7))</f>
        <v>0</v>
      </c>
      <c r="AP35" s="551"/>
      <c r="AQ35" s="552"/>
      <c r="AR35" s="526" t="str">
        <f t="shared" ref="AR35" si="13">IF($AN$3="４週",AU36,AV36)</f>
        <v/>
      </c>
      <c r="AS35" s="526"/>
      <c r="AT35" s="529"/>
      <c r="AU35" s="322" t="s">
        <v>402</v>
      </c>
      <c r="AV35" s="322" t="s">
        <v>403</v>
      </c>
      <c r="AX35" s="322" t="s">
        <v>404</v>
      </c>
      <c r="AY35" s="322" t="s">
        <v>405</v>
      </c>
    </row>
    <row r="36" spans="1:51" s="302" customFormat="1" ht="12" customHeight="1">
      <c r="A36" s="531"/>
      <c r="B36" s="534"/>
      <c r="C36" s="537"/>
      <c r="D36" s="540"/>
      <c r="E36" s="323"/>
      <c r="F36" s="544"/>
      <c r="G36" s="545"/>
      <c r="H36" s="324" t="s">
        <v>406</v>
      </c>
      <c r="I36" s="328" t="str">
        <f>IFERROR(VLOOKUP(I35,'P1'!$B:$AP,41,FALSE),"")</f>
        <v/>
      </c>
      <c r="J36" s="328" t="str">
        <f>IFERROR(VLOOKUP(J35,'P1'!$B:$AP,41,FALSE),"")</f>
        <v/>
      </c>
      <c r="K36" s="328" t="str">
        <f>IFERROR(VLOOKUP(K35,'P1'!$B:$AP,41,FALSE),"")</f>
        <v/>
      </c>
      <c r="L36" s="328" t="str">
        <f>IFERROR(VLOOKUP(L35,'P1'!$B:$AP,41,FALSE),"")</f>
        <v/>
      </c>
      <c r="M36" s="328" t="str">
        <f>IFERROR(VLOOKUP(M35,'P1'!$B:$AP,41,FALSE),"")</f>
        <v/>
      </c>
      <c r="N36" s="328" t="str">
        <f>IFERROR(VLOOKUP(N35,'P1'!$B:$AP,41,FALSE),"")</f>
        <v/>
      </c>
      <c r="O36" s="328" t="str">
        <f>IFERROR(VLOOKUP(O35,'P1'!$B:$AP,41,FALSE),"")</f>
        <v/>
      </c>
      <c r="P36" s="328" t="str">
        <f>IFERROR(VLOOKUP(P35,'P1'!$B:$AP,41,FALSE),"")</f>
        <v/>
      </c>
      <c r="Q36" s="328" t="str">
        <f>IFERROR(VLOOKUP(Q35,'P1'!$B:$AP,41,FALSE),"")</f>
        <v/>
      </c>
      <c r="R36" s="328" t="str">
        <f>IFERROR(VLOOKUP(R35,'P1'!$B:$AP,41,FALSE),"")</f>
        <v/>
      </c>
      <c r="S36" s="328" t="str">
        <f>IFERROR(VLOOKUP(S35,'P1'!$B:$AP,41,FALSE),"")</f>
        <v/>
      </c>
      <c r="T36" s="328" t="str">
        <f>IFERROR(VLOOKUP(T35,'P1'!$B:$AP,41,FALSE),"")</f>
        <v/>
      </c>
      <c r="U36" s="328" t="str">
        <f>IFERROR(VLOOKUP(U35,'P1'!$B:$AP,41,FALSE),"")</f>
        <v/>
      </c>
      <c r="V36" s="328" t="str">
        <f>IFERROR(VLOOKUP(V35,'P1'!$B:$AP,41,FALSE),"")</f>
        <v/>
      </c>
      <c r="W36" s="328" t="str">
        <f>IFERROR(VLOOKUP(W35,'P1'!$B:$AP,41,FALSE),"")</f>
        <v/>
      </c>
      <c r="X36" s="328" t="str">
        <f>IFERROR(VLOOKUP(X35,'P1'!$B:$AP,41,FALSE),"")</f>
        <v/>
      </c>
      <c r="Y36" s="328" t="str">
        <f>IFERROR(VLOOKUP(Y35,'P1'!$B:$AP,41,FALSE),"")</f>
        <v/>
      </c>
      <c r="Z36" s="328" t="str">
        <f>IFERROR(VLOOKUP(Z35,'P1'!$B:$AP,41,FALSE),"")</f>
        <v/>
      </c>
      <c r="AA36" s="328" t="str">
        <f>IFERROR(VLOOKUP(AA35,'P1'!$B:$AP,41,FALSE),"")</f>
        <v/>
      </c>
      <c r="AB36" s="328" t="str">
        <f>IFERROR(VLOOKUP(AB35,'P1'!$B:$AP,41,FALSE),"")</f>
        <v/>
      </c>
      <c r="AC36" s="328" t="str">
        <f>IFERROR(VLOOKUP(AC35,'P1'!$B:$AP,41,FALSE),"")</f>
        <v/>
      </c>
      <c r="AD36" s="328" t="str">
        <f>IFERROR(VLOOKUP(AD35,'P1'!$B:$AP,41,FALSE),"")</f>
        <v/>
      </c>
      <c r="AE36" s="328" t="str">
        <f>IFERROR(VLOOKUP(AE35,'P1'!$B:$AP,41,FALSE),"")</f>
        <v/>
      </c>
      <c r="AF36" s="328" t="str">
        <f>IFERROR(VLOOKUP(AF35,'P1'!$B:$AP,41,FALSE),"")</f>
        <v/>
      </c>
      <c r="AG36" s="328" t="str">
        <f>IFERROR(VLOOKUP(AG35,'P1'!$B:$AP,41,FALSE),"")</f>
        <v/>
      </c>
      <c r="AH36" s="328" t="str">
        <f>IFERROR(VLOOKUP(AH35,'P1'!$B:$AP,41,FALSE),"")</f>
        <v/>
      </c>
      <c r="AI36" s="328" t="str">
        <f>IFERROR(VLOOKUP(AI35,'P1'!$B:$AP,41,FALSE),"")</f>
        <v/>
      </c>
      <c r="AJ36" s="328" t="str">
        <f>IFERROR(VLOOKUP(AJ35,'P1'!$B:$AP,41,FALSE),"")</f>
        <v/>
      </c>
      <c r="AK36" s="328" t="str">
        <f>IFERROR(VLOOKUP(AK35,'P1'!$B:$AP,41,FALSE),"")</f>
        <v/>
      </c>
      <c r="AL36" s="328" t="str">
        <f>IFERROR(VLOOKUP(AL35,'P1'!$B:$AP,41,FALSE),"")</f>
        <v/>
      </c>
      <c r="AM36" s="328" t="str">
        <f>IFERROR(VLOOKUP(AM35,'P1'!$B:$AP,41,FALSE),"")</f>
        <v/>
      </c>
      <c r="AN36" s="549"/>
      <c r="AO36" s="527"/>
      <c r="AP36" s="553"/>
      <c r="AQ36" s="554"/>
      <c r="AR36" s="527"/>
      <c r="AS36" s="527"/>
      <c r="AT36" s="529"/>
      <c r="AU36" s="326" t="str">
        <f t="shared" ref="AU36" si="14">IFERROR(IF($D35="□",($AO35/$AK$6),($AO35/$AK$8)),"")</f>
        <v/>
      </c>
      <c r="AV36" s="326" t="str">
        <f t="shared" ref="AV36" si="15">IFERROR(IF($D35="□",($AN35/$AO$6),($AN35/$AO$8)),"")</f>
        <v/>
      </c>
      <c r="AX36" s="326" t="s">
        <v>565</v>
      </c>
      <c r="AY36" s="326" t="s">
        <v>565</v>
      </c>
    </row>
    <row r="37" spans="1:51" s="302" customFormat="1" ht="12" customHeight="1">
      <c r="A37" s="532"/>
      <c r="B37" s="535"/>
      <c r="C37" s="538"/>
      <c r="D37" s="541"/>
      <c r="E37" s="323"/>
      <c r="F37" s="546"/>
      <c r="G37" s="547"/>
      <c r="H37" s="327" t="s">
        <v>407</v>
      </c>
      <c r="I37" s="328" t="str">
        <f>IFERROR(VLOOKUP(I35,'P1'!$B:$AP,31,FALSE),"")</f>
        <v/>
      </c>
      <c r="J37" s="328" t="str">
        <f>IFERROR(VLOOKUP(J35,'P1'!$B:$AP,31,FALSE),"")</f>
        <v/>
      </c>
      <c r="K37" s="328" t="str">
        <f>IFERROR(VLOOKUP(K35,'P1'!$B:$AP,31,FALSE),"")</f>
        <v/>
      </c>
      <c r="L37" s="328" t="str">
        <f>IFERROR(VLOOKUP(L35,'P1'!$B:$AP,31,FALSE),"")</f>
        <v/>
      </c>
      <c r="M37" s="328" t="str">
        <f>IFERROR(VLOOKUP(M35,'P1'!$B:$AP,31,FALSE),"")</f>
        <v/>
      </c>
      <c r="N37" s="328" t="str">
        <f>IFERROR(VLOOKUP(N35,'P1'!$B:$AP,31,FALSE),"")</f>
        <v/>
      </c>
      <c r="O37" s="328" t="str">
        <f>IFERROR(VLOOKUP(O35,'P1'!$B:$AP,31,FALSE),"")</f>
        <v/>
      </c>
      <c r="P37" s="328" t="str">
        <f>IFERROR(VLOOKUP(P35,'P1'!$B:$AP,31,FALSE),"")</f>
        <v/>
      </c>
      <c r="Q37" s="328" t="str">
        <f>IFERROR(VLOOKUP(Q35,'P1'!$B:$AP,31,FALSE),"")</f>
        <v/>
      </c>
      <c r="R37" s="328" t="str">
        <f>IFERROR(VLOOKUP(R35,'P1'!$B:$AP,31,FALSE),"")</f>
        <v/>
      </c>
      <c r="S37" s="328" t="str">
        <f>IFERROR(VLOOKUP(S35,'P1'!$B:$AP,31,FALSE),"")</f>
        <v/>
      </c>
      <c r="T37" s="328" t="str">
        <f>IFERROR(VLOOKUP(T35,'P1'!$B:$AP,31,FALSE),"")</f>
        <v/>
      </c>
      <c r="U37" s="328" t="str">
        <f>IFERROR(VLOOKUP(U35,'P1'!$B:$AP,31,FALSE),"")</f>
        <v/>
      </c>
      <c r="V37" s="328" t="str">
        <f>IFERROR(VLOOKUP(V35,'P1'!$B:$AP,31,FALSE),"")</f>
        <v/>
      </c>
      <c r="W37" s="328" t="str">
        <f>IFERROR(VLOOKUP(W35,'P1'!$B:$AP,31,FALSE),"")</f>
        <v/>
      </c>
      <c r="X37" s="328" t="str">
        <f>IFERROR(VLOOKUP(X35,'P1'!$B:$AP,31,FALSE),"")</f>
        <v/>
      </c>
      <c r="Y37" s="328" t="str">
        <f>IFERROR(VLOOKUP(Y35,'P1'!$B:$AP,31,FALSE),"")</f>
        <v/>
      </c>
      <c r="Z37" s="328" t="str">
        <f>IFERROR(VLOOKUP(Z35,'P1'!$B:$AP,31,FALSE),"")</f>
        <v/>
      </c>
      <c r="AA37" s="328" t="str">
        <f>IFERROR(VLOOKUP(AA35,'P1'!$B:$AP,31,FALSE),"")</f>
        <v/>
      </c>
      <c r="AB37" s="328" t="str">
        <f>IFERROR(VLOOKUP(AB35,'P1'!$B:$AP,31,FALSE),"")</f>
        <v/>
      </c>
      <c r="AC37" s="328" t="str">
        <f>IFERROR(VLOOKUP(AC35,'P1'!$B:$AP,31,FALSE),"")</f>
        <v/>
      </c>
      <c r="AD37" s="328" t="str">
        <f>IFERROR(VLOOKUP(AD35,'P1'!$B:$AP,31,FALSE),"")</f>
        <v/>
      </c>
      <c r="AE37" s="328" t="str">
        <f>IFERROR(VLOOKUP(AE35,'P1'!$B:$AP,31,FALSE),"")</f>
        <v/>
      </c>
      <c r="AF37" s="328" t="str">
        <f>IFERROR(VLOOKUP(AF35,'P1'!$B:$AP,31,FALSE),"")</f>
        <v/>
      </c>
      <c r="AG37" s="328" t="str">
        <f>IFERROR(VLOOKUP(AG35,'P1'!$B:$AP,31,FALSE),"")</f>
        <v/>
      </c>
      <c r="AH37" s="328" t="str">
        <f>IFERROR(VLOOKUP(AH35,'P1'!$B:$AP,31,FALSE),"")</f>
        <v/>
      </c>
      <c r="AI37" s="328" t="str">
        <f>IFERROR(VLOOKUP(AI35,'P1'!$B:$AP,31,FALSE),"")</f>
        <v/>
      </c>
      <c r="AJ37" s="328" t="str">
        <f>IFERROR(VLOOKUP(AJ35,'P1'!$B:$AP,31,FALSE),"")</f>
        <v/>
      </c>
      <c r="AK37" s="328" t="str">
        <f>IFERROR(VLOOKUP(AK35,'P1'!$B:$AP,31,FALSE),"")</f>
        <v/>
      </c>
      <c r="AL37" s="328" t="str">
        <f>IFERROR(VLOOKUP(AL35,'P1'!$B:$AP,31,FALSE),"")</f>
        <v/>
      </c>
      <c r="AM37" s="328" t="str">
        <f>IFERROR(VLOOKUP(AM35,'P1'!$B:$AP,31,FALSE),"")</f>
        <v/>
      </c>
      <c r="AN37" s="550"/>
      <c r="AO37" s="528"/>
      <c r="AP37" s="555"/>
      <c r="AQ37" s="556"/>
      <c r="AR37" s="528"/>
      <c r="AS37" s="528"/>
      <c r="AT37" s="529"/>
      <c r="AU37" s="329"/>
      <c r="AV37" s="329"/>
      <c r="AX37" s="329"/>
      <c r="AY37" s="329"/>
    </row>
    <row r="38" spans="1:51" s="302" customFormat="1" ht="12" customHeight="1">
      <c r="A38" s="530">
        <v>6</v>
      </c>
      <c r="B38" s="533"/>
      <c r="C38" s="536"/>
      <c r="D38" s="539" t="s">
        <v>400</v>
      </c>
      <c r="E38" s="319"/>
      <c r="F38" s="542"/>
      <c r="G38" s="543"/>
      <c r="H38" s="320" t="s">
        <v>401</v>
      </c>
      <c r="I38" s="321"/>
      <c r="J38" s="321"/>
      <c r="K38" s="321"/>
      <c r="L38" s="321"/>
      <c r="M38" s="321"/>
      <c r="N38" s="321"/>
      <c r="O38" s="321"/>
      <c r="P38" s="321"/>
      <c r="Q38" s="321"/>
      <c r="R38" s="321"/>
      <c r="S38" s="321"/>
      <c r="T38" s="321"/>
      <c r="U38" s="321"/>
      <c r="V38" s="321"/>
      <c r="W38" s="321"/>
      <c r="X38" s="321"/>
      <c r="Y38" s="321"/>
      <c r="Z38" s="321"/>
      <c r="AA38" s="321"/>
      <c r="AB38" s="321"/>
      <c r="AC38" s="321"/>
      <c r="AD38" s="321"/>
      <c r="AE38" s="321"/>
      <c r="AF38" s="321"/>
      <c r="AG38" s="321"/>
      <c r="AH38" s="321"/>
      <c r="AI38" s="321"/>
      <c r="AJ38" s="321"/>
      <c r="AK38" s="321"/>
      <c r="AL38" s="321"/>
      <c r="AM38" s="321"/>
      <c r="AN38" s="548">
        <f t="shared" ref="AN38" si="16">IF(LEFT($AN$1,6)="共同生活援助",SUM(I39:AM39),SUM(I39:AM40))</f>
        <v>0</v>
      </c>
      <c r="AO38" s="526">
        <f>IF($AN$3="４週",AN38/4,AN38/(DAY(EOMONTH($I$21,0))/7))</f>
        <v>0</v>
      </c>
      <c r="AP38" s="551"/>
      <c r="AQ38" s="552"/>
      <c r="AR38" s="526" t="str">
        <f t="shared" ref="AR38" si="17">IF($AN$3="４週",AU39,AV39)</f>
        <v/>
      </c>
      <c r="AS38" s="526"/>
      <c r="AT38" s="529"/>
      <c r="AU38" s="322" t="s">
        <v>402</v>
      </c>
      <c r="AV38" s="322" t="s">
        <v>403</v>
      </c>
      <c r="AX38" s="322" t="s">
        <v>404</v>
      </c>
      <c r="AY38" s="322" t="s">
        <v>405</v>
      </c>
    </row>
    <row r="39" spans="1:51" s="302" customFormat="1" ht="12" customHeight="1">
      <c r="A39" s="531"/>
      <c r="B39" s="534"/>
      <c r="C39" s="537"/>
      <c r="D39" s="540"/>
      <c r="E39" s="323"/>
      <c r="F39" s="544"/>
      <c r="G39" s="545"/>
      <c r="H39" s="324" t="s">
        <v>406</v>
      </c>
      <c r="I39" s="328" t="str">
        <f>IFERROR(VLOOKUP(I38,'P1'!$B:$AP,41,FALSE),"")</f>
        <v/>
      </c>
      <c r="J39" s="328" t="str">
        <f>IFERROR(VLOOKUP(J38,'P1'!$B:$AP,41,FALSE),"")</f>
        <v/>
      </c>
      <c r="K39" s="328" t="str">
        <f>IFERROR(VLOOKUP(K38,'P1'!$B:$AP,41,FALSE),"")</f>
        <v/>
      </c>
      <c r="L39" s="328" t="str">
        <f>IFERROR(VLOOKUP(L38,'P1'!$B:$AP,41,FALSE),"")</f>
        <v/>
      </c>
      <c r="M39" s="328" t="str">
        <f>IFERROR(VLOOKUP(M38,'P1'!$B:$AP,41,FALSE),"")</f>
        <v/>
      </c>
      <c r="N39" s="328" t="str">
        <f>IFERROR(VLOOKUP(N38,'P1'!$B:$AP,41,FALSE),"")</f>
        <v/>
      </c>
      <c r="O39" s="328" t="str">
        <f>IFERROR(VLOOKUP(O38,'P1'!$B:$AP,41,FALSE),"")</f>
        <v/>
      </c>
      <c r="P39" s="328" t="str">
        <f>IFERROR(VLOOKUP(P38,'P1'!$B:$AP,41,FALSE),"")</f>
        <v/>
      </c>
      <c r="Q39" s="328" t="str">
        <f>IFERROR(VLOOKUP(Q38,'P1'!$B:$AP,41,FALSE),"")</f>
        <v/>
      </c>
      <c r="R39" s="328" t="str">
        <f>IFERROR(VLOOKUP(R38,'P1'!$B:$AP,41,FALSE),"")</f>
        <v/>
      </c>
      <c r="S39" s="328" t="str">
        <f>IFERROR(VLOOKUP(S38,'P1'!$B:$AP,41,FALSE),"")</f>
        <v/>
      </c>
      <c r="T39" s="328" t="str">
        <f>IFERROR(VLOOKUP(T38,'P1'!$B:$AP,41,FALSE),"")</f>
        <v/>
      </c>
      <c r="U39" s="328" t="str">
        <f>IFERROR(VLOOKUP(U38,'P1'!$B:$AP,41,FALSE),"")</f>
        <v/>
      </c>
      <c r="V39" s="328" t="str">
        <f>IFERROR(VLOOKUP(V38,'P1'!$B:$AP,41,FALSE),"")</f>
        <v/>
      </c>
      <c r="W39" s="328" t="str">
        <f>IFERROR(VLOOKUP(W38,'P1'!$B:$AP,41,FALSE),"")</f>
        <v/>
      </c>
      <c r="X39" s="328" t="str">
        <f>IFERROR(VLOOKUP(X38,'P1'!$B:$AP,41,FALSE),"")</f>
        <v/>
      </c>
      <c r="Y39" s="328" t="str">
        <f>IFERROR(VLOOKUP(Y38,'P1'!$B:$AP,41,FALSE),"")</f>
        <v/>
      </c>
      <c r="Z39" s="328" t="str">
        <f>IFERROR(VLOOKUP(Z38,'P1'!$B:$AP,41,FALSE),"")</f>
        <v/>
      </c>
      <c r="AA39" s="328" t="str">
        <f>IFERROR(VLOOKUP(AA38,'P1'!$B:$AP,41,FALSE),"")</f>
        <v/>
      </c>
      <c r="AB39" s="328" t="str">
        <f>IFERROR(VLOOKUP(AB38,'P1'!$B:$AP,41,FALSE),"")</f>
        <v/>
      </c>
      <c r="AC39" s="328" t="str">
        <f>IFERROR(VLOOKUP(AC38,'P1'!$B:$AP,41,FALSE),"")</f>
        <v/>
      </c>
      <c r="AD39" s="328" t="str">
        <f>IFERROR(VLOOKUP(AD38,'P1'!$B:$AP,41,FALSE),"")</f>
        <v/>
      </c>
      <c r="AE39" s="328" t="str">
        <f>IFERROR(VLOOKUP(AE38,'P1'!$B:$AP,41,FALSE),"")</f>
        <v/>
      </c>
      <c r="AF39" s="328" t="str">
        <f>IFERROR(VLOOKUP(AF38,'P1'!$B:$AP,41,FALSE),"")</f>
        <v/>
      </c>
      <c r="AG39" s="328" t="str">
        <f>IFERROR(VLOOKUP(AG38,'P1'!$B:$AP,41,FALSE),"")</f>
        <v/>
      </c>
      <c r="AH39" s="328" t="str">
        <f>IFERROR(VLOOKUP(AH38,'P1'!$B:$AP,41,FALSE),"")</f>
        <v/>
      </c>
      <c r="AI39" s="328" t="str">
        <f>IFERROR(VLOOKUP(AI38,'P1'!$B:$AP,41,FALSE),"")</f>
        <v/>
      </c>
      <c r="AJ39" s="328" t="str">
        <f>IFERROR(VLOOKUP(AJ38,'P1'!$B:$AP,41,FALSE),"")</f>
        <v/>
      </c>
      <c r="AK39" s="328" t="str">
        <f>IFERROR(VLOOKUP(AK38,'P1'!$B:$AP,41,FALSE),"")</f>
        <v/>
      </c>
      <c r="AL39" s="328" t="str">
        <f>IFERROR(VLOOKUP(AL38,'P1'!$B:$AP,41,FALSE),"")</f>
        <v/>
      </c>
      <c r="AM39" s="328" t="str">
        <f>IFERROR(VLOOKUP(AM38,'P1'!$B:$AP,41,FALSE),"")</f>
        <v/>
      </c>
      <c r="AN39" s="549"/>
      <c r="AO39" s="527"/>
      <c r="AP39" s="553"/>
      <c r="AQ39" s="554"/>
      <c r="AR39" s="527"/>
      <c r="AS39" s="527"/>
      <c r="AT39" s="529"/>
      <c r="AU39" s="326" t="str">
        <f t="shared" ref="AU39" si="18">IFERROR(IF($D38="□",($AO38/$AK$6),($AO38/$AK$8)),"")</f>
        <v/>
      </c>
      <c r="AV39" s="326" t="str">
        <f t="shared" ref="AV39" si="19">IFERROR(IF($D38="□",($AN38/$AO$6),($AN38/$AO$8)),"")</f>
        <v/>
      </c>
      <c r="AX39" s="326" t="s">
        <v>565</v>
      </c>
      <c r="AY39" s="326" t="s">
        <v>565</v>
      </c>
    </row>
    <row r="40" spans="1:51" s="302" customFormat="1" ht="12" customHeight="1">
      <c r="A40" s="532"/>
      <c r="B40" s="535"/>
      <c r="C40" s="538"/>
      <c r="D40" s="541"/>
      <c r="E40" s="323"/>
      <c r="F40" s="546"/>
      <c r="G40" s="547"/>
      <c r="H40" s="327" t="s">
        <v>407</v>
      </c>
      <c r="I40" s="328" t="str">
        <f>IFERROR(VLOOKUP(I38,'P1'!$B:$AP,31,FALSE),"")</f>
        <v/>
      </c>
      <c r="J40" s="328" t="str">
        <f>IFERROR(VLOOKUP(J38,'P1'!$B:$AP,31,FALSE),"")</f>
        <v/>
      </c>
      <c r="K40" s="328" t="str">
        <f>IFERROR(VLOOKUP(K38,'P1'!$B:$AP,31,FALSE),"")</f>
        <v/>
      </c>
      <c r="L40" s="328" t="str">
        <f>IFERROR(VLOOKUP(L38,'P1'!$B:$AP,31,FALSE),"")</f>
        <v/>
      </c>
      <c r="M40" s="328" t="str">
        <f>IFERROR(VLOOKUP(M38,'P1'!$B:$AP,31,FALSE),"")</f>
        <v/>
      </c>
      <c r="N40" s="328" t="str">
        <f>IFERROR(VLOOKUP(N38,'P1'!$B:$AP,31,FALSE),"")</f>
        <v/>
      </c>
      <c r="O40" s="328" t="str">
        <f>IFERROR(VLOOKUP(O38,'P1'!$B:$AP,31,FALSE),"")</f>
        <v/>
      </c>
      <c r="P40" s="328" t="str">
        <f>IFERROR(VLOOKUP(P38,'P1'!$B:$AP,31,FALSE),"")</f>
        <v/>
      </c>
      <c r="Q40" s="328" t="str">
        <f>IFERROR(VLOOKUP(Q38,'P1'!$B:$AP,31,FALSE),"")</f>
        <v/>
      </c>
      <c r="R40" s="328" t="str">
        <f>IFERROR(VLOOKUP(R38,'P1'!$B:$AP,31,FALSE),"")</f>
        <v/>
      </c>
      <c r="S40" s="328" t="str">
        <f>IFERROR(VLOOKUP(S38,'P1'!$B:$AP,31,FALSE),"")</f>
        <v/>
      </c>
      <c r="T40" s="328" t="str">
        <f>IFERROR(VLOOKUP(T38,'P1'!$B:$AP,31,FALSE),"")</f>
        <v/>
      </c>
      <c r="U40" s="328" t="str">
        <f>IFERROR(VLOOKUP(U38,'P1'!$B:$AP,31,FALSE),"")</f>
        <v/>
      </c>
      <c r="V40" s="328" t="str">
        <f>IFERROR(VLOOKUP(V38,'P1'!$B:$AP,31,FALSE),"")</f>
        <v/>
      </c>
      <c r="W40" s="328" t="str">
        <f>IFERROR(VLOOKUP(W38,'P1'!$B:$AP,31,FALSE),"")</f>
        <v/>
      </c>
      <c r="X40" s="328" t="str">
        <f>IFERROR(VLOOKUP(X38,'P1'!$B:$AP,31,FALSE),"")</f>
        <v/>
      </c>
      <c r="Y40" s="328" t="str">
        <f>IFERROR(VLOOKUP(Y38,'P1'!$B:$AP,31,FALSE),"")</f>
        <v/>
      </c>
      <c r="Z40" s="328" t="str">
        <f>IFERROR(VLOOKUP(Z38,'P1'!$B:$AP,31,FALSE),"")</f>
        <v/>
      </c>
      <c r="AA40" s="328" t="str">
        <f>IFERROR(VLOOKUP(AA38,'P1'!$B:$AP,31,FALSE),"")</f>
        <v/>
      </c>
      <c r="AB40" s="328" t="str">
        <f>IFERROR(VLOOKUP(AB38,'P1'!$B:$AP,31,FALSE),"")</f>
        <v/>
      </c>
      <c r="AC40" s="328" t="str">
        <f>IFERROR(VLOOKUP(AC38,'P1'!$B:$AP,31,FALSE),"")</f>
        <v/>
      </c>
      <c r="AD40" s="328" t="str">
        <f>IFERROR(VLOOKUP(AD38,'P1'!$B:$AP,31,FALSE),"")</f>
        <v/>
      </c>
      <c r="AE40" s="328" t="str">
        <f>IFERROR(VLOOKUP(AE38,'P1'!$B:$AP,31,FALSE),"")</f>
        <v/>
      </c>
      <c r="AF40" s="328" t="str">
        <f>IFERROR(VLOOKUP(AF38,'P1'!$B:$AP,31,FALSE),"")</f>
        <v/>
      </c>
      <c r="AG40" s="328" t="str">
        <f>IFERROR(VLOOKUP(AG38,'P1'!$B:$AP,31,FALSE),"")</f>
        <v/>
      </c>
      <c r="AH40" s="328" t="str">
        <f>IFERROR(VLOOKUP(AH38,'P1'!$B:$AP,31,FALSE),"")</f>
        <v/>
      </c>
      <c r="AI40" s="328" t="str">
        <f>IFERROR(VLOOKUP(AI38,'P1'!$B:$AP,31,FALSE),"")</f>
        <v/>
      </c>
      <c r="AJ40" s="328" t="str">
        <f>IFERROR(VLOOKUP(AJ38,'P1'!$B:$AP,31,FALSE),"")</f>
        <v/>
      </c>
      <c r="AK40" s="328" t="str">
        <f>IFERROR(VLOOKUP(AK38,'P1'!$B:$AP,31,FALSE),"")</f>
        <v/>
      </c>
      <c r="AL40" s="328" t="str">
        <f>IFERROR(VLOOKUP(AL38,'P1'!$B:$AP,31,FALSE),"")</f>
        <v/>
      </c>
      <c r="AM40" s="328" t="str">
        <f>IFERROR(VLOOKUP(AM38,'P1'!$B:$AP,31,FALSE),"")</f>
        <v/>
      </c>
      <c r="AN40" s="550"/>
      <c r="AO40" s="528"/>
      <c r="AP40" s="555"/>
      <c r="AQ40" s="556"/>
      <c r="AR40" s="528"/>
      <c r="AS40" s="528"/>
      <c r="AT40" s="529"/>
      <c r="AU40" s="329"/>
      <c r="AV40" s="329"/>
      <c r="AX40" s="329"/>
      <c r="AY40" s="329"/>
    </row>
    <row r="41" spans="1:51" s="302" customFormat="1" ht="12" customHeight="1">
      <c r="A41" s="530">
        <v>7</v>
      </c>
      <c r="B41" s="533"/>
      <c r="C41" s="536"/>
      <c r="D41" s="539" t="s">
        <v>400</v>
      </c>
      <c r="E41" s="319"/>
      <c r="F41" s="542"/>
      <c r="G41" s="543"/>
      <c r="H41" s="320" t="s">
        <v>401</v>
      </c>
      <c r="I41" s="321"/>
      <c r="J41" s="321"/>
      <c r="K41" s="321"/>
      <c r="L41" s="321"/>
      <c r="M41" s="321"/>
      <c r="N41" s="321"/>
      <c r="O41" s="321"/>
      <c r="P41" s="321"/>
      <c r="Q41" s="321"/>
      <c r="R41" s="321"/>
      <c r="S41" s="321"/>
      <c r="T41" s="321"/>
      <c r="U41" s="321"/>
      <c r="V41" s="321"/>
      <c r="W41" s="321"/>
      <c r="X41" s="321"/>
      <c r="Y41" s="321"/>
      <c r="Z41" s="321"/>
      <c r="AA41" s="321"/>
      <c r="AB41" s="321"/>
      <c r="AC41" s="321"/>
      <c r="AD41" s="321"/>
      <c r="AE41" s="321"/>
      <c r="AF41" s="321"/>
      <c r="AG41" s="321"/>
      <c r="AH41" s="321"/>
      <c r="AI41" s="321"/>
      <c r="AJ41" s="321"/>
      <c r="AK41" s="321"/>
      <c r="AL41" s="321"/>
      <c r="AM41" s="321"/>
      <c r="AN41" s="548">
        <f t="shared" ref="AN41" si="20">IF(LEFT($AN$1,6)="共同生活援助",SUM(I42:AM42),SUM(I42:AM43))</f>
        <v>0</v>
      </c>
      <c r="AO41" s="526">
        <f>IF($AN$3="４週",AN41/4,AN41/(DAY(EOMONTH($I$21,0))/7))</f>
        <v>0</v>
      </c>
      <c r="AP41" s="551"/>
      <c r="AQ41" s="552"/>
      <c r="AR41" s="526" t="str">
        <f t="shared" ref="AR41" si="21">IF($AN$3="４週",AU42,AV42)</f>
        <v/>
      </c>
      <c r="AS41" s="526"/>
      <c r="AT41" s="529"/>
      <c r="AU41" s="322" t="s">
        <v>402</v>
      </c>
      <c r="AV41" s="322" t="s">
        <v>403</v>
      </c>
      <c r="AX41" s="322" t="s">
        <v>404</v>
      </c>
      <c r="AY41" s="322" t="s">
        <v>405</v>
      </c>
    </row>
    <row r="42" spans="1:51" s="302" customFormat="1" ht="12" customHeight="1">
      <c r="A42" s="531"/>
      <c r="B42" s="534"/>
      <c r="C42" s="537"/>
      <c r="D42" s="540"/>
      <c r="E42" s="323"/>
      <c r="F42" s="544"/>
      <c r="G42" s="545"/>
      <c r="H42" s="324" t="s">
        <v>406</v>
      </c>
      <c r="I42" s="328" t="str">
        <f>IFERROR(VLOOKUP(I41,'P1'!$B:$AP,41,FALSE),"")</f>
        <v/>
      </c>
      <c r="J42" s="328" t="str">
        <f>IFERROR(VLOOKUP(J41,'P1'!$B:$AP,41,FALSE),"")</f>
        <v/>
      </c>
      <c r="K42" s="328" t="str">
        <f>IFERROR(VLOOKUP(K41,'P1'!$B:$AP,41,FALSE),"")</f>
        <v/>
      </c>
      <c r="L42" s="328" t="str">
        <f>IFERROR(VLOOKUP(L41,'P1'!$B:$AP,41,FALSE),"")</f>
        <v/>
      </c>
      <c r="M42" s="328" t="str">
        <f>IFERROR(VLOOKUP(M41,'P1'!$B:$AP,41,FALSE),"")</f>
        <v/>
      </c>
      <c r="N42" s="328" t="str">
        <f>IFERROR(VLOOKUP(N41,'P1'!$B:$AP,41,FALSE),"")</f>
        <v/>
      </c>
      <c r="O42" s="328" t="str">
        <f>IFERROR(VLOOKUP(O41,'P1'!$B:$AP,41,FALSE),"")</f>
        <v/>
      </c>
      <c r="P42" s="328" t="str">
        <f>IFERROR(VLOOKUP(P41,'P1'!$B:$AP,41,FALSE),"")</f>
        <v/>
      </c>
      <c r="Q42" s="328" t="str">
        <f>IFERROR(VLOOKUP(Q41,'P1'!$B:$AP,41,FALSE),"")</f>
        <v/>
      </c>
      <c r="R42" s="328" t="str">
        <f>IFERROR(VLOOKUP(R41,'P1'!$B:$AP,41,FALSE),"")</f>
        <v/>
      </c>
      <c r="S42" s="328" t="str">
        <f>IFERROR(VLOOKUP(S41,'P1'!$B:$AP,41,FALSE),"")</f>
        <v/>
      </c>
      <c r="T42" s="328" t="str">
        <f>IFERROR(VLOOKUP(T41,'P1'!$B:$AP,41,FALSE),"")</f>
        <v/>
      </c>
      <c r="U42" s="328" t="str">
        <f>IFERROR(VLOOKUP(U41,'P1'!$B:$AP,41,FALSE),"")</f>
        <v/>
      </c>
      <c r="V42" s="328" t="str">
        <f>IFERROR(VLOOKUP(V41,'P1'!$B:$AP,41,FALSE),"")</f>
        <v/>
      </c>
      <c r="W42" s="328" t="str">
        <f>IFERROR(VLOOKUP(W41,'P1'!$B:$AP,41,FALSE),"")</f>
        <v/>
      </c>
      <c r="X42" s="328" t="str">
        <f>IFERROR(VLOOKUP(X41,'P1'!$B:$AP,41,FALSE),"")</f>
        <v/>
      </c>
      <c r="Y42" s="328" t="str">
        <f>IFERROR(VLOOKUP(Y41,'P1'!$B:$AP,41,FALSE),"")</f>
        <v/>
      </c>
      <c r="Z42" s="328" t="str">
        <f>IFERROR(VLOOKUP(Z41,'P1'!$B:$AP,41,FALSE),"")</f>
        <v/>
      </c>
      <c r="AA42" s="328" t="str">
        <f>IFERROR(VLOOKUP(AA41,'P1'!$B:$AP,41,FALSE),"")</f>
        <v/>
      </c>
      <c r="AB42" s="328" t="str">
        <f>IFERROR(VLOOKUP(AB41,'P1'!$B:$AP,41,FALSE),"")</f>
        <v/>
      </c>
      <c r="AC42" s="328" t="str">
        <f>IFERROR(VLOOKUP(AC41,'P1'!$B:$AP,41,FALSE),"")</f>
        <v/>
      </c>
      <c r="AD42" s="328" t="str">
        <f>IFERROR(VLOOKUP(AD41,'P1'!$B:$AP,41,FALSE),"")</f>
        <v/>
      </c>
      <c r="AE42" s="328" t="str">
        <f>IFERROR(VLOOKUP(AE41,'P1'!$B:$AP,41,FALSE),"")</f>
        <v/>
      </c>
      <c r="AF42" s="328" t="str">
        <f>IFERROR(VLOOKUP(AF41,'P1'!$B:$AP,41,FALSE),"")</f>
        <v/>
      </c>
      <c r="AG42" s="328" t="str">
        <f>IFERROR(VLOOKUP(AG41,'P1'!$B:$AP,41,FALSE),"")</f>
        <v/>
      </c>
      <c r="AH42" s="328" t="str">
        <f>IFERROR(VLOOKUP(AH41,'P1'!$B:$AP,41,FALSE),"")</f>
        <v/>
      </c>
      <c r="AI42" s="328" t="str">
        <f>IFERROR(VLOOKUP(AI41,'P1'!$B:$AP,41,FALSE),"")</f>
        <v/>
      </c>
      <c r="AJ42" s="328" t="str">
        <f>IFERROR(VLOOKUP(AJ41,'P1'!$B:$AP,41,FALSE),"")</f>
        <v/>
      </c>
      <c r="AK42" s="328" t="str">
        <f>IFERROR(VLOOKUP(AK41,'P1'!$B:$AP,41,FALSE),"")</f>
        <v/>
      </c>
      <c r="AL42" s="328" t="str">
        <f>IFERROR(VLOOKUP(AL41,'P1'!$B:$AP,41,FALSE),"")</f>
        <v/>
      </c>
      <c r="AM42" s="328" t="str">
        <f>IFERROR(VLOOKUP(AM41,'P1'!$B:$AP,41,FALSE),"")</f>
        <v/>
      </c>
      <c r="AN42" s="549"/>
      <c r="AO42" s="527"/>
      <c r="AP42" s="553"/>
      <c r="AQ42" s="554"/>
      <c r="AR42" s="527"/>
      <c r="AS42" s="527"/>
      <c r="AT42" s="529"/>
      <c r="AU42" s="326" t="str">
        <f t="shared" ref="AU42" si="22">IFERROR(IF($D41="□",($AO41/$AK$6),($AO41/$AK$8)),"")</f>
        <v/>
      </c>
      <c r="AV42" s="326" t="str">
        <f t="shared" ref="AV42" si="23">IFERROR(IF($D41="□",($AN41/$AO$6),($AN41/$AO$8)),"")</f>
        <v/>
      </c>
      <c r="AX42" s="326" t="s">
        <v>565</v>
      </c>
      <c r="AY42" s="326" t="s">
        <v>565</v>
      </c>
    </row>
    <row r="43" spans="1:51" s="302" customFormat="1" ht="12" customHeight="1">
      <c r="A43" s="532"/>
      <c r="B43" s="535"/>
      <c r="C43" s="538"/>
      <c r="D43" s="541"/>
      <c r="E43" s="323"/>
      <c r="F43" s="546"/>
      <c r="G43" s="547"/>
      <c r="H43" s="327" t="s">
        <v>407</v>
      </c>
      <c r="I43" s="328" t="str">
        <f>IFERROR(VLOOKUP(I41,'P1'!$B:$AP,31,FALSE),"")</f>
        <v/>
      </c>
      <c r="J43" s="328" t="str">
        <f>IFERROR(VLOOKUP(J41,'P1'!$B:$AP,31,FALSE),"")</f>
        <v/>
      </c>
      <c r="K43" s="328" t="str">
        <f>IFERROR(VLOOKUP(K41,'P1'!$B:$AP,31,FALSE),"")</f>
        <v/>
      </c>
      <c r="L43" s="328" t="str">
        <f>IFERROR(VLOOKUP(L41,'P1'!$B:$AP,31,FALSE),"")</f>
        <v/>
      </c>
      <c r="M43" s="328" t="str">
        <f>IFERROR(VLOOKUP(M41,'P1'!$B:$AP,31,FALSE),"")</f>
        <v/>
      </c>
      <c r="N43" s="328" t="str">
        <f>IFERROR(VLOOKUP(N41,'P1'!$B:$AP,31,FALSE),"")</f>
        <v/>
      </c>
      <c r="O43" s="328" t="str">
        <f>IFERROR(VLOOKUP(O41,'P1'!$B:$AP,31,FALSE),"")</f>
        <v/>
      </c>
      <c r="P43" s="328" t="str">
        <f>IFERROR(VLOOKUP(P41,'P1'!$B:$AP,31,FALSE),"")</f>
        <v/>
      </c>
      <c r="Q43" s="328" t="str">
        <f>IFERROR(VLOOKUP(Q41,'P1'!$B:$AP,31,FALSE),"")</f>
        <v/>
      </c>
      <c r="R43" s="328" t="str">
        <f>IFERROR(VLOOKUP(R41,'P1'!$B:$AP,31,FALSE),"")</f>
        <v/>
      </c>
      <c r="S43" s="328" t="str">
        <f>IFERROR(VLOOKUP(S41,'P1'!$B:$AP,31,FALSE),"")</f>
        <v/>
      </c>
      <c r="T43" s="328" t="str">
        <f>IFERROR(VLOOKUP(T41,'P1'!$B:$AP,31,FALSE),"")</f>
        <v/>
      </c>
      <c r="U43" s="328" t="str">
        <f>IFERROR(VLOOKUP(U41,'P1'!$B:$AP,31,FALSE),"")</f>
        <v/>
      </c>
      <c r="V43" s="328" t="str">
        <f>IFERROR(VLOOKUP(V41,'P1'!$B:$AP,31,FALSE),"")</f>
        <v/>
      </c>
      <c r="W43" s="328" t="str">
        <f>IFERROR(VLOOKUP(W41,'P1'!$B:$AP,31,FALSE),"")</f>
        <v/>
      </c>
      <c r="X43" s="328" t="str">
        <f>IFERROR(VLOOKUP(X41,'P1'!$B:$AP,31,FALSE),"")</f>
        <v/>
      </c>
      <c r="Y43" s="328" t="str">
        <f>IFERROR(VLOOKUP(Y41,'P1'!$B:$AP,31,FALSE),"")</f>
        <v/>
      </c>
      <c r="Z43" s="328" t="str">
        <f>IFERROR(VLOOKUP(Z41,'P1'!$B:$AP,31,FALSE),"")</f>
        <v/>
      </c>
      <c r="AA43" s="328" t="str">
        <f>IFERROR(VLOOKUP(AA41,'P1'!$B:$AP,31,FALSE),"")</f>
        <v/>
      </c>
      <c r="AB43" s="328" t="str">
        <f>IFERROR(VLOOKUP(AB41,'P1'!$B:$AP,31,FALSE),"")</f>
        <v/>
      </c>
      <c r="AC43" s="328" t="str">
        <f>IFERROR(VLOOKUP(AC41,'P1'!$B:$AP,31,FALSE),"")</f>
        <v/>
      </c>
      <c r="AD43" s="328" t="str">
        <f>IFERROR(VLOOKUP(AD41,'P1'!$B:$AP,31,FALSE),"")</f>
        <v/>
      </c>
      <c r="AE43" s="328" t="str">
        <f>IFERROR(VLOOKUP(AE41,'P1'!$B:$AP,31,FALSE),"")</f>
        <v/>
      </c>
      <c r="AF43" s="328" t="str">
        <f>IFERROR(VLOOKUP(AF41,'P1'!$B:$AP,31,FALSE),"")</f>
        <v/>
      </c>
      <c r="AG43" s="328" t="str">
        <f>IFERROR(VLOOKUP(AG41,'P1'!$B:$AP,31,FALSE),"")</f>
        <v/>
      </c>
      <c r="AH43" s="328" t="str">
        <f>IFERROR(VLOOKUP(AH41,'P1'!$B:$AP,31,FALSE),"")</f>
        <v/>
      </c>
      <c r="AI43" s="328" t="str">
        <f>IFERROR(VLOOKUP(AI41,'P1'!$B:$AP,31,FALSE),"")</f>
        <v/>
      </c>
      <c r="AJ43" s="328" t="str">
        <f>IFERROR(VLOOKUP(AJ41,'P1'!$B:$AP,31,FALSE),"")</f>
        <v/>
      </c>
      <c r="AK43" s="328" t="str">
        <f>IFERROR(VLOOKUP(AK41,'P1'!$B:$AP,31,FALSE),"")</f>
        <v/>
      </c>
      <c r="AL43" s="328" t="str">
        <f>IFERROR(VLOOKUP(AL41,'P1'!$B:$AP,31,FALSE),"")</f>
        <v/>
      </c>
      <c r="AM43" s="328" t="str">
        <f>IFERROR(VLOOKUP(AM41,'P1'!$B:$AP,31,FALSE),"")</f>
        <v/>
      </c>
      <c r="AN43" s="550"/>
      <c r="AO43" s="528"/>
      <c r="AP43" s="555"/>
      <c r="AQ43" s="556"/>
      <c r="AR43" s="528"/>
      <c r="AS43" s="528"/>
      <c r="AT43" s="529"/>
      <c r="AU43" s="329"/>
      <c r="AV43" s="329"/>
      <c r="AX43" s="329"/>
      <c r="AY43" s="329"/>
    </row>
    <row r="44" spans="1:51" s="302" customFormat="1" ht="12" customHeight="1">
      <c r="A44" s="530">
        <v>8</v>
      </c>
      <c r="B44" s="533"/>
      <c r="C44" s="536"/>
      <c r="D44" s="539" t="s">
        <v>400</v>
      </c>
      <c r="E44" s="319"/>
      <c r="F44" s="542"/>
      <c r="G44" s="543"/>
      <c r="H44" s="320" t="s">
        <v>401</v>
      </c>
      <c r="I44" s="321"/>
      <c r="J44" s="321"/>
      <c r="K44" s="321"/>
      <c r="L44" s="321"/>
      <c r="M44" s="321"/>
      <c r="N44" s="321"/>
      <c r="O44" s="321"/>
      <c r="P44" s="321"/>
      <c r="Q44" s="321"/>
      <c r="R44" s="321"/>
      <c r="S44" s="321"/>
      <c r="T44" s="321"/>
      <c r="U44" s="321"/>
      <c r="V44" s="321"/>
      <c r="W44" s="321"/>
      <c r="X44" s="321"/>
      <c r="Y44" s="321"/>
      <c r="Z44" s="321"/>
      <c r="AA44" s="321"/>
      <c r="AB44" s="321"/>
      <c r="AC44" s="321"/>
      <c r="AD44" s="321"/>
      <c r="AE44" s="321"/>
      <c r="AF44" s="321"/>
      <c r="AG44" s="321"/>
      <c r="AH44" s="321"/>
      <c r="AI44" s="321"/>
      <c r="AJ44" s="321"/>
      <c r="AK44" s="321"/>
      <c r="AL44" s="321"/>
      <c r="AM44" s="321"/>
      <c r="AN44" s="548">
        <f t="shared" ref="AN44" si="24">IF(LEFT($AN$1,6)="共同生活援助",SUM(I45:AM45),SUM(I45:AM46))</f>
        <v>0</v>
      </c>
      <c r="AO44" s="526">
        <f>IF($AN$3="４週",AN44/4,AN44/(DAY(EOMONTH($I$21,0))/7))</f>
        <v>0</v>
      </c>
      <c r="AP44" s="551"/>
      <c r="AQ44" s="552"/>
      <c r="AR44" s="526" t="str">
        <f t="shared" ref="AR44" si="25">IF($AN$3="４週",AU45,AV45)</f>
        <v/>
      </c>
      <c r="AS44" s="526"/>
      <c r="AT44" s="529"/>
      <c r="AU44" s="322" t="s">
        <v>402</v>
      </c>
      <c r="AV44" s="322" t="s">
        <v>403</v>
      </c>
      <c r="AX44" s="322" t="s">
        <v>404</v>
      </c>
      <c r="AY44" s="322" t="s">
        <v>405</v>
      </c>
    </row>
    <row r="45" spans="1:51" s="302" customFormat="1" ht="12" customHeight="1">
      <c r="A45" s="531"/>
      <c r="B45" s="534"/>
      <c r="C45" s="537"/>
      <c r="D45" s="540"/>
      <c r="E45" s="323"/>
      <c r="F45" s="544"/>
      <c r="G45" s="545"/>
      <c r="H45" s="324" t="s">
        <v>406</v>
      </c>
      <c r="I45" s="328" t="str">
        <f>IFERROR(VLOOKUP(I44,'P1'!$B:$AP,41,FALSE),"")</f>
        <v/>
      </c>
      <c r="J45" s="328" t="str">
        <f>IFERROR(VLOOKUP(J44,'P1'!$B:$AP,41,FALSE),"")</f>
        <v/>
      </c>
      <c r="K45" s="328" t="str">
        <f>IFERROR(VLOOKUP(K44,'P1'!$B:$AP,41,FALSE),"")</f>
        <v/>
      </c>
      <c r="L45" s="328" t="str">
        <f>IFERROR(VLOOKUP(L44,'P1'!$B:$AP,41,FALSE),"")</f>
        <v/>
      </c>
      <c r="M45" s="328" t="str">
        <f>IFERROR(VLOOKUP(M44,'P1'!$B:$AP,41,FALSE),"")</f>
        <v/>
      </c>
      <c r="N45" s="328" t="str">
        <f>IFERROR(VLOOKUP(N44,'P1'!$B:$AP,41,FALSE),"")</f>
        <v/>
      </c>
      <c r="O45" s="328" t="str">
        <f>IFERROR(VLOOKUP(O44,'P1'!$B:$AP,41,FALSE),"")</f>
        <v/>
      </c>
      <c r="P45" s="328" t="str">
        <f>IFERROR(VLOOKUP(P44,'P1'!$B:$AP,41,FALSE),"")</f>
        <v/>
      </c>
      <c r="Q45" s="328" t="str">
        <f>IFERROR(VLOOKUP(Q44,'P1'!$B:$AP,41,FALSE),"")</f>
        <v/>
      </c>
      <c r="R45" s="328" t="str">
        <f>IFERROR(VLOOKUP(R44,'P1'!$B:$AP,41,FALSE),"")</f>
        <v/>
      </c>
      <c r="S45" s="328" t="str">
        <f>IFERROR(VLOOKUP(S44,'P1'!$B:$AP,41,FALSE),"")</f>
        <v/>
      </c>
      <c r="T45" s="328" t="str">
        <f>IFERROR(VLOOKUP(T44,'P1'!$B:$AP,41,FALSE),"")</f>
        <v/>
      </c>
      <c r="U45" s="328" t="str">
        <f>IFERROR(VLOOKUP(U44,'P1'!$B:$AP,41,FALSE),"")</f>
        <v/>
      </c>
      <c r="V45" s="328" t="str">
        <f>IFERROR(VLOOKUP(V44,'P1'!$B:$AP,41,FALSE),"")</f>
        <v/>
      </c>
      <c r="W45" s="328" t="str">
        <f>IFERROR(VLOOKUP(W44,'P1'!$B:$AP,41,FALSE),"")</f>
        <v/>
      </c>
      <c r="X45" s="328" t="str">
        <f>IFERROR(VLOOKUP(X44,'P1'!$B:$AP,41,FALSE),"")</f>
        <v/>
      </c>
      <c r="Y45" s="328" t="str">
        <f>IFERROR(VLOOKUP(Y44,'P1'!$B:$AP,41,FALSE),"")</f>
        <v/>
      </c>
      <c r="Z45" s="328" t="str">
        <f>IFERROR(VLOOKUP(Z44,'P1'!$B:$AP,41,FALSE),"")</f>
        <v/>
      </c>
      <c r="AA45" s="328" t="str">
        <f>IFERROR(VLOOKUP(AA44,'P1'!$B:$AP,41,FALSE),"")</f>
        <v/>
      </c>
      <c r="AB45" s="328" t="str">
        <f>IFERROR(VLOOKUP(AB44,'P1'!$B:$AP,41,FALSE),"")</f>
        <v/>
      </c>
      <c r="AC45" s="328" t="str">
        <f>IFERROR(VLOOKUP(AC44,'P1'!$B:$AP,41,FALSE),"")</f>
        <v/>
      </c>
      <c r="AD45" s="328" t="str">
        <f>IFERROR(VLOOKUP(AD44,'P1'!$B:$AP,41,FALSE),"")</f>
        <v/>
      </c>
      <c r="AE45" s="328" t="str">
        <f>IFERROR(VLOOKUP(AE44,'P1'!$B:$AP,41,FALSE),"")</f>
        <v/>
      </c>
      <c r="AF45" s="328" t="str">
        <f>IFERROR(VLOOKUP(AF44,'P1'!$B:$AP,41,FALSE),"")</f>
        <v/>
      </c>
      <c r="AG45" s="328" t="str">
        <f>IFERROR(VLOOKUP(AG44,'P1'!$B:$AP,41,FALSE),"")</f>
        <v/>
      </c>
      <c r="AH45" s="328" t="str">
        <f>IFERROR(VLOOKUP(AH44,'P1'!$B:$AP,41,FALSE),"")</f>
        <v/>
      </c>
      <c r="AI45" s="328" t="str">
        <f>IFERROR(VLOOKUP(AI44,'P1'!$B:$AP,41,FALSE),"")</f>
        <v/>
      </c>
      <c r="AJ45" s="328" t="str">
        <f>IFERROR(VLOOKUP(AJ44,'P1'!$B:$AP,41,FALSE),"")</f>
        <v/>
      </c>
      <c r="AK45" s="328" t="str">
        <f>IFERROR(VLOOKUP(AK44,'P1'!$B:$AP,41,FALSE),"")</f>
        <v/>
      </c>
      <c r="AL45" s="328" t="str">
        <f>IFERROR(VLOOKUP(AL44,'P1'!$B:$AP,41,FALSE),"")</f>
        <v/>
      </c>
      <c r="AM45" s="328" t="str">
        <f>IFERROR(VLOOKUP(AM44,'P1'!$B:$AP,41,FALSE),"")</f>
        <v/>
      </c>
      <c r="AN45" s="549"/>
      <c r="AO45" s="527"/>
      <c r="AP45" s="553"/>
      <c r="AQ45" s="554"/>
      <c r="AR45" s="527"/>
      <c r="AS45" s="527"/>
      <c r="AT45" s="529"/>
      <c r="AU45" s="326" t="str">
        <f t="shared" ref="AU45" si="26">IFERROR(IF($D44="□",($AO44/$AK$6),($AO44/$AK$8)),"")</f>
        <v/>
      </c>
      <c r="AV45" s="326" t="str">
        <f t="shared" ref="AV45" si="27">IFERROR(IF($D44="□",($AN44/$AO$6),($AN44/$AO$8)),"")</f>
        <v/>
      </c>
      <c r="AX45" s="326" t="s">
        <v>565</v>
      </c>
      <c r="AY45" s="326" t="s">
        <v>565</v>
      </c>
    </row>
    <row r="46" spans="1:51" s="302" customFormat="1" ht="12" customHeight="1">
      <c r="A46" s="532"/>
      <c r="B46" s="535"/>
      <c r="C46" s="538"/>
      <c r="D46" s="541"/>
      <c r="E46" s="323"/>
      <c r="F46" s="546"/>
      <c r="G46" s="547"/>
      <c r="H46" s="327" t="s">
        <v>407</v>
      </c>
      <c r="I46" s="328" t="str">
        <f>IFERROR(VLOOKUP(I44,'P1'!$B:$AP,31,FALSE),"")</f>
        <v/>
      </c>
      <c r="J46" s="328" t="str">
        <f>IFERROR(VLOOKUP(J44,'P1'!$B:$AP,31,FALSE),"")</f>
        <v/>
      </c>
      <c r="K46" s="328" t="str">
        <f>IFERROR(VLOOKUP(K44,'P1'!$B:$AP,31,FALSE),"")</f>
        <v/>
      </c>
      <c r="L46" s="328" t="str">
        <f>IFERROR(VLOOKUP(L44,'P1'!$B:$AP,31,FALSE),"")</f>
        <v/>
      </c>
      <c r="M46" s="328" t="str">
        <f>IFERROR(VLOOKUP(M44,'P1'!$B:$AP,31,FALSE),"")</f>
        <v/>
      </c>
      <c r="N46" s="328" t="str">
        <f>IFERROR(VLOOKUP(N44,'P1'!$B:$AP,31,FALSE),"")</f>
        <v/>
      </c>
      <c r="O46" s="328" t="str">
        <f>IFERROR(VLOOKUP(O44,'P1'!$B:$AP,31,FALSE),"")</f>
        <v/>
      </c>
      <c r="P46" s="328" t="str">
        <f>IFERROR(VLOOKUP(P44,'P1'!$B:$AP,31,FALSE),"")</f>
        <v/>
      </c>
      <c r="Q46" s="328" t="str">
        <f>IFERROR(VLOOKUP(Q44,'P1'!$B:$AP,31,FALSE),"")</f>
        <v/>
      </c>
      <c r="R46" s="328" t="str">
        <f>IFERROR(VLOOKUP(R44,'P1'!$B:$AP,31,FALSE),"")</f>
        <v/>
      </c>
      <c r="S46" s="328" t="str">
        <f>IFERROR(VLOOKUP(S44,'P1'!$B:$AP,31,FALSE),"")</f>
        <v/>
      </c>
      <c r="T46" s="328" t="str">
        <f>IFERROR(VLOOKUP(T44,'P1'!$B:$AP,31,FALSE),"")</f>
        <v/>
      </c>
      <c r="U46" s="328" t="str">
        <f>IFERROR(VLOOKUP(U44,'P1'!$B:$AP,31,FALSE),"")</f>
        <v/>
      </c>
      <c r="V46" s="328" t="str">
        <f>IFERROR(VLOOKUP(V44,'P1'!$B:$AP,31,FALSE),"")</f>
        <v/>
      </c>
      <c r="W46" s="328" t="str">
        <f>IFERROR(VLOOKUP(W44,'P1'!$B:$AP,31,FALSE),"")</f>
        <v/>
      </c>
      <c r="X46" s="328" t="str">
        <f>IFERROR(VLOOKUP(X44,'P1'!$B:$AP,31,FALSE),"")</f>
        <v/>
      </c>
      <c r="Y46" s="328" t="str">
        <f>IFERROR(VLOOKUP(Y44,'P1'!$B:$AP,31,FALSE),"")</f>
        <v/>
      </c>
      <c r="Z46" s="328" t="str">
        <f>IFERROR(VLOOKUP(Z44,'P1'!$B:$AP,31,FALSE),"")</f>
        <v/>
      </c>
      <c r="AA46" s="328" t="str">
        <f>IFERROR(VLOOKUP(AA44,'P1'!$B:$AP,31,FALSE),"")</f>
        <v/>
      </c>
      <c r="AB46" s="328" t="str">
        <f>IFERROR(VLOOKUP(AB44,'P1'!$B:$AP,31,FALSE),"")</f>
        <v/>
      </c>
      <c r="AC46" s="328" t="str">
        <f>IFERROR(VLOOKUP(AC44,'P1'!$B:$AP,31,FALSE),"")</f>
        <v/>
      </c>
      <c r="AD46" s="328" t="str">
        <f>IFERROR(VLOOKUP(AD44,'P1'!$B:$AP,31,FALSE),"")</f>
        <v/>
      </c>
      <c r="AE46" s="328" t="str">
        <f>IFERROR(VLOOKUP(AE44,'P1'!$B:$AP,31,FALSE),"")</f>
        <v/>
      </c>
      <c r="AF46" s="328" t="str">
        <f>IFERROR(VLOOKUP(AF44,'P1'!$B:$AP,31,FALSE),"")</f>
        <v/>
      </c>
      <c r="AG46" s="328" t="str">
        <f>IFERROR(VLOOKUP(AG44,'P1'!$B:$AP,31,FALSE),"")</f>
        <v/>
      </c>
      <c r="AH46" s="328" t="str">
        <f>IFERROR(VLOOKUP(AH44,'P1'!$B:$AP,31,FALSE),"")</f>
        <v/>
      </c>
      <c r="AI46" s="328" t="str">
        <f>IFERROR(VLOOKUP(AI44,'P1'!$B:$AP,31,FALSE),"")</f>
        <v/>
      </c>
      <c r="AJ46" s="328" t="str">
        <f>IFERROR(VLOOKUP(AJ44,'P1'!$B:$AP,31,FALSE),"")</f>
        <v/>
      </c>
      <c r="AK46" s="328" t="str">
        <f>IFERROR(VLOOKUP(AK44,'P1'!$B:$AP,31,FALSE),"")</f>
        <v/>
      </c>
      <c r="AL46" s="328" t="str">
        <f>IFERROR(VLOOKUP(AL44,'P1'!$B:$AP,31,FALSE),"")</f>
        <v/>
      </c>
      <c r="AM46" s="328" t="str">
        <f>IFERROR(VLOOKUP(AM44,'P1'!$B:$AP,31,FALSE),"")</f>
        <v/>
      </c>
      <c r="AN46" s="550"/>
      <c r="AO46" s="528"/>
      <c r="AP46" s="555"/>
      <c r="AQ46" s="556"/>
      <c r="AR46" s="528"/>
      <c r="AS46" s="528"/>
      <c r="AT46" s="529"/>
      <c r="AU46" s="329"/>
      <c r="AV46" s="329"/>
      <c r="AX46" s="329"/>
      <c r="AY46" s="329"/>
    </row>
    <row r="47" spans="1:51" s="302" customFormat="1" ht="12" customHeight="1">
      <c r="A47" s="530">
        <v>9</v>
      </c>
      <c r="B47" s="533"/>
      <c r="C47" s="536"/>
      <c r="D47" s="539" t="s">
        <v>400</v>
      </c>
      <c r="E47" s="319"/>
      <c r="F47" s="542"/>
      <c r="G47" s="543"/>
      <c r="H47" s="320" t="s">
        <v>401</v>
      </c>
      <c r="I47" s="321"/>
      <c r="J47" s="321"/>
      <c r="K47" s="321"/>
      <c r="L47" s="321"/>
      <c r="M47" s="321"/>
      <c r="N47" s="321"/>
      <c r="O47" s="321"/>
      <c r="P47" s="321"/>
      <c r="Q47" s="321"/>
      <c r="R47" s="321"/>
      <c r="S47" s="321"/>
      <c r="T47" s="321"/>
      <c r="U47" s="321"/>
      <c r="V47" s="321"/>
      <c r="W47" s="321"/>
      <c r="X47" s="321"/>
      <c r="Y47" s="321"/>
      <c r="Z47" s="321"/>
      <c r="AA47" s="321"/>
      <c r="AB47" s="321"/>
      <c r="AC47" s="321"/>
      <c r="AD47" s="321"/>
      <c r="AE47" s="321"/>
      <c r="AF47" s="321"/>
      <c r="AG47" s="321"/>
      <c r="AH47" s="321"/>
      <c r="AI47" s="321"/>
      <c r="AJ47" s="321"/>
      <c r="AK47" s="321"/>
      <c r="AL47" s="321"/>
      <c r="AM47" s="321"/>
      <c r="AN47" s="548">
        <f t="shared" ref="AN47" si="28">IF(LEFT($AN$1,6)="共同生活援助",SUM(I48:AM48),SUM(I48:AM49))</f>
        <v>0</v>
      </c>
      <c r="AO47" s="526">
        <f>IF($AN$3="４週",AN47/4,AN47/(DAY(EOMONTH($I$21,0))/7))</f>
        <v>0</v>
      </c>
      <c r="AP47" s="551"/>
      <c r="AQ47" s="552"/>
      <c r="AR47" s="526" t="str">
        <f t="shared" ref="AR47" si="29">IF($AN$3="４週",AU48,AV48)</f>
        <v/>
      </c>
      <c r="AS47" s="526"/>
      <c r="AT47" s="529"/>
      <c r="AU47" s="322" t="s">
        <v>402</v>
      </c>
      <c r="AV47" s="322" t="s">
        <v>403</v>
      </c>
      <c r="AX47" s="322" t="s">
        <v>404</v>
      </c>
      <c r="AY47" s="322" t="s">
        <v>405</v>
      </c>
    </row>
    <row r="48" spans="1:51" s="302" customFormat="1" ht="12" customHeight="1">
      <c r="A48" s="531"/>
      <c r="B48" s="534"/>
      <c r="C48" s="537"/>
      <c r="D48" s="540"/>
      <c r="E48" s="323"/>
      <c r="F48" s="544"/>
      <c r="G48" s="545"/>
      <c r="H48" s="324" t="s">
        <v>406</v>
      </c>
      <c r="I48" s="328" t="str">
        <f>IFERROR(VLOOKUP(I47,'P1'!$B:$AP,41,FALSE),"")</f>
        <v/>
      </c>
      <c r="J48" s="328" t="str">
        <f>IFERROR(VLOOKUP(J47,'P1'!$B:$AP,41,FALSE),"")</f>
        <v/>
      </c>
      <c r="K48" s="328" t="str">
        <f>IFERROR(VLOOKUP(K47,'P1'!$B:$AP,41,FALSE),"")</f>
        <v/>
      </c>
      <c r="L48" s="328" t="str">
        <f>IFERROR(VLOOKUP(L47,'P1'!$B:$AP,41,FALSE),"")</f>
        <v/>
      </c>
      <c r="M48" s="328" t="str">
        <f>IFERROR(VLOOKUP(M47,'P1'!$B:$AP,41,FALSE),"")</f>
        <v/>
      </c>
      <c r="N48" s="328" t="str">
        <f>IFERROR(VLOOKUP(N47,'P1'!$B:$AP,41,FALSE),"")</f>
        <v/>
      </c>
      <c r="O48" s="328" t="str">
        <f>IFERROR(VLOOKUP(O47,'P1'!$B:$AP,41,FALSE),"")</f>
        <v/>
      </c>
      <c r="P48" s="328" t="str">
        <f>IFERROR(VLOOKUP(P47,'P1'!$B:$AP,41,FALSE),"")</f>
        <v/>
      </c>
      <c r="Q48" s="328" t="str">
        <f>IFERROR(VLOOKUP(Q47,'P1'!$B:$AP,41,FALSE),"")</f>
        <v/>
      </c>
      <c r="R48" s="328" t="str">
        <f>IFERROR(VLOOKUP(R47,'P1'!$B:$AP,41,FALSE),"")</f>
        <v/>
      </c>
      <c r="S48" s="328" t="str">
        <f>IFERROR(VLOOKUP(S47,'P1'!$B:$AP,41,FALSE),"")</f>
        <v/>
      </c>
      <c r="T48" s="328" t="str">
        <f>IFERROR(VLOOKUP(T47,'P1'!$B:$AP,41,FALSE),"")</f>
        <v/>
      </c>
      <c r="U48" s="328" t="str">
        <f>IFERROR(VLOOKUP(U47,'P1'!$B:$AP,41,FALSE),"")</f>
        <v/>
      </c>
      <c r="V48" s="328" t="str">
        <f>IFERROR(VLOOKUP(V47,'P1'!$B:$AP,41,FALSE),"")</f>
        <v/>
      </c>
      <c r="W48" s="328" t="str">
        <f>IFERROR(VLOOKUP(W47,'P1'!$B:$AP,41,FALSE),"")</f>
        <v/>
      </c>
      <c r="X48" s="328" t="str">
        <f>IFERROR(VLOOKUP(X47,'P1'!$B:$AP,41,FALSE),"")</f>
        <v/>
      </c>
      <c r="Y48" s="328" t="str">
        <f>IFERROR(VLOOKUP(Y47,'P1'!$B:$AP,41,FALSE),"")</f>
        <v/>
      </c>
      <c r="Z48" s="328" t="str">
        <f>IFERROR(VLOOKUP(Z47,'P1'!$B:$AP,41,FALSE),"")</f>
        <v/>
      </c>
      <c r="AA48" s="328" t="str">
        <f>IFERROR(VLOOKUP(AA47,'P1'!$B:$AP,41,FALSE),"")</f>
        <v/>
      </c>
      <c r="AB48" s="328" t="str">
        <f>IFERROR(VLOOKUP(AB47,'P1'!$B:$AP,41,FALSE),"")</f>
        <v/>
      </c>
      <c r="AC48" s="328" t="str">
        <f>IFERROR(VLOOKUP(AC47,'P1'!$B:$AP,41,FALSE),"")</f>
        <v/>
      </c>
      <c r="AD48" s="328" t="str">
        <f>IFERROR(VLOOKUP(AD47,'P1'!$B:$AP,41,FALSE),"")</f>
        <v/>
      </c>
      <c r="AE48" s="328" t="str">
        <f>IFERROR(VLOOKUP(AE47,'P1'!$B:$AP,41,FALSE),"")</f>
        <v/>
      </c>
      <c r="AF48" s="328" t="str">
        <f>IFERROR(VLOOKUP(AF47,'P1'!$B:$AP,41,FALSE),"")</f>
        <v/>
      </c>
      <c r="AG48" s="328" t="str">
        <f>IFERROR(VLOOKUP(AG47,'P1'!$B:$AP,41,FALSE),"")</f>
        <v/>
      </c>
      <c r="AH48" s="328" t="str">
        <f>IFERROR(VLOOKUP(AH47,'P1'!$B:$AP,41,FALSE),"")</f>
        <v/>
      </c>
      <c r="AI48" s="328" t="str">
        <f>IFERROR(VLOOKUP(AI47,'P1'!$B:$AP,41,FALSE),"")</f>
        <v/>
      </c>
      <c r="AJ48" s="328" t="str">
        <f>IFERROR(VLOOKUP(AJ47,'P1'!$B:$AP,41,FALSE),"")</f>
        <v/>
      </c>
      <c r="AK48" s="328" t="str">
        <f>IFERROR(VLOOKUP(AK47,'P1'!$B:$AP,41,FALSE),"")</f>
        <v/>
      </c>
      <c r="AL48" s="328" t="str">
        <f>IFERROR(VLOOKUP(AL47,'P1'!$B:$AP,41,FALSE),"")</f>
        <v/>
      </c>
      <c r="AM48" s="328" t="str">
        <f>IFERROR(VLOOKUP(AM47,'P1'!$B:$AP,41,FALSE),"")</f>
        <v/>
      </c>
      <c r="AN48" s="549"/>
      <c r="AO48" s="527"/>
      <c r="AP48" s="553"/>
      <c r="AQ48" s="554"/>
      <c r="AR48" s="527"/>
      <c r="AS48" s="527"/>
      <c r="AT48" s="529"/>
      <c r="AU48" s="326" t="str">
        <f t="shared" ref="AU48" si="30">IFERROR(IF($D47="□",($AO47/$AK$6),($AO47/$AK$8)),"")</f>
        <v/>
      </c>
      <c r="AV48" s="326" t="str">
        <f t="shared" ref="AV48" si="31">IFERROR(IF($D47="□",($AN47/$AO$6),($AN47/$AO$8)),"")</f>
        <v/>
      </c>
      <c r="AX48" s="326" t="s">
        <v>565</v>
      </c>
      <c r="AY48" s="326" t="s">
        <v>565</v>
      </c>
    </row>
    <row r="49" spans="1:51" s="302" customFormat="1" ht="12" customHeight="1">
      <c r="A49" s="532"/>
      <c r="B49" s="535"/>
      <c r="C49" s="538"/>
      <c r="D49" s="541"/>
      <c r="E49" s="323"/>
      <c r="F49" s="546"/>
      <c r="G49" s="547"/>
      <c r="H49" s="327" t="s">
        <v>407</v>
      </c>
      <c r="I49" s="328" t="str">
        <f>IFERROR(VLOOKUP(I47,'P1'!$B:$AP,31,FALSE),"")</f>
        <v/>
      </c>
      <c r="J49" s="328" t="str">
        <f>IFERROR(VLOOKUP(J47,'P1'!$B:$AP,31,FALSE),"")</f>
        <v/>
      </c>
      <c r="K49" s="328" t="str">
        <f>IFERROR(VLOOKUP(K47,'P1'!$B:$AP,31,FALSE),"")</f>
        <v/>
      </c>
      <c r="L49" s="328" t="str">
        <f>IFERROR(VLOOKUP(L47,'P1'!$B:$AP,31,FALSE),"")</f>
        <v/>
      </c>
      <c r="M49" s="328" t="str">
        <f>IFERROR(VLOOKUP(M47,'P1'!$B:$AP,31,FALSE),"")</f>
        <v/>
      </c>
      <c r="N49" s="328" t="str">
        <f>IFERROR(VLOOKUP(N47,'P1'!$B:$AP,31,FALSE),"")</f>
        <v/>
      </c>
      <c r="O49" s="328" t="str">
        <f>IFERROR(VLOOKUP(O47,'P1'!$B:$AP,31,FALSE),"")</f>
        <v/>
      </c>
      <c r="P49" s="328" t="str">
        <f>IFERROR(VLOOKUP(P47,'P1'!$B:$AP,31,FALSE),"")</f>
        <v/>
      </c>
      <c r="Q49" s="328" t="str">
        <f>IFERROR(VLOOKUP(Q47,'P1'!$B:$AP,31,FALSE),"")</f>
        <v/>
      </c>
      <c r="R49" s="328" t="str">
        <f>IFERROR(VLOOKUP(R47,'P1'!$B:$AP,31,FALSE),"")</f>
        <v/>
      </c>
      <c r="S49" s="328" t="str">
        <f>IFERROR(VLOOKUP(S47,'P1'!$B:$AP,31,FALSE),"")</f>
        <v/>
      </c>
      <c r="T49" s="328" t="str">
        <f>IFERROR(VLOOKUP(T47,'P1'!$B:$AP,31,FALSE),"")</f>
        <v/>
      </c>
      <c r="U49" s="328" t="str">
        <f>IFERROR(VLOOKUP(U47,'P1'!$B:$AP,31,FALSE),"")</f>
        <v/>
      </c>
      <c r="V49" s="328" t="str">
        <f>IFERROR(VLOOKUP(V47,'P1'!$B:$AP,31,FALSE),"")</f>
        <v/>
      </c>
      <c r="W49" s="328" t="str">
        <f>IFERROR(VLOOKUP(W47,'P1'!$B:$AP,31,FALSE),"")</f>
        <v/>
      </c>
      <c r="X49" s="328" t="str">
        <f>IFERROR(VLOOKUP(X47,'P1'!$B:$AP,31,FALSE),"")</f>
        <v/>
      </c>
      <c r="Y49" s="328" t="str">
        <f>IFERROR(VLOOKUP(Y47,'P1'!$B:$AP,31,FALSE),"")</f>
        <v/>
      </c>
      <c r="Z49" s="328" t="str">
        <f>IFERROR(VLOOKUP(Z47,'P1'!$B:$AP,31,FALSE),"")</f>
        <v/>
      </c>
      <c r="AA49" s="328" t="str">
        <f>IFERROR(VLOOKUP(AA47,'P1'!$B:$AP,31,FALSE),"")</f>
        <v/>
      </c>
      <c r="AB49" s="328" t="str">
        <f>IFERROR(VLOOKUP(AB47,'P1'!$B:$AP,31,FALSE),"")</f>
        <v/>
      </c>
      <c r="AC49" s="328" t="str">
        <f>IFERROR(VLOOKUP(AC47,'P1'!$B:$AP,31,FALSE),"")</f>
        <v/>
      </c>
      <c r="AD49" s="328" t="str">
        <f>IFERROR(VLOOKUP(AD47,'P1'!$B:$AP,31,FALSE),"")</f>
        <v/>
      </c>
      <c r="AE49" s="328" t="str">
        <f>IFERROR(VLOOKUP(AE47,'P1'!$B:$AP,31,FALSE),"")</f>
        <v/>
      </c>
      <c r="AF49" s="328" t="str">
        <f>IFERROR(VLOOKUP(AF47,'P1'!$B:$AP,31,FALSE),"")</f>
        <v/>
      </c>
      <c r="AG49" s="328" t="str">
        <f>IFERROR(VLOOKUP(AG47,'P1'!$B:$AP,31,FALSE),"")</f>
        <v/>
      </c>
      <c r="AH49" s="328" t="str">
        <f>IFERROR(VLOOKUP(AH47,'P1'!$B:$AP,31,FALSE),"")</f>
        <v/>
      </c>
      <c r="AI49" s="328" t="str">
        <f>IFERROR(VLOOKUP(AI47,'P1'!$B:$AP,31,FALSE),"")</f>
        <v/>
      </c>
      <c r="AJ49" s="328" t="str">
        <f>IFERROR(VLOOKUP(AJ47,'P1'!$B:$AP,31,FALSE),"")</f>
        <v/>
      </c>
      <c r="AK49" s="328" t="str">
        <f>IFERROR(VLOOKUP(AK47,'P1'!$B:$AP,31,FALSE),"")</f>
        <v/>
      </c>
      <c r="AL49" s="328" t="str">
        <f>IFERROR(VLOOKUP(AL47,'P1'!$B:$AP,31,FALSE),"")</f>
        <v/>
      </c>
      <c r="AM49" s="328" t="str">
        <f>IFERROR(VLOOKUP(AM47,'P1'!$B:$AP,31,FALSE),"")</f>
        <v/>
      </c>
      <c r="AN49" s="550"/>
      <c r="AO49" s="528"/>
      <c r="AP49" s="555"/>
      <c r="AQ49" s="556"/>
      <c r="AR49" s="528"/>
      <c r="AS49" s="528"/>
      <c r="AT49" s="529"/>
      <c r="AU49" s="329"/>
      <c r="AV49" s="329"/>
      <c r="AX49" s="329"/>
      <c r="AY49" s="329"/>
    </row>
    <row r="50" spans="1:51" s="302" customFormat="1" ht="12" customHeight="1">
      <c r="A50" s="530">
        <v>10</v>
      </c>
      <c r="B50" s="533"/>
      <c r="C50" s="536"/>
      <c r="D50" s="539" t="s">
        <v>400</v>
      </c>
      <c r="E50" s="319"/>
      <c r="F50" s="542"/>
      <c r="G50" s="543"/>
      <c r="H50" s="320" t="s">
        <v>401</v>
      </c>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21"/>
      <c r="AL50" s="321"/>
      <c r="AM50" s="321"/>
      <c r="AN50" s="548">
        <f t="shared" ref="AN50" si="32">IF(LEFT($AN$1,6)="共同生活援助",SUM(I51:AM51),SUM(I51:AM52))</f>
        <v>0</v>
      </c>
      <c r="AO50" s="526">
        <f>IF($AN$3="４週",AN50/4,AN50/(DAY(EOMONTH($I$21,0))/7))</f>
        <v>0</v>
      </c>
      <c r="AP50" s="551"/>
      <c r="AQ50" s="552"/>
      <c r="AR50" s="526" t="str">
        <f t="shared" ref="AR50" si="33">IF($AN$3="４週",AU51,AV51)</f>
        <v/>
      </c>
      <c r="AS50" s="526"/>
      <c r="AT50" s="529"/>
      <c r="AU50" s="322" t="s">
        <v>402</v>
      </c>
      <c r="AV50" s="322" t="s">
        <v>403</v>
      </c>
      <c r="AX50" s="322" t="s">
        <v>404</v>
      </c>
      <c r="AY50" s="322" t="s">
        <v>405</v>
      </c>
    </row>
    <row r="51" spans="1:51" s="302" customFormat="1" ht="12" customHeight="1">
      <c r="A51" s="531"/>
      <c r="B51" s="534"/>
      <c r="C51" s="537"/>
      <c r="D51" s="540"/>
      <c r="E51" s="323"/>
      <c r="F51" s="544"/>
      <c r="G51" s="545"/>
      <c r="H51" s="324" t="s">
        <v>406</v>
      </c>
      <c r="I51" s="328" t="str">
        <f>IFERROR(VLOOKUP(I50,'P1'!$B:$AP,41,FALSE),"")</f>
        <v/>
      </c>
      <c r="J51" s="328" t="str">
        <f>IFERROR(VLOOKUP(J50,'P1'!$B:$AP,41,FALSE),"")</f>
        <v/>
      </c>
      <c r="K51" s="328" t="str">
        <f>IFERROR(VLOOKUP(K50,'P1'!$B:$AP,41,FALSE),"")</f>
        <v/>
      </c>
      <c r="L51" s="328" t="str">
        <f>IFERROR(VLOOKUP(L50,'P1'!$B:$AP,41,FALSE),"")</f>
        <v/>
      </c>
      <c r="M51" s="328" t="str">
        <f>IFERROR(VLOOKUP(M50,'P1'!$B:$AP,41,FALSE),"")</f>
        <v/>
      </c>
      <c r="N51" s="328" t="str">
        <f>IFERROR(VLOOKUP(N50,'P1'!$B:$AP,41,FALSE),"")</f>
        <v/>
      </c>
      <c r="O51" s="328" t="str">
        <f>IFERROR(VLOOKUP(O50,'P1'!$B:$AP,41,FALSE),"")</f>
        <v/>
      </c>
      <c r="P51" s="328" t="str">
        <f>IFERROR(VLOOKUP(P50,'P1'!$B:$AP,41,FALSE),"")</f>
        <v/>
      </c>
      <c r="Q51" s="328" t="str">
        <f>IFERROR(VLOOKUP(Q50,'P1'!$B:$AP,41,FALSE),"")</f>
        <v/>
      </c>
      <c r="R51" s="328" t="str">
        <f>IFERROR(VLOOKUP(R50,'P1'!$B:$AP,41,FALSE),"")</f>
        <v/>
      </c>
      <c r="S51" s="328" t="str">
        <f>IFERROR(VLOOKUP(S50,'P1'!$B:$AP,41,FALSE),"")</f>
        <v/>
      </c>
      <c r="T51" s="328" t="str">
        <f>IFERROR(VLOOKUP(T50,'P1'!$B:$AP,41,FALSE),"")</f>
        <v/>
      </c>
      <c r="U51" s="328" t="str">
        <f>IFERROR(VLOOKUP(U50,'P1'!$B:$AP,41,FALSE),"")</f>
        <v/>
      </c>
      <c r="V51" s="328" t="str">
        <f>IFERROR(VLOOKUP(V50,'P1'!$B:$AP,41,FALSE),"")</f>
        <v/>
      </c>
      <c r="W51" s="328" t="str">
        <f>IFERROR(VLOOKUP(W50,'P1'!$B:$AP,41,FALSE),"")</f>
        <v/>
      </c>
      <c r="X51" s="328" t="str">
        <f>IFERROR(VLOOKUP(X50,'P1'!$B:$AP,41,FALSE),"")</f>
        <v/>
      </c>
      <c r="Y51" s="328" t="str">
        <f>IFERROR(VLOOKUP(Y50,'P1'!$B:$AP,41,FALSE),"")</f>
        <v/>
      </c>
      <c r="Z51" s="328" t="str">
        <f>IFERROR(VLOOKUP(Z50,'P1'!$B:$AP,41,FALSE),"")</f>
        <v/>
      </c>
      <c r="AA51" s="328" t="str">
        <f>IFERROR(VLOOKUP(AA50,'P1'!$B:$AP,41,FALSE),"")</f>
        <v/>
      </c>
      <c r="AB51" s="328" t="str">
        <f>IFERROR(VLOOKUP(AB50,'P1'!$B:$AP,41,FALSE),"")</f>
        <v/>
      </c>
      <c r="AC51" s="328" t="str">
        <f>IFERROR(VLOOKUP(AC50,'P1'!$B:$AP,41,FALSE),"")</f>
        <v/>
      </c>
      <c r="AD51" s="328" t="str">
        <f>IFERROR(VLOOKUP(AD50,'P1'!$B:$AP,41,FALSE),"")</f>
        <v/>
      </c>
      <c r="AE51" s="328" t="str">
        <f>IFERROR(VLOOKUP(AE50,'P1'!$B:$AP,41,FALSE),"")</f>
        <v/>
      </c>
      <c r="AF51" s="328" t="str">
        <f>IFERROR(VLOOKUP(AF50,'P1'!$B:$AP,41,FALSE),"")</f>
        <v/>
      </c>
      <c r="AG51" s="328" t="str">
        <f>IFERROR(VLOOKUP(AG50,'P1'!$B:$AP,41,FALSE),"")</f>
        <v/>
      </c>
      <c r="AH51" s="328" t="str">
        <f>IFERROR(VLOOKUP(AH50,'P1'!$B:$AP,41,FALSE),"")</f>
        <v/>
      </c>
      <c r="AI51" s="328" t="str">
        <f>IFERROR(VLOOKUP(AI50,'P1'!$B:$AP,41,FALSE),"")</f>
        <v/>
      </c>
      <c r="AJ51" s="328" t="str">
        <f>IFERROR(VLOOKUP(AJ50,'P1'!$B:$AP,41,FALSE),"")</f>
        <v/>
      </c>
      <c r="AK51" s="328" t="str">
        <f>IFERROR(VLOOKUP(AK50,'P1'!$B:$AP,41,FALSE),"")</f>
        <v/>
      </c>
      <c r="AL51" s="328" t="str">
        <f>IFERROR(VLOOKUP(AL50,'P1'!$B:$AP,41,FALSE),"")</f>
        <v/>
      </c>
      <c r="AM51" s="328" t="str">
        <f>IFERROR(VLOOKUP(AM50,'P1'!$B:$AP,41,FALSE),"")</f>
        <v/>
      </c>
      <c r="AN51" s="549"/>
      <c r="AO51" s="527"/>
      <c r="AP51" s="553"/>
      <c r="AQ51" s="554"/>
      <c r="AR51" s="527"/>
      <c r="AS51" s="527"/>
      <c r="AT51" s="529"/>
      <c r="AU51" s="326" t="str">
        <f t="shared" ref="AU51" si="34">IFERROR(IF($D50="□",($AO50/$AK$6),($AO50/$AK$8)),"")</f>
        <v/>
      </c>
      <c r="AV51" s="326" t="str">
        <f t="shared" ref="AV51" si="35">IFERROR(IF($D50="□",($AN50/$AO$6),($AN50/$AO$8)),"")</f>
        <v/>
      </c>
      <c r="AX51" s="326" t="s">
        <v>565</v>
      </c>
      <c r="AY51" s="326" t="s">
        <v>565</v>
      </c>
    </row>
    <row r="52" spans="1:51" s="302" customFormat="1" ht="12" customHeight="1">
      <c r="A52" s="532"/>
      <c r="B52" s="535"/>
      <c r="C52" s="538"/>
      <c r="D52" s="541"/>
      <c r="E52" s="323"/>
      <c r="F52" s="546"/>
      <c r="G52" s="547"/>
      <c r="H52" s="327" t="s">
        <v>407</v>
      </c>
      <c r="I52" s="328" t="str">
        <f>IFERROR(VLOOKUP(I50,'P1'!$B:$AP,31,FALSE),"")</f>
        <v/>
      </c>
      <c r="J52" s="328" t="str">
        <f>IFERROR(VLOOKUP(J50,'P1'!$B:$AP,31,FALSE),"")</f>
        <v/>
      </c>
      <c r="K52" s="328" t="str">
        <f>IFERROR(VLOOKUP(K50,'P1'!$B:$AP,31,FALSE),"")</f>
        <v/>
      </c>
      <c r="L52" s="328" t="str">
        <f>IFERROR(VLOOKUP(L50,'P1'!$B:$AP,31,FALSE),"")</f>
        <v/>
      </c>
      <c r="M52" s="328" t="str">
        <f>IFERROR(VLOOKUP(M50,'P1'!$B:$AP,31,FALSE),"")</f>
        <v/>
      </c>
      <c r="N52" s="328" t="str">
        <f>IFERROR(VLOOKUP(N50,'P1'!$B:$AP,31,FALSE),"")</f>
        <v/>
      </c>
      <c r="O52" s="328" t="str">
        <f>IFERROR(VLOOKUP(O50,'P1'!$B:$AP,31,FALSE),"")</f>
        <v/>
      </c>
      <c r="P52" s="328" t="str">
        <f>IFERROR(VLOOKUP(P50,'P1'!$B:$AP,31,FALSE),"")</f>
        <v/>
      </c>
      <c r="Q52" s="328" t="str">
        <f>IFERROR(VLOOKUP(Q50,'P1'!$B:$AP,31,FALSE),"")</f>
        <v/>
      </c>
      <c r="R52" s="328" t="str">
        <f>IFERROR(VLOOKUP(R50,'P1'!$B:$AP,31,FALSE),"")</f>
        <v/>
      </c>
      <c r="S52" s="328" t="str">
        <f>IFERROR(VLOOKUP(S50,'P1'!$B:$AP,31,FALSE),"")</f>
        <v/>
      </c>
      <c r="T52" s="328" t="str">
        <f>IFERROR(VLOOKUP(T50,'P1'!$B:$AP,31,FALSE),"")</f>
        <v/>
      </c>
      <c r="U52" s="328" t="str">
        <f>IFERROR(VLOOKUP(U50,'P1'!$B:$AP,31,FALSE),"")</f>
        <v/>
      </c>
      <c r="V52" s="328" t="str">
        <f>IFERROR(VLOOKUP(V50,'P1'!$B:$AP,31,FALSE),"")</f>
        <v/>
      </c>
      <c r="W52" s="328" t="str">
        <f>IFERROR(VLOOKUP(W50,'P1'!$B:$AP,31,FALSE),"")</f>
        <v/>
      </c>
      <c r="X52" s="328" t="str">
        <f>IFERROR(VLOOKUP(X50,'P1'!$B:$AP,31,FALSE),"")</f>
        <v/>
      </c>
      <c r="Y52" s="328" t="str">
        <f>IFERROR(VLOOKUP(Y50,'P1'!$B:$AP,31,FALSE),"")</f>
        <v/>
      </c>
      <c r="Z52" s="328" t="str">
        <f>IFERROR(VLOOKUP(Z50,'P1'!$B:$AP,31,FALSE),"")</f>
        <v/>
      </c>
      <c r="AA52" s="328" t="str">
        <f>IFERROR(VLOOKUP(AA50,'P1'!$B:$AP,31,FALSE),"")</f>
        <v/>
      </c>
      <c r="AB52" s="328" t="str">
        <f>IFERROR(VLOOKUP(AB50,'P1'!$B:$AP,31,FALSE),"")</f>
        <v/>
      </c>
      <c r="AC52" s="328" t="str">
        <f>IFERROR(VLOOKUP(AC50,'P1'!$B:$AP,31,FALSE),"")</f>
        <v/>
      </c>
      <c r="AD52" s="328" t="str">
        <f>IFERROR(VLOOKUP(AD50,'P1'!$B:$AP,31,FALSE),"")</f>
        <v/>
      </c>
      <c r="AE52" s="328" t="str">
        <f>IFERROR(VLOOKUP(AE50,'P1'!$B:$AP,31,FALSE),"")</f>
        <v/>
      </c>
      <c r="AF52" s="328" t="str">
        <f>IFERROR(VLOOKUP(AF50,'P1'!$B:$AP,31,FALSE),"")</f>
        <v/>
      </c>
      <c r="AG52" s="328" t="str">
        <f>IFERROR(VLOOKUP(AG50,'P1'!$B:$AP,31,FALSE),"")</f>
        <v/>
      </c>
      <c r="AH52" s="328" t="str">
        <f>IFERROR(VLOOKUP(AH50,'P1'!$B:$AP,31,FALSE),"")</f>
        <v/>
      </c>
      <c r="AI52" s="328" t="str">
        <f>IFERROR(VLOOKUP(AI50,'P1'!$B:$AP,31,FALSE),"")</f>
        <v/>
      </c>
      <c r="AJ52" s="328" t="str">
        <f>IFERROR(VLOOKUP(AJ50,'P1'!$B:$AP,31,FALSE),"")</f>
        <v/>
      </c>
      <c r="AK52" s="328" t="str">
        <f>IFERROR(VLOOKUP(AK50,'P1'!$B:$AP,31,FALSE),"")</f>
        <v/>
      </c>
      <c r="AL52" s="328" t="str">
        <f>IFERROR(VLOOKUP(AL50,'P1'!$B:$AP,31,FALSE),"")</f>
        <v/>
      </c>
      <c r="AM52" s="328" t="str">
        <f>IFERROR(VLOOKUP(AM50,'P1'!$B:$AP,31,FALSE),"")</f>
        <v/>
      </c>
      <c r="AN52" s="550"/>
      <c r="AO52" s="528"/>
      <c r="AP52" s="555"/>
      <c r="AQ52" s="556"/>
      <c r="AR52" s="528"/>
      <c r="AS52" s="528"/>
      <c r="AT52" s="529"/>
      <c r="AU52" s="329"/>
      <c r="AV52" s="329"/>
      <c r="AX52" s="329"/>
      <c r="AY52" s="329"/>
    </row>
    <row r="53" spans="1:51" s="302" customFormat="1" ht="12" customHeight="1">
      <c r="A53" s="530">
        <v>11</v>
      </c>
      <c r="B53" s="533"/>
      <c r="C53" s="536"/>
      <c r="D53" s="539" t="s">
        <v>400</v>
      </c>
      <c r="E53" s="319"/>
      <c r="F53" s="542"/>
      <c r="G53" s="543"/>
      <c r="H53" s="320" t="s">
        <v>401</v>
      </c>
      <c r="I53" s="321"/>
      <c r="J53" s="321"/>
      <c r="K53" s="321"/>
      <c r="L53" s="321"/>
      <c r="M53" s="321"/>
      <c r="N53" s="321"/>
      <c r="O53" s="321"/>
      <c r="P53" s="321"/>
      <c r="Q53" s="321"/>
      <c r="R53" s="321"/>
      <c r="S53" s="321"/>
      <c r="T53" s="321"/>
      <c r="U53" s="321"/>
      <c r="V53" s="321"/>
      <c r="W53" s="321"/>
      <c r="X53" s="321"/>
      <c r="Y53" s="321"/>
      <c r="Z53" s="321"/>
      <c r="AA53" s="321"/>
      <c r="AB53" s="321"/>
      <c r="AC53" s="321"/>
      <c r="AD53" s="321"/>
      <c r="AE53" s="321"/>
      <c r="AF53" s="321"/>
      <c r="AG53" s="321"/>
      <c r="AH53" s="321"/>
      <c r="AI53" s="321"/>
      <c r="AJ53" s="321"/>
      <c r="AK53" s="321"/>
      <c r="AL53" s="321"/>
      <c r="AM53" s="321"/>
      <c r="AN53" s="548">
        <f t="shared" ref="AN53" si="36">IF(LEFT($AN$1,6)="共同生活援助",SUM(I54:AM54),SUM(I54:AM55))</f>
        <v>0</v>
      </c>
      <c r="AO53" s="526">
        <f>IF($AN$3="４週",AN53/4,AN53/(DAY(EOMONTH($I$21,0))/7))</f>
        <v>0</v>
      </c>
      <c r="AP53" s="551"/>
      <c r="AQ53" s="552"/>
      <c r="AR53" s="526" t="str">
        <f t="shared" ref="AR53" si="37">IF($AN$3="４週",AU54,AV54)</f>
        <v/>
      </c>
      <c r="AS53" s="526"/>
      <c r="AT53" s="529"/>
      <c r="AU53" s="322" t="s">
        <v>402</v>
      </c>
      <c r="AV53" s="322" t="s">
        <v>403</v>
      </c>
      <c r="AX53" s="322" t="s">
        <v>404</v>
      </c>
      <c r="AY53" s="322" t="s">
        <v>405</v>
      </c>
    </row>
    <row r="54" spans="1:51" s="302" customFormat="1" ht="12" customHeight="1">
      <c r="A54" s="531"/>
      <c r="B54" s="534"/>
      <c r="C54" s="537"/>
      <c r="D54" s="540"/>
      <c r="E54" s="323"/>
      <c r="F54" s="544"/>
      <c r="G54" s="545"/>
      <c r="H54" s="324" t="s">
        <v>406</v>
      </c>
      <c r="I54" s="328" t="str">
        <f>IFERROR(VLOOKUP(I53,'P1'!$B:$AP,41,FALSE),"")</f>
        <v/>
      </c>
      <c r="J54" s="328" t="str">
        <f>IFERROR(VLOOKUP(J53,'P1'!$B:$AP,41,FALSE),"")</f>
        <v/>
      </c>
      <c r="K54" s="328" t="str">
        <f>IFERROR(VLOOKUP(K53,'P1'!$B:$AP,41,FALSE),"")</f>
        <v/>
      </c>
      <c r="L54" s="328" t="str">
        <f>IFERROR(VLOOKUP(L53,'P1'!$B:$AP,41,FALSE),"")</f>
        <v/>
      </c>
      <c r="M54" s="328" t="str">
        <f>IFERROR(VLOOKUP(M53,'P1'!$B:$AP,41,FALSE),"")</f>
        <v/>
      </c>
      <c r="N54" s="328" t="str">
        <f>IFERROR(VLOOKUP(N53,'P1'!$B:$AP,41,FALSE),"")</f>
        <v/>
      </c>
      <c r="O54" s="328" t="str">
        <f>IFERROR(VLOOKUP(O53,'P1'!$B:$AP,41,FALSE),"")</f>
        <v/>
      </c>
      <c r="P54" s="328" t="str">
        <f>IFERROR(VLOOKUP(P53,'P1'!$B:$AP,41,FALSE),"")</f>
        <v/>
      </c>
      <c r="Q54" s="328" t="str">
        <f>IFERROR(VLOOKUP(Q53,'P1'!$B:$AP,41,FALSE),"")</f>
        <v/>
      </c>
      <c r="R54" s="328" t="str">
        <f>IFERROR(VLOOKUP(R53,'P1'!$B:$AP,41,FALSE),"")</f>
        <v/>
      </c>
      <c r="S54" s="328" t="str">
        <f>IFERROR(VLOOKUP(S53,'P1'!$B:$AP,41,FALSE),"")</f>
        <v/>
      </c>
      <c r="T54" s="328" t="str">
        <f>IFERROR(VLOOKUP(T53,'P1'!$B:$AP,41,FALSE),"")</f>
        <v/>
      </c>
      <c r="U54" s="328" t="str">
        <f>IFERROR(VLOOKUP(U53,'P1'!$B:$AP,41,FALSE),"")</f>
        <v/>
      </c>
      <c r="V54" s="328" t="str">
        <f>IFERROR(VLOOKUP(V53,'P1'!$B:$AP,41,FALSE),"")</f>
        <v/>
      </c>
      <c r="W54" s="328" t="str">
        <f>IFERROR(VLOOKUP(W53,'P1'!$B:$AP,41,FALSE),"")</f>
        <v/>
      </c>
      <c r="X54" s="328" t="str">
        <f>IFERROR(VLOOKUP(X53,'P1'!$B:$AP,41,FALSE),"")</f>
        <v/>
      </c>
      <c r="Y54" s="328" t="str">
        <f>IFERROR(VLOOKUP(Y53,'P1'!$B:$AP,41,FALSE),"")</f>
        <v/>
      </c>
      <c r="Z54" s="328" t="str">
        <f>IFERROR(VLOOKUP(Z53,'P1'!$B:$AP,41,FALSE),"")</f>
        <v/>
      </c>
      <c r="AA54" s="328" t="str">
        <f>IFERROR(VLOOKUP(AA53,'P1'!$B:$AP,41,FALSE),"")</f>
        <v/>
      </c>
      <c r="AB54" s="328" t="str">
        <f>IFERROR(VLOOKUP(AB53,'P1'!$B:$AP,41,FALSE),"")</f>
        <v/>
      </c>
      <c r="AC54" s="328" t="str">
        <f>IFERROR(VLOOKUP(AC53,'P1'!$B:$AP,41,FALSE),"")</f>
        <v/>
      </c>
      <c r="AD54" s="328" t="str">
        <f>IFERROR(VLOOKUP(AD53,'P1'!$B:$AP,41,FALSE),"")</f>
        <v/>
      </c>
      <c r="AE54" s="328" t="str">
        <f>IFERROR(VLOOKUP(AE53,'P1'!$B:$AP,41,FALSE),"")</f>
        <v/>
      </c>
      <c r="AF54" s="328" t="str">
        <f>IFERROR(VLOOKUP(AF53,'P1'!$B:$AP,41,FALSE),"")</f>
        <v/>
      </c>
      <c r="AG54" s="328" t="str">
        <f>IFERROR(VLOOKUP(AG53,'P1'!$B:$AP,41,FALSE),"")</f>
        <v/>
      </c>
      <c r="AH54" s="328" t="str">
        <f>IFERROR(VLOOKUP(AH53,'P1'!$B:$AP,41,FALSE),"")</f>
        <v/>
      </c>
      <c r="AI54" s="328" t="str">
        <f>IFERROR(VLOOKUP(AI53,'P1'!$B:$AP,41,FALSE),"")</f>
        <v/>
      </c>
      <c r="AJ54" s="328" t="str">
        <f>IFERROR(VLOOKUP(AJ53,'P1'!$B:$AP,41,FALSE),"")</f>
        <v/>
      </c>
      <c r="AK54" s="328" t="str">
        <f>IFERROR(VLOOKUP(AK53,'P1'!$B:$AP,41,FALSE),"")</f>
        <v/>
      </c>
      <c r="AL54" s="328" t="str">
        <f>IFERROR(VLOOKUP(AL53,'P1'!$B:$AP,41,FALSE),"")</f>
        <v/>
      </c>
      <c r="AM54" s="328" t="str">
        <f>IFERROR(VLOOKUP(AM53,'P1'!$B:$AP,41,FALSE),"")</f>
        <v/>
      </c>
      <c r="AN54" s="549"/>
      <c r="AO54" s="527"/>
      <c r="AP54" s="553"/>
      <c r="AQ54" s="554"/>
      <c r="AR54" s="527"/>
      <c r="AS54" s="527"/>
      <c r="AT54" s="529"/>
      <c r="AU54" s="326" t="str">
        <f t="shared" ref="AU54" si="38">IFERROR(IF($D53="□",($AO53/$AK$6),($AO53/$AK$8)),"")</f>
        <v/>
      </c>
      <c r="AV54" s="326" t="str">
        <f t="shared" ref="AV54" si="39">IFERROR(IF($D53="□",($AN53/$AO$6),($AN53/$AO$8)),"")</f>
        <v/>
      </c>
      <c r="AX54" s="326" t="s">
        <v>565</v>
      </c>
      <c r="AY54" s="326" t="s">
        <v>565</v>
      </c>
    </row>
    <row r="55" spans="1:51" s="302" customFormat="1" ht="12" customHeight="1">
      <c r="A55" s="532"/>
      <c r="B55" s="535"/>
      <c r="C55" s="538"/>
      <c r="D55" s="541"/>
      <c r="E55" s="323"/>
      <c r="F55" s="546"/>
      <c r="G55" s="547"/>
      <c r="H55" s="327" t="s">
        <v>407</v>
      </c>
      <c r="I55" s="328" t="str">
        <f>IFERROR(VLOOKUP(I53,'P1'!$B:$AP,31,FALSE),"")</f>
        <v/>
      </c>
      <c r="J55" s="328" t="str">
        <f>IFERROR(VLOOKUP(J53,'P1'!$B:$AP,31,FALSE),"")</f>
        <v/>
      </c>
      <c r="K55" s="328" t="str">
        <f>IFERROR(VLOOKUP(K53,'P1'!$B:$AP,31,FALSE),"")</f>
        <v/>
      </c>
      <c r="L55" s="328" t="str">
        <f>IFERROR(VLOOKUP(L53,'P1'!$B:$AP,31,FALSE),"")</f>
        <v/>
      </c>
      <c r="M55" s="328" t="str">
        <f>IFERROR(VLOOKUP(M53,'P1'!$B:$AP,31,FALSE),"")</f>
        <v/>
      </c>
      <c r="N55" s="328" t="str">
        <f>IFERROR(VLOOKUP(N53,'P1'!$B:$AP,31,FALSE),"")</f>
        <v/>
      </c>
      <c r="O55" s="328" t="str">
        <f>IFERROR(VLOOKUP(O53,'P1'!$B:$AP,31,FALSE),"")</f>
        <v/>
      </c>
      <c r="P55" s="328" t="str">
        <f>IFERROR(VLOOKUP(P53,'P1'!$B:$AP,31,FALSE),"")</f>
        <v/>
      </c>
      <c r="Q55" s="328" t="str">
        <f>IFERROR(VLOOKUP(Q53,'P1'!$B:$AP,31,FALSE),"")</f>
        <v/>
      </c>
      <c r="R55" s="328" t="str">
        <f>IFERROR(VLOOKUP(R53,'P1'!$B:$AP,31,FALSE),"")</f>
        <v/>
      </c>
      <c r="S55" s="328" t="str">
        <f>IFERROR(VLOOKUP(S53,'P1'!$B:$AP,31,FALSE),"")</f>
        <v/>
      </c>
      <c r="T55" s="328" t="str">
        <f>IFERROR(VLOOKUP(T53,'P1'!$B:$AP,31,FALSE),"")</f>
        <v/>
      </c>
      <c r="U55" s="328" t="str">
        <f>IFERROR(VLOOKUP(U53,'P1'!$B:$AP,31,FALSE),"")</f>
        <v/>
      </c>
      <c r="V55" s="328" t="str">
        <f>IFERROR(VLOOKUP(V53,'P1'!$B:$AP,31,FALSE),"")</f>
        <v/>
      </c>
      <c r="W55" s="328" t="str">
        <f>IFERROR(VLOOKUP(W53,'P1'!$B:$AP,31,FALSE),"")</f>
        <v/>
      </c>
      <c r="X55" s="328" t="str">
        <f>IFERROR(VLOOKUP(X53,'P1'!$B:$AP,31,FALSE),"")</f>
        <v/>
      </c>
      <c r="Y55" s="328" t="str">
        <f>IFERROR(VLOOKUP(Y53,'P1'!$B:$AP,31,FALSE),"")</f>
        <v/>
      </c>
      <c r="Z55" s="328" t="str">
        <f>IFERROR(VLOOKUP(Z53,'P1'!$B:$AP,31,FALSE),"")</f>
        <v/>
      </c>
      <c r="AA55" s="328" t="str">
        <f>IFERROR(VLOOKUP(AA53,'P1'!$B:$AP,31,FALSE),"")</f>
        <v/>
      </c>
      <c r="AB55" s="328" t="str">
        <f>IFERROR(VLOOKUP(AB53,'P1'!$B:$AP,31,FALSE),"")</f>
        <v/>
      </c>
      <c r="AC55" s="328" t="str">
        <f>IFERROR(VLOOKUP(AC53,'P1'!$B:$AP,31,FALSE),"")</f>
        <v/>
      </c>
      <c r="AD55" s="328" t="str">
        <f>IFERROR(VLOOKUP(AD53,'P1'!$B:$AP,31,FALSE),"")</f>
        <v/>
      </c>
      <c r="AE55" s="328" t="str">
        <f>IFERROR(VLOOKUP(AE53,'P1'!$B:$AP,31,FALSE),"")</f>
        <v/>
      </c>
      <c r="AF55" s="328" t="str">
        <f>IFERROR(VLOOKUP(AF53,'P1'!$B:$AP,31,FALSE),"")</f>
        <v/>
      </c>
      <c r="AG55" s="328" t="str">
        <f>IFERROR(VLOOKUP(AG53,'P1'!$B:$AP,31,FALSE),"")</f>
        <v/>
      </c>
      <c r="AH55" s="328" t="str">
        <f>IFERROR(VLOOKUP(AH53,'P1'!$B:$AP,31,FALSE),"")</f>
        <v/>
      </c>
      <c r="AI55" s="328" t="str">
        <f>IFERROR(VLOOKUP(AI53,'P1'!$B:$AP,31,FALSE),"")</f>
        <v/>
      </c>
      <c r="AJ55" s="328" t="str">
        <f>IFERROR(VLOOKUP(AJ53,'P1'!$B:$AP,31,FALSE),"")</f>
        <v/>
      </c>
      <c r="AK55" s="328" t="str">
        <f>IFERROR(VLOOKUP(AK53,'P1'!$B:$AP,31,FALSE),"")</f>
        <v/>
      </c>
      <c r="AL55" s="328" t="str">
        <f>IFERROR(VLOOKUP(AL53,'P1'!$B:$AP,31,FALSE),"")</f>
        <v/>
      </c>
      <c r="AM55" s="328" t="str">
        <f>IFERROR(VLOOKUP(AM53,'P1'!$B:$AP,31,FALSE),"")</f>
        <v/>
      </c>
      <c r="AN55" s="550"/>
      <c r="AO55" s="528"/>
      <c r="AP55" s="555"/>
      <c r="AQ55" s="556"/>
      <c r="AR55" s="528"/>
      <c r="AS55" s="528"/>
      <c r="AT55" s="529"/>
      <c r="AU55" s="329"/>
      <c r="AV55" s="329"/>
      <c r="AX55" s="329"/>
      <c r="AY55" s="329"/>
    </row>
    <row r="56" spans="1:51" s="302" customFormat="1" ht="12" customHeight="1">
      <c r="A56" s="530">
        <v>12</v>
      </c>
      <c r="B56" s="533"/>
      <c r="C56" s="536"/>
      <c r="D56" s="539" t="s">
        <v>400</v>
      </c>
      <c r="E56" s="319"/>
      <c r="F56" s="542"/>
      <c r="G56" s="543"/>
      <c r="H56" s="320" t="s">
        <v>401</v>
      </c>
      <c r="I56" s="321"/>
      <c r="J56" s="321"/>
      <c r="K56" s="321"/>
      <c r="L56" s="321"/>
      <c r="M56" s="321"/>
      <c r="N56" s="321"/>
      <c r="O56" s="321"/>
      <c r="P56" s="321"/>
      <c r="Q56" s="321"/>
      <c r="R56" s="321"/>
      <c r="S56" s="321"/>
      <c r="T56" s="321"/>
      <c r="U56" s="321"/>
      <c r="V56" s="321"/>
      <c r="W56" s="321"/>
      <c r="X56" s="321"/>
      <c r="Y56" s="321"/>
      <c r="Z56" s="321"/>
      <c r="AA56" s="321"/>
      <c r="AB56" s="321"/>
      <c r="AC56" s="321"/>
      <c r="AD56" s="321"/>
      <c r="AE56" s="321"/>
      <c r="AF56" s="321"/>
      <c r="AG56" s="321"/>
      <c r="AH56" s="321"/>
      <c r="AI56" s="321"/>
      <c r="AJ56" s="321"/>
      <c r="AK56" s="321"/>
      <c r="AL56" s="321"/>
      <c r="AM56" s="321"/>
      <c r="AN56" s="548">
        <f t="shared" ref="AN56" si="40">IF(LEFT($AN$1,6)="共同生活援助",SUM(I57:AM57),SUM(I57:AM58))</f>
        <v>0</v>
      </c>
      <c r="AO56" s="526">
        <f>IF($AN$3="４週",AN56/4,AN56/(DAY(EOMONTH($I$21,0))/7))</f>
        <v>0</v>
      </c>
      <c r="AP56" s="551"/>
      <c r="AQ56" s="552"/>
      <c r="AR56" s="526" t="str">
        <f t="shared" ref="AR56" si="41">IF($AN$3="４週",AU57,AV57)</f>
        <v/>
      </c>
      <c r="AS56" s="526"/>
      <c r="AT56" s="529"/>
      <c r="AU56" s="322" t="s">
        <v>402</v>
      </c>
      <c r="AV56" s="322" t="s">
        <v>403</v>
      </c>
      <c r="AX56" s="322" t="s">
        <v>404</v>
      </c>
      <c r="AY56" s="322" t="s">
        <v>405</v>
      </c>
    </row>
    <row r="57" spans="1:51" s="302" customFormat="1" ht="12" customHeight="1">
      <c r="A57" s="531"/>
      <c r="B57" s="534"/>
      <c r="C57" s="537"/>
      <c r="D57" s="540"/>
      <c r="E57" s="323"/>
      <c r="F57" s="544"/>
      <c r="G57" s="545"/>
      <c r="H57" s="324" t="s">
        <v>406</v>
      </c>
      <c r="I57" s="328" t="str">
        <f>IFERROR(VLOOKUP(I56,'P1'!$B:$AP,41,FALSE),"")</f>
        <v/>
      </c>
      <c r="J57" s="328" t="str">
        <f>IFERROR(VLOOKUP(J56,'P1'!$B:$AP,41,FALSE),"")</f>
        <v/>
      </c>
      <c r="K57" s="328" t="str">
        <f>IFERROR(VLOOKUP(K56,'P1'!$B:$AP,41,FALSE),"")</f>
        <v/>
      </c>
      <c r="L57" s="328" t="str">
        <f>IFERROR(VLOOKUP(L56,'P1'!$B:$AP,41,FALSE),"")</f>
        <v/>
      </c>
      <c r="M57" s="328" t="str">
        <f>IFERROR(VLOOKUP(M56,'P1'!$B:$AP,41,FALSE),"")</f>
        <v/>
      </c>
      <c r="N57" s="328" t="str">
        <f>IFERROR(VLOOKUP(N56,'P1'!$B:$AP,41,FALSE),"")</f>
        <v/>
      </c>
      <c r="O57" s="328" t="str">
        <f>IFERROR(VLOOKUP(O56,'P1'!$B:$AP,41,FALSE),"")</f>
        <v/>
      </c>
      <c r="P57" s="328" t="str">
        <f>IFERROR(VLOOKUP(P56,'P1'!$B:$AP,41,FALSE),"")</f>
        <v/>
      </c>
      <c r="Q57" s="328" t="str">
        <f>IFERROR(VLOOKUP(Q56,'P1'!$B:$AP,41,FALSE),"")</f>
        <v/>
      </c>
      <c r="R57" s="328" t="str">
        <f>IFERROR(VLOOKUP(R56,'P1'!$B:$AP,41,FALSE),"")</f>
        <v/>
      </c>
      <c r="S57" s="328" t="str">
        <f>IFERROR(VLOOKUP(S56,'P1'!$B:$AP,41,FALSE),"")</f>
        <v/>
      </c>
      <c r="T57" s="328" t="str">
        <f>IFERROR(VLOOKUP(T56,'P1'!$B:$AP,41,FALSE),"")</f>
        <v/>
      </c>
      <c r="U57" s="328" t="str">
        <f>IFERROR(VLOOKUP(U56,'P1'!$B:$AP,41,FALSE),"")</f>
        <v/>
      </c>
      <c r="V57" s="328" t="str">
        <f>IFERROR(VLOOKUP(V56,'P1'!$B:$AP,41,FALSE),"")</f>
        <v/>
      </c>
      <c r="W57" s="328" t="str">
        <f>IFERROR(VLOOKUP(W56,'P1'!$B:$AP,41,FALSE),"")</f>
        <v/>
      </c>
      <c r="X57" s="328" t="str">
        <f>IFERROR(VLOOKUP(X56,'P1'!$B:$AP,41,FALSE),"")</f>
        <v/>
      </c>
      <c r="Y57" s="328" t="str">
        <f>IFERROR(VLOOKUP(Y56,'P1'!$B:$AP,41,FALSE),"")</f>
        <v/>
      </c>
      <c r="Z57" s="328" t="str">
        <f>IFERROR(VLOOKUP(Z56,'P1'!$B:$AP,41,FALSE),"")</f>
        <v/>
      </c>
      <c r="AA57" s="328" t="str">
        <f>IFERROR(VLOOKUP(AA56,'P1'!$B:$AP,41,FALSE),"")</f>
        <v/>
      </c>
      <c r="AB57" s="328" t="str">
        <f>IFERROR(VLOOKUP(AB56,'P1'!$B:$AP,41,FALSE),"")</f>
        <v/>
      </c>
      <c r="AC57" s="328" t="str">
        <f>IFERROR(VLOOKUP(AC56,'P1'!$B:$AP,41,FALSE),"")</f>
        <v/>
      </c>
      <c r="AD57" s="328" t="str">
        <f>IFERROR(VLOOKUP(AD56,'P1'!$B:$AP,41,FALSE),"")</f>
        <v/>
      </c>
      <c r="AE57" s="328" t="str">
        <f>IFERROR(VLOOKUP(AE56,'P1'!$B:$AP,41,FALSE),"")</f>
        <v/>
      </c>
      <c r="AF57" s="328" t="str">
        <f>IFERROR(VLOOKUP(AF56,'P1'!$B:$AP,41,FALSE),"")</f>
        <v/>
      </c>
      <c r="AG57" s="328" t="str">
        <f>IFERROR(VLOOKUP(AG56,'P1'!$B:$AP,41,FALSE),"")</f>
        <v/>
      </c>
      <c r="AH57" s="328" t="str">
        <f>IFERROR(VLOOKUP(AH56,'P1'!$B:$AP,41,FALSE),"")</f>
        <v/>
      </c>
      <c r="AI57" s="328" t="str">
        <f>IFERROR(VLOOKUP(AI56,'P1'!$B:$AP,41,FALSE),"")</f>
        <v/>
      </c>
      <c r="AJ57" s="328" t="str">
        <f>IFERROR(VLOOKUP(AJ56,'P1'!$B:$AP,41,FALSE),"")</f>
        <v/>
      </c>
      <c r="AK57" s="328" t="str">
        <f>IFERROR(VLOOKUP(AK56,'P1'!$B:$AP,41,FALSE),"")</f>
        <v/>
      </c>
      <c r="AL57" s="328" t="str">
        <f>IFERROR(VLOOKUP(AL56,'P1'!$B:$AP,41,FALSE),"")</f>
        <v/>
      </c>
      <c r="AM57" s="328" t="str">
        <f>IFERROR(VLOOKUP(AM56,'P1'!$B:$AP,41,FALSE),"")</f>
        <v/>
      </c>
      <c r="AN57" s="549"/>
      <c r="AO57" s="527"/>
      <c r="AP57" s="553"/>
      <c r="AQ57" s="554"/>
      <c r="AR57" s="527"/>
      <c r="AS57" s="527"/>
      <c r="AT57" s="529"/>
      <c r="AU57" s="326" t="str">
        <f t="shared" ref="AU57" si="42">IFERROR(IF($D56="□",($AO56/$AK$6),($AO56/$AK$8)),"")</f>
        <v/>
      </c>
      <c r="AV57" s="326" t="str">
        <f t="shared" ref="AV57" si="43">IFERROR(IF($D56="□",($AN56/$AO$6),($AN56/$AO$8)),"")</f>
        <v/>
      </c>
      <c r="AX57" s="326" t="s">
        <v>565</v>
      </c>
      <c r="AY57" s="326" t="s">
        <v>565</v>
      </c>
    </row>
    <row r="58" spans="1:51" s="302" customFormat="1" ht="12" customHeight="1">
      <c r="A58" s="532"/>
      <c r="B58" s="535"/>
      <c r="C58" s="538"/>
      <c r="D58" s="541"/>
      <c r="E58" s="323"/>
      <c r="F58" s="546"/>
      <c r="G58" s="547"/>
      <c r="H58" s="327" t="s">
        <v>407</v>
      </c>
      <c r="I58" s="328" t="str">
        <f>IFERROR(VLOOKUP(I56,'P1'!$B:$AP,31,FALSE),"")</f>
        <v/>
      </c>
      <c r="J58" s="328" t="str">
        <f>IFERROR(VLOOKUP(J56,'P1'!$B:$AP,31,FALSE),"")</f>
        <v/>
      </c>
      <c r="K58" s="328" t="str">
        <f>IFERROR(VLOOKUP(K56,'P1'!$B:$AP,31,FALSE),"")</f>
        <v/>
      </c>
      <c r="L58" s="328" t="str">
        <f>IFERROR(VLOOKUP(L56,'P1'!$B:$AP,31,FALSE),"")</f>
        <v/>
      </c>
      <c r="M58" s="328" t="str">
        <f>IFERROR(VLOOKUP(M56,'P1'!$B:$AP,31,FALSE),"")</f>
        <v/>
      </c>
      <c r="N58" s="328" t="str">
        <f>IFERROR(VLOOKUP(N56,'P1'!$B:$AP,31,FALSE),"")</f>
        <v/>
      </c>
      <c r="O58" s="328" t="str">
        <f>IFERROR(VLOOKUP(O56,'P1'!$B:$AP,31,FALSE),"")</f>
        <v/>
      </c>
      <c r="P58" s="328" t="str">
        <f>IFERROR(VLOOKUP(P56,'P1'!$B:$AP,31,FALSE),"")</f>
        <v/>
      </c>
      <c r="Q58" s="328" t="str">
        <f>IFERROR(VLOOKUP(Q56,'P1'!$B:$AP,31,FALSE),"")</f>
        <v/>
      </c>
      <c r="R58" s="328" t="str">
        <f>IFERROR(VLOOKUP(R56,'P1'!$B:$AP,31,FALSE),"")</f>
        <v/>
      </c>
      <c r="S58" s="328" t="str">
        <f>IFERROR(VLOOKUP(S56,'P1'!$B:$AP,31,FALSE),"")</f>
        <v/>
      </c>
      <c r="T58" s="328" t="str">
        <f>IFERROR(VLOOKUP(T56,'P1'!$B:$AP,31,FALSE),"")</f>
        <v/>
      </c>
      <c r="U58" s="328" t="str">
        <f>IFERROR(VLOOKUP(U56,'P1'!$B:$AP,31,FALSE),"")</f>
        <v/>
      </c>
      <c r="V58" s="328" t="str">
        <f>IFERROR(VLOOKUP(V56,'P1'!$B:$AP,31,FALSE),"")</f>
        <v/>
      </c>
      <c r="W58" s="328" t="str">
        <f>IFERROR(VLOOKUP(W56,'P1'!$B:$AP,31,FALSE),"")</f>
        <v/>
      </c>
      <c r="X58" s="328" t="str">
        <f>IFERROR(VLOOKUP(X56,'P1'!$B:$AP,31,FALSE),"")</f>
        <v/>
      </c>
      <c r="Y58" s="328" t="str">
        <f>IFERROR(VLOOKUP(Y56,'P1'!$B:$AP,31,FALSE),"")</f>
        <v/>
      </c>
      <c r="Z58" s="328" t="str">
        <f>IFERROR(VLOOKUP(Z56,'P1'!$B:$AP,31,FALSE),"")</f>
        <v/>
      </c>
      <c r="AA58" s="328" t="str">
        <f>IFERROR(VLOOKUP(AA56,'P1'!$B:$AP,31,FALSE),"")</f>
        <v/>
      </c>
      <c r="AB58" s="328" t="str">
        <f>IFERROR(VLOOKUP(AB56,'P1'!$B:$AP,31,FALSE),"")</f>
        <v/>
      </c>
      <c r="AC58" s="328" t="str">
        <f>IFERROR(VLOOKUP(AC56,'P1'!$B:$AP,31,FALSE),"")</f>
        <v/>
      </c>
      <c r="AD58" s="328" t="str">
        <f>IFERROR(VLOOKUP(AD56,'P1'!$B:$AP,31,FALSE),"")</f>
        <v/>
      </c>
      <c r="AE58" s="328" t="str">
        <f>IFERROR(VLOOKUP(AE56,'P1'!$B:$AP,31,FALSE),"")</f>
        <v/>
      </c>
      <c r="AF58" s="328" t="str">
        <f>IFERROR(VLOOKUP(AF56,'P1'!$B:$AP,31,FALSE),"")</f>
        <v/>
      </c>
      <c r="AG58" s="328" t="str">
        <f>IFERROR(VLOOKUP(AG56,'P1'!$B:$AP,31,FALSE),"")</f>
        <v/>
      </c>
      <c r="AH58" s="328" t="str">
        <f>IFERROR(VLOOKUP(AH56,'P1'!$B:$AP,31,FALSE),"")</f>
        <v/>
      </c>
      <c r="AI58" s="328" t="str">
        <f>IFERROR(VLOOKUP(AI56,'P1'!$B:$AP,31,FALSE),"")</f>
        <v/>
      </c>
      <c r="AJ58" s="328" t="str">
        <f>IFERROR(VLOOKUP(AJ56,'P1'!$B:$AP,31,FALSE),"")</f>
        <v/>
      </c>
      <c r="AK58" s="328" t="str">
        <f>IFERROR(VLOOKUP(AK56,'P1'!$B:$AP,31,FALSE),"")</f>
        <v/>
      </c>
      <c r="AL58" s="328" t="str">
        <f>IFERROR(VLOOKUP(AL56,'P1'!$B:$AP,31,FALSE),"")</f>
        <v/>
      </c>
      <c r="AM58" s="328" t="str">
        <f>IFERROR(VLOOKUP(AM56,'P1'!$B:$AP,31,FALSE),"")</f>
        <v/>
      </c>
      <c r="AN58" s="550"/>
      <c r="AO58" s="528"/>
      <c r="AP58" s="555"/>
      <c r="AQ58" s="556"/>
      <c r="AR58" s="528"/>
      <c r="AS58" s="528"/>
      <c r="AT58" s="529"/>
      <c r="AU58" s="329"/>
      <c r="AV58" s="329"/>
      <c r="AX58" s="329"/>
      <c r="AY58" s="329"/>
    </row>
    <row r="59" spans="1:51" s="302" customFormat="1" ht="12" customHeight="1">
      <c r="A59" s="530">
        <v>13</v>
      </c>
      <c r="B59" s="533"/>
      <c r="C59" s="536"/>
      <c r="D59" s="539" t="s">
        <v>400</v>
      </c>
      <c r="E59" s="319"/>
      <c r="F59" s="542"/>
      <c r="G59" s="543"/>
      <c r="H59" s="320" t="s">
        <v>401</v>
      </c>
      <c r="I59" s="321"/>
      <c r="J59" s="321"/>
      <c r="K59" s="321"/>
      <c r="L59" s="321"/>
      <c r="M59" s="321"/>
      <c r="N59" s="321"/>
      <c r="O59" s="321"/>
      <c r="P59" s="321"/>
      <c r="Q59" s="321"/>
      <c r="R59" s="321"/>
      <c r="S59" s="321"/>
      <c r="T59" s="321"/>
      <c r="U59" s="321"/>
      <c r="V59" s="321"/>
      <c r="W59" s="321"/>
      <c r="X59" s="321"/>
      <c r="Y59" s="321"/>
      <c r="Z59" s="321"/>
      <c r="AA59" s="321"/>
      <c r="AB59" s="321"/>
      <c r="AC59" s="321"/>
      <c r="AD59" s="321"/>
      <c r="AE59" s="321"/>
      <c r="AF59" s="321"/>
      <c r="AG59" s="321"/>
      <c r="AH59" s="321"/>
      <c r="AI59" s="321"/>
      <c r="AJ59" s="321"/>
      <c r="AK59" s="321"/>
      <c r="AL59" s="321"/>
      <c r="AM59" s="321"/>
      <c r="AN59" s="548">
        <f t="shared" ref="AN59" si="44">IF(LEFT($AN$1,6)="共同生活援助",SUM(I60:AM60),SUM(I60:AM61))</f>
        <v>0</v>
      </c>
      <c r="AO59" s="526">
        <f>IF($AN$3="４週",AN59/4,AN59/(DAY(EOMONTH($I$21,0))/7))</f>
        <v>0</v>
      </c>
      <c r="AP59" s="551"/>
      <c r="AQ59" s="552"/>
      <c r="AR59" s="526" t="str">
        <f t="shared" ref="AR59" si="45">IF($AN$3="４週",AU60,AV60)</f>
        <v/>
      </c>
      <c r="AS59" s="526"/>
      <c r="AT59" s="529"/>
      <c r="AU59" s="322" t="s">
        <v>402</v>
      </c>
      <c r="AV59" s="322" t="s">
        <v>403</v>
      </c>
      <c r="AX59" s="322" t="s">
        <v>404</v>
      </c>
      <c r="AY59" s="322" t="s">
        <v>405</v>
      </c>
    </row>
    <row r="60" spans="1:51" s="302" customFormat="1" ht="12" customHeight="1">
      <c r="A60" s="531"/>
      <c r="B60" s="534"/>
      <c r="C60" s="537"/>
      <c r="D60" s="540"/>
      <c r="E60" s="323"/>
      <c r="F60" s="544"/>
      <c r="G60" s="545"/>
      <c r="H60" s="324" t="s">
        <v>406</v>
      </c>
      <c r="I60" s="328" t="str">
        <f>IFERROR(VLOOKUP(I59,'P1'!$B:$AP,41,FALSE),"")</f>
        <v/>
      </c>
      <c r="J60" s="328" t="str">
        <f>IFERROR(VLOOKUP(J59,'P1'!$B:$AP,41,FALSE),"")</f>
        <v/>
      </c>
      <c r="K60" s="328" t="str">
        <f>IFERROR(VLOOKUP(K59,'P1'!$B:$AP,41,FALSE),"")</f>
        <v/>
      </c>
      <c r="L60" s="328" t="str">
        <f>IFERROR(VLOOKUP(L59,'P1'!$B:$AP,41,FALSE),"")</f>
        <v/>
      </c>
      <c r="M60" s="328" t="str">
        <f>IFERROR(VLOOKUP(M59,'P1'!$B:$AP,41,FALSE),"")</f>
        <v/>
      </c>
      <c r="N60" s="328" t="str">
        <f>IFERROR(VLOOKUP(N59,'P1'!$B:$AP,41,FALSE),"")</f>
        <v/>
      </c>
      <c r="O60" s="328" t="str">
        <f>IFERROR(VLOOKUP(O59,'P1'!$B:$AP,41,FALSE),"")</f>
        <v/>
      </c>
      <c r="P60" s="328" t="str">
        <f>IFERROR(VLOOKUP(P59,'P1'!$B:$AP,41,FALSE),"")</f>
        <v/>
      </c>
      <c r="Q60" s="328" t="str">
        <f>IFERROR(VLOOKUP(Q59,'P1'!$B:$AP,41,FALSE),"")</f>
        <v/>
      </c>
      <c r="R60" s="328" t="str">
        <f>IFERROR(VLOOKUP(R59,'P1'!$B:$AP,41,FALSE),"")</f>
        <v/>
      </c>
      <c r="S60" s="328" t="str">
        <f>IFERROR(VLOOKUP(S59,'P1'!$B:$AP,41,FALSE),"")</f>
        <v/>
      </c>
      <c r="T60" s="328" t="str">
        <f>IFERROR(VLOOKUP(T59,'P1'!$B:$AP,41,FALSE),"")</f>
        <v/>
      </c>
      <c r="U60" s="328" t="str">
        <f>IFERROR(VLOOKUP(U59,'P1'!$B:$AP,41,FALSE),"")</f>
        <v/>
      </c>
      <c r="V60" s="328" t="str">
        <f>IFERROR(VLOOKUP(V59,'P1'!$B:$AP,41,FALSE),"")</f>
        <v/>
      </c>
      <c r="W60" s="328" t="str">
        <f>IFERROR(VLOOKUP(W59,'P1'!$B:$AP,41,FALSE),"")</f>
        <v/>
      </c>
      <c r="X60" s="328" t="str">
        <f>IFERROR(VLOOKUP(X59,'P1'!$B:$AP,41,FALSE),"")</f>
        <v/>
      </c>
      <c r="Y60" s="328" t="str">
        <f>IFERROR(VLOOKUP(Y59,'P1'!$B:$AP,41,FALSE),"")</f>
        <v/>
      </c>
      <c r="Z60" s="328" t="str">
        <f>IFERROR(VLOOKUP(Z59,'P1'!$B:$AP,41,FALSE),"")</f>
        <v/>
      </c>
      <c r="AA60" s="328" t="str">
        <f>IFERROR(VLOOKUP(AA59,'P1'!$B:$AP,41,FALSE),"")</f>
        <v/>
      </c>
      <c r="AB60" s="328" t="str">
        <f>IFERROR(VLOOKUP(AB59,'P1'!$B:$AP,41,FALSE),"")</f>
        <v/>
      </c>
      <c r="AC60" s="328" t="str">
        <f>IFERROR(VLOOKUP(AC59,'P1'!$B:$AP,41,FALSE),"")</f>
        <v/>
      </c>
      <c r="AD60" s="328" t="str">
        <f>IFERROR(VLOOKUP(AD59,'P1'!$B:$AP,41,FALSE),"")</f>
        <v/>
      </c>
      <c r="AE60" s="328" t="str">
        <f>IFERROR(VLOOKUP(AE59,'P1'!$B:$AP,41,FALSE),"")</f>
        <v/>
      </c>
      <c r="AF60" s="328" t="str">
        <f>IFERROR(VLOOKUP(AF59,'P1'!$B:$AP,41,FALSE),"")</f>
        <v/>
      </c>
      <c r="AG60" s="328" t="str">
        <f>IFERROR(VLOOKUP(AG59,'P1'!$B:$AP,41,FALSE),"")</f>
        <v/>
      </c>
      <c r="AH60" s="328" t="str">
        <f>IFERROR(VLOOKUP(AH59,'P1'!$B:$AP,41,FALSE),"")</f>
        <v/>
      </c>
      <c r="AI60" s="328" t="str">
        <f>IFERROR(VLOOKUP(AI59,'P1'!$B:$AP,41,FALSE),"")</f>
        <v/>
      </c>
      <c r="AJ60" s="328" t="str">
        <f>IFERROR(VLOOKUP(AJ59,'P1'!$B:$AP,41,FALSE),"")</f>
        <v/>
      </c>
      <c r="AK60" s="328" t="str">
        <f>IFERROR(VLOOKUP(AK59,'P1'!$B:$AP,41,FALSE),"")</f>
        <v/>
      </c>
      <c r="AL60" s="328" t="str">
        <f>IFERROR(VLOOKUP(AL59,'P1'!$B:$AP,41,FALSE),"")</f>
        <v/>
      </c>
      <c r="AM60" s="328" t="str">
        <f>IFERROR(VLOOKUP(AM59,'P1'!$B:$AP,41,FALSE),"")</f>
        <v/>
      </c>
      <c r="AN60" s="549"/>
      <c r="AO60" s="527"/>
      <c r="AP60" s="553"/>
      <c r="AQ60" s="554"/>
      <c r="AR60" s="527"/>
      <c r="AS60" s="527"/>
      <c r="AT60" s="529"/>
      <c r="AU60" s="326" t="str">
        <f t="shared" ref="AU60" si="46">IFERROR(IF($D59="□",($AO59/$AK$6),($AO59/$AK$8)),"")</f>
        <v/>
      </c>
      <c r="AV60" s="326" t="str">
        <f t="shared" ref="AV60" si="47">IFERROR(IF($D59="□",($AN59/$AO$6),($AN59/$AO$8)),"")</f>
        <v/>
      </c>
      <c r="AX60" s="326" t="s">
        <v>565</v>
      </c>
      <c r="AY60" s="326" t="s">
        <v>565</v>
      </c>
    </row>
    <row r="61" spans="1:51" s="302" customFormat="1" ht="12" customHeight="1">
      <c r="A61" s="532"/>
      <c r="B61" s="535"/>
      <c r="C61" s="538"/>
      <c r="D61" s="541"/>
      <c r="E61" s="323"/>
      <c r="F61" s="546"/>
      <c r="G61" s="547"/>
      <c r="H61" s="327" t="s">
        <v>407</v>
      </c>
      <c r="I61" s="328" t="str">
        <f>IFERROR(VLOOKUP(I59,'P1'!$B:$AP,31,FALSE),"")</f>
        <v/>
      </c>
      <c r="J61" s="328" t="str">
        <f>IFERROR(VLOOKUP(J59,'P1'!$B:$AP,31,FALSE),"")</f>
        <v/>
      </c>
      <c r="K61" s="328" t="str">
        <f>IFERROR(VLOOKUP(K59,'P1'!$B:$AP,31,FALSE),"")</f>
        <v/>
      </c>
      <c r="L61" s="328" t="str">
        <f>IFERROR(VLOOKUP(L59,'P1'!$B:$AP,31,FALSE),"")</f>
        <v/>
      </c>
      <c r="M61" s="328" t="str">
        <f>IFERROR(VLOOKUP(M59,'P1'!$B:$AP,31,FALSE),"")</f>
        <v/>
      </c>
      <c r="N61" s="328" t="str">
        <f>IFERROR(VLOOKUP(N59,'P1'!$B:$AP,31,FALSE),"")</f>
        <v/>
      </c>
      <c r="O61" s="328" t="str">
        <f>IFERROR(VLOOKUP(O59,'P1'!$B:$AP,31,FALSE),"")</f>
        <v/>
      </c>
      <c r="P61" s="328" t="str">
        <f>IFERROR(VLOOKUP(P59,'P1'!$B:$AP,31,FALSE),"")</f>
        <v/>
      </c>
      <c r="Q61" s="328" t="str">
        <f>IFERROR(VLOOKUP(Q59,'P1'!$B:$AP,31,FALSE),"")</f>
        <v/>
      </c>
      <c r="R61" s="328" t="str">
        <f>IFERROR(VLOOKUP(R59,'P1'!$B:$AP,31,FALSE),"")</f>
        <v/>
      </c>
      <c r="S61" s="328" t="str">
        <f>IFERROR(VLOOKUP(S59,'P1'!$B:$AP,31,FALSE),"")</f>
        <v/>
      </c>
      <c r="T61" s="328" t="str">
        <f>IFERROR(VLOOKUP(T59,'P1'!$B:$AP,31,FALSE),"")</f>
        <v/>
      </c>
      <c r="U61" s="328" t="str">
        <f>IFERROR(VLOOKUP(U59,'P1'!$B:$AP,31,FALSE),"")</f>
        <v/>
      </c>
      <c r="V61" s="328" t="str">
        <f>IFERROR(VLOOKUP(V59,'P1'!$B:$AP,31,FALSE),"")</f>
        <v/>
      </c>
      <c r="W61" s="328" t="str">
        <f>IFERROR(VLOOKUP(W59,'P1'!$B:$AP,31,FALSE),"")</f>
        <v/>
      </c>
      <c r="X61" s="328" t="str">
        <f>IFERROR(VLOOKUP(X59,'P1'!$B:$AP,31,FALSE),"")</f>
        <v/>
      </c>
      <c r="Y61" s="328" t="str">
        <f>IFERROR(VLOOKUP(Y59,'P1'!$B:$AP,31,FALSE),"")</f>
        <v/>
      </c>
      <c r="Z61" s="328" t="str">
        <f>IFERROR(VLOOKUP(Z59,'P1'!$B:$AP,31,FALSE),"")</f>
        <v/>
      </c>
      <c r="AA61" s="328" t="str">
        <f>IFERROR(VLOOKUP(AA59,'P1'!$B:$AP,31,FALSE),"")</f>
        <v/>
      </c>
      <c r="AB61" s="328" t="str">
        <f>IFERROR(VLOOKUP(AB59,'P1'!$B:$AP,31,FALSE),"")</f>
        <v/>
      </c>
      <c r="AC61" s="328" t="str">
        <f>IFERROR(VLOOKUP(AC59,'P1'!$B:$AP,31,FALSE),"")</f>
        <v/>
      </c>
      <c r="AD61" s="328" t="str">
        <f>IFERROR(VLOOKUP(AD59,'P1'!$B:$AP,31,FALSE),"")</f>
        <v/>
      </c>
      <c r="AE61" s="328" t="str">
        <f>IFERROR(VLOOKUP(AE59,'P1'!$B:$AP,31,FALSE),"")</f>
        <v/>
      </c>
      <c r="AF61" s="328" t="str">
        <f>IFERROR(VLOOKUP(AF59,'P1'!$B:$AP,31,FALSE),"")</f>
        <v/>
      </c>
      <c r="AG61" s="328" t="str">
        <f>IFERROR(VLOOKUP(AG59,'P1'!$B:$AP,31,FALSE),"")</f>
        <v/>
      </c>
      <c r="AH61" s="328" t="str">
        <f>IFERROR(VLOOKUP(AH59,'P1'!$B:$AP,31,FALSE),"")</f>
        <v/>
      </c>
      <c r="AI61" s="328" t="str">
        <f>IFERROR(VLOOKUP(AI59,'P1'!$B:$AP,31,FALSE),"")</f>
        <v/>
      </c>
      <c r="AJ61" s="328" t="str">
        <f>IFERROR(VLOOKUP(AJ59,'P1'!$B:$AP,31,FALSE),"")</f>
        <v/>
      </c>
      <c r="AK61" s="328" t="str">
        <f>IFERROR(VLOOKUP(AK59,'P1'!$B:$AP,31,FALSE),"")</f>
        <v/>
      </c>
      <c r="AL61" s="328" t="str">
        <f>IFERROR(VLOOKUP(AL59,'P1'!$B:$AP,31,FALSE),"")</f>
        <v/>
      </c>
      <c r="AM61" s="328" t="str">
        <f>IFERROR(VLOOKUP(AM59,'P1'!$B:$AP,31,FALSE),"")</f>
        <v/>
      </c>
      <c r="AN61" s="550"/>
      <c r="AO61" s="528"/>
      <c r="AP61" s="555"/>
      <c r="AQ61" s="556"/>
      <c r="AR61" s="528"/>
      <c r="AS61" s="528"/>
      <c r="AT61" s="529"/>
      <c r="AU61" s="329"/>
      <c r="AV61" s="329"/>
      <c r="AX61" s="329"/>
      <c r="AY61" s="329"/>
    </row>
    <row r="62" spans="1:51" s="302" customFormat="1" ht="12" customHeight="1">
      <c r="A62" s="530">
        <v>14</v>
      </c>
      <c r="B62" s="533"/>
      <c r="C62" s="536"/>
      <c r="D62" s="539" t="s">
        <v>400</v>
      </c>
      <c r="E62" s="319"/>
      <c r="F62" s="542"/>
      <c r="G62" s="543"/>
      <c r="H62" s="320" t="s">
        <v>401</v>
      </c>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548">
        <f t="shared" ref="AN62" si="48">IF(LEFT($AN$1,6)="共同生活援助",SUM(I63:AM63),SUM(I63:AM64))</f>
        <v>0</v>
      </c>
      <c r="AO62" s="526">
        <f>IF($AN$3="４週",AN62/4,AN62/(DAY(EOMONTH($I$21,0))/7))</f>
        <v>0</v>
      </c>
      <c r="AP62" s="551"/>
      <c r="AQ62" s="552"/>
      <c r="AR62" s="526" t="str">
        <f t="shared" ref="AR62" si="49">IF($AN$3="４週",AU63,AV63)</f>
        <v/>
      </c>
      <c r="AS62" s="526"/>
      <c r="AT62" s="529"/>
      <c r="AU62" s="322" t="s">
        <v>402</v>
      </c>
      <c r="AV62" s="322" t="s">
        <v>403</v>
      </c>
      <c r="AX62" s="322" t="s">
        <v>404</v>
      </c>
      <c r="AY62" s="322" t="s">
        <v>405</v>
      </c>
    </row>
    <row r="63" spans="1:51" s="302" customFormat="1" ht="12" customHeight="1">
      <c r="A63" s="531"/>
      <c r="B63" s="534"/>
      <c r="C63" s="537"/>
      <c r="D63" s="540"/>
      <c r="E63" s="323"/>
      <c r="F63" s="544"/>
      <c r="G63" s="545"/>
      <c r="H63" s="324" t="s">
        <v>406</v>
      </c>
      <c r="I63" s="328" t="str">
        <f>IFERROR(VLOOKUP(I62,'P1'!$B:$AP,41,FALSE),"")</f>
        <v/>
      </c>
      <c r="J63" s="328" t="str">
        <f>IFERROR(VLOOKUP(J62,'P1'!$B:$AP,41,FALSE),"")</f>
        <v/>
      </c>
      <c r="K63" s="328" t="str">
        <f>IFERROR(VLOOKUP(K62,'P1'!$B:$AP,41,FALSE),"")</f>
        <v/>
      </c>
      <c r="L63" s="328" t="str">
        <f>IFERROR(VLOOKUP(L62,'P1'!$B:$AP,41,FALSE),"")</f>
        <v/>
      </c>
      <c r="M63" s="328" t="str">
        <f>IFERROR(VLOOKUP(M62,'P1'!$B:$AP,41,FALSE),"")</f>
        <v/>
      </c>
      <c r="N63" s="328" t="str">
        <f>IFERROR(VLOOKUP(N62,'P1'!$B:$AP,41,FALSE),"")</f>
        <v/>
      </c>
      <c r="O63" s="328" t="str">
        <f>IFERROR(VLOOKUP(O62,'P1'!$B:$AP,41,FALSE),"")</f>
        <v/>
      </c>
      <c r="P63" s="328" t="str">
        <f>IFERROR(VLOOKUP(P62,'P1'!$B:$AP,41,FALSE),"")</f>
        <v/>
      </c>
      <c r="Q63" s="328" t="str">
        <f>IFERROR(VLOOKUP(Q62,'P1'!$B:$AP,41,FALSE),"")</f>
        <v/>
      </c>
      <c r="R63" s="328" t="str">
        <f>IFERROR(VLOOKUP(R62,'P1'!$B:$AP,41,FALSE),"")</f>
        <v/>
      </c>
      <c r="S63" s="328" t="str">
        <f>IFERROR(VLOOKUP(S62,'P1'!$B:$AP,41,FALSE),"")</f>
        <v/>
      </c>
      <c r="T63" s="328" t="str">
        <f>IFERROR(VLOOKUP(T62,'P1'!$B:$AP,41,FALSE),"")</f>
        <v/>
      </c>
      <c r="U63" s="328" t="str">
        <f>IFERROR(VLOOKUP(U62,'P1'!$B:$AP,41,FALSE),"")</f>
        <v/>
      </c>
      <c r="V63" s="328" t="str">
        <f>IFERROR(VLOOKUP(V62,'P1'!$B:$AP,41,FALSE),"")</f>
        <v/>
      </c>
      <c r="W63" s="328" t="str">
        <f>IFERROR(VLOOKUP(W62,'P1'!$B:$AP,41,FALSE),"")</f>
        <v/>
      </c>
      <c r="X63" s="328" t="str">
        <f>IFERROR(VLOOKUP(X62,'P1'!$B:$AP,41,FALSE),"")</f>
        <v/>
      </c>
      <c r="Y63" s="328" t="str">
        <f>IFERROR(VLOOKUP(Y62,'P1'!$B:$AP,41,FALSE),"")</f>
        <v/>
      </c>
      <c r="Z63" s="328" t="str">
        <f>IFERROR(VLOOKUP(Z62,'P1'!$B:$AP,41,FALSE),"")</f>
        <v/>
      </c>
      <c r="AA63" s="328" t="str">
        <f>IFERROR(VLOOKUP(AA62,'P1'!$B:$AP,41,FALSE),"")</f>
        <v/>
      </c>
      <c r="AB63" s="328" t="str">
        <f>IFERROR(VLOOKUP(AB62,'P1'!$B:$AP,41,FALSE),"")</f>
        <v/>
      </c>
      <c r="AC63" s="328" t="str">
        <f>IFERROR(VLOOKUP(AC62,'P1'!$B:$AP,41,FALSE),"")</f>
        <v/>
      </c>
      <c r="AD63" s="328" t="str">
        <f>IFERROR(VLOOKUP(AD62,'P1'!$B:$AP,41,FALSE),"")</f>
        <v/>
      </c>
      <c r="AE63" s="328" t="str">
        <f>IFERROR(VLOOKUP(AE62,'P1'!$B:$AP,41,FALSE),"")</f>
        <v/>
      </c>
      <c r="AF63" s="328" t="str">
        <f>IFERROR(VLOOKUP(AF62,'P1'!$B:$AP,41,FALSE),"")</f>
        <v/>
      </c>
      <c r="AG63" s="328" t="str">
        <f>IFERROR(VLOOKUP(AG62,'P1'!$B:$AP,41,FALSE),"")</f>
        <v/>
      </c>
      <c r="AH63" s="328" t="str">
        <f>IFERROR(VLOOKUP(AH62,'P1'!$B:$AP,41,FALSE),"")</f>
        <v/>
      </c>
      <c r="AI63" s="328" t="str">
        <f>IFERROR(VLOOKUP(AI62,'P1'!$B:$AP,41,FALSE),"")</f>
        <v/>
      </c>
      <c r="AJ63" s="328" t="str">
        <f>IFERROR(VLOOKUP(AJ62,'P1'!$B:$AP,41,FALSE),"")</f>
        <v/>
      </c>
      <c r="AK63" s="328" t="str">
        <f>IFERROR(VLOOKUP(AK62,'P1'!$B:$AP,41,FALSE),"")</f>
        <v/>
      </c>
      <c r="AL63" s="328" t="str">
        <f>IFERROR(VLOOKUP(AL62,'P1'!$B:$AP,41,FALSE),"")</f>
        <v/>
      </c>
      <c r="AM63" s="328" t="str">
        <f>IFERROR(VLOOKUP(AM62,'P1'!$B:$AP,41,FALSE),"")</f>
        <v/>
      </c>
      <c r="AN63" s="549"/>
      <c r="AO63" s="527"/>
      <c r="AP63" s="553"/>
      <c r="AQ63" s="554"/>
      <c r="AR63" s="527"/>
      <c r="AS63" s="527"/>
      <c r="AT63" s="529"/>
      <c r="AU63" s="326" t="str">
        <f t="shared" ref="AU63" si="50">IFERROR(IF($D62="□",($AO62/$AK$6),($AO62/$AK$8)),"")</f>
        <v/>
      </c>
      <c r="AV63" s="326" t="str">
        <f t="shared" ref="AV63" si="51">IFERROR(IF($D62="□",($AN62/$AO$6),($AN62/$AO$8)),"")</f>
        <v/>
      </c>
      <c r="AX63" s="326" t="s">
        <v>565</v>
      </c>
      <c r="AY63" s="326" t="s">
        <v>565</v>
      </c>
    </row>
    <row r="64" spans="1:51" s="302" customFormat="1" ht="12" customHeight="1">
      <c r="A64" s="532"/>
      <c r="B64" s="535"/>
      <c r="C64" s="538"/>
      <c r="D64" s="541"/>
      <c r="E64" s="323"/>
      <c r="F64" s="546"/>
      <c r="G64" s="547"/>
      <c r="H64" s="327" t="s">
        <v>407</v>
      </c>
      <c r="I64" s="330" t="str">
        <f>IFERROR(VLOOKUP(I62,'P1'!$B:$AP,31,FALSE),"")</f>
        <v/>
      </c>
      <c r="J64" s="328" t="str">
        <f>IFERROR(VLOOKUP(J62,'P1'!$B:$AP,31,FALSE),"")</f>
        <v/>
      </c>
      <c r="K64" s="328" t="str">
        <f>IFERROR(VLOOKUP(K62,'P1'!$B:$AP,31,FALSE),"")</f>
        <v/>
      </c>
      <c r="L64" s="328" t="str">
        <f>IFERROR(VLOOKUP(L62,'P1'!$B:$AP,31,FALSE),"")</f>
        <v/>
      </c>
      <c r="M64" s="328" t="str">
        <f>IFERROR(VLOOKUP(M62,'P1'!$B:$AP,31,FALSE),"")</f>
        <v/>
      </c>
      <c r="N64" s="328" t="str">
        <f>IFERROR(VLOOKUP(N62,'P1'!$B:$AP,31,FALSE),"")</f>
        <v/>
      </c>
      <c r="O64" s="328" t="str">
        <f>IFERROR(VLOOKUP(O62,'P1'!$B:$AP,31,FALSE),"")</f>
        <v/>
      </c>
      <c r="P64" s="328" t="str">
        <f>IFERROR(VLOOKUP(P62,'P1'!$B:$AP,31,FALSE),"")</f>
        <v/>
      </c>
      <c r="Q64" s="328" t="str">
        <f>IFERROR(VLOOKUP(Q62,'P1'!$B:$AP,31,FALSE),"")</f>
        <v/>
      </c>
      <c r="R64" s="328" t="str">
        <f>IFERROR(VLOOKUP(R62,'P1'!$B:$AP,31,FALSE),"")</f>
        <v/>
      </c>
      <c r="S64" s="328" t="str">
        <f>IFERROR(VLOOKUP(S62,'P1'!$B:$AP,31,FALSE),"")</f>
        <v/>
      </c>
      <c r="T64" s="328" t="str">
        <f>IFERROR(VLOOKUP(T62,'P1'!$B:$AP,31,FALSE),"")</f>
        <v/>
      </c>
      <c r="U64" s="328" t="str">
        <f>IFERROR(VLOOKUP(U62,'P1'!$B:$AP,31,FALSE),"")</f>
        <v/>
      </c>
      <c r="V64" s="328" t="str">
        <f>IFERROR(VLOOKUP(V62,'P1'!$B:$AP,31,FALSE),"")</f>
        <v/>
      </c>
      <c r="W64" s="328" t="str">
        <f>IFERROR(VLOOKUP(W62,'P1'!$B:$AP,31,FALSE),"")</f>
        <v/>
      </c>
      <c r="X64" s="328" t="str">
        <f>IFERROR(VLOOKUP(X62,'P1'!$B:$AP,31,FALSE),"")</f>
        <v/>
      </c>
      <c r="Y64" s="328" t="str">
        <f>IFERROR(VLOOKUP(Y62,'P1'!$B:$AP,31,FALSE),"")</f>
        <v/>
      </c>
      <c r="Z64" s="328" t="str">
        <f>IFERROR(VLOOKUP(Z62,'P1'!$B:$AP,31,FALSE),"")</f>
        <v/>
      </c>
      <c r="AA64" s="328" t="str">
        <f>IFERROR(VLOOKUP(AA62,'P1'!$B:$AP,31,FALSE),"")</f>
        <v/>
      </c>
      <c r="AB64" s="328" t="str">
        <f>IFERROR(VLOOKUP(AB62,'P1'!$B:$AP,31,FALSE),"")</f>
        <v/>
      </c>
      <c r="AC64" s="328" t="str">
        <f>IFERROR(VLOOKUP(AC62,'P1'!$B:$AP,31,FALSE),"")</f>
        <v/>
      </c>
      <c r="AD64" s="328" t="str">
        <f>IFERROR(VLOOKUP(AD62,'P1'!$B:$AP,31,FALSE),"")</f>
        <v/>
      </c>
      <c r="AE64" s="328" t="str">
        <f>IFERROR(VLOOKUP(AE62,'P1'!$B:$AP,31,FALSE),"")</f>
        <v/>
      </c>
      <c r="AF64" s="328" t="str">
        <f>IFERROR(VLOOKUP(AF62,'P1'!$B:$AP,31,FALSE),"")</f>
        <v/>
      </c>
      <c r="AG64" s="328" t="str">
        <f>IFERROR(VLOOKUP(AG62,'P1'!$B:$AP,31,FALSE),"")</f>
        <v/>
      </c>
      <c r="AH64" s="328" t="str">
        <f>IFERROR(VLOOKUP(AH62,'P1'!$B:$AP,31,FALSE),"")</f>
        <v/>
      </c>
      <c r="AI64" s="328" t="str">
        <f>IFERROR(VLOOKUP(AI62,'P1'!$B:$AP,31,FALSE),"")</f>
        <v/>
      </c>
      <c r="AJ64" s="328" t="str">
        <f>IFERROR(VLOOKUP(AJ62,'P1'!$B:$AP,31,FALSE),"")</f>
        <v/>
      </c>
      <c r="AK64" s="328" t="str">
        <f>IFERROR(VLOOKUP(AK62,'P1'!$B:$AP,31,FALSE),"")</f>
        <v/>
      </c>
      <c r="AL64" s="328" t="str">
        <f>IFERROR(VLOOKUP(AL62,'P1'!$B:$AP,31,FALSE),"")</f>
        <v/>
      </c>
      <c r="AM64" s="328" t="str">
        <f>IFERROR(VLOOKUP(AM62,'P1'!$B:$AP,31,FALSE),"")</f>
        <v/>
      </c>
      <c r="AN64" s="550"/>
      <c r="AO64" s="528"/>
      <c r="AP64" s="555"/>
      <c r="AQ64" s="556"/>
      <c r="AR64" s="528"/>
      <c r="AS64" s="528"/>
      <c r="AT64" s="529"/>
      <c r="AU64" s="329"/>
      <c r="AV64" s="329"/>
      <c r="AX64" s="329"/>
      <c r="AY64" s="329"/>
    </row>
    <row r="65" spans="1:51" s="302" customFormat="1" ht="12" customHeight="1">
      <c r="A65" s="530">
        <v>15</v>
      </c>
      <c r="B65" s="533"/>
      <c r="C65" s="536"/>
      <c r="D65" s="539" t="s">
        <v>400</v>
      </c>
      <c r="E65" s="319"/>
      <c r="F65" s="542"/>
      <c r="G65" s="543"/>
      <c r="H65" s="320" t="s">
        <v>401</v>
      </c>
      <c r="I65" s="321"/>
      <c r="J65" s="321"/>
      <c r="K65" s="321"/>
      <c r="L65" s="321"/>
      <c r="M65" s="321"/>
      <c r="N65" s="321"/>
      <c r="O65" s="321"/>
      <c r="P65" s="321"/>
      <c r="Q65" s="321"/>
      <c r="R65" s="321"/>
      <c r="S65" s="321"/>
      <c r="T65" s="321"/>
      <c r="U65" s="321"/>
      <c r="V65" s="321"/>
      <c r="W65" s="321"/>
      <c r="X65" s="321"/>
      <c r="Y65" s="321"/>
      <c r="Z65" s="321"/>
      <c r="AA65" s="321"/>
      <c r="AB65" s="321"/>
      <c r="AC65" s="321"/>
      <c r="AD65" s="321"/>
      <c r="AE65" s="321"/>
      <c r="AF65" s="321"/>
      <c r="AG65" s="321"/>
      <c r="AH65" s="321"/>
      <c r="AI65" s="321"/>
      <c r="AJ65" s="321"/>
      <c r="AK65" s="321"/>
      <c r="AL65" s="321"/>
      <c r="AM65" s="321"/>
      <c r="AN65" s="548">
        <f t="shared" ref="AN65" si="52">IF(LEFT($AN$1,6)="共同生活援助",SUM(I66:AM66),SUM(I66:AM67))</f>
        <v>0</v>
      </c>
      <c r="AO65" s="526">
        <f>IF($AN$3="４週",AN65/4,AN65/(DAY(EOMONTH($I$21,0))/7))</f>
        <v>0</v>
      </c>
      <c r="AP65" s="551"/>
      <c r="AQ65" s="552"/>
      <c r="AR65" s="526" t="str">
        <f t="shared" ref="AR65" si="53">IF($AN$3="４週",AU66,AV66)</f>
        <v/>
      </c>
      <c r="AS65" s="526"/>
      <c r="AT65" s="529"/>
      <c r="AU65" s="322" t="s">
        <v>402</v>
      </c>
      <c r="AV65" s="322" t="s">
        <v>403</v>
      </c>
      <c r="AX65" s="322" t="s">
        <v>404</v>
      </c>
      <c r="AY65" s="322" t="s">
        <v>405</v>
      </c>
    </row>
    <row r="66" spans="1:51" s="302" customFormat="1" ht="12" customHeight="1">
      <c r="A66" s="531"/>
      <c r="B66" s="534"/>
      <c r="C66" s="537"/>
      <c r="D66" s="540"/>
      <c r="E66" s="323"/>
      <c r="F66" s="544"/>
      <c r="G66" s="545"/>
      <c r="H66" s="324" t="s">
        <v>406</v>
      </c>
      <c r="I66" s="328" t="str">
        <f>IFERROR(VLOOKUP(I65,'P1'!$B:$AP,41,FALSE),"")</f>
        <v/>
      </c>
      <c r="J66" s="328" t="str">
        <f>IFERROR(VLOOKUP(J65,'P1'!$B:$AP,41,FALSE),"")</f>
        <v/>
      </c>
      <c r="K66" s="328" t="str">
        <f>IFERROR(VLOOKUP(K65,'P1'!$B:$AP,41,FALSE),"")</f>
        <v/>
      </c>
      <c r="L66" s="328" t="str">
        <f>IFERROR(VLOOKUP(L65,'P1'!$B:$AP,41,FALSE),"")</f>
        <v/>
      </c>
      <c r="M66" s="328" t="str">
        <f>IFERROR(VLOOKUP(M65,'P1'!$B:$AP,41,FALSE),"")</f>
        <v/>
      </c>
      <c r="N66" s="328" t="str">
        <f>IFERROR(VLOOKUP(N65,'P1'!$B:$AP,41,FALSE),"")</f>
        <v/>
      </c>
      <c r="O66" s="328" t="str">
        <f>IFERROR(VLOOKUP(O65,'P1'!$B:$AP,41,FALSE),"")</f>
        <v/>
      </c>
      <c r="P66" s="328" t="str">
        <f>IFERROR(VLOOKUP(P65,'P1'!$B:$AP,41,FALSE),"")</f>
        <v/>
      </c>
      <c r="Q66" s="328" t="str">
        <f>IFERROR(VLOOKUP(Q65,'P1'!$B:$AP,41,FALSE),"")</f>
        <v/>
      </c>
      <c r="R66" s="328" t="str">
        <f>IFERROR(VLOOKUP(R65,'P1'!$B:$AP,41,FALSE),"")</f>
        <v/>
      </c>
      <c r="S66" s="328" t="str">
        <f>IFERROR(VLOOKUP(S65,'P1'!$B:$AP,41,FALSE),"")</f>
        <v/>
      </c>
      <c r="T66" s="328" t="str">
        <f>IFERROR(VLOOKUP(T65,'P1'!$B:$AP,41,FALSE),"")</f>
        <v/>
      </c>
      <c r="U66" s="328" t="str">
        <f>IFERROR(VLOOKUP(U65,'P1'!$B:$AP,41,FALSE),"")</f>
        <v/>
      </c>
      <c r="V66" s="328" t="str">
        <f>IFERROR(VLOOKUP(V65,'P1'!$B:$AP,41,FALSE),"")</f>
        <v/>
      </c>
      <c r="W66" s="328" t="str">
        <f>IFERROR(VLOOKUP(W65,'P1'!$B:$AP,41,FALSE),"")</f>
        <v/>
      </c>
      <c r="X66" s="328" t="str">
        <f>IFERROR(VLOOKUP(X65,'P1'!$B:$AP,41,FALSE),"")</f>
        <v/>
      </c>
      <c r="Y66" s="328" t="str">
        <f>IFERROR(VLOOKUP(Y65,'P1'!$B:$AP,41,FALSE),"")</f>
        <v/>
      </c>
      <c r="Z66" s="328" t="str">
        <f>IFERROR(VLOOKUP(Z65,'P1'!$B:$AP,41,FALSE),"")</f>
        <v/>
      </c>
      <c r="AA66" s="328" t="str">
        <f>IFERROR(VLOOKUP(AA65,'P1'!$B:$AP,41,FALSE),"")</f>
        <v/>
      </c>
      <c r="AB66" s="328" t="str">
        <f>IFERROR(VLOOKUP(AB65,'P1'!$B:$AP,41,FALSE),"")</f>
        <v/>
      </c>
      <c r="AC66" s="328" t="str">
        <f>IFERROR(VLOOKUP(AC65,'P1'!$B:$AP,41,FALSE),"")</f>
        <v/>
      </c>
      <c r="AD66" s="328" t="str">
        <f>IFERROR(VLOOKUP(AD65,'P1'!$B:$AP,41,FALSE),"")</f>
        <v/>
      </c>
      <c r="AE66" s="328" t="str">
        <f>IFERROR(VLOOKUP(AE65,'P1'!$B:$AP,41,FALSE),"")</f>
        <v/>
      </c>
      <c r="AF66" s="328" t="str">
        <f>IFERROR(VLOOKUP(AF65,'P1'!$B:$AP,41,FALSE),"")</f>
        <v/>
      </c>
      <c r="AG66" s="328" t="str">
        <f>IFERROR(VLOOKUP(AG65,'P1'!$B:$AP,41,FALSE),"")</f>
        <v/>
      </c>
      <c r="AH66" s="328" t="str">
        <f>IFERROR(VLOOKUP(AH65,'P1'!$B:$AP,41,FALSE),"")</f>
        <v/>
      </c>
      <c r="AI66" s="328" t="str">
        <f>IFERROR(VLOOKUP(AI65,'P1'!$B:$AP,41,FALSE),"")</f>
        <v/>
      </c>
      <c r="AJ66" s="328" t="str">
        <f>IFERROR(VLOOKUP(AJ65,'P1'!$B:$AP,41,FALSE),"")</f>
        <v/>
      </c>
      <c r="AK66" s="328" t="str">
        <f>IFERROR(VLOOKUP(AK65,'P1'!$B:$AP,41,FALSE),"")</f>
        <v/>
      </c>
      <c r="AL66" s="328" t="str">
        <f>IFERROR(VLOOKUP(AL65,'P1'!$B:$AP,41,FALSE),"")</f>
        <v/>
      </c>
      <c r="AM66" s="328" t="str">
        <f>IFERROR(VLOOKUP(AM65,'P1'!$B:$AP,41,FALSE),"")</f>
        <v/>
      </c>
      <c r="AN66" s="549"/>
      <c r="AO66" s="527"/>
      <c r="AP66" s="553"/>
      <c r="AQ66" s="554"/>
      <c r="AR66" s="527"/>
      <c r="AS66" s="527"/>
      <c r="AT66" s="529"/>
      <c r="AU66" s="326" t="str">
        <f t="shared" ref="AU66" si="54">IFERROR(IF($D65="□",($AO65/$AK$6),($AO65/$AK$8)),"")</f>
        <v/>
      </c>
      <c r="AV66" s="326" t="str">
        <f t="shared" ref="AV66" si="55">IFERROR(IF($D65="□",($AN65/$AO$6),($AN65/$AO$8)),"")</f>
        <v/>
      </c>
      <c r="AX66" s="326" t="s">
        <v>565</v>
      </c>
      <c r="AY66" s="326" t="s">
        <v>565</v>
      </c>
    </row>
    <row r="67" spans="1:51" s="302" customFormat="1" ht="12" customHeight="1">
      <c r="A67" s="532"/>
      <c r="B67" s="535"/>
      <c r="C67" s="538"/>
      <c r="D67" s="541"/>
      <c r="E67" s="323"/>
      <c r="F67" s="546"/>
      <c r="G67" s="547"/>
      <c r="H67" s="327" t="s">
        <v>407</v>
      </c>
      <c r="I67" s="328" t="str">
        <f>IFERROR(VLOOKUP(I65,'P1'!$B:$AP,31,FALSE),"")</f>
        <v/>
      </c>
      <c r="J67" s="328" t="str">
        <f>IFERROR(VLOOKUP(J65,'P1'!$B:$AP,31,FALSE),"")</f>
        <v/>
      </c>
      <c r="K67" s="328" t="str">
        <f>IFERROR(VLOOKUP(K65,'P1'!$B:$AP,31,FALSE),"")</f>
        <v/>
      </c>
      <c r="L67" s="328" t="str">
        <f>IFERROR(VLOOKUP(L65,'P1'!$B:$AP,31,FALSE),"")</f>
        <v/>
      </c>
      <c r="M67" s="328" t="str">
        <f>IFERROR(VLOOKUP(M65,'P1'!$B:$AP,31,FALSE),"")</f>
        <v/>
      </c>
      <c r="N67" s="328" t="str">
        <f>IFERROR(VLOOKUP(N65,'P1'!$B:$AP,31,FALSE),"")</f>
        <v/>
      </c>
      <c r="O67" s="328" t="str">
        <f>IFERROR(VLOOKUP(O65,'P1'!$B:$AP,31,FALSE),"")</f>
        <v/>
      </c>
      <c r="P67" s="328" t="str">
        <f>IFERROR(VLOOKUP(P65,'P1'!$B:$AP,31,FALSE),"")</f>
        <v/>
      </c>
      <c r="Q67" s="328" t="str">
        <f>IFERROR(VLOOKUP(Q65,'P1'!$B:$AP,31,FALSE),"")</f>
        <v/>
      </c>
      <c r="R67" s="328" t="str">
        <f>IFERROR(VLOOKUP(R65,'P1'!$B:$AP,31,FALSE),"")</f>
        <v/>
      </c>
      <c r="S67" s="328" t="str">
        <f>IFERROR(VLOOKUP(S65,'P1'!$B:$AP,31,FALSE),"")</f>
        <v/>
      </c>
      <c r="T67" s="328" t="str">
        <f>IFERROR(VLOOKUP(T65,'P1'!$B:$AP,31,FALSE),"")</f>
        <v/>
      </c>
      <c r="U67" s="328" t="str">
        <f>IFERROR(VLOOKUP(U65,'P1'!$B:$AP,31,FALSE),"")</f>
        <v/>
      </c>
      <c r="V67" s="328" t="str">
        <f>IFERROR(VLOOKUP(V65,'P1'!$B:$AP,31,FALSE),"")</f>
        <v/>
      </c>
      <c r="W67" s="328" t="str">
        <f>IFERROR(VLOOKUP(W65,'P1'!$B:$AP,31,FALSE),"")</f>
        <v/>
      </c>
      <c r="X67" s="328" t="str">
        <f>IFERROR(VLOOKUP(X65,'P1'!$B:$AP,31,FALSE),"")</f>
        <v/>
      </c>
      <c r="Y67" s="328" t="str">
        <f>IFERROR(VLOOKUP(Y65,'P1'!$B:$AP,31,FALSE),"")</f>
        <v/>
      </c>
      <c r="Z67" s="328" t="str">
        <f>IFERROR(VLOOKUP(Z65,'P1'!$B:$AP,31,FALSE),"")</f>
        <v/>
      </c>
      <c r="AA67" s="328" t="str">
        <f>IFERROR(VLOOKUP(AA65,'P1'!$B:$AP,31,FALSE),"")</f>
        <v/>
      </c>
      <c r="AB67" s="328" t="str">
        <f>IFERROR(VLOOKUP(AB65,'P1'!$B:$AP,31,FALSE),"")</f>
        <v/>
      </c>
      <c r="AC67" s="328" t="str">
        <f>IFERROR(VLOOKUP(AC65,'P1'!$B:$AP,31,FALSE),"")</f>
        <v/>
      </c>
      <c r="AD67" s="328" t="str">
        <f>IFERROR(VLOOKUP(AD65,'P1'!$B:$AP,31,FALSE),"")</f>
        <v/>
      </c>
      <c r="AE67" s="328" t="str">
        <f>IFERROR(VLOOKUP(AE65,'P1'!$B:$AP,31,FALSE),"")</f>
        <v/>
      </c>
      <c r="AF67" s="328" t="str">
        <f>IFERROR(VLOOKUP(AF65,'P1'!$B:$AP,31,FALSE),"")</f>
        <v/>
      </c>
      <c r="AG67" s="328" t="str">
        <f>IFERROR(VLOOKUP(AG65,'P1'!$B:$AP,31,FALSE),"")</f>
        <v/>
      </c>
      <c r="AH67" s="328" t="str">
        <f>IFERROR(VLOOKUP(AH65,'P1'!$B:$AP,31,FALSE),"")</f>
        <v/>
      </c>
      <c r="AI67" s="328" t="str">
        <f>IFERROR(VLOOKUP(AI65,'P1'!$B:$AP,31,FALSE),"")</f>
        <v/>
      </c>
      <c r="AJ67" s="328" t="str">
        <f>IFERROR(VLOOKUP(AJ65,'P1'!$B:$AP,31,FALSE),"")</f>
        <v/>
      </c>
      <c r="AK67" s="328" t="str">
        <f>IFERROR(VLOOKUP(AK65,'P1'!$B:$AP,31,FALSE),"")</f>
        <v/>
      </c>
      <c r="AL67" s="328" t="str">
        <f>IFERROR(VLOOKUP(AL65,'P1'!$B:$AP,31,FALSE),"")</f>
        <v/>
      </c>
      <c r="AM67" s="328" t="str">
        <f>IFERROR(VLOOKUP(AM65,'P1'!$B:$AP,31,FALSE),"")</f>
        <v/>
      </c>
      <c r="AN67" s="550"/>
      <c r="AO67" s="528"/>
      <c r="AP67" s="555"/>
      <c r="AQ67" s="556"/>
      <c r="AR67" s="528"/>
      <c r="AS67" s="528"/>
      <c r="AT67" s="529"/>
      <c r="AU67" s="329"/>
      <c r="AV67" s="329"/>
      <c r="AX67" s="329"/>
      <c r="AY67" s="329"/>
    </row>
    <row r="68" spans="1:51" s="302" customFormat="1" ht="12" customHeight="1">
      <c r="A68" s="530">
        <v>16</v>
      </c>
      <c r="B68" s="533"/>
      <c r="C68" s="536"/>
      <c r="D68" s="539" t="s">
        <v>400</v>
      </c>
      <c r="E68" s="319"/>
      <c r="F68" s="542"/>
      <c r="G68" s="543"/>
      <c r="H68" s="320" t="s">
        <v>401</v>
      </c>
      <c r="I68" s="321"/>
      <c r="J68" s="321"/>
      <c r="K68" s="321"/>
      <c r="L68" s="321"/>
      <c r="M68" s="321"/>
      <c r="N68" s="321"/>
      <c r="O68" s="321"/>
      <c r="P68" s="321"/>
      <c r="Q68" s="321"/>
      <c r="R68" s="321"/>
      <c r="S68" s="321"/>
      <c r="T68" s="321"/>
      <c r="U68" s="321"/>
      <c r="V68" s="321"/>
      <c r="W68" s="321"/>
      <c r="X68" s="321"/>
      <c r="Y68" s="321"/>
      <c r="Z68" s="321"/>
      <c r="AA68" s="321"/>
      <c r="AB68" s="321"/>
      <c r="AC68" s="321"/>
      <c r="AD68" s="321"/>
      <c r="AE68" s="321"/>
      <c r="AF68" s="321"/>
      <c r="AG68" s="321"/>
      <c r="AH68" s="321"/>
      <c r="AI68" s="321"/>
      <c r="AJ68" s="321"/>
      <c r="AK68" s="321"/>
      <c r="AL68" s="321"/>
      <c r="AM68" s="321"/>
      <c r="AN68" s="548">
        <f t="shared" ref="AN68" si="56">IF(LEFT($AN$1,6)="共同生活援助",SUM(I69:AM69),SUM(I69:AM70))</f>
        <v>0</v>
      </c>
      <c r="AO68" s="526">
        <f>IF($AN$3="４週",AN68/4,AN68/(DAY(EOMONTH($I$21,0))/7))</f>
        <v>0</v>
      </c>
      <c r="AP68" s="551"/>
      <c r="AQ68" s="552"/>
      <c r="AR68" s="526" t="str">
        <f t="shared" ref="AR68" si="57">IF($AN$3="４週",AU69,AV69)</f>
        <v/>
      </c>
      <c r="AS68" s="526"/>
      <c r="AT68" s="529"/>
      <c r="AU68" s="322" t="s">
        <v>402</v>
      </c>
      <c r="AV68" s="322" t="s">
        <v>403</v>
      </c>
      <c r="AX68" s="322" t="s">
        <v>404</v>
      </c>
      <c r="AY68" s="322" t="s">
        <v>405</v>
      </c>
    </row>
    <row r="69" spans="1:51" s="302" customFormat="1" ht="12" customHeight="1">
      <c r="A69" s="531"/>
      <c r="B69" s="534"/>
      <c r="C69" s="537"/>
      <c r="D69" s="540"/>
      <c r="E69" s="323"/>
      <c r="F69" s="544"/>
      <c r="G69" s="545"/>
      <c r="H69" s="324" t="s">
        <v>406</v>
      </c>
      <c r="I69" s="328" t="str">
        <f>IFERROR(VLOOKUP(I68,'P1'!$B:$AP,41,FALSE),"")</f>
        <v/>
      </c>
      <c r="J69" s="328" t="str">
        <f>IFERROR(VLOOKUP(J68,'P1'!$B:$AP,41,FALSE),"")</f>
        <v/>
      </c>
      <c r="K69" s="328" t="str">
        <f>IFERROR(VLOOKUP(K68,'P1'!$B:$AP,41,FALSE),"")</f>
        <v/>
      </c>
      <c r="L69" s="328" t="str">
        <f>IFERROR(VLOOKUP(L68,'P1'!$B:$AP,41,FALSE),"")</f>
        <v/>
      </c>
      <c r="M69" s="328" t="str">
        <f>IFERROR(VLOOKUP(M68,'P1'!$B:$AP,41,FALSE),"")</f>
        <v/>
      </c>
      <c r="N69" s="328" t="str">
        <f>IFERROR(VLOOKUP(N68,'P1'!$B:$AP,41,FALSE),"")</f>
        <v/>
      </c>
      <c r="O69" s="328" t="str">
        <f>IFERROR(VLOOKUP(O68,'P1'!$B:$AP,41,FALSE),"")</f>
        <v/>
      </c>
      <c r="P69" s="328" t="str">
        <f>IFERROR(VLOOKUP(P68,'P1'!$B:$AP,41,FALSE),"")</f>
        <v/>
      </c>
      <c r="Q69" s="328" t="str">
        <f>IFERROR(VLOOKUP(Q68,'P1'!$B:$AP,41,FALSE),"")</f>
        <v/>
      </c>
      <c r="R69" s="328" t="str">
        <f>IFERROR(VLOOKUP(R68,'P1'!$B:$AP,41,FALSE),"")</f>
        <v/>
      </c>
      <c r="S69" s="328" t="str">
        <f>IFERROR(VLOOKUP(S68,'P1'!$B:$AP,41,FALSE),"")</f>
        <v/>
      </c>
      <c r="T69" s="328" t="str">
        <f>IFERROR(VLOOKUP(T68,'P1'!$B:$AP,41,FALSE),"")</f>
        <v/>
      </c>
      <c r="U69" s="328" t="str">
        <f>IFERROR(VLOOKUP(U68,'P1'!$B:$AP,41,FALSE),"")</f>
        <v/>
      </c>
      <c r="V69" s="328" t="str">
        <f>IFERROR(VLOOKUP(V68,'P1'!$B:$AP,41,FALSE),"")</f>
        <v/>
      </c>
      <c r="W69" s="328" t="str">
        <f>IFERROR(VLOOKUP(W68,'P1'!$B:$AP,41,FALSE),"")</f>
        <v/>
      </c>
      <c r="X69" s="328" t="str">
        <f>IFERROR(VLOOKUP(X68,'P1'!$B:$AP,41,FALSE),"")</f>
        <v/>
      </c>
      <c r="Y69" s="328" t="str">
        <f>IFERROR(VLOOKUP(Y68,'P1'!$B:$AP,41,FALSE),"")</f>
        <v/>
      </c>
      <c r="Z69" s="328" t="str">
        <f>IFERROR(VLOOKUP(Z68,'P1'!$B:$AP,41,FALSE),"")</f>
        <v/>
      </c>
      <c r="AA69" s="328" t="str">
        <f>IFERROR(VLOOKUP(AA68,'P1'!$B:$AP,41,FALSE),"")</f>
        <v/>
      </c>
      <c r="AB69" s="328" t="str">
        <f>IFERROR(VLOOKUP(AB68,'P1'!$B:$AP,41,FALSE),"")</f>
        <v/>
      </c>
      <c r="AC69" s="328" t="str">
        <f>IFERROR(VLOOKUP(AC68,'P1'!$B:$AP,41,FALSE),"")</f>
        <v/>
      </c>
      <c r="AD69" s="328" t="str">
        <f>IFERROR(VLOOKUP(AD68,'P1'!$B:$AP,41,FALSE),"")</f>
        <v/>
      </c>
      <c r="AE69" s="328" t="str">
        <f>IFERROR(VLOOKUP(AE68,'P1'!$B:$AP,41,FALSE),"")</f>
        <v/>
      </c>
      <c r="AF69" s="328" t="str">
        <f>IFERROR(VLOOKUP(AF68,'P1'!$B:$AP,41,FALSE),"")</f>
        <v/>
      </c>
      <c r="AG69" s="328" t="str">
        <f>IFERROR(VLOOKUP(AG68,'P1'!$B:$AP,41,FALSE),"")</f>
        <v/>
      </c>
      <c r="AH69" s="328" t="str">
        <f>IFERROR(VLOOKUP(AH68,'P1'!$B:$AP,41,FALSE),"")</f>
        <v/>
      </c>
      <c r="AI69" s="328" t="str">
        <f>IFERROR(VLOOKUP(AI68,'P1'!$B:$AP,41,FALSE),"")</f>
        <v/>
      </c>
      <c r="AJ69" s="328" t="str">
        <f>IFERROR(VLOOKUP(AJ68,'P1'!$B:$AP,41,FALSE),"")</f>
        <v/>
      </c>
      <c r="AK69" s="328" t="str">
        <f>IFERROR(VLOOKUP(AK68,'P1'!$B:$AP,41,FALSE),"")</f>
        <v/>
      </c>
      <c r="AL69" s="328" t="str">
        <f>IFERROR(VLOOKUP(AL68,'P1'!$B:$AP,41,FALSE),"")</f>
        <v/>
      </c>
      <c r="AM69" s="328" t="str">
        <f>IFERROR(VLOOKUP(AM68,'P1'!$B:$AP,41,FALSE),"")</f>
        <v/>
      </c>
      <c r="AN69" s="549"/>
      <c r="AO69" s="527"/>
      <c r="AP69" s="553"/>
      <c r="AQ69" s="554"/>
      <c r="AR69" s="527"/>
      <c r="AS69" s="527"/>
      <c r="AT69" s="529"/>
      <c r="AU69" s="326" t="str">
        <f t="shared" ref="AU69" si="58">IFERROR(IF($D68="□",($AO68/$AK$6),($AO68/$AK$8)),"")</f>
        <v/>
      </c>
      <c r="AV69" s="326" t="str">
        <f t="shared" ref="AV69" si="59">IFERROR(IF($D68="□",($AN68/$AO$6),($AN68/$AO$8)),"")</f>
        <v/>
      </c>
      <c r="AX69" s="326" t="s">
        <v>565</v>
      </c>
      <c r="AY69" s="326" t="s">
        <v>565</v>
      </c>
    </row>
    <row r="70" spans="1:51" s="302" customFormat="1" ht="12" customHeight="1">
      <c r="A70" s="532"/>
      <c r="B70" s="535"/>
      <c r="C70" s="538"/>
      <c r="D70" s="541"/>
      <c r="E70" s="323"/>
      <c r="F70" s="546"/>
      <c r="G70" s="547"/>
      <c r="H70" s="327" t="s">
        <v>407</v>
      </c>
      <c r="I70" s="328" t="str">
        <f>IFERROR(VLOOKUP(I68,'P1'!$B:$AP,31,FALSE),"")</f>
        <v/>
      </c>
      <c r="J70" s="328" t="str">
        <f>IFERROR(VLOOKUP(J68,'P1'!$B:$AP,31,FALSE),"")</f>
        <v/>
      </c>
      <c r="K70" s="328" t="str">
        <f>IFERROR(VLOOKUP(K68,'P1'!$B:$AP,31,FALSE),"")</f>
        <v/>
      </c>
      <c r="L70" s="328" t="str">
        <f>IFERROR(VLOOKUP(L68,'P1'!$B:$AP,31,FALSE),"")</f>
        <v/>
      </c>
      <c r="M70" s="328" t="str">
        <f>IFERROR(VLOOKUP(M68,'P1'!$B:$AP,31,FALSE),"")</f>
        <v/>
      </c>
      <c r="N70" s="328" t="str">
        <f>IFERROR(VLOOKUP(N68,'P1'!$B:$AP,31,FALSE),"")</f>
        <v/>
      </c>
      <c r="O70" s="328" t="str">
        <f>IFERROR(VLOOKUP(O68,'P1'!$B:$AP,31,FALSE),"")</f>
        <v/>
      </c>
      <c r="P70" s="328" t="str">
        <f>IFERROR(VLOOKUP(P68,'P1'!$B:$AP,31,FALSE),"")</f>
        <v/>
      </c>
      <c r="Q70" s="328" t="str">
        <f>IFERROR(VLOOKUP(Q68,'P1'!$B:$AP,31,FALSE),"")</f>
        <v/>
      </c>
      <c r="R70" s="328" t="str">
        <f>IFERROR(VLOOKUP(R68,'P1'!$B:$AP,31,FALSE),"")</f>
        <v/>
      </c>
      <c r="S70" s="328" t="str">
        <f>IFERROR(VLOOKUP(S68,'P1'!$B:$AP,31,FALSE),"")</f>
        <v/>
      </c>
      <c r="T70" s="328" t="str">
        <f>IFERROR(VLOOKUP(T68,'P1'!$B:$AP,31,FALSE),"")</f>
        <v/>
      </c>
      <c r="U70" s="328" t="str">
        <f>IFERROR(VLOOKUP(U68,'P1'!$B:$AP,31,FALSE),"")</f>
        <v/>
      </c>
      <c r="V70" s="328" t="str">
        <f>IFERROR(VLOOKUP(V68,'P1'!$B:$AP,31,FALSE),"")</f>
        <v/>
      </c>
      <c r="W70" s="328" t="str">
        <f>IFERROR(VLOOKUP(W68,'P1'!$B:$AP,31,FALSE),"")</f>
        <v/>
      </c>
      <c r="X70" s="328" t="str">
        <f>IFERROR(VLOOKUP(X68,'P1'!$B:$AP,31,FALSE),"")</f>
        <v/>
      </c>
      <c r="Y70" s="328" t="str">
        <f>IFERROR(VLOOKUP(Y68,'P1'!$B:$AP,31,FALSE),"")</f>
        <v/>
      </c>
      <c r="Z70" s="328" t="str">
        <f>IFERROR(VLOOKUP(Z68,'P1'!$B:$AP,31,FALSE),"")</f>
        <v/>
      </c>
      <c r="AA70" s="328" t="str">
        <f>IFERROR(VLOOKUP(AA68,'P1'!$B:$AP,31,FALSE),"")</f>
        <v/>
      </c>
      <c r="AB70" s="328" t="str">
        <f>IFERROR(VLOOKUP(AB68,'P1'!$B:$AP,31,FALSE),"")</f>
        <v/>
      </c>
      <c r="AC70" s="328" t="str">
        <f>IFERROR(VLOOKUP(AC68,'P1'!$B:$AP,31,FALSE),"")</f>
        <v/>
      </c>
      <c r="AD70" s="328" t="str">
        <f>IFERROR(VLOOKUP(AD68,'P1'!$B:$AP,31,FALSE),"")</f>
        <v/>
      </c>
      <c r="AE70" s="328" t="str">
        <f>IFERROR(VLOOKUP(AE68,'P1'!$B:$AP,31,FALSE),"")</f>
        <v/>
      </c>
      <c r="AF70" s="328" t="str">
        <f>IFERROR(VLOOKUP(AF68,'P1'!$B:$AP,31,FALSE),"")</f>
        <v/>
      </c>
      <c r="AG70" s="328" t="str">
        <f>IFERROR(VLOOKUP(AG68,'P1'!$B:$AP,31,FALSE),"")</f>
        <v/>
      </c>
      <c r="AH70" s="328" t="str">
        <f>IFERROR(VLOOKUP(AH68,'P1'!$B:$AP,31,FALSE),"")</f>
        <v/>
      </c>
      <c r="AI70" s="328" t="str">
        <f>IFERROR(VLOOKUP(AI68,'P1'!$B:$AP,31,FALSE),"")</f>
        <v/>
      </c>
      <c r="AJ70" s="328" t="str">
        <f>IFERROR(VLOOKUP(AJ68,'P1'!$B:$AP,31,FALSE),"")</f>
        <v/>
      </c>
      <c r="AK70" s="328" t="str">
        <f>IFERROR(VLOOKUP(AK68,'P1'!$B:$AP,31,FALSE),"")</f>
        <v/>
      </c>
      <c r="AL70" s="328" t="str">
        <f>IFERROR(VLOOKUP(AL68,'P1'!$B:$AP,31,FALSE),"")</f>
        <v/>
      </c>
      <c r="AM70" s="328" t="str">
        <f>IFERROR(VLOOKUP(AM68,'P1'!$B:$AP,31,FALSE),"")</f>
        <v/>
      </c>
      <c r="AN70" s="550"/>
      <c r="AO70" s="528"/>
      <c r="AP70" s="555"/>
      <c r="AQ70" s="556"/>
      <c r="AR70" s="528"/>
      <c r="AS70" s="528"/>
      <c r="AT70" s="529"/>
      <c r="AU70" s="329"/>
      <c r="AV70" s="329"/>
      <c r="AX70" s="329"/>
      <c r="AY70" s="329"/>
    </row>
    <row r="71" spans="1:51" s="302" customFormat="1" ht="12" customHeight="1">
      <c r="A71" s="530">
        <v>17</v>
      </c>
      <c r="B71" s="533"/>
      <c r="C71" s="567"/>
      <c r="D71" s="539" t="s">
        <v>400</v>
      </c>
      <c r="E71" s="319"/>
      <c r="F71" s="542"/>
      <c r="G71" s="543"/>
      <c r="H71" s="320" t="s">
        <v>401</v>
      </c>
      <c r="I71" s="321"/>
      <c r="J71" s="321"/>
      <c r="K71" s="321"/>
      <c r="L71" s="321"/>
      <c r="M71" s="321"/>
      <c r="N71" s="321"/>
      <c r="O71" s="321"/>
      <c r="P71" s="321"/>
      <c r="Q71" s="321"/>
      <c r="R71" s="321"/>
      <c r="S71" s="321"/>
      <c r="T71" s="321"/>
      <c r="U71" s="321"/>
      <c r="V71" s="321"/>
      <c r="W71" s="321"/>
      <c r="X71" s="321"/>
      <c r="Y71" s="321"/>
      <c r="Z71" s="321"/>
      <c r="AA71" s="321"/>
      <c r="AB71" s="321"/>
      <c r="AC71" s="321"/>
      <c r="AD71" s="321"/>
      <c r="AE71" s="321"/>
      <c r="AF71" s="321"/>
      <c r="AG71" s="321"/>
      <c r="AH71" s="321"/>
      <c r="AI71" s="321"/>
      <c r="AJ71" s="321"/>
      <c r="AK71" s="321"/>
      <c r="AL71" s="321"/>
      <c r="AM71" s="321"/>
      <c r="AN71" s="548">
        <f t="shared" ref="AN71" si="60">IF(LEFT($AN$1,6)="共同生活援助",SUM(I72:AM72),SUM(I72:AM73))</f>
        <v>0</v>
      </c>
      <c r="AO71" s="526">
        <f>IF($AN$3="４週",AN71/4,AN71/(DAY(EOMONTH($I$21,0))/7))</f>
        <v>0</v>
      </c>
      <c r="AP71" s="551"/>
      <c r="AQ71" s="552"/>
      <c r="AR71" s="526" t="str">
        <f t="shared" ref="AR71" si="61">IF($AN$3="４週",AU72,AV72)</f>
        <v/>
      </c>
      <c r="AS71" s="526"/>
      <c r="AT71" s="529"/>
      <c r="AU71" s="322" t="s">
        <v>402</v>
      </c>
      <c r="AV71" s="322" t="s">
        <v>403</v>
      </c>
      <c r="AX71" s="322" t="s">
        <v>404</v>
      </c>
      <c r="AY71" s="322" t="s">
        <v>405</v>
      </c>
    </row>
    <row r="72" spans="1:51" s="302" customFormat="1" ht="12" customHeight="1">
      <c r="A72" s="531"/>
      <c r="B72" s="534"/>
      <c r="C72" s="568"/>
      <c r="D72" s="540"/>
      <c r="E72" s="323"/>
      <c r="F72" s="544"/>
      <c r="G72" s="545"/>
      <c r="H72" s="324" t="s">
        <v>406</v>
      </c>
      <c r="I72" s="328" t="str">
        <f>IFERROR(VLOOKUP(I71,'P1'!$B:$AP,41,FALSE),"")</f>
        <v/>
      </c>
      <c r="J72" s="328" t="str">
        <f>IFERROR(VLOOKUP(J71,'P1'!$B:$AP,41,FALSE),"")</f>
        <v/>
      </c>
      <c r="K72" s="328" t="str">
        <f>IFERROR(VLOOKUP(K71,'P1'!$B:$AP,41,FALSE),"")</f>
        <v/>
      </c>
      <c r="L72" s="328" t="str">
        <f>IFERROR(VLOOKUP(L71,'P1'!$B:$AP,41,FALSE),"")</f>
        <v/>
      </c>
      <c r="M72" s="328" t="str">
        <f>IFERROR(VLOOKUP(M71,'P1'!$B:$AP,41,FALSE),"")</f>
        <v/>
      </c>
      <c r="N72" s="328" t="str">
        <f>IFERROR(VLOOKUP(N71,'P1'!$B:$AP,41,FALSE),"")</f>
        <v/>
      </c>
      <c r="O72" s="328" t="str">
        <f>IFERROR(VLOOKUP(O71,'P1'!$B:$AP,41,FALSE),"")</f>
        <v/>
      </c>
      <c r="P72" s="328" t="str">
        <f>IFERROR(VLOOKUP(P71,'P1'!$B:$AP,41,FALSE),"")</f>
        <v/>
      </c>
      <c r="Q72" s="328" t="str">
        <f>IFERROR(VLOOKUP(Q71,'P1'!$B:$AP,41,FALSE),"")</f>
        <v/>
      </c>
      <c r="R72" s="328" t="str">
        <f>IFERROR(VLOOKUP(R71,'P1'!$B:$AP,41,FALSE),"")</f>
        <v/>
      </c>
      <c r="S72" s="328" t="str">
        <f>IFERROR(VLOOKUP(S71,'P1'!$B:$AP,41,FALSE),"")</f>
        <v/>
      </c>
      <c r="T72" s="328" t="str">
        <f>IFERROR(VLOOKUP(T71,'P1'!$B:$AP,41,FALSE),"")</f>
        <v/>
      </c>
      <c r="U72" s="328" t="str">
        <f>IFERROR(VLOOKUP(U71,'P1'!$B:$AP,41,FALSE),"")</f>
        <v/>
      </c>
      <c r="V72" s="328" t="str">
        <f>IFERROR(VLOOKUP(V71,'P1'!$B:$AP,41,FALSE),"")</f>
        <v/>
      </c>
      <c r="W72" s="328" t="str">
        <f>IFERROR(VLOOKUP(W71,'P1'!$B:$AP,41,FALSE),"")</f>
        <v/>
      </c>
      <c r="X72" s="328" t="str">
        <f>IFERROR(VLOOKUP(X71,'P1'!$B:$AP,41,FALSE),"")</f>
        <v/>
      </c>
      <c r="Y72" s="328" t="str">
        <f>IFERROR(VLOOKUP(Y71,'P1'!$B:$AP,41,FALSE),"")</f>
        <v/>
      </c>
      <c r="Z72" s="328" t="str">
        <f>IFERROR(VLOOKUP(Z71,'P1'!$B:$AP,41,FALSE),"")</f>
        <v/>
      </c>
      <c r="AA72" s="328" t="str">
        <f>IFERROR(VLOOKUP(AA71,'P1'!$B:$AP,41,FALSE),"")</f>
        <v/>
      </c>
      <c r="AB72" s="328" t="str">
        <f>IFERROR(VLOOKUP(AB71,'P1'!$B:$AP,41,FALSE),"")</f>
        <v/>
      </c>
      <c r="AC72" s="328" t="str">
        <f>IFERROR(VLOOKUP(AC71,'P1'!$B:$AP,41,FALSE),"")</f>
        <v/>
      </c>
      <c r="AD72" s="328" t="str">
        <f>IFERROR(VLOOKUP(AD71,'P1'!$B:$AP,41,FALSE),"")</f>
        <v/>
      </c>
      <c r="AE72" s="328" t="str">
        <f>IFERROR(VLOOKUP(AE71,'P1'!$B:$AP,41,FALSE),"")</f>
        <v/>
      </c>
      <c r="AF72" s="328" t="str">
        <f>IFERROR(VLOOKUP(AF71,'P1'!$B:$AP,41,FALSE),"")</f>
        <v/>
      </c>
      <c r="AG72" s="328" t="str">
        <f>IFERROR(VLOOKUP(AG71,'P1'!$B:$AP,41,FALSE),"")</f>
        <v/>
      </c>
      <c r="AH72" s="328" t="str">
        <f>IFERROR(VLOOKUP(AH71,'P1'!$B:$AP,41,FALSE),"")</f>
        <v/>
      </c>
      <c r="AI72" s="328" t="str">
        <f>IFERROR(VLOOKUP(AI71,'P1'!$B:$AP,41,FALSE),"")</f>
        <v/>
      </c>
      <c r="AJ72" s="328" t="str">
        <f>IFERROR(VLOOKUP(AJ71,'P1'!$B:$AP,41,FALSE),"")</f>
        <v/>
      </c>
      <c r="AK72" s="328" t="str">
        <f>IFERROR(VLOOKUP(AK71,'P1'!$B:$AP,41,FALSE),"")</f>
        <v/>
      </c>
      <c r="AL72" s="328" t="str">
        <f>IFERROR(VLOOKUP(AL71,'P1'!$B:$AP,41,FALSE),"")</f>
        <v/>
      </c>
      <c r="AM72" s="328" t="str">
        <f>IFERROR(VLOOKUP(AM71,'P1'!$B:$AP,41,FALSE),"")</f>
        <v/>
      </c>
      <c r="AN72" s="549"/>
      <c r="AO72" s="527"/>
      <c r="AP72" s="553"/>
      <c r="AQ72" s="554"/>
      <c r="AR72" s="527"/>
      <c r="AS72" s="527"/>
      <c r="AT72" s="529"/>
      <c r="AU72" s="326" t="str">
        <f t="shared" ref="AU72" si="62">IFERROR(IF($D71="□",($AO71/$AK$6),($AO71/$AK$8)),"")</f>
        <v/>
      </c>
      <c r="AV72" s="326" t="str">
        <f t="shared" ref="AV72" si="63">IFERROR(IF($D71="□",($AN71/$AO$6),($AN71/$AO$8)),"")</f>
        <v/>
      </c>
      <c r="AX72" s="326" t="s">
        <v>565</v>
      </c>
      <c r="AY72" s="326" t="s">
        <v>565</v>
      </c>
    </row>
    <row r="73" spans="1:51" s="302" customFormat="1" ht="12" customHeight="1">
      <c r="A73" s="532"/>
      <c r="B73" s="535"/>
      <c r="C73" s="569"/>
      <c r="D73" s="541"/>
      <c r="E73" s="323"/>
      <c r="F73" s="546"/>
      <c r="G73" s="547"/>
      <c r="H73" s="327" t="s">
        <v>407</v>
      </c>
      <c r="I73" s="328" t="str">
        <f>IFERROR(VLOOKUP(I71,'P1'!$B:$AP,31,FALSE),"")</f>
        <v/>
      </c>
      <c r="J73" s="328" t="str">
        <f>IFERROR(VLOOKUP(J71,'P1'!$B:$AP,31,FALSE),"")</f>
        <v/>
      </c>
      <c r="K73" s="328" t="str">
        <f>IFERROR(VLOOKUP(K71,'P1'!$B:$AP,31,FALSE),"")</f>
        <v/>
      </c>
      <c r="L73" s="328" t="str">
        <f>IFERROR(VLOOKUP(L71,'P1'!$B:$AP,31,FALSE),"")</f>
        <v/>
      </c>
      <c r="M73" s="328" t="str">
        <f>IFERROR(VLOOKUP(M71,'P1'!$B:$AP,31,FALSE),"")</f>
        <v/>
      </c>
      <c r="N73" s="328" t="str">
        <f>IFERROR(VLOOKUP(N71,'P1'!$B:$AP,31,FALSE),"")</f>
        <v/>
      </c>
      <c r="O73" s="328" t="str">
        <f>IFERROR(VLOOKUP(O71,'P1'!$B:$AP,31,FALSE),"")</f>
        <v/>
      </c>
      <c r="P73" s="328" t="str">
        <f>IFERROR(VLOOKUP(P71,'P1'!$B:$AP,31,FALSE),"")</f>
        <v/>
      </c>
      <c r="Q73" s="328" t="str">
        <f>IFERROR(VLOOKUP(Q71,'P1'!$B:$AP,31,FALSE),"")</f>
        <v/>
      </c>
      <c r="R73" s="328" t="str">
        <f>IFERROR(VLOOKUP(R71,'P1'!$B:$AP,31,FALSE),"")</f>
        <v/>
      </c>
      <c r="S73" s="328" t="str">
        <f>IFERROR(VLOOKUP(S71,'P1'!$B:$AP,31,FALSE),"")</f>
        <v/>
      </c>
      <c r="T73" s="328" t="str">
        <f>IFERROR(VLOOKUP(T71,'P1'!$B:$AP,31,FALSE),"")</f>
        <v/>
      </c>
      <c r="U73" s="328" t="str">
        <f>IFERROR(VLOOKUP(U71,'P1'!$B:$AP,31,FALSE),"")</f>
        <v/>
      </c>
      <c r="V73" s="328" t="str">
        <f>IFERROR(VLOOKUP(V71,'P1'!$B:$AP,31,FALSE),"")</f>
        <v/>
      </c>
      <c r="W73" s="328" t="str">
        <f>IFERROR(VLOOKUP(W71,'P1'!$B:$AP,31,FALSE),"")</f>
        <v/>
      </c>
      <c r="X73" s="328" t="str">
        <f>IFERROR(VLOOKUP(X71,'P1'!$B:$AP,31,FALSE),"")</f>
        <v/>
      </c>
      <c r="Y73" s="328" t="str">
        <f>IFERROR(VLOOKUP(Y71,'P1'!$B:$AP,31,FALSE),"")</f>
        <v/>
      </c>
      <c r="Z73" s="328" t="str">
        <f>IFERROR(VLOOKUP(Z71,'P1'!$B:$AP,31,FALSE),"")</f>
        <v/>
      </c>
      <c r="AA73" s="328" t="str">
        <f>IFERROR(VLOOKUP(AA71,'P1'!$B:$AP,31,FALSE),"")</f>
        <v/>
      </c>
      <c r="AB73" s="328" t="str">
        <f>IFERROR(VLOOKUP(AB71,'P1'!$B:$AP,31,FALSE),"")</f>
        <v/>
      </c>
      <c r="AC73" s="328" t="str">
        <f>IFERROR(VLOOKUP(AC71,'P1'!$B:$AP,31,FALSE),"")</f>
        <v/>
      </c>
      <c r="AD73" s="328" t="str">
        <f>IFERROR(VLOOKUP(AD71,'P1'!$B:$AP,31,FALSE),"")</f>
        <v/>
      </c>
      <c r="AE73" s="328" t="str">
        <f>IFERROR(VLOOKUP(AE71,'P1'!$B:$AP,31,FALSE),"")</f>
        <v/>
      </c>
      <c r="AF73" s="328" t="str">
        <f>IFERROR(VLOOKUP(AF71,'P1'!$B:$AP,31,FALSE),"")</f>
        <v/>
      </c>
      <c r="AG73" s="328" t="str">
        <f>IFERROR(VLOOKUP(AG71,'P1'!$B:$AP,31,FALSE),"")</f>
        <v/>
      </c>
      <c r="AH73" s="328" t="str">
        <f>IFERROR(VLOOKUP(AH71,'P1'!$B:$AP,31,FALSE),"")</f>
        <v/>
      </c>
      <c r="AI73" s="328" t="str">
        <f>IFERROR(VLOOKUP(AI71,'P1'!$B:$AP,31,FALSE),"")</f>
        <v/>
      </c>
      <c r="AJ73" s="328" t="str">
        <f>IFERROR(VLOOKUP(AJ71,'P1'!$B:$AP,31,FALSE),"")</f>
        <v/>
      </c>
      <c r="AK73" s="328" t="str">
        <f>IFERROR(VLOOKUP(AK71,'P1'!$B:$AP,31,FALSE),"")</f>
        <v/>
      </c>
      <c r="AL73" s="328" t="str">
        <f>IFERROR(VLOOKUP(AL71,'P1'!$B:$AP,31,FALSE),"")</f>
        <v/>
      </c>
      <c r="AM73" s="328" t="str">
        <f>IFERROR(VLOOKUP(AM71,'P1'!$B:$AP,31,FALSE),"")</f>
        <v/>
      </c>
      <c r="AN73" s="550"/>
      <c r="AO73" s="528"/>
      <c r="AP73" s="555"/>
      <c r="AQ73" s="556"/>
      <c r="AR73" s="528"/>
      <c r="AS73" s="528"/>
      <c r="AT73" s="529"/>
      <c r="AU73" s="329"/>
      <c r="AV73" s="329"/>
      <c r="AX73" s="329"/>
      <c r="AY73" s="329"/>
    </row>
    <row r="74" spans="1:51" s="302" customFormat="1" ht="12" customHeight="1">
      <c r="A74" s="530">
        <v>18</v>
      </c>
      <c r="B74" s="533"/>
      <c r="C74" s="536"/>
      <c r="D74" s="539" t="s">
        <v>400</v>
      </c>
      <c r="E74" s="319"/>
      <c r="F74" s="542"/>
      <c r="G74" s="543"/>
      <c r="H74" s="320" t="s">
        <v>401</v>
      </c>
      <c r="I74" s="321"/>
      <c r="J74" s="321"/>
      <c r="K74" s="321"/>
      <c r="L74" s="321"/>
      <c r="M74" s="321"/>
      <c r="N74" s="321"/>
      <c r="O74" s="321"/>
      <c r="P74" s="321"/>
      <c r="Q74" s="321"/>
      <c r="R74" s="321"/>
      <c r="S74" s="321"/>
      <c r="T74" s="321"/>
      <c r="U74" s="321"/>
      <c r="V74" s="321"/>
      <c r="W74" s="321"/>
      <c r="X74" s="321"/>
      <c r="Y74" s="321"/>
      <c r="Z74" s="321"/>
      <c r="AA74" s="321"/>
      <c r="AB74" s="321"/>
      <c r="AC74" s="321"/>
      <c r="AD74" s="321"/>
      <c r="AE74" s="321"/>
      <c r="AF74" s="321"/>
      <c r="AG74" s="321"/>
      <c r="AH74" s="321"/>
      <c r="AI74" s="321"/>
      <c r="AJ74" s="321"/>
      <c r="AK74" s="321"/>
      <c r="AL74" s="321"/>
      <c r="AM74" s="321"/>
      <c r="AN74" s="548">
        <f t="shared" ref="AN74" si="64">IF(LEFT($AN$1,6)="共同生活援助",SUM(I75:AM75),SUM(I75:AM76))</f>
        <v>0</v>
      </c>
      <c r="AO74" s="526">
        <f>IF($AN$3="４週",AN74/4,AN74/(DAY(EOMONTH($I$21,0))/7))</f>
        <v>0</v>
      </c>
      <c r="AP74" s="551"/>
      <c r="AQ74" s="552"/>
      <c r="AR74" s="526" t="str">
        <f t="shared" ref="AR74" si="65">IF($AN$3="４週",AU75,AV75)</f>
        <v/>
      </c>
      <c r="AS74" s="526"/>
      <c r="AT74" s="529"/>
      <c r="AU74" s="322" t="s">
        <v>402</v>
      </c>
      <c r="AV74" s="322" t="s">
        <v>403</v>
      </c>
      <c r="AX74" s="322" t="s">
        <v>404</v>
      </c>
      <c r="AY74" s="322" t="s">
        <v>405</v>
      </c>
    </row>
    <row r="75" spans="1:51" s="302" customFormat="1" ht="12" customHeight="1">
      <c r="A75" s="531"/>
      <c r="B75" s="534"/>
      <c r="C75" s="537"/>
      <c r="D75" s="540"/>
      <c r="E75" s="323"/>
      <c r="F75" s="544"/>
      <c r="G75" s="545"/>
      <c r="H75" s="324" t="s">
        <v>406</v>
      </c>
      <c r="I75" s="328" t="str">
        <f>IFERROR(VLOOKUP(I74,'P1'!$B:$AP,41,FALSE),"")</f>
        <v/>
      </c>
      <c r="J75" s="328" t="str">
        <f>IFERROR(VLOOKUP(J74,'P1'!$B:$AP,41,FALSE),"")</f>
        <v/>
      </c>
      <c r="K75" s="328" t="str">
        <f>IFERROR(VLOOKUP(K74,'P1'!$B:$AP,41,FALSE),"")</f>
        <v/>
      </c>
      <c r="L75" s="328" t="str">
        <f>IFERROR(VLOOKUP(L74,'P1'!$B:$AP,41,FALSE),"")</f>
        <v/>
      </c>
      <c r="M75" s="328" t="str">
        <f>IFERROR(VLOOKUP(M74,'P1'!$B:$AP,41,FALSE),"")</f>
        <v/>
      </c>
      <c r="N75" s="328" t="str">
        <f>IFERROR(VLOOKUP(N74,'P1'!$B:$AP,41,FALSE),"")</f>
        <v/>
      </c>
      <c r="O75" s="328" t="str">
        <f>IFERROR(VLOOKUP(O74,'P1'!$B:$AP,41,FALSE),"")</f>
        <v/>
      </c>
      <c r="P75" s="328" t="str">
        <f>IFERROR(VLOOKUP(P74,'P1'!$B:$AP,41,FALSE),"")</f>
        <v/>
      </c>
      <c r="Q75" s="328" t="str">
        <f>IFERROR(VLOOKUP(Q74,'P1'!$B:$AP,41,FALSE),"")</f>
        <v/>
      </c>
      <c r="R75" s="328" t="str">
        <f>IFERROR(VLOOKUP(R74,'P1'!$B:$AP,41,FALSE),"")</f>
        <v/>
      </c>
      <c r="S75" s="328" t="str">
        <f>IFERROR(VLOOKUP(S74,'P1'!$B:$AP,41,FALSE),"")</f>
        <v/>
      </c>
      <c r="T75" s="328" t="str">
        <f>IFERROR(VLOOKUP(T74,'P1'!$B:$AP,41,FALSE),"")</f>
        <v/>
      </c>
      <c r="U75" s="328" t="str">
        <f>IFERROR(VLOOKUP(U74,'P1'!$B:$AP,41,FALSE),"")</f>
        <v/>
      </c>
      <c r="V75" s="328" t="str">
        <f>IFERROR(VLOOKUP(V74,'P1'!$B:$AP,41,FALSE),"")</f>
        <v/>
      </c>
      <c r="W75" s="328" t="str">
        <f>IFERROR(VLOOKUP(W74,'P1'!$B:$AP,41,FALSE),"")</f>
        <v/>
      </c>
      <c r="X75" s="328" t="str">
        <f>IFERROR(VLOOKUP(X74,'P1'!$B:$AP,41,FALSE),"")</f>
        <v/>
      </c>
      <c r="Y75" s="328" t="str">
        <f>IFERROR(VLOOKUP(Y74,'P1'!$B:$AP,41,FALSE),"")</f>
        <v/>
      </c>
      <c r="Z75" s="328" t="str">
        <f>IFERROR(VLOOKUP(Z74,'P1'!$B:$AP,41,FALSE),"")</f>
        <v/>
      </c>
      <c r="AA75" s="328" t="str">
        <f>IFERROR(VLOOKUP(AA74,'P1'!$B:$AP,41,FALSE),"")</f>
        <v/>
      </c>
      <c r="AB75" s="328" t="str">
        <f>IFERROR(VLOOKUP(AB74,'P1'!$B:$AP,41,FALSE),"")</f>
        <v/>
      </c>
      <c r="AC75" s="328" t="str">
        <f>IFERROR(VLOOKUP(AC74,'P1'!$B:$AP,41,FALSE),"")</f>
        <v/>
      </c>
      <c r="AD75" s="328" t="str">
        <f>IFERROR(VLOOKUP(AD74,'P1'!$B:$AP,41,FALSE),"")</f>
        <v/>
      </c>
      <c r="AE75" s="328" t="str">
        <f>IFERROR(VLOOKUP(AE74,'P1'!$B:$AP,41,FALSE),"")</f>
        <v/>
      </c>
      <c r="AF75" s="328" t="str">
        <f>IFERROR(VLOOKUP(AF74,'P1'!$B:$AP,41,FALSE),"")</f>
        <v/>
      </c>
      <c r="AG75" s="328" t="str">
        <f>IFERROR(VLOOKUP(AG74,'P1'!$B:$AP,41,FALSE),"")</f>
        <v/>
      </c>
      <c r="AH75" s="328" t="str">
        <f>IFERROR(VLOOKUP(AH74,'P1'!$B:$AP,41,FALSE),"")</f>
        <v/>
      </c>
      <c r="AI75" s="328" t="str">
        <f>IFERROR(VLOOKUP(AI74,'P1'!$B:$AP,41,FALSE),"")</f>
        <v/>
      </c>
      <c r="AJ75" s="328" t="str">
        <f>IFERROR(VLOOKUP(AJ74,'P1'!$B:$AP,41,FALSE),"")</f>
        <v/>
      </c>
      <c r="AK75" s="328" t="str">
        <f>IFERROR(VLOOKUP(AK74,'P1'!$B:$AP,41,FALSE),"")</f>
        <v/>
      </c>
      <c r="AL75" s="328" t="str">
        <f>IFERROR(VLOOKUP(AL74,'P1'!$B:$AP,41,FALSE),"")</f>
        <v/>
      </c>
      <c r="AM75" s="328" t="str">
        <f>IFERROR(VLOOKUP(AM74,'P1'!$B:$AP,41,FALSE),"")</f>
        <v/>
      </c>
      <c r="AN75" s="549"/>
      <c r="AO75" s="527"/>
      <c r="AP75" s="553"/>
      <c r="AQ75" s="554"/>
      <c r="AR75" s="527"/>
      <c r="AS75" s="527"/>
      <c r="AT75" s="529"/>
      <c r="AU75" s="326" t="str">
        <f t="shared" ref="AU75" si="66">IFERROR(IF($D74="□",($AO74/$AK$6),($AO74/$AK$8)),"")</f>
        <v/>
      </c>
      <c r="AV75" s="326" t="str">
        <f t="shared" ref="AV75" si="67">IFERROR(IF($D74="□",($AN74/$AO$6),($AN74/$AO$8)),"")</f>
        <v/>
      </c>
      <c r="AX75" s="326" t="s">
        <v>565</v>
      </c>
      <c r="AY75" s="326" t="s">
        <v>565</v>
      </c>
    </row>
    <row r="76" spans="1:51" s="302" customFormat="1" ht="12" customHeight="1">
      <c r="A76" s="532"/>
      <c r="B76" s="535"/>
      <c r="C76" s="538"/>
      <c r="D76" s="541"/>
      <c r="E76" s="323"/>
      <c r="F76" s="546"/>
      <c r="G76" s="547"/>
      <c r="H76" s="327" t="s">
        <v>407</v>
      </c>
      <c r="I76" s="328" t="str">
        <f>IFERROR(VLOOKUP(I74,'P1'!$B:$AP,31,FALSE),"")</f>
        <v/>
      </c>
      <c r="J76" s="328" t="str">
        <f>IFERROR(VLOOKUP(J74,'P1'!$B:$AP,31,FALSE),"")</f>
        <v/>
      </c>
      <c r="K76" s="328" t="str">
        <f>IFERROR(VLOOKUP(K74,'P1'!$B:$AP,31,FALSE),"")</f>
        <v/>
      </c>
      <c r="L76" s="328" t="str">
        <f>IFERROR(VLOOKUP(L74,'P1'!$B:$AP,31,FALSE),"")</f>
        <v/>
      </c>
      <c r="M76" s="328" t="str">
        <f>IFERROR(VLOOKUP(M74,'P1'!$B:$AP,31,FALSE),"")</f>
        <v/>
      </c>
      <c r="N76" s="328" t="str">
        <f>IFERROR(VLOOKUP(N74,'P1'!$B:$AP,31,FALSE),"")</f>
        <v/>
      </c>
      <c r="O76" s="328" t="str">
        <f>IFERROR(VLOOKUP(O74,'P1'!$B:$AP,31,FALSE),"")</f>
        <v/>
      </c>
      <c r="P76" s="328" t="str">
        <f>IFERROR(VLOOKUP(P74,'P1'!$B:$AP,31,FALSE),"")</f>
        <v/>
      </c>
      <c r="Q76" s="328" t="str">
        <f>IFERROR(VLOOKUP(Q74,'P1'!$B:$AP,31,FALSE),"")</f>
        <v/>
      </c>
      <c r="R76" s="328" t="str">
        <f>IFERROR(VLOOKUP(R74,'P1'!$B:$AP,31,FALSE),"")</f>
        <v/>
      </c>
      <c r="S76" s="328" t="str">
        <f>IFERROR(VLOOKUP(S74,'P1'!$B:$AP,31,FALSE),"")</f>
        <v/>
      </c>
      <c r="T76" s="328" t="str">
        <f>IFERROR(VLOOKUP(T74,'P1'!$B:$AP,31,FALSE),"")</f>
        <v/>
      </c>
      <c r="U76" s="328" t="str">
        <f>IFERROR(VLOOKUP(U74,'P1'!$B:$AP,31,FALSE),"")</f>
        <v/>
      </c>
      <c r="V76" s="328" t="str">
        <f>IFERROR(VLOOKUP(V74,'P1'!$B:$AP,31,FALSE),"")</f>
        <v/>
      </c>
      <c r="W76" s="328" t="str">
        <f>IFERROR(VLOOKUP(W74,'P1'!$B:$AP,31,FALSE),"")</f>
        <v/>
      </c>
      <c r="X76" s="328" t="str">
        <f>IFERROR(VLOOKUP(X74,'P1'!$B:$AP,31,FALSE),"")</f>
        <v/>
      </c>
      <c r="Y76" s="328" t="str">
        <f>IFERROR(VLOOKUP(Y74,'P1'!$B:$AP,31,FALSE),"")</f>
        <v/>
      </c>
      <c r="Z76" s="328" t="str">
        <f>IFERROR(VLOOKUP(Z74,'P1'!$B:$AP,31,FALSE),"")</f>
        <v/>
      </c>
      <c r="AA76" s="328" t="str">
        <f>IFERROR(VLOOKUP(AA74,'P1'!$B:$AP,31,FALSE),"")</f>
        <v/>
      </c>
      <c r="AB76" s="328" t="str">
        <f>IFERROR(VLOOKUP(AB74,'P1'!$B:$AP,31,FALSE),"")</f>
        <v/>
      </c>
      <c r="AC76" s="328" t="str">
        <f>IFERROR(VLOOKUP(AC74,'P1'!$B:$AP,31,FALSE),"")</f>
        <v/>
      </c>
      <c r="AD76" s="328" t="str">
        <f>IFERROR(VLOOKUP(AD74,'P1'!$B:$AP,31,FALSE),"")</f>
        <v/>
      </c>
      <c r="AE76" s="328" t="str">
        <f>IFERROR(VLOOKUP(AE74,'P1'!$B:$AP,31,FALSE),"")</f>
        <v/>
      </c>
      <c r="AF76" s="328" t="str">
        <f>IFERROR(VLOOKUP(AF74,'P1'!$B:$AP,31,FALSE),"")</f>
        <v/>
      </c>
      <c r="AG76" s="328" t="str">
        <f>IFERROR(VLOOKUP(AG74,'P1'!$B:$AP,31,FALSE),"")</f>
        <v/>
      </c>
      <c r="AH76" s="328" t="str">
        <f>IFERROR(VLOOKUP(AH74,'P1'!$B:$AP,31,FALSE),"")</f>
        <v/>
      </c>
      <c r="AI76" s="328" t="str">
        <f>IFERROR(VLOOKUP(AI74,'P1'!$B:$AP,31,FALSE),"")</f>
        <v/>
      </c>
      <c r="AJ76" s="328" t="str">
        <f>IFERROR(VLOOKUP(AJ74,'P1'!$B:$AP,31,FALSE),"")</f>
        <v/>
      </c>
      <c r="AK76" s="328" t="str">
        <f>IFERROR(VLOOKUP(AK74,'P1'!$B:$AP,31,FALSE),"")</f>
        <v/>
      </c>
      <c r="AL76" s="328" t="str">
        <f>IFERROR(VLOOKUP(AL74,'P1'!$B:$AP,31,FALSE),"")</f>
        <v/>
      </c>
      <c r="AM76" s="328" t="str">
        <f>IFERROR(VLOOKUP(AM74,'P1'!$B:$AP,31,FALSE),"")</f>
        <v/>
      </c>
      <c r="AN76" s="550"/>
      <c r="AO76" s="528"/>
      <c r="AP76" s="555"/>
      <c r="AQ76" s="556"/>
      <c r="AR76" s="528"/>
      <c r="AS76" s="528"/>
      <c r="AT76" s="529"/>
      <c r="AU76" s="329"/>
      <c r="AV76" s="329"/>
      <c r="AX76" s="329"/>
      <c r="AY76" s="329"/>
    </row>
    <row r="77" spans="1:51" s="302" customFormat="1" ht="12" customHeight="1">
      <c r="A77" s="530">
        <v>19</v>
      </c>
      <c r="B77" s="533"/>
      <c r="C77" s="536"/>
      <c r="D77" s="539" t="s">
        <v>400</v>
      </c>
      <c r="E77" s="319"/>
      <c r="F77" s="542"/>
      <c r="G77" s="543"/>
      <c r="H77" s="320" t="s">
        <v>401</v>
      </c>
      <c r="I77" s="321"/>
      <c r="J77" s="321"/>
      <c r="K77" s="321"/>
      <c r="L77" s="321"/>
      <c r="M77" s="321"/>
      <c r="N77" s="321"/>
      <c r="O77" s="321"/>
      <c r="P77" s="321"/>
      <c r="Q77" s="321"/>
      <c r="R77" s="321"/>
      <c r="S77" s="321"/>
      <c r="T77" s="321"/>
      <c r="U77" s="321"/>
      <c r="V77" s="321"/>
      <c r="W77" s="321"/>
      <c r="X77" s="321"/>
      <c r="Y77" s="321"/>
      <c r="Z77" s="321"/>
      <c r="AA77" s="321"/>
      <c r="AB77" s="321"/>
      <c r="AC77" s="321"/>
      <c r="AD77" s="321"/>
      <c r="AE77" s="321"/>
      <c r="AF77" s="321"/>
      <c r="AG77" s="321"/>
      <c r="AH77" s="321"/>
      <c r="AI77" s="321"/>
      <c r="AJ77" s="321"/>
      <c r="AK77" s="321"/>
      <c r="AL77" s="321"/>
      <c r="AM77" s="321"/>
      <c r="AN77" s="548">
        <f t="shared" ref="AN77" si="68">IF(LEFT($AN$1,6)="共同生活援助",SUM(I78:AM78),SUM(I78:AM79))</f>
        <v>0</v>
      </c>
      <c r="AO77" s="526">
        <f>IF($AN$3="４週",AN77/4,AN77/(DAY(EOMONTH($I$21,0))/7))</f>
        <v>0</v>
      </c>
      <c r="AP77" s="551"/>
      <c r="AQ77" s="552"/>
      <c r="AR77" s="526" t="str">
        <f t="shared" ref="AR77" si="69">IF($AN$3="４週",AU78,AV78)</f>
        <v/>
      </c>
      <c r="AS77" s="526"/>
      <c r="AT77" s="529"/>
      <c r="AU77" s="322" t="s">
        <v>402</v>
      </c>
      <c r="AV77" s="322" t="s">
        <v>403</v>
      </c>
      <c r="AX77" s="322" t="s">
        <v>404</v>
      </c>
      <c r="AY77" s="322" t="s">
        <v>405</v>
      </c>
    </row>
    <row r="78" spans="1:51" s="302" customFormat="1" ht="12" customHeight="1">
      <c r="A78" s="531"/>
      <c r="B78" s="534"/>
      <c r="C78" s="537"/>
      <c r="D78" s="540"/>
      <c r="E78" s="323"/>
      <c r="F78" s="544"/>
      <c r="G78" s="545"/>
      <c r="H78" s="324" t="s">
        <v>406</v>
      </c>
      <c r="I78" s="328" t="str">
        <f>IFERROR(VLOOKUP(I77,'P1'!$B:$AP,41,FALSE),"")</f>
        <v/>
      </c>
      <c r="J78" s="328" t="str">
        <f>IFERROR(VLOOKUP(J77,'P1'!$B:$AP,41,FALSE),"")</f>
        <v/>
      </c>
      <c r="K78" s="328" t="str">
        <f>IFERROR(VLOOKUP(K77,'P1'!$B:$AP,41,FALSE),"")</f>
        <v/>
      </c>
      <c r="L78" s="328" t="str">
        <f>IFERROR(VLOOKUP(L77,'P1'!$B:$AP,41,FALSE),"")</f>
        <v/>
      </c>
      <c r="M78" s="328" t="str">
        <f>IFERROR(VLOOKUP(M77,'P1'!$B:$AP,41,FALSE),"")</f>
        <v/>
      </c>
      <c r="N78" s="328" t="str">
        <f>IFERROR(VLOOKUP(N77,'P1'!$B:$AP,41,FALSE),"")</f>
        <v/>
      </c>
      <c r="O78" s="328" t="str">
        <f>IFERROR(VLOOKUP(O77,'P1'!$B:$AP,41,FALSE),"")</f>
        <v/>
      </c>
      <c r="P78" s="328" t="str">
        <f>IFERROR(VLOOKUP(P77,'P1'!$B:$AP,41,FALSE),"")</f>
        <v/>
      </c>
      <c r="Q78" s="328" t="str">
        <f>IFERROR(VLOOKUP(Q77,'P1'!$B:$AP,41,FALSE),"")</f>
        <v/>
      </c>
      <c r="R78" s="328" t="str">
        <f>IFERROR(VLOOKUP(R77,'P1'!$B:$AP,41,FALSE),"")</f>
        <v/>
      </c>
      <c r="S78" s="328" t="str">
        <f>IFERROR(VLOOKUP(S77,'P1'!$B:$AP,41,FALSE),"")</f>
        <v/>
      </c>
      <c r="T78" s="328" t="str">
        <f>IFERROR(VLOOKUP(T77,'P1'!$B:$AP,41,FALSE),"")</f>
        <v/>
      </c>
      <c r="U78" s="328" t="str">
        <f>IFERROR(VLOOKUP(U77,'P1'!$B:$AP,41,FALSE),"")</f>
        <v/>
      </c>
      <c r="V78" s="328" t="str">
        <f>IFERROR(VLOOKUP(V77,'P1'!$B:$AP,41,FALSE),"")</f>
        <v/>
      </c>
      <c r="W78" s="328" t="str">
        <f>IFERROR(VLOOKUP(W77,'P1'!$B:$AP,41,FALSE),"")</f>
        <v/>
      </c>
      <c r="X78" s="328" t="str">
        <f>IFERROR(VLOOKUP(X77,'P1'!$B:$AP,41,FALSE),"")</f>
        <v/>
      </c>
      <c r="Y78" s="328" t="str">
        <f>IFERROR(VLOOKUP(Y77,'P1'!$B:$AP,41,FALSE),"")</f>
        <v/>
      </c>
      <c r="Z78" s="328" t="str">
        <f>IFERROR(VLOOKUP(Z77,'P1'!$B:$AP,41,FALSE),"")</f>
        <v/>
      </c>
      <c r="AA78" s="328" t="str">
        <f>IFERROR(VLOOKUP(AA77,'P1'!$B:$AP,41,FALSE),"")</f>
        <v/>
      </c>
      <c r="AB78" s="328" t="str">
        <f>IFERROR(VLOOKUP(AB77,'P1'!$B:$AP,41,FALSE),"")</f>
        <v/>
      </c>
      <c r="AC78" s="328" t="str">
        <f>IFERROR(VLOOKUP(AC77,'P1'!$B:$AP,41,FALSE),"")</f>
        <v/>
      </c>
      <c r="AD78" s="328" t="str">
        <f>IFERROR(VLOOKUP(AD77,'P1'!$B:$AP,41,FALSE),"")</f>
        <v/>
      </c>
      <c r="AE78" s="328" t="str">
        <f>IFERROR(VLOOKUP(AE77,'P1'!$B:$AP,41,FALSE),"")</f>
        <v/>
      </c>
      <c r="AF78" s="328" t="str">
        <f>IFERROR(VLOOKUP(AF77,'P1'!$B:$AP,41,FALSE),"")</f>
        <v/>
      </c>
      <c r="AG78" s="328" t="str">
        <f>IFERROR(VLOOKUP(AG77,'P1'!$B:$AP,41,FALSE),"")</f>
        <v/>
      </c>
      <c r="AH78" s="328" t="str">
        <f>IFERROR(VLOOKUP(AH77,'P1'!$B:$AP,41,FALSE),"")</f>
        <v/>
      </c>
      <c r="AI78" s="328" t="str">
        <f>IFERROR(VLOOKUP(AI77,'P1'!$B:$AP,41,FALSE),"")</f>
        <v/>
      </c>
      <c r="AJ78" s="328" t="str">
        <f>IFERROR(VLOOKUP(AJ77,'P1'!$B:$AP,41,FALSE),"")</f>
        <v/>
      </c>
      <c r="AK78" s="328" t="str">
        <f>IFERROR(VLOOKUP(AK77,'P1'!$B:$AP,41,FALSE),"")</f>
        <v/>
      </c>
      <c r="AL78" s="328" t="str">
        <f>IFERROR(VLOOKUP(AL77,'P1'!$B:$AP,41,FALSE),"")</f>
        <v/>
      </c>
      <c r="AM78" s="328" t="str">
        <f>IFERROR(VLOOKUP(AM77,'P1'!$B:$AP,41,FALSE),"")</f>
        <v/>
      </c>
      <c r="AN78" s="549"/>
      <c r="AO78" s="527"/>
      <c r="AP78" s="553"/>
      <c r="AQ78" s="554"/>
      <c r="AR78" s="527"/>
      <c r="AS78" s="527"/>
      <c r="AT78" s="529"/>
      <c r="AU78" s="326" t="str">
        <f t="shared" ref="AU78" si="70">IFERROR(IF($D77="□",($AO77/$AK$6),($AO77/$AK$8)),"")</f>
        <v/>
      </c>
      <c r="AV78" s="326" t="str">
        <f t="shared" ref="AV78" si="71">IFERROR(IF($D77="□",($AN77/$AO$6),($AN77/$AO$8)),"")</f>
        <v/>
      </c>
      <c r="AX78" s="326" t="s">
        <v>565</v>
      </c>
      <c r="AY78" s="326" t="s">
        <v>565</v>
      </c>
    </row>
    <row r="79" spans="1:51" s="302" customFormat="1" ht="12" customHeight="1">
      <c r="A79" s="532"/>
      <c r="B79" s="535"/>
      <c r="C79" s="538"/>
      <c r="D79" s="541"/>
      <c r="E79" s="323"/>
      <c r="F79" s="546"/>
      <c r="G79" s="547"/>
      <c r="H79" s="327" t="s">
        <v>407</v>
      </c>
      <c r="I79" s="328" t="str">
        <f>IFERROR(VLOOKUP(I77,'P1'!$B:$AP,31,FALSE),"")</f>
        <v/>
      </c>
      <c r="J79" s="328" t="str">
        <f>IFERROR(VLOOKUP(J77,'P1'!$B:$AP,31,FALSE),"")</f>
        <v/>
      </c>
      <c r="K79" s="328" t="str">
        <f>IFERROR(VLOOKUP(K77,'P1'!$B:$AP,31,FALSE),"")</f>
        <v/>
      </c>
      <c r="L79" s="328" t="str">
        <f>IFERROR(VLOOKUP(L77,'P1'!$B:$AP,31,FALSE),"")</f>
        <v/>
      </c>
      <c r="M79" s="328" t="str">
        <f>IFERROR(VLOOKUP(M77,'P1'!$B:$AP,31,FALSE),"")</f>
        <v/>
      </c>
      <c r="N79" s="328" t="str">
        <f>IFERROR(VLOOKUP(N77,'P1'!$B:$AP,31,FALSE),"")</f>
        <v/>
      </c>
      <c r="O79" s="328" t="str">
        <f>IFERROR(VLOOKUP(O77,'P1'!$B:$AP,31,FALSE),"")</f>
        <v/>
      </c>
      <c r="P79" s="328" t="str">
        <f>IFERROR(VLOOKUP(P77,'P1'!$B:$AP,31,FALSE),"")</f>
        <v/>
      </c>
      <c r="Q79" s="328" t="str">
        <f>IFERROR(VLOOKUP(Q77,'P1'!$B:$AP,31,FALSE),"")</f>
        <v/>
      </c>
      <c r="R79" s="328" t="str">
        <f>IFERROR(VLOOKUP(R77,'P1'!$B:$AP,31,FALSE),"")</f>
        <v/>
      </c>
      <c r="S79" s="328" t="str">
        <f>IFERROR(VLOOKUP(S77,'P1'!$B:$AP,31,FALSE),"")</f>
        <v/>
      </c>
      <c r="T79" s="328" t="str">
        <f>IFERROR(VLOOKUP(T77,'P1'!$B:$AP,31,FALSE),"")</f>
        <v/>
      </c>
      <c r="U79" s="328" t="str">
        <f>IFERROR(VLOOKUP(U77,'P1'!$B:$AP,31,FALSE),"")</f>
        <v/>
      </c>
      <c r="V79" s="328" t="str">
        <f>IFERROR(VLOOKUP(V77,'P1'!$B:$AP,31,FALSE),"")</f>
        <v/>
      </c>
      <c r="W79" s="328" t="str">
        <f>IFERROR(VLOOKUP(W77,'P1'!$B:$AP,31,FALSE),"")</f>
        <v/>
      </c>
      <c r="X79" s="328" t="str">
        <f>IFERROR(VLOOKUP(X77,'P1'!$B:$AP,31,FALSE),"")</f>
        <v/>
      </c>
      <c r="Y79" s="328" t="str">
        <f>IFERROR(VLOOKUP(Y77,'P1'!$B:$AP,31,FALSE),"")</f>
        <v/>
      </c>
      <c r="Z79" s="328" t="str">
        <f>IFERROR(VLOOKUP(Z77,'P1'!$B:$AP,31,FALSE),"")</f>
        <v/>
      </c>
      <c r="AA79" s="328" t="str">
        <f>IFERROR(VLOOKUP(AA77,'P1'!$B:$AP,31,FALSE),"")</f>
        <v/>
      </c>
      <c r="AB79" s="328" t="str">
        <f>IFERROR(VLOOKUP(AB77,'P1'!$B:$AP,31,FALSE),"")</f>
        <v/>
      </c>
      <c r="AC79" s="328" t="str">
        <f>IFERROR(VLOOKUP(AC77,'P1'!$B:$AP,31,FALSE),"")</f>
        <v/>
      </c>
      <c r="AD79" s="328" t="str">
        <f>IFERROR(VLOOKUP(AD77,'P1'!$B:$AP,31,FALSE),"")</f>
        <v/>
      </c>
      <c r="AE79" s="328" t="str">
        <f>IFERROR(VLOOKUP(AE77,'P1'!$B:$AP,31,FALSE),"")</f>
        <v/>
      </c>
      <c r="AF79" s="328" t="str">
        <f>IFERROR(VLOOKUP(AF77,'P1'!$B:$AP,31,FALSE),"")</f>
        <v/>
      </c>
      <c r="AG79" s="328" t="str">
        <f>IFERROR(VLOOKUP(AG77,'P1'!$B:$AP,31,FALSE),"")</f>
        <v/>
      </c>
      <c r="AH79" s="328" t="str">
        <f>IFERROR(VLOOKUP(AH77,'P1'!$B:$AP,31,FALSE),"")</f>
        <v/>
      </c>
      <c r="AI79" s="328" t="str">
        <f>IFERROR(VLOOKUP(AI77,'P1'!$B:$AP,31,FALSE),"")</f>
        <v/>
      </c>
      <c r="AJ79" s="328" t="str">
        <f>IFERROR(VLOOKUP(AJ77,'P1'!$B:$AP,31,FALSE),"")</f>
        <v/>
      </c>
      <c r="AK79" s="328" t="str">
        <f>IFERROR(VLOOKUP(AK77,'P1'!$B:$AP,31,FALSE),"")</f>
        <v/>
      </c>
      <c r="AL79" s="328" t="str">
        <f>IFERROR(VLOOKUP(AL77,'P1'!$B:$AP,31,FALSE),"")</f>
        <v/>
      </c>
      <c r="AM79" s="328" t="str">
        <f>IFERROR(VLOOKUP(AM77,'P1'!$B:$AP,31,FALSE),"")</f>
        <v/>
      </c>
      <c r="AN79" s="550"/>
      <c r="AO79" s="528"/>
      <c r="AP79" s="555"/>
      <c r="AQ79" s="556"/>
      <c r="AR79" s="528"/>
      <c r="AS79" s="528"/>
      <c r="AT79" s="529"/>
      <c r="AU79" s="329"/>
      <c r="AV79" s="329"/>
      <c r="AX79" s="329"/>
      <c r="AY79" s="329"/>
    </row>
    <row r="80" spans="1:51" s="302" customFormat="1" ht="12" customHeight="1">
      <c r="A80" s="530">
        <v>20</v>
      </c>
      <c r="B80" s="533"/>
      <c r="C80" s="536"/>
      <c r="D80" s="539" t="s">
        <v>400</v>
      </c>
      <c r="E80" s="319"/>
      <c r="F80" s="542"/>
      <c r="G80" s="543"/>
      <c r="H80" s="320" t="s">
        <v>401</v>
      </c>
      <c r="I80" s="321"/>
      <c r="J80" s="321"/>
      <c r="K80" s="321"/>
      <c r="L80" s="321"/>
      <c r="M80" s="321"/>
      <c r="N80" s="321"/>
      <c r="O80" s="321"/>
      <c r="P80" s="321"/>
      <c r="Q80" s="321"/>
      <c r="R80" s="321"/>
      <c r="S80" s="321"/>
      <c r="T80" s="321"/>
      <c r="U80" s="321"/>
      <c r="V80" s="321"/>
      <c r="W80" s="321"/>
      <c r="X80" s="321"/>
      <c r="Y80" s="321"/>
      <c r="Z80" s="321"/>
      <c r="AA80" s="321"/>
      <c r="AB80" s="321"/>
      <c r="AC80" s="321"/>
      <c r="AD80" s="321"/>
      <c r="AE80" s="321"/>
      <c r="AF80" s="321"/>
      <c r="AG80" s="321"/>
      <c r="AH80" s="321"/>
      <c r="AI80" s="321"/>
      <c r="AJ80" s="321"/>
      <c r="AK80" s="321"/>
      <c r="AL80" s="321"/>
      <c r="AM80" s="321"/>
      <c r="AN80" s="548">
        <f t="shared" ref="AN80" si="72">IF(LEFT($AN$1,6)="共同生活援助",SUM(I81:AM81),SUM(I81:AM82))</f>
        <v>0</v>
      </c>
      <c r="AO80" s="526">
        <f>IF($AN$3="４週",AN80/4,AN80/(DAY(EOMONTH($I$21,0))/7))</f>
        <v>0</v>
      </c>
      <c r="AP80" s="551"/>
      <c r="AQ80" s="552"/>
      <c r="AR80" s="526" t="str">
        <f t="shared" ref="AR80" si="73">IF($AN$3="４週",AU81,AV81)</f>
        <v/>
      </c>
      <c r="AS80" s="526"/>
      <c r="AT80" s="529"/>
      <c r="AU80" s="322" t="s">
        <v>402</v>
      </c>
      <c r="AV80" s="322" t="s">
        <v>403</v>
      </c>
      <c r="AX80" s="322" t="s">
        <v>404</v>
      </c>
      <c r="AY80" s="322" t="s">
        <v>405</v>
      </c>
    </row>
    <row r="81" spans="1:51" s="302" customFormat="1" ht="12" customHeight="1">
      <c r="A81" s="531"/>
      <c r="B81" s="534"/>
      <c r="C81" s="537"/>
      <c r="D81" s="540"/>
      <c r="E81" s="323"/>
      <c r="F81" s="544"/>
      <c r="G81" s="545"/>
      <c r="H81" s="324" t="s">
        <v>406</v>
      </c>
      <c r="I81" s="328" t="str">
        <f>IFERROR(VLOOKUP(I80,'P1'!$B:$AP,41,FALSE),"")</f>
        <v/>
      </c>
      <c r="J81" s="328" t="str">
        <f>IFERROR(VLOOKUP(J80,'P1'!$B:$AP,41,FALSE),"")</f>
        <v/>
      </c>
      <c r="K81" s="328" t="str">
        <f>IFERROR(VLOOKUP(K80,'P1'!$B:$AP,41,FALSE),"")</f>
        <v/>
      </c>
      <c r="L81" s="328" t="str">
        <f>IFERROR(VLOOKUP(L80,'P1'!$B:$AP,41,FALSE),"")</f>
        <v/>
      </c>
      <c r="M81" s="328" t="str">
        <f>IFERROR(VLOOKUP(M80,'P1'!$B:$AP,41,FALSE),"")</f>
        <v/>
      </c>
      <c r="N81" s="328" t="str">
        <f>IFERROR(VLOOKUP(N80,'P1'!$B:$AP,41,FALSE),"")</f>
        <v/>
      </c>
      <c r="O81" s="328" t="str">
        <f>IFERROR(VLOOKUP(O80,'P1'!$B:$AP,41,FALSE),"")</f>
        <v/>
      </c>
      <c r="P81" s="328" t="str">
        <f>IFERROR(VLOOKUP(P80,'P1'!$B:$AP,41,FALSE),"")</f>
        <v/>
      </c>
      <c r="Q81" s="328" t="str">
        <f>IFERROR(VLOOKUP(Q80,'P1'!$B:$AP,41,FALSE),"")</f>
        <v/>
      </c>
      <c r="R81" s="328" t="str">
        <f>IFERROR(VLOOKUP(R80,'P1'!$B:$AP,41,FALSE),"")</f>
        <v/>
      </c>
      <c r="S81" s="328" t="str">
        <f>IFERROR(VLOOKUP(S80,'P1'!$B:$AP,41,FALSE),"")</f>
        <v/>
      </c>
      <c r="T81" s="328" t="str">
        <f>IFERROR(VLOOKUP(T80,'P1'!$B:$AP,41,FALSE),"")</f>
        <v/>
      </c>
      <c r="U81" s="328" t="str">
        <f>IFERROR(VLOOKUP(U80,'P1'!$B:$AP,41,FALSE),"")</f>
        <v/>
      </c>
      <c r="V81" s="328" t="str">
        <f>IFERROR(VLOOKUP(V80,'P1'!$B:$AP,41,FALSE),"")</f>
        <v/>
      </c>
      <c r="W81" s="328" t="str">
        <f>IFERROR(VLOOKUP(W80,'P1'!$B:$AP,41,FALSE),"")</f>
        <v/>
      </c>
      <c r="X81" s="328" t="str">
        <f>IFERROR(VLOOKUP(X80,'P1'!$B:$AP,41,FALSE),"")</f>
        <v/>
      </c>
      <c r="Y81" s="328" t="str">
        <f>IFERROR(VLOOKUP(Y80,'P1'!$B:$AP,41,FALSE),"")</f>
        <v/>
      </c>
      <c r="Z81" s="328" t="str">
        <f>IFERROR(VLOOKUP(Z80,'P1'!$B:$AP,41,FALSE),"")</f>
        <v/>
      </c>
      <c r="AA81" s="328" t="str">
        <f>IFERROR(VLOOKUP(AA80,'P1'!$B:$AP,41,FALSE),"")</f>
        <v/>
      </c>
      <c r="AB81" s="328" t="str">
        <f>IFERROR(VLOOKUP(AB80,'P1'!$B:$AP,41,FALSE),"")</f>
        <v/>
      </c>
      <c r="AC81" s="328" t="str">
        <f>IFERROR(VLOOKUP(AC80,'P1'!$B:$AP,41,FALSE),"")</f>
        <v/>
      </c>
      <c r="AD81" s="328" t="str">
        <f>IFERROR(VLOOKUP(AD80,'P1'!$B:$AP,41,FALSE),"")</f>
        <v/>
      </c>
      <c r="AE81" s="328" t="str">
        <f>IFERROR(VLOOKUP(AE80,'P1'!$B:$AP,41,FALSE),"")</f>
        <v/>
      </c>
      <c r="AF81" s="328" t="str">
        <f>IFERROR(VLOOKUP(AF80,'P1'!$B:$AP,41,FALSE),"")</f>
        <v/>
      </c>
      <c r="AG81" s="328" t="str">
        <f>IFERROR(VLOOKUP(AG80,'P1'!$B:$AP,41,FALSE),"")</f>
        <v/>
      </c>
      <c r="AH81" s="328" t="str">
        <f>IFERROR(VLOOKUP(AH80,'P1'!$B:$AP,41,FALSE),"")</f>
        <v/>
      </c>
      <c r="AI81" s="328" t="str">
        <f>IFERROR(VLOOKUP(AI80,'P1'!$B:$AP,41,FALSE),"")</f>
        <v/>
      </c>
      <c r="AJ81" s="328" t="str">
        <f>IFERROR(VLOOKUP(AJ80,'P1'!$B:$AP,41,FALSE),"")</f>
        <v/>
      </c>
      <c r="AK81" s="328" t="str">
        <f>IFERROR(VLOOKUP(AK80,'P1'!$B:$AP,41,FALSE),"")</f>
        <v/>
      </c>
      <c r="AL81" s="328" t="str">
        <f>IFERROR(VLOOKUP(AL80,'P1'!$B:$AP,41,FALSE),"")</f>
        <v/>
      </c>
      <c r="AM81" s="328" t="str">
        <f>IFERROR(VLOOKUP(AM80,'P1'!$B:$AP,41,FALSE),"")</f>
        <v/>
      </c>
      <c r="AN81" s="549"/>
      <c r="AO81" s="527"/>
      <c r="AP81" s="553"/>
      <c r="AQ81" s="554"/>
      <c r="AR81" s="527"/>
      <c r="AS81" s="527"/>
      <c r="AT81" s="529"/>
      <c r="AU81" s="326" t="str">
        <f t="shared" ref="AU81" si="74">IFERROR(IF($D80="□",($AO80/$AK$6),($AO80/$AK$8)),"")</f>
        <v/>
      </c>
      <c r="AV81" s="326" t="str">
        <f t="shared" ref="AV81" si="75">IFERROR(IF($D80="□",($AN80/$AO$6),($AN80/$AO$8)),"")</f>
        <v/>
      </c>
      <c r="AX81" s="326" t="s">
        <v>565</v>
      </c>
      <c r="AY81" s="326" t="s">
        <v>565</v>
      </c>
    </row>
    <row r="82" spans="1:51" s="302" customFormat="1" ht="12" customHeight="1">
      <c r="A82" s="532"/>
      <c r="B82" s="535"/>
      <c r="C82" s="538"/>
      <c r="D82" s="541"/>
      <c r="E82" s="323"/>
      <c r="F82" s="546"/>
      <c r="G82" s="547"/>
      <c r="H82" s="327" t="s">
        <v>407</v>
      </c>
      <c r="I82" s="328" t="str">
        <f>IFERROR(VLOOKUP(I80,'P1'!$B:$AP,31,FALSE),"")</f>
        <v/>
      </c>
      <c r="J82" s="328" t="str">
        <f>IFERROR(VLOOKUP(J80,'P1'!$B:$AP,31,FALSE),"")</f>
        <v/>
      </c>
      <c r="K82" s="328" t="str">
        <f>IFERROR(VLOOKUP(K80,'P1'!$B:$AP,31,FALSE),"")</f>
        <v/>
      </c>
      <c r="L82" s="328" t="str">
        <f>IFERROR(VLOOKUP(L80,'P1'!$B:$AP,31,FALSE),"")</f>
        <v/>
      </c>
      <c r="M82" s="328" t="str">
        <f>IFERROR(VLOOKUP(M80,'P1'!$B:$AP,31,FALSE),"")</f>
        <v/>
      </c>
      <c r="N82" s="328" t="str">
        <f>IFERROR(VLOOKUP(N80,'P1'!$B:$AP,31,FALSE),"")</f>
        <v/>
      </c>
      <c r="O82" s="328" t="str">
        <f>IFERROR(VLOOKUP(O80,'P1'!$B:$AP,31,FALSE),"")</f>
        <v/>
      </c>
      <c r="P82" s="328" t="str">
        <f>IFERROR(VLOOKUP(P80,'P1'!$B:$AP,31,FALSE),"")</f>
        <v/>
      </c>
      <c r="Q82" s="328" t="str">
        <f>IFERROR(VLOOKUP(Q80,'P1'!$B:$AP,31,FALSE),"")</f>
        <v/>
      </c>
      <c r="R82" s="328" t="str">
        <f>IFERROR(VLOOKUP(R80,'P1'!$B:$AP,31,FALSE),"")</f>
        <v/>
      </c>
      <c r="S82" s="328" t="str">
        <f>IFERROR(VLOOKUP(S80,'P1'!$B:$AP,31,FALSE),"")</f>
        <v/>
      </c>
      <c r="T82" s="328" t="str">
        <f>IFERROR(VLOOKUP(T80,'P1'!$B:$AP,31,FALSE),"")</f>
        <v/>
      </c>
      <c r="U82" s="328" t="str">
        <f>IFERROR(VLOOKUP(U80,'P1'!$B:$AP,31,FALSE),"")</f>
        <v/>
      </c>
      <c r="V82" s="328" t="str">
        <f>IFERROR(VLOOKUP(V80,'P1'!$B:$AP,31,FALSE),"")</f>
        <v/>
      </c>
      <c r="W82" s="328" t="str">
        <f>IFERROR(VLOOKUP(W80,'P1'!$B:$AP,31,FALSE),"")</f>
        <v/>
      </c>
      <c r="X82" s="328" t="str">
        <f>IFERROR(VLOOKUP(X80,'P1'!$B:$AP,31,FALSE),"")</f>
        <v/>
      </c>
      <c r="Y82" s="328" t="str">
        <f>IFERROR(VLOOKUP(Y80,'P1'!$B:$AP,31,FALSE),"")</f>
        <v/>
      </c>
      <c r="Z82" s="328" t="str">
        <f>IFERROR(VLOOKUP(Z80,'P1'!$B:$AP,31,FALSE),"")</f>
        <v/>
      </c>
      <c r="AA82" s="328" t="str">
        <f>IFERROR(VLOOKUP(AA80,'P1'!$B:$AP,31,FALSE),"")</f>
        <v/>
      </c>
      <c r="AB82" s="328" t="str">
        <f>IFERROR(VLOOKUP(AB80,'P1'!$B:$AP,31,FALSE),"")</f>
        <v/>
      </c>
      <c r="AC82" s="328" t="str">
        <f>IFERROR(VLOOKUP(AC80,'P1'!$B:$AP,31,FALSE),"")</f>
        <v/>
      </c>
      <c r="AD82" s="328" t="str">
        <f>IFERROR(VLOOKUP(AD80,'P1'!$B:$AP,31,FALSE),"")</f>
        <v/>
      </c>
      <c r="AE82" s="328" t="str">
        <f>IFERROR(VLOOKUP(AE80,'P1'!$B:$AP,31,FALSE),"")</f>
        <v/>
      </c>
      <c r="AF82" s="328" t="str">
        <f>IFERROR(VLOOKUP(AF80,'P1'!$B:$AP,31,FALSE),"")</f>
        <v/>
      </c>
      <c r="AG82" s="328" t="str">
        <f>IFERROR(VLOOKUP(AG80,'P1'!$B:$AP,31,FALSE),"")</f>
        <v/>
      </c>
      <c r="AH82" s="328" t="str">
        <f>IFERROR(VLOOKUP(AH80,'P1'!$B:$AP,31,FALSE),"")</f>
        <v/>
      </c>
      <c r="AI82" s="328" t="str">
        <f>IFERROR(VLOOKUP(AI80,'P1'!$B:$AP,31,FALSE),"")</f>
        <v/>
      </c>
      <c r="AJ82" s="328" t="str">
        <f>IFERROR(VLOOKUP(AJ80,'P1'!$B:$AP,31,FALSE),"")</f>
        <v/>
      </c>
      <c r="AK82" s="328" t="str">
        <f>IFERROR(VLOOKUP(AK80,'P1'!$B:$AP,31,FALSE),"")</f>
        <v/>
      </c>
      <c r="AL82" s="328" t="str">
        <f>IFERROR(VLOOKUP(AL80,'P1'!$B:$AP,31,FALSE),"")</f>
        <v/>
      </c>
      <c r="AM82" s="328" t="str">
        <f>IFERROR(VLOOKUP(AM80,'P1'!$B:$AP,31,FALSE),"")</f>
        <v/>
      </c>
      <c r="AN82" s="550"/>
      <c r="AO82" s="528"/>
      <c r="AP82" s="555"/>
      <c r="AQ82" s="556"/>
      <c r="AR82" s="528"/>
      <c r="AS82" s="528"/>
      <c r="AT82" s="529"/>
      <c r="AU82" s="329"/>
      <c r="AV82" s="329"/>
      <c r="AX82" s="329"/>
      <c r="AY82" s="329"/>
    </row>
    <row r="83" spans="1:51" s="302" customFormat="1" ht="12" customHeight="1">
      <c r="A83" s="530">
        <v>21</v>
      </c>
      <c r="B83" s="533"/>
      <c r="C83" s="536"/>
      <c r="D83" s="539" t="s">
        <v>400</v>
      </c>
      <c r="E83" s="319"/>
      <c r="F83" s="542"/>
      <c r="G83" s="543"/>
      <c r="H83" s="320" t="s">
        <v>401</v>
      </c>
      <c r="I83" s="321"/>
      <c r="J83" s="321"/>
      <c r="K83" s="321"/>
      <c r="L83" s="321"/>
      <c r="M83" s="321"/>
      <c r="N83" s="321"/>
      <c r="O83" s="321"/>
      <c r="P83" s="321"/>
      <c r="Q83" s="321"/>
      <c r="R83" s="321"/>
      <c r="S83" s="321"/>
      <c r="T83" s="321"/>
      <c r="U83" s="321"/>
      <c r="V83" s="321"/>
      <c r="W83" s="321"/>
      <c r="X83" s="321"/>
      <c r="Y83" s="321"/>
      <c r="Z83" s="321"/>
      <c r="AA83" s="321"/>
      <c r="AB83" s="321"/>
      <c r="AC83" s="321"/>
      <c r="AD83" s="321"/>
      <c r="AE83" s="321"/>
      <c r="AF83" s="321"/>
      <c r="AG83" s="321"/>
      <c r="AH83" s="321"/>
      <c r="AI83" s="321"/>
      <c r="AJ83" s="321"/>
      <c r="AK83" s="321"/>
      <c r="AL83" s="321"/>
      <c r="AM83" s="321"/>
      <c r="AN83" s="548">
        <f t="shared" ref="AN83" si="76">IF(LEFT($AN$1,6)="共同生活援助",SUM(I84:AM84),SUM(I84:AM85))</f>
        <v>0</v>
      </c>
      <c r="AO83" s="526">
        <f>IF($AN$3="４週",AN83/4,AN83/(DAY(EOMONTH($I$21,0))/7))</f>
        <v>0</v>
      </c>
      <c r="AP83" s="551"/>
      <c r="AQ83" s="552"/>
      <c r="AR83" s="526" t="str">
        <f t="shared" ref="AR83" si="77">IF($AN$3="４週",AU84,AV84)</f>
        <v/>
      </c>
      <c r="AS83" s="526"/>
      <c r="AT83" s="529"/>
      <c r="AU83" s="322" t="s">
        <v>402</v>
      </c>
      <c r="AV83" s="322" t="s">
        <v>403</v>
      </c>
      <c r="AX83" s="322" t="s">
        <v>404</v>
      </c>
      <c r="AY83" s="322" t="s">
        <v>405</v>
      </c>
    </row>
    <row r="84" spans="1:51" s="302" customFormat="1" ht="12" customHeight="1">
      <c r="A84" s="531"/>
      <c r="B84" s="534"/>
      <c r="C84" s="537"/>
      <c r="D84" s="540"/>
      <c r="E84" s="323"/>
      <c r="F84" s="544"/>
      <c r="G84" s="545"/>
      <c r="H84" s="324" t="s">
        <v>406</v>
      </c>
      <c r="I84" s="328" t="str">
        <f>IFERROR(VLOOKUP(I83,'P1'!$B:$AP,41,FALSE),"")</f>
        <v/>
      </c>
      <c r="J84" s="328" t="str">
        <f>IFERROR(VLOOKUP(J83,'P1'!$B:$AP,41,FALSE),"")</f>
        <v/>
      </c>
      <c r="K84" s="328" t="str">
        <f>IFERROR(VLOOKUP(K83,'P1'!$B:$AP,41,FALSE),"")</f>
        <v/>
      </c>
      <c r="L84" s="328" t="str">
        <f>IFERROR(VLOOKUP(L83,'P1'!$B:$AP,41,FALSE),"")</f>
        <v/>
      </c>
      <c r="M84" s="328" t="str">
        <f>IFERROR(VLOOKUP(M83,'P1'!$B:$AP,41,FALSE),"")</f>
        <v/>
      </c>
      <c r="N84" s="328" t="str">
        <f>IFERROR(VLOOKUP(N83,'P1'!$B:$AP,41,FALSE),"")</f>
        <v/>
      </c>
      <c r="O84" s="328" t="str">
        <f>IFERROR(VLOOKUP(O83,'P1'!$B:$AP,41,FALSE),"")</f>
        <v/>
      </c>
      <c r="P84" s="328" t="str">
        <f>IFERROR(VLOOKUP(P83,'P1'!$B:$AP,41,FALSE),"")</f>
        <v/>
      </c>
      <c r="Q84" s="328" t="str">
        <f>IFERROR(VLOOKUP(Q83,'P1'!$B:$AP,41,FALSE),"")</f>
        <v/>
      </c>
      <c r="R84" s="328" t="str">
        <f>IFERROR(VLOOKUP(R83,'P1'!$B:$AP,41,FALSE),"")</f>
        <v/>
      </c>
      <c r="S84" s="328" t="str">
        <f>IFERROR(VLOOKUP(S83,'P1'!$B:$AP,41,FALSE),"")</f>
        <v/>
      </c>
      <c r="T84" s="328" t="str">
        <f>IFERROR(VLOOKUP(T83,'P1'!$B:$AP,41,FALSE),"")</f>
        <v/>
      </c>
      <c r="U84" s="328" t="str">
        <f>IFERROR(VLOOKUP(U83,'P1'!$B:$AP,41,FALSE),"")</f>
        <v/>
      </c>
      <c r="V84" s="328" t="str">
        <f>IFERROR(VLOOKUP(V83,'P1'!$B:$AP,41,FALSE),"")</f>
        <v/>
      </c>
      <c r="W84" s="328" t="str">
        <f>IFERROR(VLOOKUP(W83,'P1'!$B:$AP,41,FALSE),"")</f>
        <v/>
      </c>
      <c r="X84" s="328" t="str">
        <f>IFERROR(VLOOKUP(X83,'P1'!$B:$AP,41,FALSE),"")</f>
        <v/>
      </c>
      <c r="Y84" s="328" t="str">
        <f>IFERROR(VLOOKUP(Y83,'P1'!$B:$AP,41,FALSE),"")</f>
        <v/>
      </c>
      <c r="Z84" s="328" t="str">
        <f>IFERROR(VLOOKUP(Z83,'P1'!$B:$AP,41,FALSE),"")</f>
        <v/>
      </c>
      <c r="AA84" s="328" t="str">
        <f>IFERROR(VLOOKUP(AA83,'P1'!$B:$AP,41,FALSE),"")</f>
        <v/>
      </c>
      <c r="AB84" s="328" t="str">
        <f>IFERROR(VLOOKUP(AB83,'P1'!$B:$AP,41,FALSE),"")</f>
        <v/>
      </c>
      <c r="AC84" s="328" t="str">
        <f>IFERROR(VLOOKUP(AC83,'P1'!$B:$AP,41,FALSE),"")</f>
        <v/>
      </c>
      <c r="AD84" s="328" t="str">
        <f>IFERROR(VLOOKUP(AD83,'P1'!$B:$AP,41,FALSE),"")</f>
        <v/>
      </c>
      <c r="AE84" s="328" t="str">
        <f>IFERROR(VLOOKUP(AE83,'P1'!$B:$AP,41,FALSE),"")</f>
        <v/>
      </c>
      <c r="AF84" s="328" t="str">
        <f>IFERROR(VLOOKUP(AF83,'P1'!$B:$AP,41,FALSE),"")</f>
        <v/>
      </c>
      <c r="AG84" s="328" t="str">
        <f>IFERROR(VLOOKUP(AG83,'P1'!$B:$AP,41,FALSE),"")</f>
        <v/>
      </c>
      <c r="AH84" s="328" t="str">
        <f>IFERROR(VLOOKUP(AH83,'P1'!$B:$AP,41,FALSE),"")</f>
        <v/>
      </c>
      <c r="AI84" s="328" t="str">
        <f>IFERROR(VLOOKUP(AI83,'P1'!$B:$AP,41,FALSE),"")</f>
        <v/>
      </c>
      <c r="AJ84" s="328" t="str">
        <f>IFERROR(VLOOKUP(AJ83,'P1'!$B:$AP,41,FALSE),"")</f>
        <v/>
      </c>
      <c r="AK84" s="328" t="str">
        <f>IFERROR(VLOOKUP(AK83,'P1'!$B:$AP,41,FALSE),"")</f>
        <v/>
      </c>
      <c r="AL84" s="328" t="str">
        <f>IFERROR(VLOOKUP(AL83,'P1'!$B:$AP,41,FALSE),"")</f>
        <v/>
      </c>
      <c r="AM84" s="328" t="str">
        <f>IFERROR(VLOOKUP(AM83,'P1'!$B:$AP,41,FALSE),"")</f>
        <v/>
      </c>
      <c r="AN84" s="549"/>
      <c r="AO84" s="527"/>
      <c r="AP84" s="553"/>
      <c r="AQ84" s="554"/>
      <c r="AR84" s="527"/>
      <c r="AS84" s="527"/>
      <c r="AT84" s="529"/>
      <c r="AU84" s="326" t="str">
        <f>IFERROR(IF($D83="□",($AO83/$AK$6),($AO83/$AK$8)),"")</f>
        <v/>
      </c>
      <c r="AV84" s="326" t="str">
        <f>IFERROR(IF($D83="□",($AN83/$AO$6),($AN83/$AO$8)),"")</f>
        <v/>
      </c>
      <c r="AX84" s="326" t="s">
        <v>565</v>
      </c>
      <c r="AY84" s="326" t="s">
        <v>565</v>
      </c>
    </row>
    <row r="85" spans="1:51" s="302" customFormat="1" ht="12" customHeight="1">
      <c r="A85" s="532"/>
      <c r="B85" s="535"/>
      <c r="C85" s="538"/>
      <c r="D85" s="541"/>
      <c r="E85" s="323"/>
      <c r="F85" s="546"/>
      <c r="G85" s="547"/>
      <c r="H85" s="327" t="s">
        <v>407</v>
      </c>
      <c r="I85" s="328" t="str">
        <f>IFERROR(VLOOKUP(I83,'P1'!$B:$AP,31,FALSE),"")</f>
        <v/>
      </c>
      <c r="J85" s="328" t="str">
        <f>IFERROR(VLOOKUP(J83,'P1'!$B:$AP,31,FALSE),"")</f>
        <v/>
      </c>
      <c r="K85" s="328" t="str">
        <f>IFERROR(VLOOKUP(K83,'P1'!$B:$AP,31,FALSE),"")</f>
        <v/>
      </c>
      <c r="L85" s="328" t="str">
        <f>IFERROR(VLOOKUP(L83,'P1'!$B:$AP,31,FALSE),"")</f>
        <v/>
      </c>
      <c r="M85" s="328" t="str">
        <f>IFERROR(VLOOKUP(M83,'P1'!$B:$AP,31,FALSE),"")</f>
        <v/>
      </c>
      <c r="N85" s="328" t="str">
        <f>IFERROR(VLOOKUP(N83,'P1'!$B:$AP,31,FALSE),"")</f>
        <v/>
      </c>
      <c r="O85" s="328" t="str">
        <f>IFERROR(VLOOKUP(O83,'P1'!$B:$AP,31,FALSE),"")</f>
        <v/>
      </c>
      <c r="P85" s="328" t="str">
        <f>IFERROR(VLOOKUP(P83,'P1'!$B:$AP,31,FALSE),"")</f>
        <v/>
      </c>
      <c r="Q85" s="328" t="str">
        <f>IFERROR(VLOOKUP(Q83,'P1'!$B:$AP,31,FALSE),"")</f>
        <v/>
      </c>
      <c r="R85" s="328" t="str">
        <f>IFERROR(VLOOKUP(R83,'P1'!$B:$AP,31,FALSE),"")</f>
        <v/>
      </c>
      <c r="S85" s="328" t="str">
        <f>IFERROR(VLOOKUP(S83,'P1'!$B:$AP,31,FALSE),"")</f>
        <v/>
      </c>
      <c r="T85" s="328" t="str">
        <f>IFERROR(VLOOKUP(T83,'P1'!$B:$AP,31,FALSE),"")</f>
        <v/>
      </c>
      <c r="U85" s="328" t="str">
        <f>IFERROR(VLOOKUP(U83,'P1'!$B:$AP,31,FALSE),"")</f>
        <v/>
      </c>
      <c r="V85" s="328" t="str">
        <f>IFERROR(VLOOKUP(V83,'P1'!$B:$AP,31,FALSE),"")</f>
        <v/>
      </c>
      <c r="W85" s="328" t="str">
        <f>IFERROR(VLOOKUP(W83,'P1'!$B:$AP,31,FALSE),"")</f>
        <v/>
      </c>
      <c r="X85" s="328" t="str">
        <f>IFERROR(VLOOKUP(X83,'P1'!$B:$AP,31,FALSE),"")</f>
        <v/>
      </c>
      <c r="Y85" s="328" t="str">
        <f>IFERROR(VLOOKUP(Y83,'P1'!$B:$AP,31,FALSE),"")</f>
        <v/>
      </c>
      <c r="Z85" s="328" t="str">
        <f>IFERROR(VLOOKUP(Z83,'P1'!$B:$AP,31,FALSE),"")</f>
        <v/>
      </c>
      <c r="AA85" s="328" t="str">
        <f>IFERROR(VLOOKUP(AA83,'P1'!$B:$AP,31,FALSE),"")</f>
        <v/>
      </c>
      <c r="AB85" s="328" t="str">
        <f>IFERROR(VLOOKUP(AB83,'P1'!$B:$AP,31,FALSE),"")</f>
        <v/>
      </c>
      <c r="AC85" s="328" t="str">
        <f>IFERROR(VLOOKUP(AC83,'P1'!$B:$AP,31,FALSE),"")</f>
        <v/>
      </c>
      <c r="AD85" s="328" t="str">
        <f>IFERROR(VLOOKUP(AD83,'P1'!$B:$AP,31,FALSE),"")</f>
        <v/>
      </c>
      <c r="AE85" s="328" t="str">
        <f>IFERROR(VLOOKUP(AE83,'P1'!$B:$AP,31,FALSE),"")</f>
        <v/>
      </c>
      <c r="AF85" s="328" t="str">
        <f>IFERROR(VLOOKUP(AF83,'P1'!$B:$AP,31,FALSE),"")</f>
        <v/>
      </c>
      <c r="AG85" s="328" t="str">
        <f>IFERROR(VLOOKUP(AG83,'P1'!$B:$AP,31,FALSE),"")</f>
        <v/>
      </c>
      <c r="AH85" s="328" t="str">
        <f>IFERROR(VLOOKUP(AH83,'P1'!$B:$AP,31,FALSE),"")</f>
        <v/>
      </c>
      <c r="AI85" s="328" t="str">
        <f>IFERROR(VLOOKUP(AI83,'P1'!$B:$AP,31,FALSE),"")</f>
        <v/>
      </c>
      <c r="AJ85" s="328" t="str">
        <f>IFERROR(VLOOKUP(AJ83,'P1'!$B:$AP,31,FALSE),"")</f>
        <v/>
      </c>
      <c r="AK85" s="328" t="str">
        <f>IFERROR(VLOOKUP(AK83,'P1'!$B:$AP,31,FALSE),"")</f>
        <v/>
      </c>
      <c r="AL85" s="328" t="str">
        <f>IFERROR(VLOOKUP(AL83,'P1'!$B:$AP,31,FALSE),"")</f>
        <v/>
      </c>
      <c r="AM85" s="328" t="str">
        <f>IFERROR(VLOOKUP(AM83,'P1'!$B:$AP,31,FALSE),"")</f>
        <v/>
      </c>
      <c r="AN85" s="550"/>
      <c r="AO85" s="528"/>
      <c r="AP85" s="555"/>
      <c r="AQ85" s="556"/>
      <c r="AR85" s="528"/>
      <c r="AS85" s="528"/>
      <c r="AT85" s="529"/>
      <c r="AU85" s="329"/>
      <c r="AV85" s="329"/>
      <c r="AX85" s="329"/>
      <c r="AY85" s="329"/>
    </row>
    <row r="86" spans="1:51" s="302" customFormat="1" ht="12" customHeight="1">
      <c r="A86" s="530">
        <v>22</v>
      </c>
      <c r="B86" s="533"/>
      <c r="C86" s="536"/>
      <c r="D86" s="539" t="s">
        <v>400</v>
      </c>
      <c r="E86" s="319"/>
      <c r="F86" s="542"/>
      <c r="G86" s="543"/>
      <c r="H86" s="320" t="s">
        <v>401</v>
      </c>
      <c r="I86" s="321"/>
      <c r="J86" s="321"/>
      <c r="K86" s="321"/>
      <c r="L86" s="321"/>
      <c r="M86" s="321"/>
      <c r="N86" s="321"/>
      <c r="O86" s="321"/>
      <c r="P86" s="321"/>
      <c r="Q86" s="321"/>
      <c r="R86" s="321"/>
      <c r="S86" s="321"/>
      <c r="T86" s="321"/>
      <c r="U86" s="321"/>
      <c r="V86" s="321"/>
      <c r="W86" s="321"/>
      <c r="X86" s="321"/>
      <c r="Y86" s="321"/>
      <c r="Z86" s="321"/>
      <c r="AA86" s="321"/>
      <c r="AB86" s="321"/>
      <c r="AC86" s="321"/>
      <c r="AD86" s="321"/>
      <c r="AE86" s="321"/>
      <c r="AF86" s="321"/>
      <c r="AG86" s="321"/>
      <c r="AH86" s="321"/>
      <c r="AI86" s="321"/>
      <c r="AJ86" s="321"/>
      <c r="AK86" s="321"/>
      <c r="AL86" s="321"/>
      <c r="AM86" s="321"/>
      <c r="AN86" s="548">
        <f t="shared" ref="AN86" si="78">IF(LEFT($AN$1,6)="共同生活援助",SUM(I87:AM87),SUM(I87:AM88))</f>
        <v>0</v>
      </c>
      <c r="AO86" s="526">
        <f>IF($AN$3="４週",AN86/4,AN86/(DAY(EOMONTH($I$21,0))/7))</f>
        <v>0</v>
      </c>
      <c r="AP86" s="551"/>
      <c r="AQ86" s="552"/>
      <c r="AR86" s="526" t="str">
        <f t="shared" ref="AR86" si="79">IF($AN$3="４週",AU87,AV87)</f>
        <v/>
      </c>
      <c r="AS86" s="526"/>
      <c r="AT86" s="529"/>
      <c r="AU86" s="322" t="s">
        <v>402</v>
      </c>
      <c r="AV86" s="322" t="s">
        <v>403</v>
      </c>
      <c r="AX86" s="322" t="s">
        <v>404</v>
      </c>
      <c r="AY86" s="322" t="s">
        <v>405</v>
      </c>
    </row>
    <row r="87" spans="1:51" s="302" customFormat="1" ht="12" customHeight="1">
      <c r="A87" s="531"/>
      <c r="B87" s="534"/>
      <c r="C87" s="537"/>
      <c r="D87" s="540"/>
      <c r="E87" s="323"/>
      <c r="F87" s="544"/>
      <c r="G87" s="545"/>
      <c r="H87" s="324" t="s">
        <v>406</v>
      </c>
      <c r="I87" s="328" t="str">
        <f>IFERROR(VLOOKUP(I86,'P1'!$B:$AP,41,FALSE),"")</f>
        <v/>
      </c>
      <c r="J87" s="328" t="str">
        <f>IFERROR(VLOOKUP(J86,'P1'!$B:$AP,41,FALSE),"")</f>
        <v/>
      </c>
      <c r="K87" s="328" t="str">
        <f>IFERROR(VLOOKUP(K86,'P1'!$B:$AP,41,FALSE),"")</f>
        <v/>
      </c>
      <c r="L87" s="328" t="str">
        <f>IFERROR(VLOOKUP(L86,'P1'!$B:$AP,41,FALSE),"")</f>
        <v/>
      </c>
      <c r="M87" s="328" t="str">
        <f>IFERROR(VLOOKUP(M86,'P1'!$B:$AP,41,FALSE),"")</f>
        <v/>
      </c>
      <c r="N87" s="328" t="str">
        <f>IFERROR(VLOOKUP(N86,'P1'!$B:$AP,41,FALSE),"")</f>
        <v/>
      </c>
      <c r="O87" s="328" t="str">
        <f>IFERROR(VLOOKUP(O86,'P1'!$B:$AP,41,FALSE),"")</f>
        <v/>
      </c>
      <c r="P87" s="328" t="str">
        <f>IFERROR(VLOOKUP(P86,'P1'!$B:$AP,41,FALSE),"")</f>
        <v/>
      </c>
      <c r="Q87" s="328" t="str">
        <f>IFERROR(VLOOKUP(Q86,'P1'!$B:$AP,41,FALSE),"")</f>
        <v/>
      </c>
      <c r="R87" s="328" t="str">
        <f>IFERROR(VLOOKUP(R86,'P1'!$B:$AP,41,FALSE),"")</f>
        <v/>
      </c>
      <c r="S87" s="328" t="str">
        <f>IFERROR(VLOOKUP(S86,'P1'!$B:$AP,41,FALSE),"")</f>
        <v/>
      </c>
      <c r="T87" s="328" t="str">
        <f>IFERROR(VLOOKUP(T86,'P1'!$B:$AP,41,FALSE),"")</f>
        <v/>
      </c>
      <c r="U87" s="328" t="str">
        <f>IFERROR(VLOOKUP(U86,'P1'!$B:$AP,41,FALSE),"")</f>
        <v/>
      </c>
      <c r="V87" s="328" t="str">
        <f>IFERROR(VLOOKUP(V86,'P1'!$B:$AP,41,FALSE),"")</f>
        <v/>
      </c>
      <c r="W87" s="328" t="str">
        <f>IFERROR(VLOOKUP(W86,'P1'!$B:$AP,41,FALSE),"")</f>
        <v/>
      </c>
      <c r="X87" s="328" t="str">
        <f>IFERROR(VLOOKUP(X86,'P1'!$B:$AP,41,FALSE),"")</f>
        <v/>
      </c>
      <c r="Y87" s="328" t="str">
        <f>IFERROR(VLOOKUP(Y86,'P1'!$B:$AP,41,FALSE),"")</f>
        <v/>
      </c>
      <c r="Z87" s="328" t="str">
        <f>IFERROR(VLOOKUP(Z86,'P1'!$B:$AP,41,FALSE),"")</f>
        <v/>
      </c>
      <c r="AA87" s="328" t="str">
        <f>IFERROR(VLOOKUP(AA86,'P1'!$B:$AP,41,FALSE),"")</f>
        <v/>
      </c>
      <c r="AB87" s="328" t="str">
        <f>IFERROR(VLOOKUP(AB86,'P1'!$B:$AP,41,FALSE),"")</f>
        <v/>
      </c>
      <c r="AC87" s="328" t="str">
        <f>IFERROR(VLOOKUP(AC86,'P1'!$B:$AP,41,FALSE),"")</f>
        <v/>
      </c>
      <c r="AD87" s="328" t="str">
        <f>IFERROR(VLOOKUP(AD86,'P1'!$B:$AP,41,FALSE),"")</f>
        <v/>
      </c>
      <c r="AE87" s="328" t="str">
        <f>IFERROR(VLOOKUP(AE86,'P1'!$B:$AP,41,FALSE),"")</f>
        <v/>
      </c>
      <c r="AF87" s="328" t="str">
        <f>IFERROR(VLOOKUP(AF86,'P1'!$B:$AP,41,FALSE),"")</f>
        <v/>
      </c>
      <c r="AG87" s="328" t="str">
        <f>IFERROR(VLOOKUP(AG86,'P1'!$B:$AP,41,FALSE),"")</f>
        <v/>
      </c>
      <c r="AH87" s="328" t="str">
        <f>IFERROR(VLOOKUP(AH86,'P1'!$B:$AP,41,FALSE),"")</f>
        <v/>
      </c>
      <c r="AI87" s="328" t="str">
        <f>IFERROR(VLOOKUP(AI86,'P1'!$B:$AP,41,FALSE),"")</f>
        <v/>
      </c>
      <c r="AJ87" s="328" t="str">
        <f>IFERROR(VLOOKUP(AJ86,'P1'!$B:$AP,41,FALSE),"")</f>
        <v/>
      </c>
      <c r="AK87" s="328" t="str">
        <f>IFERROR(VLOOKUP(AK86,'P1'!$B:$AP,41,FALSE),"")</f>
        <v/>
      </c>
      <c r="AL87" s="328" t="str">
        <f>IFERROR(VLOOKUP(AL86,'P1'!$B:$AP,41,FALSE),"")</f>
        <v/>
      </c>
      <c r="AM87" s="328" t="str">
        <f>IFERROR(VLOOKUP(AM86,'P1'!$B:$AP,41,FALSE),"")</f>
        <v/>
      </c>
      <c r="AN87" s="549"/>
      <c r="AO87" s="527"/>
      <c r="AP87" s="553"/>
      <c r="AQ87" s="554"/>
      <c r="AR87" s="527"/>
      <c r="AS87" s="527"/>
      <c r="AT87" s="529"/>
      <c r="AU87" s="326" t="str">
        <f t="shared" ref="AU87" si="80">IFERROR(IF($D86="□",($AO86/$AK$6),($AO86/$AK$8)),"")</f>
        <v/>
      </c>
      <c r="AV87" s="326" t="str">
        <f t="shared" ref="AV87" si="81">IFERROR(IF($D86="□",($AN86/$AO$6),($AN86/$AO$8)),"")</f>
        <v/>
      </c>
      <c r="AX87" s="326" t="s">
        <v>565</v>
      </c>
      <c r="AY87" s="326" t="s">
        <v>565</v>
      </c>
    </row>
    <row r="88" spans="1:51" s="302" customFormat="1" ht="12" customHeight="1">
      <c r="A88" s="532"/>
      <c r="B88" s="535"/>
      <c r="C88" s="538"/>
      <c r="D88" s="541"/>
      <c r="E88" s="323"/>
      <c r="F88" s="546"/>
      <c r="G88" s="547"/>
      <c r="H88" s="327" t="s">
        <v>407</v>
      </c>
      <c r="I88" s="328" t="str">
        <f>IFERROR(VLOOKUP(I86,'P1'!$B:$AP,31,FALSE),"")</f>
        <v/>
      </c>
      <c r="J88" s="328" t="str">
        <f>IFERROR(VLOOKUP(J86,'P1'!$B:$AP,31,FALSE),"")</f>
        <v/>
      </c>
      <c r="K88" s="328" t="str">
        <f>IFERROR(VLOOKUP(K86,'P1'!$B:$AP,31,FALSE),"")</f>
        <v/>
      </c>
      <c r="L88" s="328" t="str">
        <f>IFERROR(VLOOKUP(L86,'P1'!$B:$AP,31,FALSE),"")</f>
        <v/>
      </c>
      <c r="M88" s="328" t="str">
        <f>IFERROR(VLOOKUP(M86,'P1'!$B:$AP,31,FALSE),"")</f>
        <v/>
      </c>
      <c r="N88" s="328" t="str">
        <f>IFERROR(VLOOKUP(N86,'P1'!$B:$AP,31,FALSE),"")</f>
        <v/>
      </c>
      <c r="O88" s="328" t="str">
        <f>IFERROR(VLOOKUP(O86,'P1'!$B:$AP,31,FALSE),"")</f>
        <v/>
      </c>
      <c r="P88" s="328" t="str">
        <f>IFERROR(VLOOKUP(P86,'P1'!$B:$AP,31,FALSE),"")</f>
        <v/>
      </c>
      <c r="Q88" s="328" t="str">
        <f>IFERROR(VLOOKUP(Q86,'P1'!$B:$AP,31,FALSE),"")</f>
        <v/>
      </c>
      <c r="R88" s="328" t="str">
        <f>IFERROR(VLOOKUP(R86,'P1'!$B:$AP,31,FALSE),"")</f>
        <v/>
      </c>
      <c r="S88" s="328" t="str">
        <f>IFERROR(VLOOKUP(S86,'P1'!$B:$AP,31,FALSE),"")</f>
        <v/>
      </c>
      <c r="T88" s="328" t="str">
        <f>IFERROR(VLOOKUP(T86,'P1'!$B:$AP,31,FALSE),"")</f>
        <v/>
      </c>
      <c r="U88" s="328" t="str">
        <f>IFERROR(VLOOKUP(U86,'P1'!$B:$AP,31,FALSE),"")</f>
        <v/>
      </c>
      <c r="V88" s="328" t="str">
        <f>IFERROR(VLOOKUP(V86,'P1'!$B:$AP,31,FALSE),"")</f>
        <v/>
      </c>
      <c r="W88" s="328" t="str">
        <f>IFERROR(VLOOKUP(W86,'P1'!$B:$AP,31,FALSE),"")</f>
        <v/>
      </c>
      <c r="X88" s="328" t="str">
        <f>IFERROR(VLOOKUP(X86,'P1'!$B:$AP,31,FALSE),"")</f>
        <v/>
      </c>
      <c r="Y88" s="328" t="str">
        <f>IFERROR(VLOOKUP(Y86,'P1'!$B:$AP,31,FALSE),"")</f>
        <v/>
      </c>
      <c r="Z88" s="328" t="str">
        <f>IFERROR(VLOOKUP(Z86,'P1'!$B:$AP,31,FALSE),"")</f>
        <v/>
      </c>
      <c r="AA88" s="328" t="str">
        <f>IFERROR(VLOOKUP(AA86,'P1'!$B:$AP,31,FALSE),"")</f>
        <v/>
      </c>
      <c r="AB88" s="328" t="str">
        <f>IFERROR(VLOOKUP(AB86,'P1'!$B:$AP,31,FALSE),"")</f>
        <v/>
      </c>
      <c r="AC88" s="328" t="str">
        <f>IFERROR(VLOOKUP(AC86,'P1'!$B:$AP,31,FALSE),"")</f>
        <v/>
      </c>
      <c r="AD88" s="328" t="str">
        <f>IFERROR(VLOOKUP(AD86,'P1'!$B:$AP,31,FALSE),"")</f>
        <v/>
      </c>
      <c r="AE88" s="328" t="str">
        <f>IFERROR(VLOOKUP(AE86,'P1'!$B:$AP,31,FALSE),"")</f>
        <v/>
      </c>
      <c r="AF88" s="328" t="str">
        <f>IFERROR(VLOOKUP(AF86,'P1'!$B:$AP,31,FALSE),"")</f>
        <v/>
      </c>
      <c r="AG88" s="328" t="str">
        <f>IFERROR(VLOOKUP(AG86,'P1'!$B:$AP,31,FALSE),"")</f>
        <v/>
      </c>
      <c r="AH88" s="328" t="str">
        <f>IFERROR(VLOOKUP(AH86,'P1'!$B:$AP,31,FALSE),"")</f>
        <v/>
      </c>
      <c r="AI88" s="328" t="str">
        <f>IFERROR(VLOOKUP(AI86,'P1'!$B:$AP,31,FALSE),"")</f>
        <v/>
      </c>
      <c r="AJ88" s="328" t="str">
        <f>IFERROR(VLOOKUP(AJ86,'P1'!$B:$AP,31,FALSE),"")</f>
        <v/>
      </c>
      <c r="AK88" s="328" t="str">
        <f>IFERROR(VLOOKUP(AK86,'P1'!$B:$AP,31,FALSE),"")</f>
        <v/>
      </c>
      <c r="AL88" s="328" t="str">
        <f>IFERROR(VLOOKUP(AL86,'P1'!$B:$AP,31,FALSE),"")</f>
        <v/>
      </c>
      <c r="AM88" s="328" t="str">
        <f>IFERROR(VLOOKUP(AM86,'P1'!$B:$AP,31,FALSE),"")</f>
        <v/>
      </c>
      <c r="AN88" s="550"/>
      <c r="AO88" s="528"/>
      <c r="AP88" s="555"/>
      <c r="AQ88" s="556"/>
      <c r="AR88" s="528"/>
      <c r="AS88" s="528"/>
      <c r="AT88" s="529"/>
      <c r="AU88" s="329"/>
      <c r="AV88" s="329"/>
      <c r="AX88" s="329"/>
      <c r="AY88" s="329"/>
    </row>
    <row r="89" spans="1:51" s="302" customFormat="1" ht="12" customHeight="1">
      <c r="A89" s="530">
        <v>23</v>
      </c>
      <c r="B89" s="533"/>
      <c r="C89" s="536"/>
      <c r="D89" s="539" t="s">
        <v>400</v>
      </c>
      <c r="E89" s="319"/>
      <c r="F89" s="542"/>
      <c r="G89" s="543"/>
      <c r="H89" s="320" t="s">
        <v>401</v>
      </c>
      <c r="I89" s="321"/>
      <c r="J89" s="321"/>
      <c r="K89" s="321"/>
      <c r="L89" s="321"/>
      <c r="M89" s="321"/>
      <c r="N89" s="321"/>
      <c r="O89" s="321"/>
      <c r="P89" s="321"/>
      <c r="Q89" s="321"/>
      <c r="R89" s="321"/>
      <c r="S89" s="321"/>
      <c r="T89" s="321"/>
      <c r="U89" s="321"/>
      <c r="V89" s="321"/>
      <c r="W89" s="321"/>
      <c r="X89" s="321"/>
      <c r="Y89" s="321"/>
      <c r="Z89" s="321"/>
      <c r="AA89" s="321"/>
      <c r="AB89" s="321"/>
      <c r="AC89" s="321"/>
      <c r="AD89" s="321"/>
      <c r="AE89" s="321"/>
      <c r="AF89" s="321"/>
      <c r="AG89" s="321"/>
      <c r="AH89" s="321"/>
      <c r="AI89" s="321"/>
      <c r="AJ89" s="321"/>
      <c r="AK89" s="321"/>
      <c r="AL89" s="321"/>
      <c r="AM89" s="321"/>
      <c r="AN89" s="548">
        <f t="shared" ref="AN89" si="82">IF(LEFT($AN$1,6)="共同生活援助",SUM(I90:AM90),SUM(I90:AM91))</f>
        <v>0</v>
      </c>
      <c r="AO89" s="526">
        <f>IF($AN$3="４週",AN89/4,AN89/(DAY(EOMONTH($I$21,0))/7))</f>
        <v>0</v>
      </c>
      <c r="AP89" s="551"/>
      <c r="AQ89" s="552"/>
      <c r="AR89" s="526" t="str">
        <f t="shared" ref="AR89" si="83">IF($AN$3="４週",AU90,AV90)</f>
        <v/>
      </c>
      <c r="AS89" s="526"/>
      <c r="AT89" s="529"/>
      <c r="AU89" s="322" t="s">
        <v>402</v>
      </c>
      <c r="AV89" s="322" t="s">
        <v>403</v>
      </c>
      <c r="AX89" s="322" t="s">
        <v>404</v>
      </c>
      <c r="AY89" s="322" t="s">
        <v>405</v>
      </c>
    </row>
    <row r="90" spans="1:51" s="302" customFormat="1" ht="12" customHeight="1">
      <c r="A90" s="531"/>
      <c r="B90" s="534"/>
      <c r="C90" s="537"/>
      <c r="D90" s="540"/>
      <c r="E90" s="323"/>
      <c r="F90" s="544"/>
      <c r="G90" s="545"/>
      <c r="H90" s="324" t="s">
        <v>406</v>
      </c>
      <c r="I90" s="328" t="str">
        <f>IFERROR(VLOOKUP(I89,'P1'!$B:$AP,41,FALSE),"")</f>
        <v/>
      </c>
      <c r="J90" s="328" t="str">
        <f>IFERROR(VLOOKUP(J89,'P1'!$B:$AP,41,FALSE),"")</f>
        <v/>
      </c>
      <c r="K90" s="328" t="str">
        <f>IFERROR(VLOOKUP(K89,'P1'!$B:$AP,41,FALSE),"")</f>
        <v/>
      </c>
      <c r="L90" s="328" t="str">
        <f>IFERROR(VLOOKUP(L89,'P1'!$B:$AP,41,FALSE),"")</f>
        <v/>
      </c>
      <c r="M90" s="328" t="str">
        <f>IFERROR(VLOOKUP(M89,'P1'!$B:$AP,41,FALSE),"")</f>
        <v/>
      </c>
      <c r="N90" s="328" t="str">
        <f>IFERROR(VLOOKUP(N89,'P1'!$B:$AP,41,FALSE),"")</f>
        <v/>
      </c>
      <c r="O90" s="328" t="str">
        <f>IFERROR(VLOOKUP(O89,'P1'!$B:$AP,41,FALSE),"")</f>
        <v/>
      </c>
      <c r="P90" s="328" t="str">
        <f>IFERROR(VLOOKUP(P89,'P1'!$B:$AP,41,FALSE),"")</f>
        <v/>
      </c>
      <c r="Q90" s="328" t="str">
        <f>IFERROR(VLOOKUP(Q89,'P1'!$B:$AP,41,FALSE),"")</f>
        <v/>
      </c>
      <c r="R90" s="328" t="str">
        <f>IFERROR(VLOOKUP(R89,'P1'!$B:$AP,41,FALSE),"")</f>
        <v/>
      </c>
      <c r="S90" s="328" t="str">
        <f>IFERROR(VLOOKUP(S89,'P1'!$B:$AP,41,FALSE),"")</f>
        <v/>
      </c>
      <c r="T90" s="328" t="str">
        <f>IFERROR(VLOOKUP(T89,'P1'!$B:$AP,41,FALSE),"")</f>
        <v/>
      </c>
      <c r="U90" s="328" t="str">
        <f>IFERROR(VLOOKUP(U89,'P1'!$B:$AP,41,FALSE),"")</f>
        <v/>
      </c>
      <c r="V90" s="328" t="str">
        <f>IFERROR(VLOOKUP(V89,'P1'!$B:$AP,41,FALSE),"")</f>
        <v/>
      </c>
      <c r="W90" s="328" t="str">
        <f>IFERROR(VLOOKUP(W89,'P1'!$B:$AP,41,FALSE),"")</f>
        <v/>
      </c>
      <c r="X90" s="328" t="str">
        <f>IFERROR(VLOOKUP(X89,'P1'!$B:$AP,41,FALSE),"")</f>
        <v/>
      </c>
      <c r="Y90" s="328" t="str">
        <f>IFERROR(VLOOKUP(Y89,'P1'!$B:$AP,41,FALSE),"")</f>
        <v/>
      </c>
      <c r="Z90" s="328" t="str">
        <f>IFERROR(VLOOKUP(Z89,'P1'!$B:$AP,41,FALSE),"")</f>
        <v/>
      </c>
      <c r="AA90" s="328" t="str">
        <f>IFERROR(VLOOKUP(AA89,'P1'!$B:$AP,41,FALSE),"")</f>
        <v/>
      </c>
      <c r="AB90" s="328" t="str">
        <f>IFERROR(VLOOKUP(AB89,'P1'!$B:$AP,41,FALSE),"")</f>
        <v/>
      </c>
      <c r="AC90" s="328" t="str">
        <f>IFERROR(VLOOKUP(AC89,'P1'!$B:$AP,41,FALSE),"")</f>
        <v/>
      </c>
      <c r="AD90" s="328" t="str">
        <f>IFERROR(VLOOKUP(AD89,'P1'!$B:$AP,41,FALSE),"")</f>
        <v/>
      </c>
      <c r="AE90" s="328" t="str">
        <f>IFERROR(VLOOKUP(AE89,'P1'!$B:$AP,41,FALSE),"")</f>
        <v/>
      </c>
      <c r="AF90" s="328" t="str">
        <f>IFERROR(VLOOKUP(AF89,'P1'!$B:$AP,41,FALSE),"")</f>
        <v/>
      </c>
      <c r="AG90" s="328" t="str">
        <f>IFERROR(VLOOKUP(AG89,'P1'!$B:$AP,41,FALSE),"")</f>
        <v/>
      </c>
      <c r="AH90" s="328" t="str">
        <f>IFERROR(VLOOKUP(AH89,'P1'!$B:$AP,41,FALSE),"")</f>
        <v/>
      </c>
      <c r="AI90" s="328" t="str">
        <f>IFERROR(VLOOKUP(AI89,'P1'!$B:$AP,41,FALSE),"")</f>
        <v/>
      </c>
      <c r="AJ90" s="328" t="str">
        <f>IFERROR(VLOOKUP(AJ89,'P1'!$B:$AP,41,FALSE),"")</f>
        <v/>
      </c>
      <c r="AK90" s="328" t="str">
        <f>IFERROR(VLOOKUP(AK89,'P1'!$B:$AP,41,FALSE),"")</f>
        <v/>
      </c>
      <c r="AL90" s="328" t="str">
        <f>IFERROR(VLOOKUP(AL89,'P1'!$B:$AP,41,FALSE),"")</f>
        <v/>
      </c>
      <c r="AM90" s="328" t="str">
        <f>IFERROR(VLOOKUP(AM89,'P1'!$B:$AP,41,FALSE),"")</f>
        <v/>
      </c>
      <c r="AN90" s="549"/>
      <c r="AO90" s="527"/>
      <c r="AP90" s="553"/>
      <c r="AQ90" s="554"/>
      <c r="AR90" s="527"/>
      <c r="AS90" s="527"/>
      <c r="AT90" s="529"/>
      <c r="AU90" s="326" t="str">
        <f t="shared" ref="AU90" si="84">IFERROR(IF($D89="□",($AO89/$AK$6),($AO89/$AK$8)),"")</f>
        <v/>
      </c>
      <c r="AV90" s="326" t="str">
        <f t="shared" ref="AV90" si="85">IFERROR(IF($D89="□",($AN89/$AO$6),($AN89/$AO$8)),"")</f>
        <v/>
      </c>
      <c r="AX90" s="326" t="s">
        <v>565</v>
      </c>
      <c r="AY90" s="326" t="s">
        <v>565</v>
      </c>
    </row>
    <row r="91" spans="1:51" s="302" customFormat="1" ht="12" customHeight="1">
      <c r="A91" s="532"/>
      <c r="B91" s="535"/>
      <c r="C91" s="538"/>
      <c r="D91" s="541"/>
      <c r="E91" s="323"/>
      <c r="F91" s="546"/>
      <c r="G91" s="547"/>
      <c r="H91" s="327" t="s">
        <v>407</v>
      </c>
      <c r="I91" s="328" t="str">
        <f>IFERROR(VLOOKUP(I89,'P1'!$B:$AP,31,FALSE),"")</f>
        <v/>
      </c>
      <c r="J91" s="328" t="str">
        <f>IFERROR(VLOOKUP(J89,'P1'!$B:$AP,31,FALSE),"")</f>
        <v/>
      </c>
      <c r="K91" s="328" t="str">
        <f>IFERROR(VLOOKUP(K89,'P1'!$B:$AP,31,FALSE),"")</f>
        <v/>
      </c>
      <c r="L91" s="328" t="str">
        <f>IFERROR(VLOOKUP(L89,'P1'!$B:$AP,31,FALSE),"")</f>
        <v/>
      </c>
      <c r="M91" s="328" t="str">
        <f>IFERROR(VLOOKUP(M89,'P1'!$B:$AP,31,FALSE),"")</f>
        <v/>
      </c>
      <c r="N91" s="328" t="str">
        <f>IFERROR(VLOOKUP(N89,'P1'!$B:$AP,31,FALSE),"")</f>
        <v/>
      </c>
      <c r="O91" s="328" t="str">
        <f>IFERROR(VLOOKUP(O89,'P1'!$B:$AP,31,FALSE),"")</f>
        <v/>
      </c>
      <c r="P91" s="328" t="str">
        <f>IFERROR(VLOOKUP(P89,'P1'!$B:$AP,31,FALSE),"")</f>
        <v/>
      </c>
      <c r="Q91" s="328" t="str">
        <f>IFERROR(VLOOKUP(Q89,'P1'!$B:$AP,31,FALSE),"")</f>
        <v/>
      </c>
      <c r="R91" s="328" t="str">
        <f>IFERROR(VLOOKUP(R89,'P1'!$B:$AP,31,FALSE),"")</f>
        <v/>
      </c>
      <c r="S91" s="328" t="str">
        <f>IFERROR(VLOOKUP(S89,'P1'!$B:$AP,31,FALSE),"")</f>
        <v/>
      </c>
      <c r="T91" s="328" t="str">
        <f>IFERROR(VLOOKUP(T89,'P1'!$B:$AP,31,FALSE),"")</f>
        <v/>
      </c>
      <c r="U91" s="328" t="str">
        <f>IFERROR(VLOOKUP(U89,'P1'!$B:$AP,31,FALSE),"")</f>
        <v/>
      </c>
      <c r="V91" s="328" t="str">
        <f>IFERROR(VLOOKUP(V89,'P1'!$B:$AP,31,FALSE),"")</f>
        <v/>
      </c>
      <c r="W91" s="328" t="str">
        <f>IFERROR(VLOOKUP(W89,'P1'!$B:$AP,31,FALSE),"")</f>
        <v/>
      </c>
      <c r="X91" s="328" t="str">
        <f>IFERROR(VLOOKUP(X89,'P1'!$B:$AP,31,FALSE),"")</f>
        <v/>
      </c>
      <c r="Y91" s="328" t="str">
        <f>IFERROR(VLOOKUP(Y89,'P1'!$B:$AP,31,FALSE),"")</f>
        <v/>
      </c>
      <c r="Z91" s="328" t="str">
        <f>IFERROR(VLOOKUP(Z89,'P1'!$B:$AP,31,FALSE),"")</f>
        <v/>
      </c>
      <c r="AA91" s="328" t="str">
        <f>IFERROR(VLOOKUP(AA89,'P1'!$B:$AP,31,FALSE),"")</f>
        <v/>
      </c>
      <c r="AB91" s="328" t="str">
        <f>IFERROR(VLOOKUP(AB89,'P1'!$B:$AP,31,FALSE),"")</f>
        <v/>
      </c>
      <c r="AC91" s="328" t="str">
        <f>IFERROR(VLOOKUP(AC89,'P1'!$B:$AP,31,FALSE),"")</f>
        <v/>
      </c>
      <c r="AD91" s="328" t="str">
        <f>IFERROR(VLOOKUP(AD89,'P1'!$B:$AP,31,FALSE),"")</f>
        <v/>
      </c>
      <c r="AE91" s="328" t="str">
        <f>IFERROR(VLOOKUP(AE89,'P1'!$B:$AP,31,FALSE),"")</f>
        <v/>
      </c>
      <c r="AF91" s="328" t="str">
        <f>IFERROR(VLOOKUP(AF89,'P1'!$B:$AP,31,FALSE),"")</f>
        <v/>
      </c>
      <c r="AG91" s="328" t="str">
        <f>IFERROR(VLOOKUP(AG89,'P1'!$B:$AP,31,FALSE),"")</f>
        <v/>
      </c>
      <c r="AH91" s="328" t="str">
        <f>IFERROR(VLOOKUP(AH89,'P1'!$B:$AP,31,FALSE),"")</f>
        <v/>
      </c>
      <c r="AI91" s="328" t="str">
        <f>IFERROR(VLOOKUP(AI89,'P1'!$B:$AP,31,FALSE),"")</f>
        <v/>
      </c>
      <c r="AJ91" s="328" t="str">
        <f>IFERROR(VLOOKUP(AJ89,'P1'!$B:$AP,31,FALSE),"")</f>
        <v/>
      </c>
      <c r="AK91" s="328" t="str">
        <f>IFERROR(VLOOKUP(AK89,'P1'!$B:$AP,31,FALSE),"")</f>
        <v/>
      </c>
      <c r="AL91" s="328" t="str">
        <f>IFERROR(VLOOKUP(AL89,'P1'!$B:$AP,31,FALSE),"")</f>
        <v/>
      </c>
      <c r="AM91" s="328" t="str">
        <f>IFERROR(VLOOKUP(AM89,'P1'!$B:$AP,31,FALSE),"")</f>
        <v/>
      </c>
      <c r="AN91" s="550"/>
      <c r="AO91" s="528"/>
      <c r="AP91" s="555"/>
      <c r="AQ91" s="556"/>
      <c r="AR91" s="528"/>
      <c r="AS91" s="528"/>
      <c r="AT91" s="529"/>
      <c r="AU91" s="329"/>
      <c r="AV91" s="329"/>
      <c r="AX91" s="329"/>
      <c r="AY91" s="329"/>
    </row>
    <row r="92" spans="1:51" s="302" customFormat="1" ht="12" customHeight="1">
      <c r="A92" s="530">
        <v>24</v>
      </c>
      <c r="B92" s="533"/>
      <c r="C92" s="536"/>
      <c r="D92" s="539" t="s">
        <v>400</v>
      </c>
      <c r="E92" s="319"/>
      <c r="F92" s="542"/>
      <c r="G92" s="543"/>
      <c r="H92" s="320" t="s">
        <v>401</v>
      </c>
      <c r="I92" s="321"/>
      <c r="J92" s="321"/>
      <c r="K92" s="321"/>
      <c r="L92" s="321"/>
      <c r="M92" s="321"/>
      <c r="N92" s="321"/>
      <c r="O92" s="321"/>
      <c r="P92" s="321"/>
      <c r="Q92" s="321"/>
      <c r="R92" s="321"/>
      <c r="S92" s="321"/>
      <c r="T92" s="321"/>
      <c r="U92" s="321"/>
      <c r="V92" s="321"/>
      <c r="W92" s="321"/>
      <c r="X92" s="321"/>
      <c r="Y92" s="321"/>
      <c r="Z92" s="321"/>
      <c r="AA92" s="321"/>
      <c r="AB92" s="321"/>
      <c r="AC92" s="321"/>
      <c r="AD92" s="321"/>
      <c r="AE92" s="321"/>
      <c r="AF92" s="321"/>
      <c r="AG92" s="321"/>
      <c r="AH92" s="321"/>
      <c r="AI92" s="321"/>
      <c r="AJ92" s="321"/>
      <c r="AK92" s="321"/>
      <c r="AL92" s="321"/>
      <c r="AM92" s="321"/>
      <c r="AN92" s="548">
        <f t="shared" ref="AN92" si="86">IF(LEFT($AN$1,6)="共同生活援助",SUM(I93:AM93),SUM(I93:AM94))</f>
        <v>0</v>
      </c>
      <c r="AO92" s="526">
        <f>IF($AN$3="４週",AN92/4,AN92/(DAY(EOMONTH($I$21,0))/7))</f>
        <v>0</v>
      </c>
      <c r="AP92" s="551"/>
      <c r="AQ92" s="552"/>
      <c r="AR92" s="526" t="str">
        <f t="shared" ref="AR92" si="87">IF($AN$3="４週",AU93,AV93)</f>
        <v/>
      </c>
      <c r="AS92" s="526"/>
      <c r="AT92" s="529"/>
      <c r="AU92" s="322" t="s">
        <v>402</v>
      </c>
      <c r="AV92" s="322" t="s">
        <v>403</v>
      </c>
      <c r="AX92" s="322" t="s">
        <v>404</v>
      </c>
      <c r="AY92" s="322" t="s">
        <v>405</v>
      </c>
    </row>
    <row r="93" spans="1:51" s="302" customFormat="1" ht="12" customHeight="1">
      <c r="A93" s="531"/>
      <c r="B93" s="534"/>
      <c r="C93" s="537"/>
      <c r="D93" s="540"/>
      <c r="E93" s="323"/>
      <c r="F93" s="544"/>
      <c r="G93" s="545"/>
      <c r="H93" s="324" t="s">
        <v>406</v>
      </c>
      <c r="I93" s="328" t="str">
        <f>IFERROR(VLOOKUP(I92,'P1'!$B:$AP,41,FALSE),"")</f>
        <v/>
      </c>
      <c r="J93" s="330" t="str">
        <f>IFERROR(VLOOKUP(J92,'P1'!$B:$AP,41,FALSE),"")</f>
        <v/>
      </c>
      <c r="K93" s="328" t="str">
        <f>IFERROR(VLOOKUP(K92,'P1'!$B:$AP,41,FALSE),"")</f>
        <v/>
      </c>
      <c r="L93" s="328" t="str">
        <f>IFERROR(VLOOKUP(L92,'P1'!$B:$AP,41,FALSE),"")</f>
        <v/>
      </c>
      <c r="M93" s="328" t="str">
        <f>IFERROR(VLOOKUP(M92,'P1'!$B:$AP,41,FALSE),"")</f>
        <v/>
      </c>
      <c r="N93" s="328" t="str">
        <f>IFERROR(VLOOKUP(N92,'P1'!$B:$AP,41,FALSE),"")</f>
        <v/>
      </c>
      <c r="O93" s="328" t="str">
        <f>IFERROR(VLOOKUP(O92,'P1'!$B:$AP,41,FALSE),"")</f>
        <v/>
      </c>
      <c r="P93" s="328" t="str">
        <f>IFERROR(VLOOKUP(P92,'P1'!$B:$AP,41,FALSE),"")</f>
        <v/>
      </c>
      <c r="Q93" s="328" t="str">
        <f>IFERROR(VLOOKUP(Q92,'P1'!$B:$AP,41,FALSE),"")</f>
        <v/>
      </c>
      <c r="R93" s="328" t="str">
        <f>IFERROR(VLOOKUP(R92,'P1'!$B:$AP,41,FALSE),"")</f>
        <v/>
      </c>
      <c r="S93" s="328" t="str">
        <f>IFERROR(VLOOKUP(S92,'P1'!$B:$AP,41,FALSE),"")</f>
        <v/>
      </c>
      <c r="T93" s="328" t="str">
        <f>IFERROR(VLOOKUP(T92,'P1'!$B:$AP,41,FALSE),"")</f>
        <v/>
      </c>
      <c r="U93" s="328" t="str">
        <f>IFERROR(VLOOKUP(U92,'P1'!$B:$AP,41,FALSE),"")</f>
        <v/>
      </c>
      <c r="V93" s="328" t="str">
        <f>IFERROR(VLOOKUP(V92,'P1'!$B:$AP,41,FALSE),"")</f>
        <v/>
      </c>
      <c r="W93" s="328" t="str">
        <f>IFERROR(VLOOKUP(W92,'P1'!$B:$AP,41,FALSE),"")</f>
        <v/>
      </c>
      <c r="X93" s="328" t="str">
        <f>IFERROR(VLOOKUP(X92,'P1'!$B:$AP,41,FALSE),"")</f>
        <v/>
      </c>
      <c r="Y93" s="328" t="str">
        <f>IFERROR(VLOOKUP(Y92,'P1'!$B:$AP,41,FALSE),"")</f>
        <v/>
      </c>
      <c r="Z93" s="328" t="str">
        <f>IFERROR(VLOOKUP(Z92,'P1'!$B:$AP,41,FALSE),"")</f>
        <v/>
      </c>
      <c r="AA93" s="328" t="str">
        <f>IFERROR(VLOOKUP(AA92,'P1'!$B:$AP,41,FALSE),"")</f>
        <v/>
      </c>
      <c r="AB93" s="328" t="str">
        <f>IFERROR(VLOOKUP(AB92,'P1'!$B:$AP,41,FALSE),"")</f>
        <v/>
      </c>
      <c r="AC93" s="328" t="str">
        <f>IFERROR(VLOOKUP(AC92,'P1'!$B:$AP,41,FALSE),"")</f>
        <v/>
      </c>
      <c r="AD93" s="328" t="str">
        <f>IFERROR(VLOOKUP(AD92,'P1'!$B:$AP,41,FALSE),"")</f>
        <v/>
      </c>
      <c r="AE93" s="328" t="str">
        <f>IFERROR(VLOOKUP(AE92,'P1'!$B:$AP,41,FALSE),"")</f>
        <v/>
      </c>
      <c r="AF93" s="328" t="str">
        <f>IFERROR(VLOOKUP(AF92,'P1'!$B:$AP,41,FALSE),"")</f>
        <v/>
      </c>
      <c r="AG93" s="328" t="str">
        <f>IFERROR(VLOOKUP(AG92,'P1'!$B:$AP,41,FALSE),"")</f>
        <v/>
      </c>
      <c r="AH93" s="328" t="str">
        <f>IFERROR(VLOOKUP(AH92,'P1'!$B:$AP,41,FALSE),"")</f>
        <v/>
      </c>
      <c r="AI93" s="328" t="str">
        <f>IFERROR(VLOOKUP(AI92,'P1'!$B:$AP,41,FALSE),"")</f>
        <v/>
      </c>
      <c r="AJ93" s="328" t="str">
        <f>IFERROR(VLOOKUP(AJ92,'P1'!$B:$AP,41,FALSE),"")</f>
        <v/>
      </c>
      <c r="AK93" s="328" t="str">
        <f>IFERROR(VLOOKUP(AK92,'P1'!$B:$AP,41,FALSE),"")</f>
        <v/>
      </c>
      <c r="AL93" s="328" t="str">
        <f>IFERROR(VLOOKUP(AL92,'P1'!$B:$AP,41,FALSE),"")</f>
        <v/>
      </c>
      <c r="AM93" s="328" t="str">
        <f>IFERROR(VLOOKUP(AM92,'P1'!$B:$AP,41,FALSE),"")</f>
        <v/>
      </c>
      <c r="AN93" s="549"/>
      <c r="AO93" s="527"/>
      <c r="AP93" s="553"/>
      <c r="AQ93" s="554"/>
      <c r="AR93" s="527"/>
      <c r="AS93" s="527"/>
      <c r="AT93" s="529"/>
      <c r="AU93" s="326" t="str">
        <f t="shared" ref="AU93" si="88">IFERROR(IF($D92="□",($AO92/$AK$6),($AO92/$AK$8)),"")</f>
        <v/>
      </c>
      <c r="AV93" s="326" t="str">
        <f t="shared" ref="AV93" si="89">IFERROR(IF($D92="□",($AN92/$AO$6),($AN92/$AO$8)),"")</f>
        <v/>
      </c>
      <c r="AX93" s="326" t="s">
        <v>565</v>
      </c>
      <c r="AY93" s="326" t="s">
        <v>565</v>
      </c>
    </row>
    <row r="94" spans="1:51" s="302" customFormat="1" ht="12" customHeight="1">
      <c r="A94" s="532"/>
      <c r="B94" s="535"/>
      <c r="C94" s="538"/>
      <c r="D94" s="541"/>
      <c r="E94" s="323"/>
      <c r="F94" s="546"/>
      <c r="G94" s="547"/>
      <c r="H94" s="327" t="s">
        <v>407</v>
      </c>
      <c r="I94" s="328" t="str">
        <f>IFERROR(VLOOKUP(I92,'P1'!$B:$AP,31,FALSE),"")</f>
        <v/>
      </c>
      <c r="J94" s="328" t="str">
        <f>IFERROR(VLOOKUP(J92,'P1'!$B:$AP,31,FALSE),"")</f>
        <v/>
      </c>
      <c r="K94" s="328" t="str">
        <f>IFERROR(VLOOKUP(K92,'P1'!$B:$AP,31,FALSE),"")</f>
        <v/>
      </c>
      <c r="L94" s="328" t="str">
        <f>IFERROR(VLOOKUP(L92,'P1'!$B:$AP,31,FALSE),"")</f>
        <v/>
      </c>
      <c r="M94" s="328" t="str">
        <f>IFERROR(VLOOKUP(M92,'P1'!$B:$AP,31,FALSE),"")</f>
        <v/>
      </c>
      <c r="N94" s="328" t="str">
        <f>IFERROR(VLOOKUP(N92,'P1'!$B:$AP,31,FALSE),"")</f>
        <v/>
      </c>
      <c r="O94" s="328" t="str">
        <f>IFERROR(VLOOKUP(O92,'P1'!$B:$AP,31,FALSE),"")</f>
        <v/>
      </c>
      <c r="P94" s="328" t="str">
        <f>IFERROR(VLOOKUP(P92,'P1'!$B:$AP,31,FALSE),"")</f>
        <v/>
      </c>
      <c r="Q94" s="328" t="str">
        <f>IFERROR(VLOOKUP(Q92,'P1'!$B:$AP,31,FALSE),"")</f>
        <v/>
      </c>
      <c r="R94" s="328" t="str">
        <f>IFERROR(VLOOKUP(R92,'P1'!$B:$AP,31,FALSE),"")</f>
        <v/>
      </c>
      <c r="S94" s="328" t="str">
        <f>IFERROR(VLOOKUP(S92,'P1'!$B:$AP,31,FALSE),"")</f>
        <v/>
      </c>
      <c r="T94" s="328" t="str">
        <f>IFERROR(VLOOKUP(T92,'P1'!$B:$AP,31,FALSE),"")</f>
        <v/>
      </c>
      <c r="U94" s="328" t="str">
        <f>IFERROR(VLOOKUP(U92,'P1'!$B:$AP,31,FALSE),"")</f>
        <v/>
      </c>
      <c r="V94" s="328" t="str">
        <f>IFERROR(VLOOKUP(V92,'P1'!$B:$AP,31,FALSE),"")</f>
        <v/>
      </c>
      <c r="W94" s="328" t="str">
        <f>IFERROR(VLOOKUP(W92,'P1'!$B:$AP,31,FALSE),"")</f>
        <v/>
      </c>
      <c r="X94" s="328" t="str">
        <f>IFERROR(VLOOKUP(X92,'P1'!$B:$AP,31,FALSE),"")</f>
        <v/>
      </c>
      <c r="Y94" s="328" t="str">
        <f>IFERROR(VLOOKUP(Y92,'P1'!$B:$AP,31,FALSE),"")</f>
        <v/>
      </c>
      <c r="Z94" s="328" t="str">
        <f>IFERROR(VLOOKUP(Z92,'P1'!$B:$AP,31,FALSE),"")</f>
        <v/>
      </c>
      <c r="AA94" s="328" t="str">
        <f>IFERROR(VLOOKUP(AA92,'P1'!$B:$AP,31,FALSE),"")</f>
        <v/>
      </c>
      <c r="AB94" s="328" t="str">
        <f>IFERROR(VLOOKUP(AB92,'P1'!$B:$AP,31,FALSE),"")</f>
        <v/>
      </c>
      <c r="AC94" s="328" t="str">
        <f>IFERROR(VLOOKUP(AC92,'P1'!$B:$AP,31,FALSE),"")</f>
        <v/>
      </c>
      <c r="AD94" s="328" t="str">
        <f>IFERROR(VLOOKUP(AD92,'P1'!$B:$AP,31,FALSE),"")</f>
        <v/>
      </c>
      <c r="AE94" s="328" t="str">
        <f>IFERROR(VLOOKUP(AE92,'P1'!$B:$AP,31,FALSE),"")</f>
        <v/>
      </c>
      <c r="AF94" s="328" t="str">
        <f>IFERROR(VLOOKUP(AF92,'P1'!$B:$AP,31,FALSE),"")</f>
        <v/>
      </c>
      <c r="AG94" s="328" t="str">
        <f>IFERROR(VLOOKUP(AG92,'P1'!$B:$AP,31,FALSE),"")</f>
        <v/>
      </c>
      <c r="AH94" s="328" t="str">
        <f>IFERROR(VLOOKUP(AH92,'P1'!$B:$AP,31,FALSE),"")</f>
        <v/>
      </c>
      <c r="AI94" s="328" t="str">
        <f>IFERROR(VLOOKUP(AI92,'P1'!$B:$AP,31,FALSE),"")</f>
        <v/>
      </c>
      <c r="AJ94" s="328" t="str">
        <f>IFERROR(VLOOKUP(AJ92,'P1'!$B:$AP,31,FALSE),"")</f>
        <v/>
      </c>
      <c r="AK94" s="328" t="str">
        <f>IFERROR(VLOOKUP(AK92,'P1'!$B:$AP,31,FALSE),"")</f>
        <v/>
      </c>
      <c r="AL94" s="328" t="str">
        <f>IFERROR(VLOOKUP(AL92,'P1'!$B:$AP,31,FALSE),"")</f>
        <v/>
      </c>
      <c r="AM94" s="328" t="str">
        <f>IFERROR(VLOOKUP(AM92,'P1'!$B:$AP,31,FALSE),"")</f>
        <v/>
      </c>
      <c r="AN94" s="550"/>
      <c r="AO94" s="528"/>
      <c r="AP94" s="555"/>
      <c r="AQ94" s="556"/>
      <c r="AR94" s="528"/>
      <c r="AS94" s="528"/>
      <c r="AT94" s="529"/>
      <c r="AU94" s="329"/>
      <c r="AV94" s="329"/>
      <c r="AX94" s="329"/>
      <c r="AY94" s="329"/>
    </row>
    <row r="95" spans="1:51" s="302" customFormat="1" ht="12" customHeight="1">
      <c r="A95" s="530">
        <v>25</v>
      </c>
      <c r="B95" s="533"/>
      <c r="C95" s="536"/>
      <c r="D95" s="539" t="s">
        <v>400</v>
      </c>
      <c r="E95" s="319"/>
      <c r="F95" s="542"/>
      <c r="G95" s="543"/>
      <c r="H95" s="320" t="s">
        <v>401</v>
      </c>
      <c r="I95" s="321"/>
      <c r="J95" s="321"/>
      <c r="K95" s="321"/>
      <c r="L95" s="321"/>
      <c r="M95" s="321"/>
      <c r="N95" s="321"/>
      <c r="O95" s="321"/>
      <c r="P95" s="321"/>
      <c r="Q95" s="321"/>
      <c r="R95" s="321"/>
      <c r="S95" s="321"/>
      <c r="T95" s="321"/>
      <c r="U95" s="321"/>
      <c r="V95" s="321"/>
      <c r="W95" s="321"/>
      <c r="X95" s="321"/>
      <c r="Y95" s="321"/>
      <c r="Z95" s="321"/>
      <c r="AA95" s="321"/>
      <c r="AB95" s="321"/>
      <c r="AC95" s="321"/>
      <c r="AD95" s="321"/>
      <c r="AE95" s="321"/>
      <c r="AF95" s="321"/>
      <c r="AG95" s="321"/>
      <c r="AH95" s="321"/>
      <c r="AI95" s="321"/>
      <c r="AJ95" s="321"/>
      <c r="AK95" s="321"/>
      <c r="AL95" s="321"/>
      <c r="AM95" s="321"/>
      <c r="AN95" s="548">
        <f t="shared" ref="AN95" si="90">IF(LEFT($AN$1,6)="共同生活援助",SUM(I96:AM96),SUM(I96:AM97))</f>
        <v>0</v>
      </c>
      <c r="AO95" s="526">
        <f>IF($AN$3="４週",AN95/4,AN95/(DAY(EOMONTH($I$21,0))/7))</f>
        <v>0</v>
      </c>
      <c r="AP95" s="551"/>
      <c r="AQ95" s="552"/>
      <c r="AR95" s="526" t="str">
        <f t="shared" ref="AR95" si="91">IF($AN$3="４週",AU96,AV96)</f>
        <v/>
      </c>
      <c r="AS95" s="526"/>
      <c r="AT95" s="529"/>
      <c r="AU95" s="322" t="s">
        <v>402</v>
      </c>
      <c r="AV95" s="322" t="s">
        <v>403</v>
      </c>
      <c r="AX95" s="322" t="s">
        <v>404</v>
      </c>
      <c r="AY95" s="322" t="s">
        <v>405</v>
      </c>
    </row>
    <row r="96" spans="1:51" s="302" customFormat="1" ht="12" customHeight="1">
      <c r="A96" s="531"/>
      <c r="B96" s="534"/>
      <c r="C96" s="537"/>
      <c r="D96" s="540"/>
      <c r="E96" s="323"/>
      <c r="F96" s="544"/>
      <c r="G96" s="545"/>
      <c r="H96" s="324" t="s">
        <v>406</v>
      </c>
      <c r="I96" s="328" t="str">
        <f>IFERROR(VLOOKUP(I95,'P1'!$B:$AP,41,FALSE),"")</f>
        <v/>
      </c>
      <c r="J96" s="328" t="str">
        <f>IFERROR(VLOOKUP(J95,'P1'!$B:$AP,41,FALSE),"")</f>
        <v/>
      </c>
      <c r="K96" s="328" t="str">
        <f>IFERROR(VLOOKUP(K95,'P1'!$B:$AP,41,FALSE),"")</f>
        <v/>
      </c>
      <c r="L96" s="328" t="str">
        <f>IFERROR(VLOOKUP(L95,'P1'!$B:$AP,41,FALSE),"")</f>
        <v/>
      </c>
      <c r="M96" s="328" t="str">
        <f>IFERROR(VLOOKUP(M95,'P1'!$B:$AP,41,FALSE),"")</f>
        <v/>
      </c>
      <c r="N96" s="328" t="str">
        <f>IFERROR(VLOOKUP(N95,'P1'!$B:$AP,41,FALSE),"")</f>
        <v/>
      </c>
      <c r="O96" s="328" t="str">
        <f>IFERROR(VLOOKUP(O95,'P1'!$B:$AP,41,FALSE),"")</f>
        <v/>
      </c>
      <c r="P96" s="328" t="str">
        <f>IFERROR(VLOOKUP(P95,'P1'!$B:$AP,41,FALSE),"")</f>
        <v/>
      </c>
      <c r="Q96" s="328" t="str">
        <f>IFERROR(VLOOKUP(Q95,'P1'!$B:$AP,41,FALSE),"")</f>
        <v/>
      </c>
      <c r="R96" s="328" t="str">
        <f>IFERROR(VLOOKUP(R95,'P1'!$B:$AP,41,FALSE),"")</f>
        <v/>
      </c>
      <c r="S96" s="328" t="str">
        <f>IFERROR(VLOOKUP(S95,'P1'!$B:$AP,41,FALSE),"")</f>
        <v/>
      </c>
      <c r="T96" s="328" t="str">
        <f>IFERROR(VLOOKUP(T95,'P1'!$B:$AP,41,FALSE),"")</f>
        <v/>
      </c>
      <c r="U96" s="328" t="str">
        <f>IFERROR(VLOOKUP(U95,'P1'!$B:$AP,41,FALSE),"")</f>
        <v/>
      </c>
      <c r="V96" s="328" t="str">
        <f>IFERROR(VLOOKUP(V95,'P1'!$B:$AP,41,FALSE),"")</f>
        <v/>
      </c>
      <c r="W96" s="328" t="str">
        <f>IFERROR(VLOOKUP(W95,'P1'!$B:$AP,41,FALSE),"")</f>
        <v/>
      </c>
      <c r="X96" s="328" t="str">
        <f>IFERROR(VLOOKUP(X95,'P1'!$B:$AP,41,FALSE),"")</f>
        <v/>
      </c>
      <c r="Y96" s="328" t="str">
        <f>IFERROR(VLOOKUP(Y95,'P1'!$B:$AP,41,FALSE),"")</f>
        <v/>
      </c>
      <c r="Z96" s="328" t="str">
        <f>IFERROR(VLOOKUP(Z95,'P1'!$B:$AP,41,FALSE),"")</f>
        <v/>
      </c>
      <c r="AA96" s="328" t="str">
        <f>IFERROR(VLOOKUP(AA95,'P1'!$B:$AP,41,FALSE),"")</f>
        <v/>
      </c>
      <c r="AB96" s="328" t="str">
        <f>IFERROR(VLOOKUP(AB95,'P1'!$B:$AP,41,FALSE),"")</f>
        <v/>
      </c>
      <c r="AC96" s="328" t="str">
        <f>IFERROR(VLOOKUP(AC95,'P1'!$B:$AP,41,FALSE),"")</f>
        <v/>
      </c>
      <c r="AD96" s="328" t="str">
        <f>IFERROR(VLOOKUP(AD95,'P1'!$B:$AP,41,FALSE),"")</f>
        <v/>
      </c>
      <c r="AE96" s="328" t="str">
        <f>IFERROR(VLOOKUP(AE95,'P1'!$B:$AP,41,FALSE),"")</f>
        <v/>
      </c>
      <c r="AF96" s="328" t="str">
        <f>IFERROR(VLOOKUP(AF95,'P1'!$B:$AP,41,FALSE),"")</f>
        <v/>
      </c>
      <c r="AG96" s="328" t="str">
        <f>IFERROR(VLOOKUP(AG95,'P1'!$B:$AP,41,FALSE),"")</f>
        <v/>
      </c>
      <c r="AH96" s="328" t="str">
        <f>IFERROR(VLOOKUP(AH95,'P1'!$B:$AP,41,FALSE),"")</f>
        <v/>
      </c>
      <c r="AI96" s="328" t="str">
        <f>IFERROR(VLOOKUP(AI95,'P1'!$B:$AP,41,FALSE),"")</f>
        <v/>
      </c>
      <c r="AJ96" s="328" t="str">
        <f>IFERROR(VLOOKUP(AJ95,'P1'!$B:$AP,41,FALSE),"")</f>
        <v/>
      </c>
      <c r="AK96" s="328" t="str">
        <f>IFERROR(VLOOKUP(AK95,'P1'!$B:$AP,41,FALSE),"")</f>
        <v/>
      </c>
      <c r="AL96" s="328" t="str">
        <f>IFERROR(VLOOKUP(AL95,'P1'!$B:$AP,41,FALSE),"")</f>
        <v/>
      </c>
      <c r="AM96" s="328" t="str">
        <f>IFERROR(VLOOKUP(AM95,'P1'!$B:$AP,41,FALSE),"")</f>
        <v/>
      </c>
      <c r="AN96" s="549"/>
      <c r="AO96" s="527"/>
      <c r="AP96" s="553"/>
      <c r="AQ96" s="554"/>
      <c r="AR96" s="527"/>
      <c r="AS96" s="527"/>
      <c r="AT96" s="529"/>
      <c r="AU96" s="326" t="str">
        <f t="shared" ref="AU96" si="92">IFERROR(IF($D95="□",($AO95/$AK$6),($AO95/$AK$8)),"")</f>
        <v/>
      </c>
      <c r="AV96" s="326" t="str">
        <f t="shared" ref="AV96" si="93">IFERROR(IF($D95="□",($AN95/$AO$6),($AN95/$AO$8)),"")</f>
        <v/>
      </c>
      <c r="AX96" s="326" t="s">
        <v>565</v>
      </c>
      <c r="AY96" s="326" t="s">
        <v>565</v>
      </c>
    </row>
    <row r="97" spans="1:51" s="302" customFormat="1" ht="12" customHeight="1">
      <c r="A97" s="532"/>
      <c r="B97" s="535"/>
      <c r="C97" s="538"/>
      <c r="D97" s="541"/>
      <c r="E97" s="323"/>
      <c r="F97" s="546"/>
      <c r="G97" s="547"/>
      <c r="H97" s="327" t="s">
        <v>407</v>
      </c>
      <c r="I97" s="328" t="str">
        <f>IFERROR(VLOOKUP(I95,'P1'!$B:$AP,31,FALSE),"")</f>
        <v/>
      </c>
      <c r="J97" s="328" t="str">
        <f>IFERROR(VLOOKUP(J95,'P1'!$B:$AP,31,FALSE),"")</f>
        <v/>
      </c>
      <c r="K97" s="328" t="str">
        <f>IFERROR(VLOOKUP(K95,'P1'!$B:$AP,31,FALSE),"")</f>
        <v/>
      </c>
      <c r="L97" s="328" t="str">
        <f>IFERROR(VLOOKUP(L95,'P1'!$B:$AP,31,FALSE),"")</f>
        <v/>
      </c>
      <c r="M97" s="328" t="str">
        <f>IFERROR(VLOOKUP(M95,'P1'!$B:$AP,31,FALSE),"")</f>
        <v/>
      </c>
      <c r="N97" s="328" t="str">
        <f>IFERROR(VLOOKUP(N95,'P1'!$B:$AP,31,FALSE),"")</f>
        <v/>
      </c>
      <c r="O97" s="328" t="str">
        <f>IFERROR(VLOOKUP(O95,'P1'!$B:$AP,31,FALSE),"")</f>
        <v/>
      </c>
      <c r="P97" s="328" t="str">
        <f>IFERROR(VLOOKUP(P95,'P1'!$B:$AP,31,FALSE),"")</f>
        <v/>
      </c>
      <c r="Q97" s="328" t="str">
        <f>IFERROR(VLOOKUP(Q95,'P1'!$B:$AP,31,FALSE),"")</f>
        <v/>
      </c>
      <c r="R97" s="328" t="str">
        <f>IFERROR(VLOOKUP(R95,'P1'!$B:$AP,31,FALSE),"")</f>
        <v/>
      </c>
      <c r="S97" s="328" t="str">
        <f>IFERROR(VLOOKUP(S95,'P1'!$B:$AP,31,FALSE),"")</f>
        <v/>
      </c>
      <c r="T97" s="328" t="str">
        <f>IFERROR(VLOOKUP(T95,'P1'!$B:$AP,31,FALSE),"")</f>
        <v/>
      </c>
      <c r="U97" s="328" t="str">
        <f>IFERROR(VLOOKUP(U95,'P1'!$B:$AP,31,FALSE),"")</f>
        <v/>
      </c>
      <c r="V97" s="328" t="str">
        <f>IFERROR(VLOOKUP(V95,'P1'!$B:$AP,31,FALSE),"")</f>
        <v/>
      </c>
      <c r="W97" s="328" t="str">
        <f>IFERROR(VLOOKUP(W95,'P1'!$B:$AP,31,FALSE),"")</f>
        <v/>
      </c>
      <c r="X97" s="328" t="str">
        <f>IFERROR(VLOOKUP(X95,'P1'!$B:$AP,31,FALSE),"")</f>
        <v/>
      </c>
      <c r="Y97" s="328" t="str">
        <f>IFERROR(VLOOKUP(Y95,'P1'!$B:$AP,31,FALSE),"")</f>
        <v/>
      </c>
      <c r="Z97" s="328" t="str">
        <f>IFERROR(VLOOKUP(Z95,'P1'!$B:$AP,31,FALSE),"")</f>
        <v/>
      </c>
      <c r="AA97" s="328" t="str">
        <f>IFERROR(VLOOKUP(AA95,'P1'!$B:$AP,31,FALSE),"")</f>
        <v/>
      </c>
      <c r="AB97" s="328" t="str">
        <f>IFERROR(VLOOKUP(AB95,'P1'!$B:$AP,31,FALSE),"")</f>
        <v/>
      </c>
      <c r="AC97" s="328" t="str">
        <f>IFERROR(VLOOKUP(AC95,'P1'!$B:$AP,31,FALSE),"")</f>
        <v/>
      </c>
      <c r="AD97" s="328" t="str">
        <f>IFERROR(VLOOKUP(AD95,'P1'!$B:$AP,31,FALSE),"")</f>
        <v/>
      </c>
      <c r="AE97" s="328" t="str">
        <f>IFERROR(VLOOKUP(AE95,'P1'!$B:$AP,31,FALSE),"")</f>
        <v/>
      </c>
      <c r="AF97" s="328" t="str">
        <f>IFERROR(VLOOKUP(AF95,'P1'!$B:$AP,31,FALSE),"")</f>
        <v/>
      </c>
      <c r="AG97" s="328" t="str">
        <f>IFERROR(VLOOKUP(AG95,'P1'!$B:$AP,31,FALSE),"")</f>
        <v/>
      </c>
      <c r="AH97" s="328" t="str">
        <f>IFERROR(VLOOKUP(AH95,'P1'!$B:$AP,31,FALSE),"")</f>
        <v/>
      </c>
      <c r="AI97" s="328" t="str">
        <f>IFERROR(VLOOKUP(AI95,'P1'!$B:$AP,31,FALSE),"")</f>
        <v/>
      </c>
      <c r="AJ97" s="328" t="str">
        <f>IFERROR(VLOOKUP(AJ95,'P1'!$B:$AP,31,FALSE),"")</f>
        <v/>
      </c>
      <c r="AK97" s="328" t="str">
        <f>IFERROR(VLOOKUP(AK95,'P1'!$B:$AP,31,FALSE),"")</f>
        <v/>
      </c>
      <c r="AL97" s="328" t="str">
        <f>IFERROR(VLOOKUP(AL95,'P1'!$B:$AP,31,FALSE),"")</f>
        <v/>
      </c>
      <c r="AM97" s="328" t="str">
        <f>IFERROR(VLOOKUP(AM95,'P1'!$B:$AP,31,FALSE),"")</f>
        <v/>
      </c>
      <c r="AN97" s="550"/>
      <c r="AO97" s="528"/>
      <c r="AP97" s="555"/>
      <c r="AQ97" s="556"/>
      <c r="AR97" s="528"/>
      <c r="AS97" s="528"/>
      <c r="AT97" s="529"/>
      <c r="AU97" s="329"/>
      <c r="AV97" s="329"/>
      <c r="AX97" s="329"/>
      <c r="AY97" s="329"/>
    </row>
    <row r="98" spans="1:51" s="302" customFormat="1" ht="12" customHeight="1">
      <c r="A98" s="530">
        <v>26</v>
      </c>
      <c r="B98" s="533"/>
      <c r="C98" s="536"/>
      <c r="D98" s="539" t="s">
        <v>400</v>
      </c>
      <c r="E98" s="319"/>
      <c r="F98" s="542"/>
      <c r="G98" s="543"/>
      <c r="H98" s="320" t="s">
        <v>401</v>
      </c>
      <c r="I98" s="321"/>
      <c r="J98" s="321"/>
      <c r="K98" s="321"/>
      <c r="L98" s="321"/>
      <c r="M98" s="321"/>
      <c r="N98" s="321"/>
      <c r="O98" s="321"/>
      <c r="P98" s="321"/>
      <c r="Q98" s="321"/>
      <c r="R98" s="321"/>
      <c r="S98" s="321"/>
      <c r="T98" s="321"/>
      <c r="U98" s="321"/>
      <c r="V98" s="321"/>
      <c r="W98" s="321"/>
      <c r="X98" s="321"/>
      <c r="Y98" s="321"/>
      <c r="Z98" s="321"/>
      <c r="AA98" s="321"/>
      <c r="AB98" s="321"/>
      <c r="AC98" s="321"/>
      <c r="AD98" s="321"/>
      <c r="AE98" s="321"/>
      <c r="AF98" s="321"/>
      <c r="AG98" s="321"/>
      <c r="AH98" s="321"/>
      <c r="AI98" s="321"/>
      <c r="AJ98" s="321"/>
      <c r="AK98" s="321"/>
      <c r="AL98" s="321"/>
      <c r="AM98" s="321"/>
      <c r="AN98" s="548">
        <f t="shared" ref="AN98" si="94">IF(LEFT($AN$1,6)="共同生活援助",SUM(I99:AM99),SUM(I99:AM100))</f>
        <v>0</v>
      </c>
      <c r="AO98" s="526">
        <f>IF($AN$3="４週",AN98/4,AN98/(DAY(EOMONTH($I$21,0))/7))</f>
        <v>0</v>
      </c>
      <c r="AP98" s="551"/>
      <c r="AQ98" s="552"/>
      <c r="AR98" s="526" t="str">
        <f t="shared" ref="AR98" si="95">IF($AN$3="４週",AU99,AV99)</f>
        <v/>
      </c>
      <c r="AS98" s="526"/>
      <c r="AT98" s="529"/>
      <c r="AU98" s="322" t="s">
        <v>402</v>
      </c>
      <c r="AV98" s="322" t="s">
        <v>403</v>
      </c>
      <c r="AX98" s="322" t="s">
        <v>404</v>
      </c>
      <c r="AY98" s="322" t="s">
        <v>405</v>
      </c>
    </row>
    <row r="99" spans="1:51" s="302" customFormat="1" ht="12" customHeight="1">
      <c r="A99" s="531"/>
      <c r="B99" s="534"/>
      <c r="C99" s="537"/>
      <c r="D99" s="540"/>
      <c r="E99" s="323"/>
      <c r="F99" s="544"/>
      <c r="G99" s="545"/>
      <c r="H99" s="324" t="s">
        <v>406</v>
      </c>
      <c r="I99" s="328" t="str">
        <f>IFERROR(VLOOKUP(I98,'P1'!$B:$AP,41,FALSE),"")</f>
        <v/>
      </c>
      <c r="J99" s="328" t="str">
        <f>IFERROR(VLOOKUP(J98,'P1'!$B:$AP,41,FALSE),"")</f>
        <v/>
      </c>
      <c r="K99" s="328" t="str">
        <f>IFERROR(VLOOKUP(K98,'P1'!$B:$AP,41,FALSE),"")</f>
        <v/>
      </c>
      <c r="L99" s="328" t="str">
        <f>IFERROR(VLOOKUP(L98,'P1'!$B:$AP,41,FALSE),"")</f>
        <v/>
      </c>
      <c r="M99" s="328" t="str">
        <f>IFERROR(VLOOKUP(M98,'P1'!$B:$AP,41,FALSE),"")</f>
        <v/>
      </c>
      <c r="N99" s="328" t="str">
        <f>IFERROR(VLOOKUP(N98,'P1'!$B:$AP,41,FALSE),"")</f>
        <v/>
      </c>
      <c r="O99" s="328" t="str">
        <f>IFERROR(VLOOKUP(O98,'P1'!$B:$AP,41,FALSE),"")</f>
        <v/>
      </c>
      <c r="P99" s="328" t="str">
        <f>IFERROR(VLOOKUP(P98,'P1'!$B:$AP,41,FALSE),"")</f>
        <v/>
      </c>
      <c r="Q99" s="328" t="str">
        <f>IFERROR(VLOOKUP(Q98,'P1'!$B:$AP,41,FALSE),"")</f>
        <v/>
      </c>
      <c r="R99" s="328" t="str">
        <f>IFERROR(VLOOKUP(R98,'P1'!$B:$AP,41,FALSE),"")</f>
        <v/>
      </c>
      <c r="S99" s="328" t="str">
        <f>IFERROR(VLOOKUP(S98,'P1'!$B:$AP,41,FALSE),"")</f>
        <v/>
      </c>
      <c r="T99" s="328" t="str">
        <f>IFERROR(VLOOKUP(T98,'P1'!$B:$AP,41,FALSE),"")</f>
        <v/>
      </c>
      <c r="U99" s="328" t="str">
        <f>IFERROR(VLOOKUP(U98,'P1'!$B:$AP,41,FALSE),"")</f>
        <v/>
      </c>
      <c r="V99" s="328" t="str">
        <f>IFERROR(VLOOKUP(V98,'P1'!$B:$AP,41,FALSE),"")</f>
        <v/>
      </c>
      <c r="W99" s="328" t="str">
        <f>IFERROR(VLOOKUP(W98,'P1'!$B:$AP,41,FALSE),"")</f>
        <v/>
      </c>
      <c r="X99" s="328" t="str">
        <f>IFERROR(VLOOKUP(X98,'P1'!$B:$AP,41,FALSE),"")</f>
        <v/>
      </c>
      <c r="Y99" s="328" t="str">
        <f>IFERROR(VLOOKUP(Y98,'P1'!$B:$AP,41,FALSE),"")</f>
        <v/>
      </c>
      <c r="Z99" s="328" t="str">
        <f>IFERROR(VLOOKUP(Z98,'P1'!$B:$AP,41,FALSE),"")</f>
        <v/>
      </c>
      <c r="AA99" s="328" t="str">
        <f>IFERROR(VLOOKUP(AA98,'P1'!$B:$AP,41,FALSE),"")</f>
        <v/>
      </c>
      <c r="AB99" s="328" t="str">
        <f>IFERROR(VLOOKUP(AB98,'P1'!$B:$AP,41,FALSE),"")</f>
        <v/>
      </c>
      <c r="AC99" s="328" t="str">
        <f>IFERROR(VLOOKUP(AC98,'P1'!$B:$AP,41,FALSE),"")</f>
        <v/>
      </c>
      <c r="AD99" s="328" t="str">
        <f>IFERROR(VLOOKUP(AD98,'P1'!$B:$AP,41,FALSE),"")</f>
        <v/>
      </c>
      <c r="AE99" s="328" t="str">
        <f>IFERROR(VLOOKUP(AE98,'P1'!$B:$AP,41,FALSE),"")</f>
        <v/>
      </c>
      <c r="AF99" s="328" t="str">
        <f>IFERROR(VLOOKUP(AF98,'P1'!$B:$AP,41,FALSE),"")</f>
        <v/>
      </c>
      <c r="AG99" s="328" t="str">
        <f>IFERROR(VLOOKUP(AG98,'P1'!$B:$AP,41,FALSE),"")</f>
        <v/>
      </c>
      <c r="AH99" s="328" t="str">
        <f>IFERROR(VLOOKUP(AH98,'P1'!$B:$AP,41,FALSE),"")</f>
        <v/>
      </c>
      <c r="AI99" s="328" t="str">
        <f>IFERROR(VLOOKUP(AI98,'P1'!$B:$AP,41,FALSE),"")</f>
        <v/>
      </c>
      <c r="AJ99" s="328" t="str">
        <f>IFERROR(VLOOKUP(AJ98,'P1'!$B:$AP,41,FALSE),"")</f>
        <v/>
      </c>
      <c r="AK99" s="328" t="str">
        <f>IFERROR(VLOOKUP(AK98,'P1'!$B:$AP,41,FALSE),"")</f>
        <v/>
      </c>
      <c r="AL99" s="328" t="str">
        <f>IFERROR(VLOOKUP(AL98,'P1'!$B:$AP,41,FALSE),"")</f>
        <v/>
      </c>
      <c r="AM99" s="328" t="str">
        <f>IFERROR(VLOOKUP(AM98,'P1'!$B:$AP,41,FALSE),"")</f>
        <v/>
      </c>
      <c r="AN99" s="549"/>
      <c r="AO99" s="527"/>
      <c r="AP99" s="553"/>
      <c r="AQ99" s="554"/>
      <c r="AR99" s="527"/>
      <c r="AS99" s="527"/>
      <c r="AT99" s="529"/>
      <c r="AU99" s="326" t="str">
        <f t="shared" ref="AU99" si="96">IFERROR(IF($D98="□",($AO98/$AK$6),($AO98/$AK$8)),"")</f>
        <v/>
      </c>
      <c r="AV99" s="326" t="str">
        <f t="shared" ref="AV99" si="97">IFERROR(IF($D98="□",($AN98/$AO$6),($AN98/$AO$8)),"")</f>
        <v/>
      </c>
      <c r="AX99" s="326" t="s">
        <v>565</v>
      </c>
      <c r="AY99" s="326" t="s">
        <v>565</v>
      </c>
    </row>
    <row r="100" spans="1:51" s="302" customFormat="1" ht="12" customHeight="1">
      <c r="A100" s="532"/>
      <c r="B100" s="535"/>
      <c r="C100" s="538"/>
      <c r="D100" s="541"/>
      <c r="E100" s="323"/>
      <c r="F100" s="546"/>
      <c r="G100" s="547"/>
      <c r="H100" s="327" t="s">
        <v>407</v>
      </c>
      <c r="I100" s="328" t="str">
        <f>IFERROR(VLOOKUP(I98,'P1'!$B:$AP,31,FALSE),"")</f>
        <v/>
      </c>
      <c r="J100" s="328" t="str">
        <f>IFERROR(VLOOKUP(J98,'P1'!$B:$AP,31,FALSE),"")</f>
        <v/>
      </c>
      <c r="K100" s="328" t="str">
        <f>IFERROR(VLOOKUP(K98,'P1'!$B:$AP,31,FALSE),"")</f>
        <v/>
      </c>
      <c r="L100" s="328" t="str">
        <f>IFERROR(VLOOKUP(L98,'P1'!$B:$AP,31,FALSE),"")</f>
        <v/>
      </c>
      <c r="M100" s="328" t="str">
        <f>IFERROR(VLOOKUP(M98,'P1'!$B:$AP,31,FALSE),"")</f>
        <v/>
      </c>
      <c r="N100" s="328" t="str">
        <f>IFERROR(VLOOKUP(N98,'P1'!$B:$AP,31,FALSE),"")</f>
        <v/>
      </c>
      <c r="O100" s="328" t="str">
        <f>IFERROR(VLOOKUP(O98,'P1'!$B:$AP,31,FALSE),"")</f>
        <v/>
      </c>
      <c r="P100" s="328" t="str">
        <f>IFERROR(VLOOKUP(P98,'P1'!$B:$AP,31,FALSE),"")</f>
        <v/>
      </c>
      <c r="Q100" s="328" t="str">
        <f>IFERROR(VLOOKUP(Q98,'P1'!$B:$AP,31,FALSE),"")</f>
        <v/>
      </c>
      <c r="R100" s="328" t="str">
        <f>IFERROR(VLOOKUP(R98,'P1'!$B:$AP,31,FALSE),"")</f>
        <v/>
      </c>
      <c r="S100" s="328" t="str">
        <f>IFERROR(VLOOKUP(S98,'P1'!$B:$AP,31,FALSE),"")</f>
        <v/>
      </c>
      <c r="T100" s="328" t="str">
        <f>IFERROR(VLOOKUP(T98,'P1'!$B:$AP,31,FALSE),"")</f>
        <v/>
      </c>
      <c r="U100" s="328" t="str">
        <f>IFERROR(VLOOKUP(U98,'P1'!$B:$AP,31,FALSE),"")</f>
        <v/>
      </c>
      <c r="V100" s="328" t="str">
        <f>IFERROR(VLOOKUP(V98,'P1'!$B:$AP,31,FALSE),"")</f>
        <v/>
      </c>
      <c r="W100" s="328" t="str">
        <f>IFERROR(VLOOKUP(W98,'P1'!$B:$AP,31,FALSE),"")</f>
        <v/>
      </c>
      <c r="X100" s="328" t="str">
        <f>IFERROR(VLOOKUP(X98,'P1'!$B:$AP,31,FALSE),"")</f>
        <v/>
      </c>
      <c r="Y100" s="328" t="str">
        <f>IFERROR(VLOOKUP(Y98,'P1'!$B:$AP,31,FALSE),"")</f>
        <v/>
      </c>
      <c r="Z100" s="328" t="str">
        <f>IFERROR(VLOOKUP(Z98,'P1'!$B:$AP,31,FALSE),"")</f>
        <v/>
      </c>
      <c r="AA100" s="328" t="str">
        <f>IFERROR(VLOOKUP(AA98,'P1'!$B:$AP,31,FALSE),"")</f>
        <v/>
      </c>
      <c r="AB100" s="328" t="str">
        <f>IFERROR(VLOOKUP(AB98,'P1'!$B:$AP,31,FALSE),"")</f>
        <v/>
      </c>
      <c r="AC100" s="328" t="str">
        <f>IFERROR(VLOOKUP(AC98,'P1'!$B:$AP,31,FALSE),"")</f>
        <v/>
      </c>
      <c r="AD100" s="328" t="str">
        <f>IFERROR(VLOOKUP(AD98,'P1'!$B:$AP,31,FALSE),"")</f>
        <v/>
      </c>
      <c r="AE100" s="328" t="str">
        <f>IFERROR(VLOOKUP(AE98,'P1'!$B:$AP,31,FALSE),"")</f>
        <v/>
      </c>
      <c r="AF100" s="328" t="str">
        <f>IFERROR(VLOOKUP(AF98,'P1'!$B:$AP,31,FALSE),"")</f>
        <v/>
      </c>
      <c r="AG100" s="328" t="str">
        <f>IFERROR(VLOOKUP(AG98,'P1'!$B:$AP,31,FALSE),"")</f>
        <v/>
      </c>
      <c r="AH100" s="328" t="str">
        <f>IFERROR(VLOOKUP(AH98,'P1'!$B:$AP,31,FALSE),"")</f>
        <v/>
      </c>
      <c r="AI100" s="328" t="str">
        <f>IFERROR(VLOOKUP(AI98,'P1'!$B:$AP,31,FALSE),"")</f>
        <v/>
      </c>
      <c r="AJ100" s="328" t="str">
        <f>IFERROR(VLOOKUP(AJ98,'P1'!$B:$AP,31,FALSE),"")</f>
        <v/>
      </c>
      <c r="AK100" s="328" t="str">
        <f>IFERROR(VLOOKUP(AK98,'P1'!$B:$AP,31,FALSE),"")</f>
        <v/>
      </c>
      <c r="AL100" s="328" t="str">
        <f>IFERROR(VLOOKUP(AL98,'P1'!$B:$AP,31,FALSE),"")</f>
        <v/>
      </c>
      <c r="AM100" s="328" t="str">
        <f>IFERROR(VLOOKUP(AM98,'P1'!$B:$AP,31,FALSE),"")</f>
        <v/>
      </c>
      <c r="AN100" s="550"/>
      <c r="AO100" s="528"/>
      <c r="AP100" s="555"/>
      <c r="AQ100" s="556"/>
      <c r="AR100" s="528"/>
      <c r="AS100" s="528"/>
      <c r="AT100" s="529"/>
      <c r="AU100" s="329"/>
      <c r="AV100" s="329"/>
      <c r="AX100" s="329"/>
      <c r="AY100" s="329"/>
    </row>
    <row r="101" spans="1:51" s="302" customFormat="1" ht="12" customHeight="1">
      <c r="A101" s="530">
        <v>27</v>
      </c>
      <c r="B101" s="533"/>
      <c r="C101" s="536"/>
      <c r="D101" s="539" t="s">
        <v>400</v>
      </c>
      <c r="E101" s="319"/>
      <c r="F101" s="542"/>
      <c r="G101" s="543"/>
      <c r="H101" s="320" t="s">
        <v>401</v>
      </c>
      <c r="I101" s="321"/>
      <c r="J101" s="321"/>
      <c r="K101" s="321"/>
      <c r="L101" s="321"/>
      <c r="M101" s="321"/>
      <c r="N101" s="321"/>
      <c r="O101" s="321"/>
      <c r="P101" s="321"/>
      <c r="Q101" s="321"/>
      <c r="R101" s="321"/>
      <c r="S101" s="321"/>
      <c r="T101" s="321"/>
      <c r="U101" s="321"/>
      <c r="V101" s="321"/>
      <c r="W101" s="321"/>
      <c r="X101" s="321"/>
      <c r="Y101" s="321"/>
      <c r="Z101" s="321"/>
      <c r="AA101" s="321"/>
      <c r="AB101" s="321"/>
      <c r="AC101" s="321"/>
      <c r="AD101" s="321"/>
      <c r="AE101" s="321"/>
      <c r="AF101" s="321"/>
      <c r="AG101" s="321"/>
      <c r="AH101" s="321"/>
      <c r="AI101" s="321"/>
      <c r="AJ101" s="321"/>
      <c r="AK101" s="321"/>
      <c r="AL101" s="321"/>
      <c r="AM101" s="321"/>
      <c r="AN101" s="548">
        <f t="shared" ref="AN101" si="98">IF(LEFT($AN$1,6)="共同生活援助",SUM(I102:AM102),SUM(I102:AM103))</f>
        <v>0</v>
      </c>
      <c r="AO101" s="526">
        <f>IF($AN$3="４週",AN101/4,AN101/(DAY(EOMONTH($I$21,0))/7))</f>
        <v>0</v>
      </c>
      <c r="AP101" s="551"/>
      <c r="AQ101" s="552"/>
      <c r="AR101" s="526" t="str">
        <f t="shared" ref="AR101" si="99">IF($AN$3="４週",AU102,AV102)</f>
        <v/>
      </c>
      <c r="AS101" s="526"/>
      <c r="AT101" s="529"/>
      <c r="AU101" s="322" t="s">
        <v>402</v>
      </c>
      <c r="AV101" s="322" t="s">
        <v>403</v>
      </c>
      <c r="AX101" s="322" t="s">
        <v>404</v>
      </c>
      <c r="AY101" s="322" t="s">
        <v>405</v>
      </c>
    </row>
    <row r="102" spans="1:51" s="302" customFormat="1" ht="12" customHeight="1">
      <c r="A102" s="531"/>
      <c r="B102" s="534"/>
      <c r="C102" s="537"/>
      <c r="D102" s="540"/>
      <c r="E102" s="323"/>
      <c r="F102" s="544"/>
      <c r="G102" s="545"/>
      <c r="H102" s="324" t="s">
        <v>406</v>
      </c>
      <c r="I102" s="328" t="str">
        <f>IFERROR(VLOOKUP(I101,'P1'!$B:$AP,41,FALSE),"")</f>
        <v/>
      </c>
      <c r="J102" s="328" t="str">
        <f>IFERROR(VLOOKUP(J101,'P1'!$B:$AP,41,FALSE),"")</f>
        <v/>
      </c>
      <c r="K102" s="328" t="str">
        <f>IFERROR(VLOOKUP(K101,'P1'!$B:$AP,41,FALSE),"")</f>
        <v/>
      </c>
      <c r="L102" s="328" t="str">
        <f>IFERROR(VLOOKUP(L101,'P1'!$B:$AP,41,FALSE),"")</f>
        <v/>
      </c>
      <c r="M102" s="328" t="str">
        <f>IFERROR(VLOOKUP(M101,'P1'!$B:$AP,41,FALSE),"")</f>
        <v/>
      </c>
      <c r="N102" s="328" t="str">
        <f>IFERROR(VLOOKUP(N101,'P1'!$B:$AP,41,FALSE),"")</f>
        <v/>
      </c>
      <c r="O102" s="328" t="str">
        <f>IFERROR(VLOOKUP(O101,'P1'!$B:$AP,41,FALSE),"")</f>
        <v/>
      </c>
      <c r="P102" s="328" t="str">
        <f>IFERROR(VLOOKUP(P101,'P1'!$B:$AP,41,FALSE),"")</f>
        <v/>
      </c>
      <c r="Q102" s="328" t="str">
        <f>IFERROR(VLOOKUP(Q101,'P1'!$B:$AP,41,FALSE),"")</f>
        <v/>
      </c>
      <c r="R102" s="328" t="str">
        <f>IFERROR(VLOOKUP(R101,'P1'!$B:$AP,41,FALSE),"")</f>
        <v/>
      </c>
      <c r="S102" s="328" t="str">
        <f>IFERROR(VLOOKUP(S101,'P1'!$B:$AP,41,FALSE),"")</f>
        <v/>
      </c>
      <c r="T102" s="328" t="str">
        <f>IFERROR(VLOOKUP(T101,'P1'!$B:$AP,41,FALSE),"")</f>
        <v/>
      </c>
      <c r="U102" s="328" t="str">
        <f>IFERROR(VLOOKUP(U101,'P1'!$B:$AP,41,FALSE),"")</f>
        <v/>
      </c>
      <c r="V102" s="328" t="str">
        <f>IFERROR(VLOOKUP(V101,'P1'!$B:$AP,41,FALSE),"")</f>
        <v/>
      </c>
      <c r="W102" s="328" t="str">
        <f>IFERROR(VLOOKUP(W101,'P1'!$B:$AP,41,FALSE),"")</f>
        <v/>
      </c>
      <c r="X102" s="328" t="str">
        <f>IFERROR(VLOOKUP(X101,'P1'!$B:$AP,41,FALSE),"")</f>
        <v/>
      </c>
      <c r="Y102" s="328" t="str">
        <f>IFERROR(VLOOKUP(Y101,'P1'!$B:$AP,41,FALSE),"")</f>
        <v/>
      </c>
      <c r="Z102" s="328" t="str">
        <f>IFERROR(VLOOKUP(Z101,'P1'!$B:$AP,41,FALSE),"")</f>
        <v/>
      </c>
      <c r="AA102" s="328" t="str">
        <f>IFERROR(VLOOKUP(AA101,'P1'!$B:$AP,41,FALSE),"")</f>
        <v/>
      </c>
      <c r="AB102" s="328" t="str">
        <f>IFERROR(VLOOKUP(AB101,'P1'!$B:$AP,41,FALSE),"")</f>
        <v/>
      </c>
      <c r="AC102" s="328" t="str">
        <f>IFERROR(VLOOKUP(AC101,'P1'!$B:$AP,41,FALSE),"")</f>
        <v/>
      </c>
      <c r="AD102" s="328" t="str">
        <f>IFERROR(VLOOKUP(AD101,'P1'!$B:$AP,41,FALSE),"")</f>
        <v/>
      </c>
      <c r="AE102" s="328" t="str">
        <f>IFERROR(VLOOKUP(AE101,'P1'!$B:$AP,41,FALSE),"")</f>
        <v/>
      </c>
      <c r="AF102" s="328" t="str">
        <f>IFERROR(VLOOKUP(AF101,'P1'!$B:$AP,41,FALSE),"")</f>
        <v/>
      </c>
      <c r="AG102" s="328" t="str">
        <f>IFERROR(VLOOKUP(AG101,'P1'!$B:$AP,41,FALSE),"")</f>
        <v/>
      </c>
      <c r="AH102" s="328" t="str">
        <f>IFERROR(VLOOKUP(AH101,'P1'!$B:$AP,41,FALSE),"")</f>
        <v/>
      </c>
      <c r="AI102" s="328" t="str">
        <f>IFERROR(VLOOKUP(AI101,'P1'!$B:$AP,41,FALSE),"")</f>
        <v/>
      </c>
      <c r="AJ102" s="328" t="str">
        <f>IFERROR(VLOOKUP(AJ101,'P1'!$B:$AP,41,FALSE),"")</f>
        <v/>
      </c>
      <c r="AK102" s="328" t="str">
        <f>IFERROR(VLOOKUP(AK101,'P1'!$B:$AP,41,FALSE),"")</f>
        <v/>
      </c>
      <c r="AL102" s="328" t="str">
        <f>IFERROR(VLOOKUP(AL101,'P1'!$B:$AP,41,FALSE),"")</f>
        <v/>
      </c>
      <c r="AM102" s="328" t="str">
        <f>IFERROR(VLOOKUP(AM101,'P1'!$B:$AP,41,FALSE),"")</f>
        <v/>
      </c>
      <c r="AN102" s="549"/>
      <c r="AO102" s="527"/>
      <c r="AP102" s="553"/>
      <c r="AQ102" s="554"/>
      <c r="AR102" s="527"/>
      <c r="AS102" s="527"/>
      <c r="AT102" s="529"/>
      <c r="AU102" s="326" t="str">
        <f t="shared" ref="AU102" si="100">IFERROR(IF($D101="□",($AO101/$AK$6),($AO101/$AK$8)),"")</f>
        <v/>
      </c>
      <c r="AV102" s="326" t="str">
        <f t="shared" ref="AV102" si="101">IFERROR(IF($D101="□",($AN101/$AO$6),($AN101/$AO$8)),"")</f>
        <v/>
      </c>
      <c r="AX102" s="326" t="s">
        <v>565</v>
      </c>
      <c r="AY102" s="326" t="s">
        <v>565</v>
      </c>
    </row>
    <row r="103" spans="1:51" s="302" customFormat="1" ht="12" customHeight="1">
      <c r="A103" s="532"/>
      <c r="B103" s="535"/>
      <c r="C103" s="538"/>
      <c r="D103" s="541"/>
      <c r="E103" s="323"/>
      <c r="F103" s="546"/>
      <c r="G103" s="547"/>
      <c r="H103" s="327" t="s">
        <v>407</v>
      </c>
      <c r="I103" s="328" t="str">
        <f>IFERROR(VLOOKUP(I101,'P1'!$B:$AP,31,FALSE),"")</f>
        <v/>
      </c>
      <c r="J103" s="328" t="str">
        <f>IFERROR(VLOOKUP(J101,'P1'!$B:$AP,31,FALSE),"")</f>
        <v/>
      </c>
      <c r="K103" s="328" t="str">
        <f>IFERROR(VLOOKUP(K101,'P1'!$B:$AP,31,FALSE),"")</f>
        <v/>
      </c>
      <c r="L103" s="328" t="str">
        <f>IFERROR(VLOOKUP(L101,'P1'!$B:$AP,31,FALSE),"")</f>
        <v/>
      </c>
      <c r="M103" s="328" t="str">
        <f>IFERROR(VLOOKUP(M101,'P1'!$B:$AP,31,FALSE),"")</f>
        <v/>
      </c>
      <c r="N103" s="328" t="str">
        <f>IFERROR(VLOOKUP(N101,'P1'!$B:$AP,31,FALSE),"")</f>
        <v/>
      </c>
      <c r="O103" s="328" t="str">
        <f>IFERROR(VLOOKUP(O101,'P1'!$B:$AP,31,FALSE),"")</f>
        <v/>
      </c>
      <c r="P103" s="328" t="str">
        <f>IFERROR(VLOOKUP(P101,'P1'!$B:$AP,31,FALSE),"")</f>
        <v/>
      </c>
      <c r="Q103" s="328" t="str">
        <f>IFERROR(VLOOKUP(Q101,'P1'!$B:$AP,31,FALSE),"")</f>
        <v/>
      </c>
      <c r="R103" s="328" t="str">
        <f>IFERROR(VLOOKUP(R101,'P1'!$B:$AP,31,FALSE),"")</f>
        <v/>
      </c>
      <c r="S103" s="328" t="str">
        <f>IFERROR(VLOOKUP(S101,'P1'!$B:$AP,31,FALSE),"")</f>
        <v/>
      </c>
      <c r="T103" s="328" t="str">
        <f>IFERROR(VLOOKUP(T101,'P1'!$B:$AP,31,FALSE),"")</f>
        <v/>
      </c>
      <c r="U103" s="328" t="str">
        <f>IFERROR(VLOOKUP(U101,'P1'!$B:$AP,31,FALSE),"")</f>
        <v/>
      </c>
      <c r="V103" s="328" t="str">
        <f>IFERROR(VLOOKUP(V101,'P1'!$B:$AP,31,FALSE),"")</f>
        <v/>
      </c>
      <c r="W103" s="328" t="str">
        <f>IFERROR(VLOOKUP(W101,'P1'!$B:$AP,31,FALSE),"")</f>
        <v/>
      </c>
      <c r="X103" s="328" t="str">
        <f>IFERROR(VLOOKUP(X101,'P1'!$B:$AP,31,FALSE),"")</f>
        <v/>
      </c>
      <c r="Y103" s="328" t="str">
        <f>IFERROR(VLOOKUP(Y101,'P1'!$B:$AP,31,FALSE),"")</f>
        <v/>
      </c>
      <c r="Z103" s="328" t="str">
        <f>IFERROR(VLOOKUP(Z101,'P1'!$B:$AP,31,FALSE),"")</f>
        <v/>
      </c>
      <c r="AA103" s="328" t="str">
        <f>IFERROR(VLOOKUP(AA101,'P1'!$B:$AP,31,FALSE),"")</f>
        <v/>
      </c>
      <c r="AB103" s="328" t="str">
        <f>IFERROR(VLOOKUP(AB101,'P1'!$B:$AP,31,FALSE),"")</f>
        <v/>
      </c>
      <c r="AC103" s="328" t="str">
        <f>IFERROR(VLOOKUP(AC101,'P1'!$B:$AP,31,FALSE),"")</f>
        <v/>
      </c>
      <c r="AD103" s="328" t="str">
        <f>IFERROR(VLOOKUP(AD101,'P1'!$B:$AP,31,FALSE),"")</f>
        <v/>
      </c>
      <c r="AE103" s="328" t="str">
        <f>IFERROR(VLOOKUP(AE101,'P1'!$B:$AP,31,FALSE),"")</f>
        <v/>
      </c>
      <c r="AF103" s="328" t="str">
        <f>IFERROR(VLOOKUP(AF101,'P1'!$B:$AP,31,FALSE),"")</f>
        <v/>
      </c>
      <c r="AG103" s="328" t="str">
        <f>IFERROR(VLOOKUP(AG101,'P1'!$B:$AP,31,FALSE),"")</f>
        <v/>
      </c>
      <c r="AH103" s="328" t="str">
        <f>IFERROR(VLOOKUP(AH101,'P1'!$B:$AP,31,FALSE),"")</f>
        <v/>
      </c>
      <c r="AI103" s="328" t="str">
        <f>IFERROR(VLOOKUP(AI101,'P1'!$B:$AP,31,FALSE),"")</f>
        <v/>
      </c>
      <c r="AJ103" s="328" t="str">
        <f>IFERROR(VLOOKUP(AJ101,'P1'!$B:$AP,31,FALSE),"")</f>
        <v/>
      </c>
      <c r="AK103" s="328" t="str">
        <f>IFERROR(VLOOKUP(AK101,'P1'!$B:$AP,31,FALSE),"")</f>
        <v/>
      </c>
      <c r="AL103" s="328" t="str">
        <f>IFERROR(VLOOKUP(AL101,'P1'!$B:$AP,31,FALSE),"")</f>
        <v/>
      </c>
      <c r="AM103" s="328" t="str">
        <f>IFERROR(VLOOKUP(AM101,'P1'!$B:$AP,31,FALSE),"")</f>
        <v/>
      </c>
      <c r="AN103" s="550"/>
      <c r="AO103" s="528"/>
      <c r="AP103" s="555"/>
      <c r="AQ103" s="556"/>
      <c r="AR103" s="528"/>
      <c r="AS103" s="528"/>
      <c r="AT103" s="529"/>
      <c r="AU103" s="329"/>
      <c r="AV103" s="329"/>
      <c r="AX103" s="329"/>
      <c r="AY103" s="329"/>
    </row>
    <row r="104" spans="1:51" s="302" customFormat="1" ht="12" customHeight="1">
      <c r="A104" s="530">
        <v>28</v>
      </c>
      <c r="B104" s="533"/>
      <c r="C104" s="536"/>
      <c r="D104" s="539" t="s">
        <v>400</v>
      </c>
      <c r="E104" s="319"/>
      <c r="F104" s="542"/>
      <c r="G104" s="543"/>
      <c r="H104" s="320" t="s">
        <v>401</v>
      </c>
      <c r="I104" s="32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321"/>
      <c r="AM104" s="321"/>
      <c r="AN104" s="548">
        <f t="shared" ref="AN104" si="102">IF(LEFT($AN$1,6)="共同生活援助",SUM(I105:AM105),SUM(I105:AM106))</f>
        <v>0</v>
      </c>
      <c r="AO104" s="526">
        <f>IF($AN$3="４週",AN104/4,AN104/(DAY(EOMONTH($I$21,0))/7))</f>
        <v>0</v>
      </c>
      <c r="AP104" s="551"/>
      <c r="AQ104" s="552"/>
      <c r="AR104" s="526" t="str">
        <f t="shared" ref="AR104" si="103">IF($AN$3="４週",AU105,AV105)</f>
        <v/>
      </c>
      <c r="AS104" s="526"/>
      <c r="AT104" s="529"/>
      <c r="AU104" s="322" t="s">
        <v>402</v>
      </c>
      <c r="AV104" s="322" t="s">
        <v>403</v>
      </c>
      <c r="AX104" s="322" t="s">
        <v>404</v>
      </c>
      <c r="AY104" s="322" t="s">
        <v>405</v>
      </c>
    </row>
    <row r="105" spans="1:51" s="302" customFormat="1" ht="12" customHeight="1">
      <c r="A105" s="531"/>
      <c r="B105" s="534"/>
      <c r="C105" s="537"/>
      <c r="D105" s="540"/>
      <c r="E105" s="323"/>
      <c r="F105" s="544"/>
      <c r="G105" s="545"/>
      <c r="H105" s="324" t="s">
        <v>406</v>
      </c>
      <c r="I105" s="328" t="str">
        <f>IFERROR(VLOOKUP(I104,'P1'!$B:$AP,41,FALSE),"")</f>
        <v/>
      </c>
      <c r="J105" s="328" t="str">
        <f>IFERROR(VLOOKUP(J104,'P1'!$B:$AP,41,FALSE),"")</f>
        <v/>
      </c>
      <c r="K105" s="328" t="str">
        <f>IFERROR(VLOOKUP(K104,'P1'!$B:$AP,41,FALSE),"")</f>
        <v/>
      </c>
      <c r="L105" s="328" t="str">
        <f>IFERROR(VLOOKUP(L104,'P1'!$B:$AP,41,FALSE),"")</f>
        <v/>
      </c>
      <c r="M105" s="328" t="str">
        <f>IFERROR(VLOOKUP(M104,'P1'!$B:$AP,41,FALSE),"")</f>
        <v/>
      </c>
      <c r="N105" s="328" t="str">
        <f>IFERROR(VLOOKUP(N104,'P1'!$B:$AP,41,FALSE),"")</f>
        <v/>
      </c>
      <c r="O105" s="328" t="str">
        <f>IFERROR(VLOOKUP(O104,'P1'!$B:$AP,41,FALSE),"")</f>
        <v/>
      </c>
      <c r="P105" s="328" t="str">
        <f>IFERROR(VLOOKUP(P104,'P1'!$B:$AP,41,FALSE),"")</f>
        <v/>
      </c>
      <c r="Q105" s="328" t="str">
        <f>IFERROR(VLOOKUP(Q104,'P1'!$B:$AP,41,FALSE),"")</f>
        <v/>
      </c>
      <c r="R105" s="328" t="str">
        <f>IFERROR(VLOOKUP(R104,'P1'!$B:$AP,41,FALSE),"")</f>
        <v/>
      </c>
      <c r="S105" s="328" t="str">
        <f>IFERROR(VLOOKUP(S104,'P1'!$B:$AP,41,FALSE),"")</f>
        <v/>
      </c>
      <c r="T105" s="328" t="str">
        <f>IFERROR(VLOOKUP(T104,'P1'!$B:$AP,41,FALSE),"")</f>
        <v/>
      </c>
      <c r="U105" s="328" t="str">
        <f>IFERROR(VLOOKUP(U104,'P1'!$B:$AP,41,FALSE),"")</f>
        <v/>
      </c>
      <c r="V105" s="328" t="str">
        <f>IFERROR(VLOOKUP(V104,'P1'!$B:$AP,41,FALSE),"")</f>
        <v/>
      </c>
      <c r="W105" s="328" t="str">
        <f>IFERROR(VLOOKUP(W104,'P1'!$B:$AP,41,FALSE),"")</f>
        <v/>
      </c>
      <c r="X105" s="328" t="str">
        <f>IFERROR(VLOOKUP(X104,'P1'!$B:$AP,41,FALSE),"")</f>
        <v/>
      </c>
      <c r="Y105" s="328" t="str">
        <f>IFERROR(VLOOKUP(Y104,'P1'!$B:$AP,41,FALSE),"")</f>
        <v/>
      </c>
      <c r="Z105" s="328" t="str">
        <f>IFERROR(VLOOKUP(Z104,'P1'!$B:$AP,41,FALSE),"")</f>
        <v/>
      </c>
      <c r="AA105" s="328" t="str">
        <f>IFERROR(VLOOKUP(AA104,'P1'!$B:$AP,41,FALSE),"")</f>
        <v/>
      </c>
      <c r="AB105" s="328" t="str">
        <f>IFERROR(VLOOKUP(AB104,'P1'!$B:$AP,41,FALSE),"")</f>
        <v/>
      </c>
      <c r="AC105" s="328" t="str">
        <f>IFERROR(VLOOKUP(AC104,'P1'!$B:$AP,41,FALSE),"")</f>
        <v/>
      </c>
      <c r="AD105" s="328" t="str">
        <f>IFERROR(VLOOKUP(AD104,'P1'!$B:$AP,41,FALSE),"")</f>
        <v/>
      </c>
      <c r="AE105" s="328" t="str">
        <f>IFERROR(VLOOKUP(AE104,'P1'!$B:$AP,41,FALSE),"")</f>
        <v/>
      </c>
      <c r="AF105" s="328" t="str">
        <f>IFERROR(VLOOKUP(AF104,'P1'!$B:$AP,41,FALSE),"")</f>
        <v/>
      </c>
      <c r="AG105" s="328" t="str">
        <f>IFERROR(VLOOKUP(AG104,'P1'!$B:$AP,41,FALSE),"")</f>
        <v/>
      </c>
      <c r="AH105" s="328" t="str">
        <f>IFERROR(VLOOKUP(AH104,'P1'!$B:$AP,41,FALSE),"")</f>
        <v/>
      </c>
      <c r="AI105" s="328" t="str">
        <f>IFERROR(VLOOKUP(AI104,'P1'!$B:$AP,41,FALSE),"")</f>
        <v/>
      </c>
      <c r="AJ105" s="328" t="str">
        <f>IFERROR(VLOOKUP(AJ104,'P1'!$B:$AP,41,FALSE),"")</f>
        <v/>
      </c>
      <c r="AK105" s="328" t="str">
        <f>IFERROR(VLOOKUP(AK104,'P1'!$B:$AP,41,FALSE),"")</f>
        <v/>
      </c>
      <c r="AL105" s="328" t="str">
        <f>IFERROR(VLOOKUP(AL104,'P1'!$B:$AP,41,FALSE),"")</f>
        <v/>
      </c>
      <c r="AM105" s="328" t="str">
        <f>IFERROR(VLOOKUP(AM104,'P1'!$B:$AP,41,FALSE),"")</f>
        <v/>
      </c>
      <c r="AN105" s="549"/>
      <c r="AO105" s="527"/>
      <c r="AP105" s="553"/>
      <c r="AQ105" s="554"/>
      <c r="AR105" s="527"/>
      <c r="AS105" s="527"/>
      <c r="AT105" s="529"/>
      <c r="AU105" s="326" t="str">
        <f t="shared" ref="AU105" si="104">IFERROR(IF($D104="□",($AO104/$AK$6),($AO104/$AK$8)),"")</f>
        <v/>
      </c>
      <c r="AV105" s="326" t="str">
        <f t="shared" ref="AV105" si="105">IFERROR(IF($D104="□",($AN104/$AO$6),($AN104/$AO$8)),"")</f>
        <v/>
      </c>
      <c r="AX105" s="326" t="s">
        <v>565</v>
      </c>
      <c r="AY105" s="326" t="s">
        <v>565</v>
      </c>
    </row>
    <row r="106" spans="1:51" s="302" customFormat="1" ht="12" customHeight="1">
      <c r="A106" s="532"/>
      <c r="B106" s="535"/>
      <c r="C106" s="538"/>
      <c r="D106" s="541"/>
      <c r="E106" s="323"/>
      <c r="F106" s="546"/>
      <c r="G106" s="547"/>
      <c r="H106" s="327" t="s">
        <v>407</v>
      </c>
      <c r="I106" s="328" t="str">
        <f>IFERROR(VLOOKUP(I104,'P1'!$B:$AP,31,FALSE),"")</f>
        <v/>
      </c>
      <c r="J106" s="328" t="str">
        <f>IFERROR(VLOOKUP(J104,'P1'!$B:$AP,31,FALSE),"")</f>
        <v/>
      </c>
      <c r="K106" s="328" t="str">
        <f>IFERROR(VLOOKUP(K104,'P1'!$B:$AP,31,FALSE),"")</f>
        <v/>
      </c>
      <c r="L106" s="328" t="str">
        <f>IFERROR(VLOOKUP(L104,'P1'!$B:$AP,31,FALSE),"")</f>
        <v/>
      </c>
      <c r="M106" s="328" t="str">
        <f>IFERROR(VLOOKUP(M104,'P1'!$B:$AP,31,FALSE),"")</f>
        <v/>
      </c>
      <c r="N106" s="328" t="str">
        <f>IFERROR(VLOOKUP(N104,'P1'!$B:$AP,31,FALSE),"")</f>
        <v/>
      </c>
      <c r="O106" s="328" t="str">
        <f>IFERROR(VLOOKUP(O104,'P1'!$B:$AP,31,FALSE),"")</f>
        <v/>
      </c>
      <c r="P106" s="328" t="str">
        <f>IFERROR(VLOOKUP(P104,'P1'!$B:$AP,31,FALSE),"")</f>
        <v/>
      </c>
      <c r="Q106" s="328" t="str">
        <f>IFERROR(VLOOKUP(Q104,'P1'!$B:$AP,31,FALSE),"")</f>
        <v/>
      </c>
      <c r="R106" s="328" t="str">
        <f>IFERROR(VLOOKUP(R104,'P1'!$B:$AP,31,FALSE),"")</f>
        <v/>
      </c>
      <c r="S106" s="328" t="str">
        <f>IFERROR(VLOOKUP(S104,'P1'!$B:$AP,31,FALSE),"")</f>
        <v/>
      </c>
      <c r="T106" s="328" t="str">
        <f>IFERROR(VLOOKUP(T104,'P1'!$B:$AP,31,FALSE),"")</f>
        <v/>
      </c>
      <c r="U106" s="328" t="str">
        <f>IFERROR(VLOOKUP(U104,'P1'!$B:$AP,31,FALSE),"")</f>
        <v/>
      </c>
      <c r="V106" s="328" t="str">
        <f>IFERROR(VLOOKUP(V104,'P1'!$B:$AP,31,FALSE),"")</f>
        <v/>
      </c>
      <c r="W106" s="328" t="str">
        <f>IFERROR(VLOOKUP(W104,'P1'!$B:$AP,31,FALSE),"")</f>
        <v/>
      </c>
      <c r="X106" s="328" t="str">
        <f>IFERROR(VLOOKUP(X104,'P1'!$B:$AP,31,FALSE),"")</f>
        <v/>
      </c>
      <c r="Y106" s="328" t="str">
        <f>IFERROR(VLOOKUP(Y104,'P1'!$B:$AP,31,FALSE),"")</f>
        <v/>
      </c>
      <c r="Z106" s="328" t="str">
        <f>IFERROR(VLOOKUP(Z104,'P1'!$B:$AP,31,FALSE),"")</f>
        <v/>
      </c>
      <c r="AA106" s="328" t="str">
        <f>IFERROR(VLOOKUP(AA104,'P1'!$B:$AP,31,FALSE),"")</f>
        <v/>
      </c>
      <c r="AB106" s="328" t="str">
        <f>IFERROR(VLOOKUP(AB104,'P1'!$B:$AP,31,FALSE),"")</f>
        <v/>
      </c>
      <c r="AC106" s="328" t="str">
        <f>IFERROR(VLOOKUP(AC104,'P1'!$B:$AP,31,FALSE),"")</f>
        <v/>
      </c>
      <c r="AD106" s="328" t="str">
        <f>IFERROR(VLOOKUP(AD104,'P1'!$B:$AP,31,FALSE),"")</f>
        <v/>
      </c>
      <c r="AE106" s="328" t="str">
        <f>IFERROR(VLOOKUP(AE104,'P1'!$B:$AP,31,FALSE),"")</f>
        <v/>
      </c>
      <c r="AF106" s="328" t="str">
        <f>IFERROR(VLOOKUP(AF104,'P1'!$B:$AP,31,FALSE),"")</f>
        <v/>
      </c>
      <c r="AG106" s="328" t="str">
        <f>IFERROR(VLOOKUP(AG104,'P1'!$B:$AP,31,FALSE),"")</f>
        <v/>
      </c>
      <c r="AH106" s="328" t="str">
        <f>IFERROR(VLOOKUP(AH104,'P1'!$B:$AP,31,FALSE),"")</f>
        <v/>
      </c>
      <c r="AI106" s="328" t="str">
        <f>IFERROR(VLOOKUP(AI104,'P1'!$B:$AP,31,FALSE),"")</f>
        <v/>
      </c>
      <c r="AJ106" s="328" t="str">
        <f>IFERROR(VLOOKUP(AJ104,'P1'!$B:$AP,31,FALSE),"")</f>
        <v/>
      </c>
      <c r="AK106" s="328" t="str">
        <f>IFERROR(VLOOKUP(AK104,'P1'!$B:$AP,31,FALSE),"")</f>
        <v/>
      </c>
      <c r="AL106" s="328" t="str">
        <f>IFERROR(VLOOKUP(AL104,'P1'!$B:$AP,31,FALSE),"")</f>
        <v/>
      </c>
      <c r="AM106" s="328" t="str">
        <f>IFERROR(VLOOKUP(AM104,'P1'!$B:$AP,31,FALSE),"")</f>
        <v/>
      </c>
      <c r="AN106" s="550"/>
      <c r="AO106" s="528"/>
      <c r="AP106" s="555"/>
      <c r="AQ106" s="556"/>
      <c r="AR106" s="528"/>
      <c r="AS106" s="528"/>
      <c r="AT106" s="529"/>
      <c r="AU106" s="329"/>
      <c r="AV106" s="329"/>
      <c r="AX106" s="329"/>
      <c r="AY106" s="329"/>
    </row>
    <row r="107" spans="1:51" s="302" customFormat="1" ht="12" customHeight="1">
      <c r="A107" s="530">
        <v>29</v>
      </c>
      <c r="B107" s="533"/>
      <c r="C107" s="536"/>
      <c r="D107" s="539" t="s">
        <v>400</v>
      </c>
      <c r="E107" s="319"/>
      <c r="F107" s="542"/>
      <c r="G107" s="543"/>
      <c r="H107" s="320" t="s">
        <v>401</v>
      </c>
      <c r="I107" s="321"/>
      <c r="J107" s="321"/>
      <c r="K107" s="321"/>
      <c r="L107" s="321"/>
      <c r="M107" s="321"/>
      <c r="N107" s="321"/>
      <c r="O107" s="321"/>
      <c r="P107" s="321"/>
      <c r="Q107" s="321"/>
      <c r="R107" s="321"/>
      <c r="S107" s="321"/>
      <c r="T107" s="321"/>
      <c r="U107" s="321"/>
      <c r="V107" s="321"/>
      <c r="W107" s="321"/>
      <c r="X107" s="321"/>
      <c r="Y107" s="321"/>
      <c r="Z107" s="321"/>
      <c r="AA107" s="321"/>
      <c r="AB107" s="321"/>
      <c r="AC107" s="321"/>
      <c r="AD107" s="321"/>
      <c r="AE107" s="321"/>
      <c r="AF107" s="321"/>
      <c r="AG107" s="321"/>
      <c r="AH107" s="321"/>
      <c r="AI107" s="321"/>
      <c r="AJ107" s="321"/>
      <c r="AK107" s="321"/>
      <c r="AL107" s="321"/>
      <c r="AM107" s="321"/>
      <c r="AN107" s="548">
        <f t="shared" ref="AN107" si="106">IF(LEFT($AN$1,6)="共同生活援助",SUM(I108:AM108),SUM(I108:AM109))</f>
        <v>0</v>
      </c>
      <c r="AO107" s="526">
        <f>IF($AN$3="４週",AN107/4,AN107/(DAY(EOMONTH($I$21,0))/7))</f>
        <v>0</v>
      </c>
      <c r="AP107" s="551"/>
      <c r="AQ107" s="552"/>
      <c r="AR107" s="526" t="str">
        <f t="shared" ref="AR107" si="107">IF($AN$3="４週",AU108,AV108)</f>
        <v/>
      </c>
      <c r="AS107" s="526"/>
      <c r="AT107" s="529"/>
      <c r="AU107" s="322" t="s">
        <v>402</v>
      </c>
      <c r="AV107" s="322" t="s">
        <v>403</v>
      </c>
      <c r="AX107" s="322" t="s">
        <v>404</v>
      </c>
      <c r="AY107" s="322" t="s">
        <v>405</v>
      </c>
    </row>
    <row r="108" spans="1:51" s="302" customFormat="1" ht="12" customHeight="1">
      <c r="A108" s="531"/>
      <c r="B108" s="534"/>
      <c r="C108" s="537"/>
      <c r="D108" s="540"/>
      <c r="E108" s="323"/>
      <c r="F108" s="544"/>
      <c r="G108" s="545"/>
      <c r="H108" s="324" t="s">
        <v>406</v>
      </c>
      <c r="I108" s="328" t="str">
        <f>IFERROR(VLOOKUP(I107,'P1'!$B:$AP,41,FALSE),"")</f>
        <v/>
      </c>
      <c r="J108" s="328" t="str">
        <f>IFERROR(VLOOKUP(J107,'P1'!$B:$AP,41,FALSE),"")</f>
        <v/>
      </c>
      <c r="K108" s="328" t="str">
        <f>IFERROR(VLOOKUP(K107,'P1'!$B:$AP,41,FALSE),"")</f>
        <v/>
      </c>
      <c r="L108" s="328" t="str">
        <f>IFERROR(VLOOKUP(L107,'P1'!$B:$AP,41,FALSE),"")</f>
        <v/>
      </c>
      <c r="M108" s="328" t="str">
        <f>IFERROR(VLOOKUP(M107,'P1'!$B:$AP,41,FALSE),"")</f>
        <v/>
      </c>
      <c r="N108" s="328" t="str">
        <f>IFERROR(VLOOKUP(N107,'P1'!$B:$AP,41,FALSE),"")</f>
        <v/>
      </c>
      <c r="O108" s="328" t="str">
        <f>IFERROR(VLOOKUP(O107,'P1'!$B:$AP,41,FALSE),"")</f>
        <v/>
      </c>
      <c r="P108" s="328" t="str">
        <f>IFERROR(VLOOKUP(P107,'P1'!$B:$AP,41,FALSE),"")</f>
        <v/>
      </c>
      <c r="Q108" s="328" t="str">
        <f>IFERROR(VLOOKUP(Q107,'P1'!$B:$AP,41,FALSE),"")</f>
        <v/>
      </c>
      <c r="R108" s="328" t="str">
        <f>IFERROR(VLOOKUP(R107,'P1'!$B:$AP,41,FALSE),"")</f>
        <v/>
      </c>
      <c r="S108" s="328" t="str">
        <f>IFERROR(VLOOKUP(S107,'P1'!$B:$AP,41,FALSE),"")</f>
        <v/>
      </c>
      <c r="T108" s="328" t="str">
        <f>IFERROR(VLOOKUP(T107,'P1'!$B:$AP,41,FALSE),"")</f>
        <v/>
      </c>
      <c r="U108" s="328" t="str">
        <f>IFERROR(VLOOKUP(U107,'P1'!$B:$AP,41,FALSE),"")</f>
        <v/>
      </c>
      <c r="V108" s="328" t="str">
        <f>IFERROR(VLOOKUP(V107,'P1'!$B:$AP,41,FALSE),"")</f>
        <v/>
      </c>
      <c r="W108" s="328" t="str">
        <f>IFERROR(VLOOKUP(W107,'P1'!$B:$AP,41,FALSE),"")</f>
        <v/>
      </c>
      <c r="X108" s="328" t="str">
        <f>IFERROR(VLOOKUP(X107,'P1'!$B:$AP,41,FALSE),"")</f>
        <v/>
      </c>
      <c r="Y108" s="328" t="str">
        <f>IFERROR(VLOOKUP(Y107,'P1'!$B:$AP,41,FALSE),"")</f>
        <v/>
      </c>
      <c r="Z108" s="328" t="str">
        <f>IFERROR(VLOOKUP(Z107,'P1'!$B:$AP,41,FALSE),"")</f>
        <v/>
      </c>
      <c r="AA108" s="328" t="str">
        <f>IFERROR(VLOOKUP(AA107,'P1'!$B:$AP,41,FALSE),"")</f>
        <v/>
      </c>
      <c r="AB108" s="328" t="str">
        <f>IFERROR(VLOOKUP(AB107,'P1'!$B:$AP,41,FALSE),"")</f>
        <v/>
      </c>
      <c r="AC108" s="328" t="str">
        <f>IFERROR(VLOOKUP(AC107,'P1'!$B:$AP,41,FALSE),"")</f>
        <v/>
      </c>
      <c r="AD108" s="328" t="str">
        <f>IFERROR(VLOOKUP(AD107,'P1'!$B:$AP,41,FALSE),"")</f>
        <v/>
      </c>
      <c r="AE108" s="328" t="str">
        <f>IFERROR(VLOOKUP(AE107,'P1'!$B:$AP,41,FALSE),"")</f>
        <v/>
      </c>
      <c r="AF108" s="328" t="str">
        <f>IFERROR(VLOOKUP(AF107,'P1'!$B:$AP,41,FALSE),"")</f>
        <v/>
      </c>
      <c r="AG108" s="328" t="str">
        <f>IFERROR(VLOOKUP(AG107,'P1'!$B:$AP,41,FALSE),"")</f>
        <v/>
      </c>
      <c r="AH108" s="328" t="str">
        <f>IFERROR(VLOOKUP(AH107,'P1'!$B:$AP,41,FALSE),"")</f>
        <v/>
      </c>
      <c r="AI108" s="328" t="str">
        <f>IFERROR(VLOOKUP(AI107,'P1'!$B:$AP,41,FALSE),"")</f>
        <v/>
      </c>
      <c r="AJ108" s="328" t="str">
        <f>IFERROR(VLOOKUP(AJ107,'P1'!$B:$AP,41,FALSE),"")</f>
        <v/>
      </c>
      <c r="AK108" s="328" t="str">
        <f>IFERROR(VLOOKUP(AK107,'P1'!$B:$AP,41,FALSE),"")</f>
        <v/>
      </c>
      <c r="AL108" s="328" t="str">
        <f>IFERROR(VLOOKUP(AL107,'P1'!$B:$AP,41,FALSE),"")</f>
        <v/>
      </c>
      <c r="AM108" s="328" t="str">
        <f>IFERROR(VLOOKUP(AM107,'P1'!$B:$AP,41,FALSE),"")</f>
        <v/>
      </c>
      <c r="AN108" s="549"/>
      <c r="AO108" s="527"/>
      <c r="AP108" s="553"/>
      <c r="AQ108" s="554"/>
      <c r="AR108" s="527"/>
      <c r="AS108" s="527"/>
      <c r="AT108" s="529"/>
      <c r="AU108" s="326" t="str">
        <f t="shared" ref="AU108" si="108">IFERROR(IF($D107="□",($AO107/$AK$6),($AO107/$AK$8)),"")</f>
        <v/>
      </c>
      <c r="AV108" s="326" t="str">
        <f t="shared" ref="AV108" si="109">IFERROR(IF($D107="□",($AN107/$AO$6),($AN107/$AO$8)),"")</f>
        <v/>
      </c>
      <c r="AX108" s="326" t="s">
        <v>565</v>
      </c>
      <c r="AY108" s="326" t="s">
        <v>565</v>
      </c>
    </row>
    <row r="109" spans="1:51" s="302" customFormat="1" ht="12" customHeight="1">
      <c r="A109" s="532"/>
      <c r="B109" s="535"/>
      <c r="C109" s="538"/>
      <c r="D109" s="541"/>
      <c r="E109" s="323"/>
      <c r="F109" s="546"/>
      <c r="G109" s="547"/>
      <c r="H109" s="327" t="s">
        <v>407</v>
      </c>
      <c r="I109" s="328" t="str">
        <f>IFERROR(VLOOKUP(I107,'P1'!$B:$AP,31,FALSE),"")</f>
        <v/>
      </c>
      <c r="J109" s="328" t="str">
        <f>IFERROR(VLOOKUP(J107,'P1'!$B:$AP,31,FALSE),"")</f>
        <v/>
      </c>
      <c r="K109" s="328" t="str">
        <f>IFERROR(VLOOKUP(K107,'P1'!$B:$AP,31,FALSE),"")</f>
        <v/>
      </c>
      <c r="L109" s="328" t="str">
        <f>IFERROR(VLOOKUP(L107,'P1'!$B:$AP,31,FALSE),"")</f>
        <v/>
      </c>
      <c r="M109" s="328" t="str">
        <f>IFERROR(VLOOKUP(M107,'P1'!$B:$AP,31,FALSE),"")</f>
        <v/>
      </c>
      <c r="N109" s="328" t="str">
        <f>IFERROR(VLOOKUP(N107,'P1'!$B:$AP,31,FALSE),"")</f>
        <v/>
      </c>
      <c r="O109" s="328" t="str">
        <f>IFERROR(VLOOKUP(O107,'P1'!$B:$AP,31,FALSE),"")</f>
        <v/>
      </c>
      <c r="P109" s="328" t="str">
        <f>IFERROR(VLOOKUP(P107,'P1'!$B:$AP,31,FALSE),"")</f>
        <v/>
      </c>
      <c r="Q109" s="328" t="str">
        <f>IFERROR(VLOOKUP(Q107,'P1'!$B:$AP,31,FALSE),"")</f>
        <v/>
      </c>
      <c r="R109" s="328" t="str">
        <f>IFERROR(VLOOKUP(R107,'P1'!$B:$AP,31,FALSE),"")</f>
        <v/>
      </c>
      <c r="S109" s="328" t="str">
        <f>IFERROR(VLOOKUP(S107,'P1'!$B:$AP,31,FALSE),"")</f>
        <v/>
      </c>
      <c r="T109" s="328" t="str">
        <f>IFERROR(VLOOKUP(T107,'P1'!$B:$AP,31,FALSE),"")</f>
        <v/>
      </c>
      <c r="U109" s="328" t="str">
        <f>IFERROR(VLOOKUP(U107,'P1'!$B:$AP,31,FALSE),"")</f>
        <v/>
      </c>
      <c r="V109" s="328" t="str">
        <f>IFERROR(VLOOKUP(V107,'P1'!$B:$AP,31,FALSE),"")</f>
        <v/>
      </c>
      <c r="W109" s="328" t="str">
        <f>IFERROR(VLOOKUP(W107,'P1'!$B:$AP,31,FALSE),"")</f>
        <v/>
      </c>
      <c r="X109" s="328" t="str">
        <f>IFERROR(VLOOKUP(X107,'P1'!$B:$AP,31,FALSE),"")</f>
        <v/>
      </c>
      <c r="Y109" s="328" t="str">
        <f>IFERROR(VLOOKUP(Y107,'P1'!$B:$AP,31,FALSE),"")</f>
        <v/>
      </c>
      <c r="Z109" s="328" t="str">
        <f>IFERROR(VLOOKUP(Z107,'P1'!$B:$AP,31,FALSE),"")</f>
        <v/>
      </c>
      <c r="AA109" s="328" t="str">
        <f>IFERROR(VLOOKUP(AA107,'P1'!$B:$AP,31,FALSE),"")</f>
        <v/>
      </c>
      <c r="AB109" s="328" t="str">
        <f>IFERROR(VLOOKUP(AB107,'P1'!$B:$AP,31,FALSE),"")</f>
        <v/>
      </c>
      <c r="AC109" s="328" t="str">
        <f>IFERROR(VLOOKUP(AC107,'P1'!$B:$AP,31,FALSE),"")</f>
        <v/>
      </c>
      <c r="AD109" s="328" t="str">
        <f>IFERROR(VLOOKUP(AD107,'P1'!$B:$AP,31,FALSE),"")</f>
        <v/>
      </c>
      <c r="AE109" s="328" t="str">
        <f>IFERROR(VLOOKUP(AE107,'P1'!$B:$AP,31,FALSE),"")</f>
        <v/>
      </c>
      <c r="AF109" s="328" t="str">
        <f>IFERROR(VLOOKUP(AF107,'P1'!$B:$AP,31,FALSE),"")</f>
        <v/>
      </c>
      <c r="AG109" s="328" t="str">
        <f>IFERROR(VLOOKUP(AG107,'P1'!$B:$AP,31,FALSE),"")</f>
        <v/>
      </c>
      <c r="AH109" s="328" t="str">
        <f>IFERROR(VLOOKUP(AH107,'P1'!$B:$AP,31,FALSE),"")</f>
        <v/>
      </c>
      <c r="AI109" s="328" t="str">
        <f>IFERROR(VLOOKUP(AI107,'P1'!$B:$AP,31,FALSE),"")</f>
        <v/>
      </c>
      <c r="AJ109" s="328" t="str">
        <f>IFERROR(VLOOKUP(AJ107,'P1'!$B:$AP,31,FALSE),"")</f>
        <v/>
      </c>
      <c r="AK109" s="328" t="str">
        <f>IFERROR(VLOOKUP(AK107,'P1'!$B:$AP,31,FALSE),"")</f>
        <v/>
      </c>
      <c r="AL109" s="328" t="str">
        <f>IFERROR(VLOOKUP(AL107,'P1'!$B:$AP,31,FALSE),"")</f>
        <v/>
      </c>
      <c r="AM109" s="328" t="str">
        <f>IFERROR(VLOOKUP(AM107,'P1'!$B:$AP,31,FALSE),"")</f>
        <v/>
      </c>
      <c r="AN109" s="550"/>
      <c r="AO109" s="528"/>
      <c r="AP109" s="555"/>
      <c r="AQ109" s="556"/>
      <c r="AR109" s="528"/>
      <c r="AS109" s="528"/>
      <c r="AT109" s="529"/>
      <c r="AU109" s="329"/>
      <c r="AV109" s="329"/>
      <c r="AX109" s="329"/>
      <c r="AY109" s="329"/>
    </row>
    <row r="110" spans="1:51" s="302" customFormat="1" ht="12" customHeight="1">
      <c r="A110" s="530">
        <v>30</v>
      </c>
      <c r="B110" s="533"/>
      <c r="C110" s="536"/>
      <c r="D110" s="539" t="s">
        <v>400</v>
      </c>
      <c r="E110" s="319"/>
      <c r="F110" s="542"/>
      <c r="G110" s="543"/>
      <c r="H110" s="320" t="s">
        <v>401</v>
      </c>
      <c r="I110" s="321"/>
      <c r="J110" s="321"/>
      <c r="K110" s="321"/>
      <c r="L110" s="321"/>
      <c r="M110" s="321"/>
      <c r="N110" s="321"/>
      <c r="O110" s="321"/>
      <c r="P110" s="321"/>
      <c r="Q110" s="321"/>
      <c r="R110" s="321"/>
      <c r="S110" s="321"/>
      <c r="T110" s="321"/>
      <c r="U110" s="321"/>
      <c r="V110" s="321"/>
      <c r="W110" s="321"/>
      <c r="X110" s="321"/>
      <c r="Y110" s="321"/>
      <c r="Z110" s="321"/>
      <c r="AA110" s="321"/>
      <c r="AB110" s="321"/>
      <c r="AC110" s="321"/>
      <c r="AD110" s="321"/>
      <c r="AE110" s="321"/>
      <c r="AF110" s="321"/>
      <c r="AG110" s="321"/>
      <c r="AH110" s="321"/>
      <c r="AI110" s="321"/>
      <c r="AJ110" s="321"/>
      <c r="AK110" s="321"/>
      <c r="AL110" s="321"/>
      <c r="AM110" s="321"/>
      <c r="AN110" s="548">
        <f t="shared" ref="AN110" si="110">IF(LEFT($AN$1,6)="共同生活援助",SUM(I111:AM111),SUM(I111:AM112))</f>
        <v>0</v>
      </c>
      <c r="AO110" s="526">
        <f>IF($AN$3="４週",AN110/4,AN110/(DAY(EOMONTH($I$21,0))/7))</f>
        <v>0</v>
      </c>
      <c r="AP110" s="551"/>
      <c r="AQ110" s="552"/>
      <c r="AR110" s="526" t="str">
        <f t="shared" ref="AR110" si="111">IF($AN$3="４週",AU111,AV111)</f>
        <v/>
      </c>
      <c r="AS110" s="526"/>
      <c r="AT110" s="529"/>
      <c r="AU110" s="322" t="s">
        <v>402</v>
      </c>
      <c r="AV110" s="322" t="s">
        <v>403</v>
      </c>
      <c r="AX110" s="322" t="s">
        <v>404</v>
      </c>
      <c r="AY110" s="322" t="s">
        <v>405</v>
      </c>
    </row>
    <row r="111" spans="1:51" s="302" customFormat="1" ht="12" customHeight="1">
      <c r="A111" s="531"/>
      <c r="B111" s="534"/>
      <c r="C111" s="537"/>
      <c r="D111" s="540"/>
      <c r="E111" s="323"/>
      <c r="F111" s="544"/>
      <c r="G111" s="545"/>
      <c r="H111" s="324" t="s">
        <v>406</v>
      </c>
      <c r="I111" s="328" t="str">
        <f>IFERROR(VLOOKUP(I110,'P1'!$B:$AP,41,FALSE),"")</f>
        <v/>
      </c>
      <c r="J111" s="328" t="str">
        <f>IFERROR(VLOOKUP(J110,'P1'!$B:$AP,41,FALSE),"")</f>
        <v/>
      </c>
      <c r="K111" s="328" t="str">
        <f>IFERROR(VLOOKUP(K110,'P1'!$B:$AP,41,FALSE),"")</f>
        <v/>
      </c>
      <c r="L111" s="328" t="str">
        <f>IFERROR(VLOOKUP(L110,'P1'!$B:$AP,41,FALSE),"")</f>
        <v/>
      </c>
      <c r="M111" s="328" t="str">
        <f>IFERROR(VLOOKUP(M110,'P1'!$B:$AP,41,FALSE),"")</f>
        <v/>
      </c>
      <c r="N111" s="328" t="str">
        <f>IFERROR(VLOOKUP(N110,'P1'!$B:$AP,41,FALSE),"")</f>
        <v/>
      </c>
      <c r="O111" s="328" t="str">
        <f>IFERROR(VLOOKUP(O110,'P1'!$B:$AP,41,FALSE),"")</f>
        <v/>
      </c>
      <c r="P111" s="328" t="str">
        <f>IFERROR(VLOOKUP(P110,'P1'!$B:$AP,41,FALSE),"")</f>
        <v/>
      </c>
      <c r="Q111" s="328" t="str">
        <f>IFERROR(VLOOKUP(Q110,'P1'!$B:$AP,41,FALSE),"")</f>
        <v/>
      </c>
      <c r="R111" s="328" t="str">
        <f>IFERROR(VLOOKUP(R110,'P1'!$B:$AP,41,FALSE),"")</f>
        <v/>
      </c>
      <c r="S111" s="328" t="str">
        <f>IFERROR(VLOOKUP(S110,'P1'!$B:$AP,41,FALSE),"")</f>
        <v/>
      </c>
      <c r="T111" s="328" t="str">
        <f>IFERROR(VLOOKUP(T110,'P1'!$B:$AP,41,FALSE),"")</f>
        <v/>
      </c>
      <c r="U111" s="328" t="str">
        <f>IFERROR(VLOOKUP(U110,'P1'!$B:$AP,41,FALSE),"")</f>
        <v/>
      </c>
      <c r="V111" s="328" t="str">
        <f>IFERROR(VLOOKUP(V110,'P1'!$B:$AP,41,FALSE),"")</f>
        <v/>
      </c>
      <c r="W111" s="328" t="str">
        <f>IFERROR(VLOOKUP(W110,'P1'!$B:$AP,41,FALSE),"")</f>
        <v/>
      </c>
      <c r="X111" s="328" t="str">
        <f>IFERROR(VLOOKUP(X110,'P1'!$B:$AP,41,FALSE),"")</f>
        <v/>
      </c>
      <c r="Y111" s="328" t="str">
        <f>IFERROR(VLOOKUP(Y110,'P1'!$B:$AP,41,FALSE),"")</f>
        <v/>
      </c>
      <c r="Z111" s="328" t="str">
        <f>IFERROR(VLOOKUP(Z110,'P1'!$B:$AP,41,FALSE),"")</f>
        <v/>
      </c>
      <c r="AA111" s="328" t="str">
        <f>IFERROR(VLOOKUP(AA110,'P1'!$B:$AP,41,FALSE),"")</f>
        <v/>
      </c>
      <c r="AB111" s="328" t="str">
        <f>IFERROR(VLOOKUP(AB110,'P1'!$B:$AP,41,FALSE),"")</f>
        <v/>
      </c>
      <c r="AC111" s="328" t="str">
        <f>IFERROR(VLOOKUP(AC110,'P1'!$B:$AP,41,FALSE),"")</f>
        <v/>
      </c>
      <c r="AD111" s="328" t="str">
        <f>IFERROR(VLOOKUP(AD110,'P1'!$B:$AP,41,FALSE),"")</f>
        <v/>
      </c>
      <c r="AE111" s="328" t="str">
        <f>IFERROR(VLOOKUP(AE110,'P1'!$B:$AP,41,FALSE),"")</f>
        <v/>
      </c>
      <c r="AF111" s="328" t="str">
        <f>IFERROR(VLOOKUP(AF110,'P1'!$B:$AP,41,FALSE),"")</f>
        <v/>
      </c>
      <c r="AG111" s="328" t="str">
        <f>IFERROR(VLOOKUP(AG110,'P1'!$B:$AP,41,FALSE),"")</f>
        <v/>
      </c>
      <c r="AH111" s="328" t="str">
        <f>IFERROR(VLOOKUP(AH110,'P1'!$B:$AP,41,FALSE),"")</f>
        <v/>
      </c>
      <c r="AI111" s="328" t="str">
        <f>IFERROR(VLOOKUP(AI110,'P1'!$B:$AP,41,FALSE),"")</f>
        <v/>
      </c>
      <c r="AJ111" s="328" t="str">
        <f>IFERROR(VLOOKUP(AJ110,'P1'!$B:$AP,41,FALSE),"")</f>
        <v/>
      </c>
      <c r="AK111" s="328" t="str">
        <f>IFERROR(VLOOKUP(AK110,'P1'!$B:$AP,41,FALSE),"")</f>
        <v/>
      </c>
      <c r="AL111" s="328" t="str">
        <f>IFERROR(VLOOKUP(AL110,'P1'!$B:$AP,41,FALSE),"")</f>
        <v/>
      </c>
      <c r="AM111" s="328" t="str">
        <f>IFERROR(VLOOKUP(AM110,'P1'!$B:$AP,41,FALSE),"")</f>
        <v/>
      </c>
      <c r="AN111" s="549"/>
      <c r="AO111" s="527"/>
      <c r="AP111" s="553"/>
      <c r="AQ111" s="554"/>
      <c r="AR111" s="527"/>
      <c r="AS111" s="527"/>
      <c r="AT111" s="529"/>
      <c r="AU111" s="326" t="str">
        <f t="shared" ref="AU111" si="112">IFERROR(IF($D110="□",($AO110/$AK$6),($AO110/$AK$8)),"")</f>
        <v/>
      </c>
      <c r="AV111" s="326" t="str">
        <f t="shared" ref="AV111" si="113">IFERROR(IF($D110="□",($AN110/$AO$6),($AN110/$AO$8)),"")</f>
        <v/>
      </c>
      <c r="AX111" s="326" t="s">
        <v>565</v>
      </c>
      <c r="AY111" s="326" t="s">
        <v>565</v>
      </c>
    </row>
    <row r="112" spans="1:51" s="302" customFormat="1" ht="12" customHeight="1">
      <c r="A112" s="532"/>
      <c r="B112" s="535"/>
      <c r="C112" s="538"/>
      <c r="D112" s="541"/>
      <c r="E112" s="323"/>
      <c r="F112" s="546"/>
      <c r="G112" s="547"/>
      <c r="H112" s="327" t="s">
        <v>407</v>
      </c>
      <c r="I112" s="328" t="str">
        <f>IFERROR(VLOOKUP(I110,'P1'!$B:$AP,31,FALSE),"")</f>
        <v/>
      </c>
      <c r="J112" s="328" t="str">
        <f>IFERROR(VLOOKUP(J110,'P1'!$B:$AP,31,FALSE),"")</f>
        <v/>
      </c>
      <c r="K112" s="328" t="str">
        <f>IFERROR(VLOOKUP(K110,'P1'!$B:$AP,31,FALSE),"")</f>
        <v/>
      </c>
      <c r="L112" s="328" t="str">
        <f>IFERROR(VLOOKUP(L110,'P1'!$B:$AP,31,FALSE),"")</f>
        <v/>
      </c>
      <c r="M112" s="328" t="str">
        <f>IFERROR(VLOOKUP(M110,'P1'!$B:$AP,31,FALSE),"")</f>
        <v/>
      </c>
      <c r="N112" s="328" t="str">
        <f>IFERROR(VLOOKUP(N110,'P1'!$B:$AP,31,FALSE),"")</f>
        <v/>
      </c>
      <c r="O112" s="328" t="str">
        <f>IFERROR(VLOOKUP(O110,'P1'!$B:$AP,31,FALSE),"")</f>
        <v/>
      </c>
      <c r="P112" s="328" t="str">
        <f>IFERROR(VLOOKUP(P110,'P1'!$B:$AP,31,FALSE),"")</f>
        <v/>
      </c>
      <c r="Q112" s="328" t="str">
        <f>IFERROR(VLOOKUP(Q110,'P1'!$B:$AP,31,FALSE),"")</f>
        <v/>
      </c>
      <c r="R112" s="328" t="str">
        <f>IFERROR(VLOOKUP(R110,'P1'!$B:$AP,31,FALSE),"")</f>
        <v/>
      </c>
      <c r="S112" s="328" t="str">
        <f>IFERROR(VLOOKUP(S110,'P1'!$B:$AP,31,FALSE),"")</f>
        <v/>
      </c>
      <c r="T112" s="328" t="str">
        <f>IFERROR(VLOOKUP(T110,'P1'!$B:$AP,31,FALSE),"")</f>
        <v/>
      </c>
      <c r="U112" s="328" t="str">
        <f>IFERROR(VLOOKUP(U110,'P1'!$B:$AP,31,FALSE),"")</f>
        <v/>
      </c>
      <c r="V112" s="328" t="str">
        <f>IFERROR(VLOOKUP(V110,'P1'!$B:$AP,31,FALSE),"")</f>
        <v/>
      </c>
      <c r="W112" s="328" t="str">
        <f>IFERROR(VLOOKUP(W110,'P1'!$B:$AP,31,FALSE),"")</f>
        <v/>
      </c>
      <c r="X112" s="328" t="str">
        <f>IFERROR(VLOOKUP(X110,'P1'!$B:$AP,31,FALSE),"")</f>
        <v/>
      </c>
      <c r="Y112" s="328" t="str">
        <f>IFERROR(VLOOKUP(Y110,'P1'!$B:$AP,31,FALSE),"")</f>
        <v/>
      </c>
      <c r="Z112" s="328" t="str">
        <f>IFERROR(VLOOKUP(Z110,'P1'!$B:$AP,31,FALSE),"")</f>
        <v/>
      </c>
      <c r="AA112" s="328" t="str">
        <f>IFERROR(VLOOKUP(AA110,'P1'!$B:$AP,31,FALSE),"")</f>
        <v/>
      </c>
      <c r="AB112" s="328" t="str">
        <f>IFERROR(VLOOKUP(AB110,'P1'!$B:$AP,31,FALSE),"")</f>
        <v/>
      </c>
      <c r="AC112" s="328" t="str">
        <f>IFERROR(VLOOKUP(AC110,'P1'!$B:$AP,31,FALSE),"")</f>
        <v/>
      </c>
      <c r="AD112" s="328" t="str">
        <f>IFERROR(VLOOKUP(AD110,'P1'!$B:$AP,31,FALSE),"")</f>
        <v/>
      </c>
      <c r="AE112" s="328" t="str">
        <f>IFERROR(VLOOKUP(AE110,'P1'!$B:$AP,31,FALSE),"")</f>
        <v/>
      </c>
      <c r="AF112" s="328" t="str">
        <f>IFERROR(VLOOKUP(AF110,'P1'!$B:$AP,31,FALSE),"")</f>
        <v/>
      </c>
      <c r="AG112" s="328" t="str">
        <f>IFERROR(VLOOKUP(AG110,'P1'!$B:$AP,31,FALSE),"")</f>
        <v/>
      </c>
      <c r="AH112" s="328" t="str">
        <f>IFERROR(VLOOKUP(AH110,'P1'!$B:$AP,31,FALSE),"")</f>
        <v/>
      </c>
      <c r="AI112" s="328" t="str">
        <f>IFERROR(VLOOKUP(AI110,'P1'!$B:$AP,31,FALSE),"")</f>
        <v/>
      </c>
      <c r="AJ112" s="328" t="str">
        <f>IFERROR(VLOOKUP(AJ110,'P1'!$B:$AP,31,FALSE),"")</f>
        <v/>
      </c>
      <c r="AK112" s="328" t="str">
        <f>IFERROR(VLOOKUP(AK110,'P1'!$B:$AP,31,FALSE),"")</f>
        <v/>
      </c>
      <c r="AL112" s="328" t="str">
        <f>IFERROR(VLOOKUP(AL110,'P1'!$B:$AP,31,FALSE),"")</f>
        <v/>
      </c>
      <c r="AM112" s="328" t="str">
        <f>IFERROR(VLOOKUP(AM110,'P1'!$B:$AP,31,FALSE),"")</f>
        <v/>
      </c>
      <c r="AN112" s="550"/>
      <c r="AO112" s="528"/>
      <c r="AP112" s="555"/>
      <c r="AQ112" s="556"/>
      <c r="AR112" s="528"/>
      <c r="AS112" s="528"/>
      <c r="AT112" s="529"/>
      <c r="AU112" s="329"/>
      <c r="AV112" s="329"/>
      <c r="AX112" s="329"/>
      <c r="AY112" s="329"/>
    </row>
    <row r="113" spans="1:51" s="302" customFormat="1" ht="12" customHeight="1">
      <c r="A113" s="530">
        <v>31</v>
      </c>
      <c r="B113" s="533"/>
      <c r="C113" s="536"/>
      <c r="D113" s="539" t="s">
        <v>400</v>
      </c>
      <c r="E113" s="319"/>
      <c r="F113" s="542"/>
      <c r="G113" s="543"/>
      <c r="H113" s="320" t="s">
        <v>401</v>
      </c>
      <c r="I113" s="321"/>
      <c r="J113" s="321"/>
      <c r="K113" s="321"/>
      <c r="L113" s="321"/>
      <c r="M113" s="321"/>
      <c r="N113" s="321"/>
      <c r="O113" s="321"/>
      <c r="P113" s="321"/>
      <c r="Q113" s="321"/>
      <c r="R113" s="321"/>
      <c r="S113" s="321"/>
      <c r="T113" s="321"/>
      <c r="U113" s="321"/>
      <c r="V113" s="321"/>
      <c r="W113" s="321"/>
      <c r="X113" s="321"/>
      <c r="Y113" s="321"/>
      <c r="Z113" s="321"/>
      <c r="AA113" s="321"/>
      <c r="AB113" s="321"/>
      <c r="AC113" s="321"/>
      <c r="AD113" s="321"/>
      <c r="AE113" s="321"/>
      <c r="AF113" s="321"/>
      <c r="AG113" s="321"/>
      <c r="AH113" s="321"/>
      <c r="AI113" s="321"/>
      <c r="AJ113" s="321"/>
      <c r="AK113" s="321"/>
      <c r="AL113" s="321"/>
      <c r="AM113" s="321"/>
      <c r="AN113" s="548">
        <f t="shared" ref="AN113" si="114">IF(LEFT($AN$1,6)="共同生活援助",SUM(I114:AM114),SUM(I114:AM115))</f>
        <v>0</v>
      </c>
      <c r="AO113" s="526">
        <f>IF($AN$3="４週",AN113/4,AN113/(DAY(EOMONTH($I$21,0))/7))</f>
        <v>0</v>
      </c>
      <c r="AP113" s="551"/>
      <c r="AQ113" s="552"/>
      <c r="AR113" s="526" t="str">
        <f t="shared" ref="AR113" si="115">IF($AN$3="４週",AU114,AV114)</f>
        <v/>
      </c>
      <c r="AS113" s="526"/>
      <c r="AT113" s="529"/>
      <c r="AU113" s="322" t="s">
        <v>402</v>
      </c>
      <c r="AV113" s="322" t="s">
        <v>403</v>
      </c>
      <c r="AX113" s="322" t="s">
        <v>404</v>
      </c>
      <c r="AY113" s="322" t="s">
        <v>405</v>
      </c>
    </row>
    <row r="114" spans="1:51" s="302" customFormat="1" ht="12" customHeight="1">
      <c r="A114" s="531"/>
      <c r="B114" s="534"/>
      <c r="C114" s="537"/>
      <c r="D114" s="540"/>
      <c r="E114" s="323"/>
      <c r="F114" s="544"/>
      <c r="G114" s="545"/>
      <c r="H114" s="324" t="s">
        <v>406</v>
      </c>
      <c r="I114" s="328" t="str">
        <f>IFERROR(VLOOKUP(I113,'P1'!$B:$AP,41,FALSE),"")</f>
        <v/>
      </c>
      <c r="J114" s="328" t="str">
        <f>IFERROR(VLOOKUP(J113,'P1'!$B:$AP,41,FALSE),"")</f>
        <v/>
      </c>
      <c r="K114" s="328" t="str">
        <f>IFERROR(VLOOKUP(K113,'P1'!$B:$AP,41,FALSE),"")</f>
        <v/>
      </c>
      <c r="L114" s="328" t="str">
        <f>IFERROR(VLOOKUP(L113,'P1'!$B:$AP,41,FALSE),"")</f>
        <v/>
      </c>
      <c r="M114" s="328" t="str">
        <f>IFERROR(VLOOKUP(M113,'P1'!$B:$AP,41,FALSE),"")</f>
        <v/>
      </c>
      <c r="N114" s="328" t="str">
        <f>IFERROR(VLOOKUP(N113,'P1'!$B:$AP,41,FALSE),"")</f>
        <v/>
      </c>
      <c r="O114" s="328" t="str">
        <f>IFERROR(VLOOKUP(O113,'P1'!$B:$AP,41,FALSE),"")</f>
        <v/>
      </c>
      <c r="P114" s="328" t="str">
        <f>IFERROR(VLOOKUP(P113,'P1'!$B:$AP,41,FALSE),"")</f>
        <v/>
      </c>
      <c r="Q114" s="328" t="str">
        <f>IFERROR(VLOOKUP(Q113,'P1'!$B:$AP,41,FALSE),"")</f>
        <v/>
      </c>
      <c r="R114" s="328" t="str">
        <f>IFERROR(VLOOKUP(R113,'P1'!$B:$AP,41,FALSE),"")</f>
        <v/>
      </c>
      <c r="S114" s="328" t="str">
        <f>IFERROR(VLOOKUP(S113,'P1'!$B:$AP,41,FALSE),"")</f>
        <v/>
      </c>
      <c r="T114" s="328" t="str">
        <f>IFERROR(VLOOKUP(T113,'P1'!$B:$AP,41,FALSE),"")</f>
        <v/>
      </c>
      <c r="U114" s="328" t="str">
        <f>IFERROR(VLOOKUP(U113,'P1'!$B:$AP,41,FALSE),"")</f>
        <v/>
      </c>
      <c r="V114" s="328" t="str">
        <f>IFERROR(VLOOKUP(V113,'P1'!$B:$AP,41,FALSE),"")</f>
        <v/>
      </c>
      <c r="W114" s="328" t="str">
        <f>IFERROR(VLOOKUP(W113,'P1'!$B:$AP,41,FALSE),"")</f>
        <v/>
      </c>
      <c r="X114" s="328" t="str">
        <f>IFERROR(VLOOKUP(X113,'P1'!$B:$AP,41,FALSE),"")</f>
        <v/>
      </c>
      <c r="Y114" s="328" t="str">
        <f>IFERROR(VLOOKUP(Y113,'P1'!$B:$AP,41,FALSE),"")</f>
        <v/>
      </c>
      <c r="Z114" s="328" t="str">
        <f>IFERROR(VLOOKUP(Z113,'P1'!$B:$AP,41,FALSE),"")</f>
        <v/>
      </c>
      <c r="AA114" s="328" t="str">
        <f>IFERROR(VLOOKUP(AA113,'P1'!$B:$AP,41,FALSE),"")</f>
        <v/>
      </c>
      <c r="AB114" s="328" t="str">
        <f>IFERROR(VLOOKUP(AB113,'P1'!$B:$AP,41,FALSE),"")</f>
        <v/>
      </c>
      <c r="AC114" s="328" t="str">
        <f>IFERROR(VLOOKUP(AC113,'P1'!$B:$AP,41,FALSE),"")</f>
        <v/>
      </c>
      <c r="AD114" s="328" t="str">
        <f>IFERROR(VLOOKUP(AD113,'P1'!$B:$AP,41,FALSE),"")</f>
        <v/>
      </c>
      <c r="AE114" s="328" t="str">
        <f>IFERROR(VLOOKUP(AE113,'P1'!$B:$AP,41,FALSE),"")</f>
        <v/>
      </c>
      <c r="AF114" s="328" t="str">
        <f>IFERROR(VLOOKUP(AF113,'P1'!$B:$AP,41,FALSE),"")</f>
        <v/>
      </c>
      <c r="AG114" s="328" t="str">
        <f>IFERROR(VLOOKUP(AG113,'P1'!$B:$AP,41,FALSE),"")</f>
        <v/>
      </c>
      <c r="AH114" s="328" t="str">
        <f>IFERROR(VLOOKUP(AH113,'P1'!$B:$AP,41,FALSE),"")</f>
        <v/>
      </c>
      <c r="AI114" s="328" t="str">
        <f>IFERROR(VLOOKUP(AI113,'P1'!$B:$AP,41,FALSE),"")</f>
        <v/>
      </c>
      <c r="AJ114" s="328" t="str">
        <f>IFERROR(VLOOKUP(AJ113,'P1'!$B:$AP,41,FALSE),"")</f>
        <v/>
      </c>
      <c r="AK114" s="328" t="str">
        <f>IFERROR(VLOOKUP(AK113,'P1'!$B:$AP,41,FALSE),"")</f>
        <v/>
      </c>
      <c r="AL114" s="328" t="str">
        <f>IFERROR(VLOOKUP(AL113,'P1'!$B:$AP,41,FALSE),"")</f>
        <v/>
      </c>
      <c r="AM114" s="328" t="str">
        <f>IFERROR(VLOOKUP(AM113,'P1'!$B:$AP,41,FALSE),"")</f>
        <v/>
      </c>
      <c r="AN114" s="549"/>
      <c r="AO114" s="527"/>
      <c r="AP114" s="553"/>
      <c r="AQ114" s="554"/>
      <c r="AR114" s="527"/>
      <c r="AS114" s="527"/>
      <c r="AT114" s="529"/>
      <c r="AU114" s="326" t="str">
        <f t="shared" ref="AU114" si="116">IFERROR(IF($D113="□",($AO113/$AK$6),($AO113/$AK$8)),"")</f>
        <v/>
      </c>
      <c r="AV114" s="326" t="str">
        <f t="shared" ref="AV114" si="117">IFERROR(IF($D113="□",($AN113/$AO$6),($AN113/$AO$8)),"")</f>
        <v/>
      </c>
      <c r="AX114" s="326" t="s">
        <v>565</v>
      </c>
      <c r="AY114" s="326" t="s">
        <v>565</v>
      </c>
    </row>
    <row r="115" spans="1:51" s="302" customFormat="1" ht="12" customHeight="1">
      <c r="A115" s="532"/>
      <c r="B115" s="535"/>
      <c r="C115" s="538"/>
      <c r="D115" s="541"/>
      <c r="E115" s="323"/>
      <c r="F115" s="546"/>
      <c r="G115" s="547"/>
      <c r="H115" s="327" t="s">
        <v>407</v>
      </c>
      <c r="I115" s="328" t="str">
        <f>IFERROR(VLOOKUP(I113,'P1'!$B:$AP,31,FALSE),"")</f>
        <v/>
      </c>
      <c r="J115" s="328" t="str">
        <f>IFERROR(VLOOKUP(J113,'P1'!$B:$AP,31,FALSE),"")</f>
        <v/>
      </c>
      <c r="K115" s="328" t="str">
        <f>IFERROR(VLOOKUP(K113,'P1'!$B:$AP,31,FALSE),"")</f>
        <v/>
      </c>
      <c r="L115" s="328" t="str">
        <f>IFERROR(VLOOKUP(L113,'P1'!$B:$AP,31,FALSE),"")</f>
        <v/>
      </c>
      <c r="M115" s="328" t="str">
        <f>IFERROR(VLOOKUP(M113,'P1'!$B:$AP,31,FALSE),"")</f>
        <v/>
      </c>
      <c r="N115" s="328" t="str">
        <f>IFERROR(VLOOKUP(N113,'P1'!$B:$AP,31,FALSE),"")</f>
        <v/>
      </c>
      <c r="O115" s="328" t="str">
        <f>IFERROR(VLOOKUP(O113,'P1'!$B:$AP,31,FALSE),"")</f>
        <v/>
      </c>
      <c r="P115" s="328" t="str">
        <f>IFERROR(VLOOKUP(P113,'P1'!$B:$AP,31,FALSE),"")</f>
        <v/>
      </c>
      <c r="Q115" s="328" t="str">
        <f>IFERROR(VLOOKUP(Q113,'P1'!$B:$AP,31,FALSE),"")</f>
        <v/>
      </c>
      <c r="R115" s="328" t="str">
        <f>IFERROR(VLOOKUP(R113,'P1'!$B:$AP,31,FALSE),"")</f>
        <v/>
      </c>
      <c r="S115" s="328" t="str">
        <f>IFERROR(VLOOKUP(S113,'P1'!$B:$AP,31,FALSE),"")</f>
        <v/>
      </c>
      <c r="T115" s="328" t="str">
        <f>IFERROR(VLOOKUP(T113,'P1'!$B:$AP,31,FALSE),"")</f>
        <v/>
      </c>
      <c r="U115" s="328" t="str">
        <f>IFERROR(VLOOKUP(U113,'P1'!$B:$AP,31,FALSE),"")</f>
        <v/>
      </c>
      <c r="V115" s="328" t="str">
        <f>IFERROR(VLOOKUP(V113,'P1'!$B:$AP,31,FALSE),"")</f>
        <v/>
      </c>
      <c r="W115" s="328" t="str">
        <f>IFERROR(VLOOKUP(W113,'P1'!$B:$AP,31,FALSE),"")</f>
        <v/>
      </c>
      <c r="X115" s="328" t="str">
        <f>IFERROR(VLOOKUP(X113,'P1'!$B:$AP,31,FALSE),"")</f>
        <v/>
      </c>
      <c r="Y115" s="328" t="str">
        <f>IFERROR(VLOOKUP(Y113,'P1'!$B:$AP,31,FALSE),"")</f>
        <v/>
      </c>
      <c r="Z115" s="328" t="str">
        <f>IFERROR(VLOOKUP(Z113,'P1'!$B:$AP,31,FALSE),"")</f>
        <v/>
      </c>
      <c r="AA115" s="328" t="str">
        <f>IFERROR(VLOOKUP(AA113,'P1'!$B:$AP,31,FALSE),"")</f>
        <v/>
      </c>
      <c r="AB115" s="328" t="str">
        <f>IFERROR(VLOOKUP(AB113,'P1'!$B:$AP,31,FALSE),"")</f>
        <v/>
      </c>
      <c r="AC115" s="328" t="str">
        <f>IFERROR(VLOOKUP(AC113,'P1'!$B:$AP,31,FALSE),"")</f>
        <v/>
      </c>
      <c r="AD115" s="328" t="str">
        <f>IFERROR(VLOOKUP(AD113,'P1'!$B:$AP,31,FALSE),"")</f>
        <v/>
      </c>
      <c r="AE115" s="328" t="str">
        <f>IFERROR(VLOOKUP(AE113,'P1'!$B:$AP,31,FALSE),"")</f>
        <v/>
      </c>
      <c r="AF115" s="328" t="str">
        <f>IFERROR(VLOOKUP(AF113,'P1'!$B:$AP,31,FALSE),"")</f>
        <v/>
      </c>
      <c r="AG115" s="328" t="str">
        <f>IFERROR(VLOOKUP(AG113,'P1'!$B:$AP,31,FALSE),"")</f>
        <v/>
      </c>
      <c r="AH115" s="328" t="str">
        <f>IFERROR(VLOOKUP(AH113,'P1'!$B:$AP,31,FALSE),"")</f>
        <v/>
      </c>
      <c r="AI115" s="328" t="str">
        <f>IFERROR(VLOOKUP(AI113,'P1'!$B:$AP,31,FALSE),"")</f>
        <v/>
      </c>
      <c r="AJ115" s="328" t="str">
        <f>IFERROR(VLOOKUP(AJ113,'P1'!$B:$AP,31,FALSE),"")</f>
        <v/>
      </c>
      <c r="AK115" s="328" t="str">
        <f>IFERROR(VLOOKUP(AK113,'P1'!$B:$AP,31,FALSE),"")</f>
        <v/>
      </c>
      <c r="AL115" s="328" t="str">
        <f>IFERROR(VLOOKUP(AL113,'P1'!$B:$AP,31,FALSE),"")</f>
        <v/>
      </c>
      <c r="AM115" s="328" t="str">
        <f>IFERROR(VLOOKUP(AM113,'P1'!$B:$AP,31,FALSE),"")</f>
        <v/>
      </c>
      <c r="AN115" s="550"/>
      <c r="AO115" s="528"/>
      <c r="AP115" s="555"/>
      <c r="AQ115" s="556"/>
      <c r="AR115" s="528"/>
      <c r="AS115" s="528"/>
      <c r="AT115" s="529"/>
      <c r="AU115" s="329"/>
      <c r="AV115" s="329"/>
      <c r="AX115" s="329"/>
      <c r="AY115" s="329"/>
    </row>
    <row r="116" spans="1:51" s="302" customFormat="1" ht="12" customHeight="1">
      <c r="A116" s="530">
        <v>32</v>
      </c>
      <c r="B116" s="533"/>
      <c r="C116" s="536"/>
      <c r="D116" s="539" t="s">
        <v>400</v>
      </c>
      <c r="E116" s="319"/>
      <c r="F116" s="542"/>
      <c r="G116" s="543"/>
      <c r="H116" s="320" t="s">
        <v>401</v>
      </c>
      <c r="I116" s="321"/>
      <c r="J116" s="321"/>
      <c r="K116" s="321"/>
      <c r="L116" s="321"/>
      <c r="M116" s="321"/>
      <c r="N116" s="321"/>
      <c r="O116" s="321"/>
      <c r="P116" s="321"/>
      <c r="Q116" s="321"/>
      <c r="R116" s="321"/>
      <c r="S116" s="321"/>
      <c r="T116" s="321"/>
      <c r="U116" s="321"/>
      <c r="V116" s="321"/>
      <c r="W116" s="321"/>
      <c r="X116" s="321"/>
      <c r="Y116" s="321"/>
      <c r="Z116" s="321"/>
      <c r="AA116" s="321"/>
      <c r="AB116" s="321"/>
      <c r="AC116" s="321"/>
      <c r="AD116" s="321"/>
      <c r="AE116" s="321"/>
      <c r="AF116" s="321"/>
      <c r="AG116" s="321"/>
      <c r="AH116" s="321"/>
      <c r="AI116" s="321"/>
      <c r="AJ116" s="321"/>
      <c r="AK116" s="321"/>
      <c r="AL116" s="321"/>
      <c r="AM116" s="321"/>
      <c r="AN116" s="548">
        <f t="shared" ref="AN116" si="118">IF(LEFT($AN$1,6)="共同生活援助",SUM(I117:AM117),SUM(I117:AM118))</f>
        <v>0</v>
      </c>
      <c r="AO116" s="526">
        <f>IF($AN$3="４週",AN116/4,AN116/(DAY(EOMONTH($I$21,0))/7))</f>
        <v>0</v>
      </c>
      <c r="AP116" s="551"/>
      <c r="AQ116" s="552"/>
      <c r="AR116" s="526" t="str">
        <f t="shared" ref="AR116" si="119">IF($AN$3="４週",AU117,AV117)</f>
        <v/>
      </c>
      <c r="AS116" s="526"/>
      <c r="AT116" s="529"/>
      <c r="AU116" s="322" t="s">
        <v>402</v>
      </c>
      <c r="AV116" s="322" t="s">
        <v>403</v>
      </c>
      <c r="AX116" s="322" t="s">
        <v>404</v>
      </c>
      <c r="AY116" s="322" t="s">
        <v>405</v>
      </c>
    </row>
    <row r="117" spans="1:51" s="302" customFormat="1" ht="12" customHeight="1">
      <c r="A117" s="531"/>
      <c r="B117" s="534"/>
      <c r="C117" s="537"/>
      <c r="D117" s="540"/>
      <c r="E117" s="323"/>
      <c r="F117" s="544"/>
      <c r="G117" s="545"/>
      <c r="H117" s="324" t="s">
        <v>406</v>
      </c>
      <c r="I117" s="328" t="str">
        <f>IFERROR(VLOOKUP(I116,'P1'!$B:$AP,41,FALSE),"")</f>
        <v/>
      </c>
      <c r="J117" s="328" t="str">
        <f>IFERROR(VLOOKUP(J116,'P1'!$B:$AP,41,FALSE),"")</f>
        <v/>
      </c>
      <c r="K117" s="328" t="str">
        <f>IFERROR(VLOOKUP(K116,'P1'!$B:$AP,41,FALSE),"")</f>
        <v/>
      </c>
      <c r="L117" s="328" t="str">
        <f>IFERROR(VLOOKUP(L116,'P1'!$B:$AP,41,FALSE),"")</f>
        <v/>
      </c>
      <c r="M117" s="328" t="str">
        <f>IFERROR(VLOOKUP(M116,'P1'!$B:$AP,41,FALSE),"")</f>
        <v/>
      </c>
      <c r="N117" s="328" t="str">
        <f>IFERROR(VLOOKUP(N116,'P1'!$B:$AP,41,FALSE),"")</f>
        <v/>
      </c>
      <c r="O117" s="328" t="str">
        <f>IFERROR(VLOOKUP(O116,'P1'!$B:$AP,41,FALSE),"")</f>
        <v/>
      </c>
      <c r="P117" s="328" t="str">
        <f>IFERROR(VLOOKUP(P116,'P1'!$B:$AP,41,FALSE),"")</f>
        <v/>
      </c>
      <c r="Q117" s="328" t="str">
        <f>IFERROR(VLOOKUP(Q116,'P1'!$B:$AP,41,FALSE),"")</f>
        <v/>
      </c>
      <c r="R117" s="328" t="str">
        <f>IFERROR(VLOOKUP(R116,'P1'!$B:$AP,41,FALSE),"")</f>
        <v/>
      </c>
      <c r="S117" s="328" t="str">
        <f>IFERROR(VLOOKUP(S116,'P1'!$B:$AP,41,FALSE),"")</f>
        <v/>
      </c>
      <c r="T117" s="328" t="str">
        <f>IFERROR(VLOOKUP(T116,'P1'!$B:$AP,41,FALSE),"")</f>
        <v/>
      </c>
      <c r="U117" s="328" t="str">
        <f>IFERROR(VLOOKUP(U116,'P1'!$B:$AP,41,FALSE),"")</f>
        <v/>
      </c>
      <c r="V117" s="328" t="str">
        <f>IFERROR(VLOOKUP(V116,'P1'!$B:$AP,41,FALSE),"")</f>
        <v/>
      </c>
      <c r="W117" s="328" t="str">
        <f>IFERROR(VLOOKUP(W116,'P1'!$B:$AP,41,FALSE),"")</f>
        <v/>
      </c>
      <c r="X117" s="328" t="str">
        <f>IFERROR(VLOOKUP(X116,'P1'!$B:$AP,41,FALSE),"")</f>
        <v/>
      </c>
      <c r="Y117" s="328" t="str">
        <f>IFERROR(VLOOKUP(Y116,'P1'!$B:$AP,41,FALSE),"")</f>
        <v/>
      </c>
      <c r="Z117" s="328" t="str">
        <f>IFERROR(VLOOKUP(Z116,'P1'!$B:$AP,41,FALSE),"")</f>
        <v/>
      </c>
      <c r="AA117" s="328" t="str">
        <f>IFERROR(VLOOKUP(AA116,'P1'!$B:$AP,41,FALSE),"")</f>
        <v/>
      </c>
      <c r="AB117" s="328" t="str">
        <f>IFERROR(VLOOKUP(AB116,'P1'!$B:$AP,41,FALSE),"")</f>
        <v/>
      </c>
      <c r="AC117" s="328" t="str">
        <f>IFERROR(VLOOKUP(AC116,'P1'!$B:$AP,41,FALSE),"")</f>
        <v/>
      </c>
      <c r="AD117" s="328" t="str">
        <f>IFERROR(VLOOKUP(AD116,'P1'!$B:$AP,41,FALSE),"")</f>
        <v/>
      </c>
      <c r="AE117" s="328" t="str">
        <f>IFERROR(VLOOKUP(AE116,'P1'!$B:$AP,41,FALSE),"")</f>
        <v/>
      </c>
      <c r="AF117" s="328" t="str">
        <f>IFERROR(VLOOKUP(AF116,'P1'!$B:$AP,41,FALSE),"")</f>
        <v/>
      </c>
      <c r="AG117" s="328" t="str">
        <f>IFERROR(VLOOKUP(AG116,'P1'!$B:$AP,41,FALSE),"")</f>
        <v/>
      </c>
      <c r="AH117" s="328" t="str">
        <f>IFERROR(VLOOKUP(AH116,'P1'!$B:$AP,41,FALSE),"")</f>
        <v/>
      </c>
      <c r="AI117" s="328" t="str">
        <f>IFERROR(VLOOKUP(AI116,'P1'!$B:$AP,41,FALSE),"")</f>
        <v/>
      </c>
      <c r="AJ117" s="328" t="str">
        <f>IFERROR(VLOOKUP(AJ116,'P1'!$B:$AP,41,FALSE),"")</f>
        <v/>
      </c>
      <c r="AK117" s="328" t="str">
        <f>IFERROR(VLOOKUP(AK116,'P1'!$B:$AP,41,FALSE),"")</f>
        <v/>
      </c>
      <c r="AL117" s="328" t="str">
        <f>IFERROR(VLOOKUP(AL116,'P1'!$B:$AP,41,FALSE),"")</f>
        <v/>
      </c>
      <c r="AM117" s="328" t="str">
        <f>IFERROR(VLOOKUP(AM116,'P1'!$B:$AP,41,FALSE),"")</f>
        <v/>
      </c>
      <c r="AN117" s="549"/>
      <c r="AO117" s="527"/>
      <c r="AP117" s="553"/>
      <c r="AQ117" s="554"/>
      <c r="AR117" s="527"/>
      <c r="AS117" s="527"/>
      <c r="AT117" s="529"/>
      <c r="AU117" s="326" t="str">
        <f t="shared" ref="AU117" si="120">IFERROR(IF($D116="□",($AO116/$AK$6),($AO116/$AK$8)),"")</f>
        <v/>
      </c>
      <c r="AV117" s="326" t="str">
        <f t="shared" ref="AV117" si="121">IFERROR(IF($D116="□",($AN116/$AO$6),($AN116/$AO$8)),"")</f>
        <v/>
      </c>
      <c r="AX117" s="326" t="s">
        <v>565</v>
      </c>
      <c r="AY117" s="326" t="s">
        <v>565</v>
      </c>
    </row>
    <row r="118" spans="1:51" s="302" customFormat="1" ht="12" customHeight="1">
      <c r="A118" s="532"/>
      <c r="B118" s="535"/>
      <c r="C118" s="538"/>
      <c r="D118" s="541"/>
      <c r="E118" s="323"/>
      <c r="F118" s="546"/>
      <c r="G118" s="547"/>
      <c r="H118" s="327" t="s">
        <v>407</v>
      </c>
      <c r="I118" s="328" t="str">
        <f>IFERROR(VLOOKUP(I116,'P1'!$B:$AP,31,FALSE),"")</f>
        <v/>
      </c>
      <c r="J118" s="328" t="str">
        <f>IFERROR(VLOOKUP(J116,'P1'!$B:$AP,31,FALSE),"")</f>
        <v/>
      </c>
      <c r="K118" s="328" t="str">
        <f>IFERROR(VLOOKUP(K116,'P1'!$B:$AP,31,FALSE),"")</f>
        <v/>
      </c>
      <c r="L118" s="328" t="str">
        <f>IFERROR(VLOOKUP(L116,'P1'!$B:$AP,31,FALSE),"")</f>
        <v/>
      </c>
      <c r="M118" s="328" t="str">
        <f>IFERROR(VLOOKUP(M116,'P1'!$B:$AP,31,FALSE),"")</f>
        <v/>
      </c>
      <c r="N118" s="328" t="str">
        <f>IFERROR(VLOOKUP(N116,'P1'!$B:$AP,31,FALSE),"")</f>
        <v/>
      </c>
      <c r="O118" s="328" t="str">
        <f>IFERROR(VLOOKUP(O116,'P1'!$B:$AP,31,FALSE),"")</f>
        <v/>
      </c>
      <c r="P118" s="328" t="str">
        <f>IFERROR(VLOOKUP(P116,'P1'!$B:$AP,31,FALSE),"")</f>
        <v/>
      </c>
      <c r="Q118" s="328" t="str">
        <f>IFERROR(VLOOKUP(Q116,'P1'!$B:$AP,31,FALSE),"")</f>
        <v/>
      </c>
      <c r="R118" s="328" t="str">
        <f>IFERROR(VLOOKUP(R116,'P1'!$B:$AP,31,FALSE),"")</f>
        <v/>
      </c>
      <c r="S118" s="328" t="str">
        <f>IFERROR(VLOOKUP(S116,'P1'!$B:$AP,31,FALSE),"")</f>
        <v/>
      </c>
      <c r="T118" s="328" t="str">
        <f>IFERROR(VLOOKUP(T116,'P1'!$B:$AP,31,FALSE),"")</f>
        <v/>
      </c>
      <c r="U118" s="328" t="str">
        <f>IFERROR(VLOOKUP(U116,'P1'!$B:$AP,31,FALSE),"")</f>
        <v/>
      </c>
      <c r="V118" s="328" t="str">
        <f>IFERROR(VLOOKUP(V116,'P1'!$B:$AP,31,FALSE),"")</f>
        <v/>
      </c>
      <c r="W118" s="328" t="str">
        <f>IFERROR(VLOOKUP(W116,'P1'!$B:$AP,31,FALSE),"")</f>
        <v/>
      </c>
      <c r="X118" s="328" t="str">
        <f>IFERROR(VLOOKUP(X116,'P1'!$B:$AP,31,FALSE),"")</f>
        <v/>
      </c>
      <c r="Y118" s="328" t="str">
        <f>IFERROR(VLOOKUP(Y116,'P1'!$B:$AP,31,FALSE),"")</f>
        <v/>
      </c>
      <c r="Z118" s="328" t="str">
        <f>IFERROR(VLOOKUP(Z116,'P1'!$B:$AP,31,FALSE),"")</f>
        <v/>
      </c>
      <c r="AA118" s="328" t="str">
        <f>IFERROR(VLOOKUP(AA116,'P1'!$B:$AP,31,FALSE),"")</f>
        <v/>
      </c>
      <c r="AB118" s="328" t="str">
        <f>IFERROR(VLOOKUP(AB116,'P1'!$B:$AP,31,FALSE),"")</f>
        <v/>
      </c>
      <c r="AC118" s="328" t="str">
        <f>IFERROR(VLOOKUP(AC116,'P1'!$B:$AP,31,FALSE),"")</f>
        <v/>
      </c>
      <c r="AD118" s="328" t="str">
        <f>IFERROR(VLOOKUP(AD116,'P1'!$B:$AP,31,FALSE),"")</f>
        <v/>
      </c>
      <c r="AE118" s="328" t="str">
        <f>IFERROR(VLOOKUP(AE116,'P1'!$B:$AP,31,FALSE),"")</f>
        <v/>
      </c>
      <c r="AF118" s="328" t="str">
        <f>IFERROR(VLOOKUP(AF116,'P1'!$B:$AP,31,FALSE),"")</f>
        <v/>
      </c>
      <c r="AG118" s="328" t="str">
        <f>IFERROR(VLOOKUP(AG116,'P1'!$B:$AP,31,FALSE),"")</f>
        <v/>
      </c>
      <c r="AH118" s="328" t="str">
        <f>IFERROR(VLOOKUP(AH116,'P1'!$B:$AP,31,FALSE),"")</f>
        <v/>
      </c>
      <c r="AI118" s="328" t="str">
        <f>IFERROR(VLOOKUP(AI116,'P1'!$B:$AP,31,FALSE),"")</f>
        <v/>
      </c>
      <c r="AJ118" s="328" t="str">
        <f>IFERROR(VLOOKUP(AJ116,'P1'!$B:$AP,31,FALSE),"")</f>
        <v/>
      </c>
      <c r="AK118" s="328" t="str">
        <f>IFERROR(VLOOKUP(AK116,'P1'!$B:$AP,31,FALSE),"")</f>
        <v/>
      </c>
      <c r="AL118" s="328" t="str">
        <f>IFERROR(VLOOKUP(AL116,'P1'!$B:$AP,31,FALSE),"")</f>
        <v/>
      </c>
      <c r="AM118" s="328" t="str">
        <f>IFERROR(VLOOKUP(AM116,'P1'!$B:$AP,31,FALSE),"")</f>
        <v/>
      </c>
      <c r="AN118" s="550"/>
      <c r="AO118" s="528"/>
      <c r="AP118" s="555"/>
      <c r="AQ118" s="556"/>
      <c r="AR118" s="528"/>
      <c r="AS118" s="528"/>
      <c r="AT118" s="529"/>
      <c r="AU118" s="329"/>
      <c r="AV118" s="329"/>
      <c r="AX118" s="329"/>
      <c r="AY118" s="329"/>
    </row>
    <row r="119" spans="1:51" s="302" customFormat="1" ht="12" customHeight="1">
      <c r="A119" s="530">
        <v>33</v>
      </c>
      <c r="B119" s="533"/>
      <c r="C119" s="536"/>
      <c r="D119" s="539" t="s">
        <v>400</v>
      </c>
      <c r="E119" s="319"/>
      <c r="F119" s="542"/>
      <c r="G119" s="543"/>
      <c r="H119" s="320" t="s">
        <v>401</v>
      </c>
      <c r="I119" s="321"/>
      <c r="J119" s="321"/>
      <c r="K119" s="321"/>
      <c r="L119" s="321"/>
      <c r="M119" s="321"/>
      <c r="N119" s="321"/>
      <c r="O119" s="321"/>
      <c r="P119" s="321"/>
      <c r="Q119" s="321"/>
      <c r="R119" s="321"/>
      <c r="S119" s="321"/>
      <c r="T119" s="321"/>
      <c r="U119" s="321"/>
      <c r="V119" s="321"/>
      <c r="W119" s="321"/>
      <c r="X119" s="321"/>
      <c r="Y119" s="321"/>
      <c r="Z119" s="321"/>
      <c r="AA119" s="321"/>
      <c r="AB119" s="321"/>
      <c r="AC119" s="321"/>
      <c r="AD119" s="321"/>
      <c r="AE119" s="321"/>
      <c r="AF119" s="321"/>
      <c r="AG119" s="321"/>
      <c r="AH119" s="321"/>
      <c r="AI119" s="321"/>
      <c r="AJ119" s="321"/>
      <c r="AK119" s="321"/>
      <c r="AL119" s="321"/>
      <c r="AM119" s="321"/>
      <c r="AN119" s="548">
        <f t="shared" ref="AN119" si="122">IF(LEFT($AN$1,6)="共同生活援助",SUM(I120:AM120),SUM(I120:AM121))</f>
        <v>0</v>
      </c>
      <c r="AO119" s="526">
        <f>IF($AN$3="４週",AN119/4,AN119/(DAY(EOMONTH($I$21,0))/7))</f>
        <v>0</v>
      </c>
      <c r="AP119" s="551"/>
      <c r="AQ119" s="552"/>
      <c r="AR119" s="526" t="str">
        <f t="shared" ref="AR119" si="123">IF($AN$3="４週",AU120,AV120)</f>
        <v/>
      </c>
      <c r="AS119" s="526"/>
      <c r="AT119" s="529"/>
      <c r="AU119" s="322" t="s">
        <v>402</v>
      </c>
      <c r="AV119" s="322" t="s">
        <v>403</v>
      </c>
      <c r="AX119" s="322" t="s">
        <v>404</v>
      </c>
      <c r="AY119" s="322" t="s">
        <v>405</v>
      </c>
    </row>
    <row r="120" spans="1:51" s="302" customFormat="1" ht="12" customHeight="1">
      <c r="A120" s="531"/>
      <c r="B120" s="534"/>
      <c r="C120" s="537"/>
      <c r="D120" s="540"/>
      <c r="E120" s="323"/>
      <c r="F120" s="544"/>
      <c r="G120" s="545"/>
      <c r="H120" s="324" t="s">
        <v>406</v>
      </c>
      <c r="I120" s="328" t="str">
        <f>IFERROR(VLOOKUP(I119,'P1'!$B:$AP,41,FALSE),"")</f>
        <v/>
      </c>
      <c r="J120" s="328" t="str">
        <f>IFERROR(VLOOKUP(J119,'P1'!$B:$AP,41,FALSE),"")</f>
        <v/>
      </c>
      <c r="K120" s="328" t="str">
        <f>IFERROR(VLOOKUP(K119,'P1'!$B:$AP,41,FALSE),"")</f>
        <v/>
      </c>
      <c r="L120" s="328" t="str">
        <f>IFERROR(VLOOKUP(L119,'P1'!$B:$AP,41,FALSE),"")</f>
        <v/>
      </c>
      <c r="M120" s="328" t="str">
        <f>IFERROR(VLOOKUP(M119,'P1'!$B:$AP,41,FALSE),"")</f>
        <v/>
      </c>
      <c r="N120" s="328" t="str">
        <f>IFERROR(VLOOKUP(N119,'P1'!$B:$AP,41,FALSE),"")</f>
        <v/>
      </c>
      <c r="O120" s="328" t="str">
        <f>IFERROR(VLOOKUP(O119,'P1'!$B:$AP,41,FALSE),"")</f>
        <v/>
      </c>
      <c r="P120" s="328" t="str">
        <f>IFERROR(VLOOKUP(P119,'P1'!$B:$AP,41,FALSE),"")</f>
        <v/>
      </c>
      <c r="Q120" s="328" t="str">
        <f>IFERROR(VLOOKUP(Q119,'P1'!$B:$AP,41,FALSE),"")</f>
        <v/>
      </c>
      <c r="R120" s="328" t="str">
        <f>IFERROR(VLOOKUP(R119,'P1'!$B:$AP,41,FALSE),"")</f>
        <v/>
      </c>
      <c r="S120" s="328" t="str">
        <f>IFERROR(VLOOKUP(S119,'P1'!$B:$AP,41,FALSE),"")</f>
        <v/>
      </c>
      <c r="T120" s="328" t="str">
        <f>IFERROR(VLOOKUP(T119,'P1'!$B:$AP,41,FALSE),"")</f>
        <v/>
      </c>
      <c r="U120" s="328" t="str">
        <f>IFERROR(VLOOKUP(U119,'P1'!$B:$AP,41,FALSE),"")</f>
        <v/>
      </c>
      <c r="V120" s="328" t="str">
        <f>IFERROR(VLOOKUP(V119,'P1'!$B:$AP,41,FALSE),"")</f>
        <v/>
      </c>
      <c r="W120" s="328" t="str">
        <f>IFERROR(VLOOKUP(W119,'P1'!$B:$AP,41,FALSE),"")</f>
        <v/>
      </c>
      <c r="X120" s="328" t="str">
        <f>IFERROR(VLOOKUP(X119,'P1'!$B:$AP,41,FALSE),"")</f>
        <v/>
      </c>
      <c r="Y120" s="328" t="str">
        <f>IFERROR(VLOOKUP(Y119,'P1'!$B:$AP,41,FALSE),"")</f>
        <v/>
      </c>
      <c r="Z120" s="328" t="str">
        <f>IFERROR(VLOOKUP(Z119,'P1'!$B:$AP,41,FALSE),"")</f>
        <v/>
      </c>
      <c r="AA120" s="328" t="str">
        <f>IFERROR(VLOOKUP(AA119,'P1'!$B:$AP,41,FALSE),"")</f>
        <v/>
      </c>
      <c r="AB120" s="328" t="str">
        <f>IFERROR(VLOOKUP(AB119,'P1'!$B:$AP,41,FALSE),"")</f>
        <v/>
      </c>
      <c r="AC120" s="328" t="str">
        <f>IFERROR(VLOOKUP(AC119,'P1'!$B:$AP,41,FALSE),"")</f>
        <v/>
      </c>
      <c r="AD120" s="328" t="str">
        <f>IFERROR(VLOOKUP(AD119,'P1'!$B:$AP,41,FALSE),"")</f>
        <v/>
      </c>
      <c r="AE120" s="328" t="str">
        <f>IFERROR(VLOOKUP(AE119,'P1'!$B:$AP,41,FALSE),"")</f>
        <v/>
      </c>
      <c r="AF120" s="328" t="str">
        <f>IFERROR(VLOOKUP(AF119,'P1'!$B:$AP,41,FALSE),"")</f>
        <v/>
      </c>
      <c r="AG120" s="328" t="str">
        <f>IFERROR(VLOOKUP(AG119,'P1'!$B:$AP,41,FALSE),"")</f>
        <v/>
      </c>
      <c r="AH120" s="328" t="str">
        <f>IFERROR(VLOOKUP(AH119,'P1'!$B:$AP,41,FALSE),"")</f>
        <v/>
      </c>
      <c r="AI120" s="328" t="str">
        <f>IFERROR(VLOOKUP(AI119,'P1'!$B:$AP,41,FALSE),"")</f>
        <v/>
      </c>
      <c r="AJ120" s="328" t="str">
        <f>IFERROR(VLOOKUP(AJ119,'P1'!$B:$AP,41,FALSE),"")</f>
        <v/>
      </c>
      <c r="AK120" s="328" t="str">
        <f>IFERROR(VLOOKUP(AK119,'P1'!$B:$AP,41,FALSE),"")</f>
        <v/>
      </c>
      <c r="AL120" s="328" t="str">
        <f>IFERROR(VLOOKUP(AL119,'P1'!$B:$AP,41,FALSE),"")</f>
        <v/>
      </c>
      <c r="AM120" s="328" t="str">
        <f>IFERROR(VLOOKUP(AM119,'P1'!$B:$AP,41,FALSE),"")</f>
        <v/>
      </c>
      <c r="AN120" s="549"/>
      <c r="AO120" s="527"/>
      <c r="AP120" s="553"/>
      <c r="AQ120" s="554"/>
      <c r="AR120" s="527"/>
      <c r="AS120" s="527"/>
      <c r="AT120" s="529"/>
      <c r="AU120" s="326" t="str">
        <f t="shared" ref="AU120" si="124">IFERROR(IF($D119="□",($AO119/$AK$6),($AO119/$AK$8)),"")</f>
        <v/>
      </c>
      <c r="AV120" s="326" t="str">
        <f t="shared" ref="AV120" si="125">IFERROR(IF($D119="□",($AN119/$AO$6),($AN119/$AO$8)),"")</f>
        <v/>
      </c>
      <c r="AX120" s="326" t="s">
        <v>565</v>
      </c>
      <c r="AY120" s="326" t="s">
        <v>565</v>
      </c>
    </row>
    <row r="121" spans="1:51" s="302" customFormat="1" ht="12" customHeight="1">
      <c r="A121" s="532"/>
      <c r="B121" s="535"/>
      <c r="C121" s="538"/>
      <c r="D121" s="541"/>
      <c r="E121" s="323"/>
      <c r="F121" s="546"/>
      <c r="G121" s="547"/>
      <c r="H121" s="327" t="s">
        <v>407</v>
      </c>
      <c r="I121" s="328" t="str">
        <f>IFERROR(VLOOKUP(I119,'P1'!$B:$AP,31,FALSE),"")</f>
        <v/>
      </c>
      <c r="J121" s="328" t="str">
        <f>IFERROR(VLOOKUP(J119,'P1'!$B:$AP,31,FALSE),"")</f>
        <v/>
      </c>
      <c r="K121" s="328" t="str">
        <f>IFERROR(VLOOKUP(K119,'P1'!$B:$AP,31,FALSE),"")</f>
        <v/>
      </c>
      <c r="L121" s="328" t="str">
        <f>IFERROR(VLOOKUP(L119,'P1'!$B:$AP,31,FALSE),"")</f>
        <v/>
      </c>
      <c r="M121" s="328" t="str">
        <f>IFERROR(VLOOKUP(M119,'P1'!$B:$AP,31,FALSE),"")</f>
        <v/>
      </c>
      <c r="N121" s="328" t="str">
        <f>IFERROR(VLOOKUP(N119,'P1'!$B:$AP,31,FALSE),"")</f>
        <v/>
      </c>
      <c r="O121" s="328" t="str">
        <f>IFERROR(VLOOKUP(O119,'P1'!$B:$AP,31,FALSE),"")</f>
        <v/>
      </c>
      <c r="P121" s="328" t="str">
        <f>IFERROR(VLOOKUP(P119,'P1'!$B:$AP,31,FALSE),"")</f>
        <v/>
      </c>
      <c r="Q121" s="328" t="str">
        <f>IFERROR(VLOOKUP(Q119,'P1'!$B:$AP,31,FALSE),"")</f>
        <v/>
      </c>
      <c r="R121" s="328" t="str">
        <f>IFERROR(VLOOKUP(R119,'P1'!$B:$AP,31,FALSE),"")</f>
        <v/>
      </c>
      <c r="S121" s="328" t="str">
        <f>IFERROR(VLOOKUP(S119,'P1'!$B:$AP,31,FALSE),"")</f>
        <v/>
      </c>
      <c r="T121" s="328" t="str">
        <f>IFERROR(VLOOKUP(T119,'P1'!$B:$AP,31,FALSE),"")</f>
        <v/>
      </c>
      <c r="U121" s="328" t="str">
        <f>IFERROR(VLOOKUP(U119,'P1'!$B:$AP,31,FALSE),"")</f>
        <v/>
      </c>
      <c r="V121" s="328" t="str">
        <f>IFERROR(VLOOKUP(V119,'P1'!$B:$AP,31,FALSE),"")</f>
        <v/>
      </c>
      <c r="W121" s="328" t="str">
        <f>IFERROR(VLOOKUP(W119,'P1'!$B:$AP,31,FALSE),"")</f>
        <v/>
      </c>
      <c r="X121" s="328" t="str">
        <f>IFERROR(VLOOKUP(X119,'P1'!$B:$AP,31,FALSE),"")</f>
        <v/>
      </c>
      <c r="Y121" s="328" t="str">
        <f>IFERROR(VLOOKUP(Y119,'P1'!$B:$AP,31,FALSE),"")</f>
        <v/>
      </c>
      <c r="Z121" s="328" t="str">
        <f>IFERROR(VLOOKUP(Z119,'P1'!$B:$AP,31,FALSE),"")</f>
        <v/>
      </c>
      <c r="AA121" s="328" t="str">
        <f>IFERROR(VLOOKUP(AA119,'P1'!$B:$AP,31,FALSE),"")</f>
        <v/>
      </c>
      <c r="AB121" s="328" t="str">
        <f>IFERROR(VLOOKUP(AB119,'P1'!$B:$AP,31,FALSE),"")</f>
        <v/>
      </c>
      <c r="AC121" s="328" t="str">
        <f>IFERROR(VLOOKUP(AC119,'P1'!$B:$AP,31,FALSE),"")</f>
        <v/>
      </c>
      <c r="AD121" s="328" t="str">
        <f>IFERROR(VLOOKUP(AD119,'P1'!$B:$AP,31,FALSE),"")</f>
        <v/>
      </c>
      <c r="AE121" s="328" t="str">
        <f>IFERROR(VLOOKUP(AE119,'P1'!$B:$AP,31,FALSE),"")</f>
        <v/>
      </c>
      <c r="AF121" s="328" t="str">
        <f>IFERROR(VLOOKUP(AF119,'P1'!$B:$AP,31,FALSE),"")</f>
        <v/>
      </c>
      <c r="AG121" s="328" t="str">
        <f>IFERROR(VLOOKUP(AG119,'P1'!$B:$AP,31,FALSE),"")</f>
        <v/>
      </c>
      <c r="AH121" s="328" t="str">
        <f>IFERROR(VLOOKUP(AH119,'P1'!$B:$AP,31,FALSE),"")</f>
        <v/>
      </c>
      <c r="AI121" s="328" t="str">
        <f>IFERROR(VLOOKUP(AI119,'P1'!$B:$AP,31,FALSE),"")</f>
        <v/>
      </c>
      <c r="AJ121" s="328" t="str">
        <f>IFERROR(VLOOKUP(AJ119,'P1'!$B:$AP,31,FALSE),"")</f>
        <v/>
      </c>
      <c r="AK121" s="328" t="str">
        <f>IFERROR(VLOOKUP(AK119,'P1'!$B:$AP,31,FALSE),"")</f>
        <v/>
      </c>
      <c r="AL121" s="328" t="str">
        <f>IFERROR(VLOOKUP(AL119,'P1'!$B:$AP,31,FALSE),"")</f>
        <v/>
      </c>
      <c r="AM121" s="328" t="str">
        <f>IFERROR(VLOOKUP(AM119,'P1'!$B:$AP,31,FALSE),"")</f>
        <v/>
      </c>
      <c r="AN121" s="550"/>
      <c r="AO121" s="528"/>
      <c r="AP121" s="555"/>
      <c r="AQ121" s="556"/>
      <c r="AR121" s="528"/>
      <c r="AS121" s="528"/>
      <c r="AT121" s="529"/>
      <c r="AU121" s="329"/>
      <c r="AV121" s="329"/>
      <c r="AX121" s="329"/>
      <c r="AY121" s="329"/>
    </row>
    <row r="122" spans="1:51" s="302" customFormat="1" ht="12" customHeight="1">
      <c r="A122" s="530">
        <v>34</v>
      </c>
      <c r="B122" s="533"/>
      <c r="C122" s="536"/>
      <c r="D122" s="539" t="s">
        <v>400</v>
      </c>
      <c r="E122" s="319"/>
      <c r="F122" s="542"/>
      <c r="G122" s="543"/>
      <c r="H122" s="320" t="s">
        <v>401</v>
      </c>
      <c r="I122" s="321"/>
      <c r="J122" s="321"/>
      <c r="K122" s="321"/>
      <c r="L122" s="321"/>
      <c r="M122" s="321"/>
      <c r="N122" s="321"/>
      <c r="O122" s="321"/>
      <c r="P122" s="321"/>
      <c r="Q122" s="321"/>
      <c r="R122" s="321"/>
      <c r="S122" s="321"/>
      <c r="T122" s="321"/>
      <c r="U122" s="321"/>
      <c r="V122" s="321"/>
      <c r="W122" s="321"/>
      <c r="X122" s="321"/>
      <c r="Y122" s="321"/>
      <c r="Z122" s="321"/>
      <c r="AA122" s="321"/>
      <c r="AB122" s="321"/>
      <c r="AC122" s="321"/>
      <c r="AD122" s="321"/>
      <c r="AE122" s="321"/>
      <c r="AF122" s="321"/>
      <c r="AG122" s="321"/>
      <c r="AH122" s="321"/>
      <c r="AI122" s="321"/>
      <c r="AJ122" s="321"/>
      <c r="AK122" s="321"/>
      <c r="AL122" s="321"/>
      <c r="AM122" s="321"/>
      <c r="AN122" s="548">
        <f t="shared" ref="AN122" si="126">IF(LEFT($AN$1,6)="共同生活援助",SUM(I123:AM123),SUM(I123:AM124))</f>
        <v>0</v>
      </c>
      <c r="AO122" s="526">
        <f>IF($AN$3="４週",AN122/4,AN122/(DAY(EOMONTH($I$21,0))/7))</f>
        <v>0</v>
      </c>
      <c r="AP122" s="551"/>
      <c r="AQ122" s="552"/>
      <c r="AR122" s="526" t="str">
        <f t="shared" ref="AR122" si="127">IF($AN$3="４週",AU123,AV123)</f>
        <v/>
      </c>
      <c r="AS122" s="526"/>
      <c r="AT122" s="529"/>
      <c r="AU122" s="322" t="s">
        <v>402</v>
      </c>
      <c r="AV122" s="322" t="s">
        <v>403</v>
      </c>
      <c r="AX122" s="322" t="s">
        <v>404</v>
      </c>
      <c r="AY122" s="322" t="s">
        <v>405</v>
      </c>
    </row>
    <row r="123" spans="1:51" s="302" customFormat="1" ht="12" customHeight="1">
      <c r="A123" s="531"/>
      <c r="B123" s="534"/>
      <c r="C123" s="537"/>
      <c r="D123" s="540"/>
      <c r="E123" s="323"/>
      <c r="F123" s="544"/>
      <c r="G123" s="545"/>
      <c r="H123" s="324" t="s">
        <v>406</v>
      </c>
      <c r="I123" s="328" t="str">
        <f>IFERROR(VLOOKUP(I122,'P1'!$B:$AP,41,FALSE),"")</f>
        <v/>
      </c>
      <c r="J123" s="328" t="str">
        <f>IFERROR(VLOOKUP(J122,'P1'!$B:$AP,41,FALSE),"")</f>
        <v/>
      </c>
      <c r="K123" s="328" t="str">
        <f>IFERROR(VLOOKUP(K122,'P1'!$B:$AP,41,FALSE),"")</f>
        <v/>
      </c>
      <c r="L123" s="328" t="str">
        <f>IFERROR(VLOOKUP(L122,'P1'!$B:$AP,41,FALSE),"")</f>
        <v/>
      </c>
      <c r="M123" s="328" t="str">
        <f>IFERROR(VLOOKUP(M122,'P1'!$B:$AP,41,FALSE),"")</f>
        <v/>
      </c>
      <c r="N123" s="328" t="str">
        <f>IFERROR(VLOOKUP(N122,'P1'!$B:$AP,41,FALSE),"")</f>
        <v/>
      </c>
      <c r="O123" s="328" t="str">
        <f>IFERROR(VLOOKUP(O122,'P1'!$B:$AP,41,FALSE),"")</f>
        <v/>
      </c>
      <c r="P123" s="328" t="str">
        <f>IFERROR(VLOOKUP(P122,'P1'!$B:$AP,41,FALSE),"")</f>
        <v/>
      </c>
      <c r="Q123" s="328" t="str">
        <f>IFERROR(VLOOKUP(Q122,'P1'!$B:$AP,41,FALSE),"")</f>
        <v/>
      </c>
      <c r="R123" s="328" t="str">
        <f>IFERROR(VLOOKUP(R122,'P1'!$B:$AP,41,FALSE),"")</f>
        <v/>
      </c>
      <c r="S123" s="328" t="str">
        <f>IFERROR(VLOOKUP(S122,'P1'!$B:$AP,41,FALSE),"")</f>
        <v/>
      </c>
      <c r="T123" s="328" t="str">
        <f>IFERROR(VLOOKUP(T122,'P1'!$B:$AP,41,FALSE),"")</f>
        <v/>
      </c>
      <c r="U123" s="328" t="str">
        <f>IFERROR(VLOOKUP(U122,'P1'!$B:$AP,41,FALSE),"")</f>
        <v/>
      </c>
      <c r="V123" s="328" t="str">
        <f>IFERROR(VLOOKUP(V122,'P1'!$B:$AP,41,FALSE),"")</f>
        <v/>
      </c>
      <c r="W123" s="328" t="str">
        <f>IFERROR(VLOOKUP(W122,'P1'!$B:$AP,41,FALSE),"")</f>
        <v/>
      </c>
      <c r="X123" s="328" t="str">
        <f>IFERROR(VLOOKUP(X122,'P1'!$B:$AP,41,FALSE),"")</f>
        <v/>
      </c>
      <c r="Y123" s="328" t="str">
        <f>IFERROR(VLOOKUP(Y122,'P1'!$B:$AP,41,FALSE),"")</f>
        <v/>
      </c>
      <c r="Z123" s="328" t="str">
        <f>IFERROR(VLOOKUP(Z122,'P1'!$B:$AP,41,FALSE),"")</f>
        <v/>
      </c>
      <c r="AA123" s="328" t="str">
        <f>IFERROR(VLOOKUP(AA122,'P1'!$B:$AP,41,FALSE),"")</f>
        <v/>
      </c>
      <c r="AB123" s="328" t="str">
        <f>IFERROR(VLOOKUP(AB122,'P1'!$B:$AP,41,FALSE),"")</f>
        <v/>
      </c>
      <c r="AC123" s="328" t="str">
        <f>IFERROR(VLOOKUP(AC122,'P1'!$B:$AP,41,FALSE),"")</f>
        <v/>
      </c>
      <c r="AD123" s="328" t="str">
        <f>IFERROR(VLOOKUP(AD122,'P1'!$B:$AP,41,FALSE),"")</f>
        <v/>
      </c>
      <c r="AE123" s="328" t="str">
        <f>IFERROR(VLOOKUP(AE122,'P1'!$B:$AP,41,FALSE),"")</f>
        <v/>
      </c>
      <c r="AF123" s="328" t="str">
        <f>IFERROR(VLOOKUP(AF122,'P1'!$B:$AP,41,FALSE),"")</f>
        <v/>
      </c>
      <c r="AG123" s="328" t="str">
        <f>IFERROR(VLOOKUP(AG122,'P1'!$B:$AP,41,FALSE),"")</f>
        <v/>
      </c>
      <c r="AH123" s="328" t="str">
        <f>IFERROR(VLOOKUP(AH122,'P1'!$B:$AP,41,FALSE),"")</f>
        <v/>
      </c>
      <c r="AI123" s="328" t="str">
        <f>IFERROR(VLOOKUP(AI122,'P1'!$B:$AP,41,FALSE),"")</f>
        <v/>
      </c>
      <c r="AJ123" s="328" t="str">
        <f>IFERROR(VLOOKUP(AJ122,'P1'!$B:$AP,41,FALSE),"")</f>
        <v/>
      </c>
      <c r="AK123" s="328" t="str">
        <f>IFERROR(VLOOKUP(AK122,'P1'!$B:$AP,41,FALSE),"")</f>
        <v/>
      </c>
      <c r="AL123" s="328" t="str">
        <f>IFERROR(VLOOKUP(AL122,'P1'!$B:$AP,41,FALSE),"")</f>
        <v/>
      </c>
      <c r="AM123" s="328" t="str">
        <f>IFERROR(VLOOKUP(AM122,'P1'!$B:$AP,41,FALSE),"")</f>
        <v/>
      </c>
      <c r="AN123" s="549"/>
      <c r="AO123" s="527"/>
      <c r="AP123" s="553"/>
      <c r="AQ123" s="554"/>
      <c r="AR123" s="527"/>
      <c r="AS123" s="527"/>
      <c r="AT123" s="529"/>
      <c r="AU123" s="326" t="str">
        <f t="shared" ref="AU123" si="128">IFERROR(IF($D122="□",($AO122/$AK$6),($AO122/$AK$8)),"")</f>
        <v/>
      </c>
      <c r="AV123" s="326" t="str">
        <f t="shared" ref="AV123" si="129">IFERROR(IF($D122="□",($AN122/$AO$6),($AN122/$AO$8)),"")</f>
        <v/>
      </c>
      <c r="AX123" s="326" t="s">
        <v>565</v>
      </c>
      <c r="AY123" s="326" t="s">
        <v>565</v>
      </c>
    </row>
    <row r="124" spans="1:51" s="302" customFormat="1" ht="12" customHeight="1">
      <c r="A124" s="532"/>
      <c r="B124" s="535"/>
      <c r="C124" s="538"/>
      <c r="D124" s="541"/>
      <c r="E124" s="323"/>
      <c r="F124" s="546"/>
      <c r="G124" s="547"/>
      <c r="H124" s="327" t="s">
        <v>407</v>
      </c>
      <c r="I124" s="330" t="str">
        <f>IFERROR(VLOOKUP(I122,'P1'!$B:$AP,31,FALSE),"")</f>
        <v/>
      </c>
      <c r="J124" s="328" t="str">
        <f>IFERROR(VLOOKUP(J122,'P1'!$B:$AP,31,FALSE),"")</f>
        <v/>
      </c>
      <c r="K124" s="328" t="str">
        <f>IFERROR(VLOOKUP(K122,'P1'!$B:$AP,31,FALSE),"")</f>
        <v/>
      </c>
      <c r="L124" s="328" t="str">
        <f>IFERROR(VLOOKUP(L122,'P1'!$B:$AP,31,FALSE),"")</f>
        <v/>
      </c>
      <c r="M124" s="328" t="str">
        <f>IFERROR(VLOOKUP(M122,'P1'!$B:$AP,31,FALSE),"")</f>
        <v/>
      </c>
      <c r="N124" s="328" t="str">
        <f>IFERROR(VLOOKUP(N122,'P1'!$B:$AP,31,FALSE),"")</f>
        <v/>
      </c>
      <c r="O124" s="328" t="str">
        <f>IFERROR(VLOOKUP(O122,'P1'!$B:$AP,31,FALSE),"")</f>
        <v/>
      </c>
      <c r="P124" s="328" t="str">
        <f>IFERROR(VLOOKUP(P122,'P1'!$B:$AP,31,FALSE),"")</f>
        <v/>
      </c>
      <c r="Q124" s="328" t="str">
        <f>IFERROR(VLOOKUP(Q122,'P1'!$B:$AP,31,FALSE),"")</f>
        <v/>
      </c>
      <c r="R124" s="328" t="str">
        <f>IFERROR(VLOOKUP(R122,'P1'!$B:$AP,31,FALSE),"")</f>
        <v/>
      </c>
      <c r="S124" s="328" t="str">
        <f>IFERROR(VLOOKUP(S122,'P1'!$B:$AP,31,FALSE),"")</f>
        <v/>
      </c>
      <c r="T124" s="328" t="str">
        <f>IFERROR(VLOOKUP(T122,'P1'!$B:$AP,31,FALSE),"")</f>
        <v/>
      </c>
      <c r="U124" s="328" t="str">
        <f>IFERROR(VLOOKUP(U122,'P1'!$B:$AP,31,FALSE),"")</f>
        <v/>
      </c>
      <c r="V124" s="328" t="str">
        <f>IFERROR(VLOOKUP(V122,'P1'!$B:$AP,31,FALSE),"")</f>
        <v/>
      </c>
      <c r="W124" s="328" t="str">
        <f>IFERROR(VLOOKUP(W122,'P1'!$B:$AP,31,FALSE),"")</f>
        <v/>
      </c>
      <c r="X124" s="328" t="str">
        <f>IFERROR(VLOOKUP(X122,'P1'!$B:$AP,31,FALSE),"")</f>
        <v/>
      </c>
      <c r="Y124" s="328" t="str">
        <f>IFERROR(VLOOKUP(Y122,'P1'!$B:$AP,31,FALSE),"")</f>
        <v/>
      </c>
      <c r="Z124" s="328" t="str">
        <f>IFERROR(VLOOKUP(Z122,'P1'!$B:$AP,31,FALSE),"")</f>
        <v/>
      </c>
      <c r="AA124" s="328" t="str">
        <f>IFERROR(VLOOKUP(AA122,'P1'!$B:$AP,31,FALSE),"")</f>
        <v/>
      </c>
      <c r="AB124" s="328" t="str">
        <f>IFERROR(VLOOKUP(AB122,'P1'!$B:$AP,31,FALSE),"")</f>
        <v/>
      </c>
      <c r="AC124" s="328" t="str">
        <f>IFERROR(VLOOKUP(AC122,'P1'!$B:$AP,31,FALSE),"")</f>
        <v/>
      </c>
      <c r="AD124" s="328" t="str">
        <f>IFERROR(VLOOKUP(AD122,'P1'!$B:$AP,31,FALSE),"")</f>
        <v/>
      </c>
      <c r="AE124" s="328" t="str">
        <f>IFERROR(VLOOKUP(AE122,'P1'!$B:$AP,31,FALSE),"")</f>
        <v/>
      </c>
      <c r="AF124" s="328" t="str">
        <f>IFERROR(VLOOKUP(AF122,'P1'!$B:$AP,31,FALSE),"")</f>
        <v/>
      </c>
      <c r="AG124" s="328" t="str">
        <f>IFERROR(VLOOKUP(AG122,'P1'!$B:$AP,31,FALSE),"")</f>
        <v/>
      </c>
      <c r="AH124" s="328" t="str">
        <f>IFERROR(VLOOKUP(AH122,'P1'!$B:$AP,31,FALSE),"")</f>
        <v/>
      </c>
      <c r="AI124" s="328" t="str">
        <f>IFERROR(VLOOKUP(AI122,'P1'!$B:$AP,31,FALSE),"")</f>
        <v/>
      </c>
      <c r="AJ124" s="328" t="str">
        <f>IFERROR(VLOOKUP(AJ122,'P1'!$B:$AP,31,FALSE),"")</f>
        <v/>
      </c>
      <c r="AK124" s="328" t="str">
        <f>IFERROR(VLOOKUP(AK122,'P1'!$B:$AP,31,FALSE),"")</f>
        <v/>
      </c>
      <c r="AL124" s="328" t="str">
        <f>IFERROR(VLOOKUP(AL122,'P1'!$B:$AP,31,FALSE),"")</f>
        <v/>
      </c>
      <c r="AM124" s="328" t="str">
        <f>IFERROR(VLOOKUP(AM122,'P1'!$B:$AP,31,FALSE),"")</f>
        <v/>
      </c>
      <c r="AN124" s="550"/>
      <c r="AO124" s="528"/>
      <c r="AP124" s="555"/>
      <c r="AQ124" s="556"/>
      <c r="AR124" s="528"/>
      <c r="AS124" s="528"/>
      <c r="AT124" s="529"/>
      <c r="AU124" s="329"/>
      <c r="AV124" s="329"/>
      <c r="AX124" s="329"/>
      <c r="AY124" s="329"/>
    </row>
    <row r="125" spans="1:51" s="302" customFormat="1" ht="12" customHeight="1">
      <c r="A125" s="530">
        <v>35</v>
      </c>
      <c r="B125" s="533"/>
      <c r="C125" s="536"/>
      <c r="D125" s="539" t="s">
        <v>400</v>
      </c>
      <c r="E125" s="319"/>
      <c r="F125" s="542"/>
      <c r="G125" s="543"/>
      <c r="H125" s="320" t="s">
        <v>401</v>
      </c>
      <c r="I125" s="321"/>
      <c r="J125" s="321"/>
      <c r="K125" s="321"/>
      <c r="L125" s="321"/>
      <c r="M125" s="321"/>
      <c r="N125" s="321"/>
      <c r="O125" s="321"/>
      <c r="P125" s="321"/>
      <c r="Q125" s="321"/>
      <c r="R125" s="321"/>
      <c r="S125" s="321"/>
      <c r="T125" s="321"/>
      <c r="U125" s="321"/>
      <c r="V125" s="321"/>
      <c r="W125" s="321"/>
      <c r="X125" s="321"/>
      <c r="Y125" s="321"/>
      <c r="Z125" s="321"/>
      <c r="AA125" s="321"/>
      <c r="AB125" s="321"/>
      <c r="AC125" s="321"/>
      <c r="AD125" s="321"/>
      <c r="AE125" s="321"/>
      <c r="AF125" s="321"/>
      <c r="AG125" s="321"/>
      <c r="AH125" s="321"/>
      <c r="AI125" s="321"/>
      <c r="AJ125" s="321"/>
      <c r="AK125" s="321"/>
      <c r="AL125" s="321"/>
      <c r="AM125" s="321"/>
      <c r="AN125" s="548">
        <f t="shared" ref="AN125" si="130">IF(LEFT($AN$1,6)="共同生活援助",SUM(I126:AM126),SUM(I126:AM127))</f>
        <v>0</v>
      </c>
      <c r="AO125" s="526">
        <f>IF($AN$3="４週",AN125/4,AN125/(DAY(EOMONTH($I$21,0))/7))</f>
        <v>0</v>
      </c>
      <c r="AP125" s="551"/>
      <c r="AQ125" s="552"/>
      <c r="AR125" s="526" t="str">
        <f t="shared" ref="AR125" si="131">IF($AN$3="４週",AU126,AV126)</f>
        <v/>
      </c>
      <c r="AS125" s="526"/>
      <c r="AT125" s="529"/>
      <c r="AU125" s="322" t="s">
        <v>402</v>
      </c>
      <c r="AV125" s="322" t="s">
        <v>403</v>
      </c>
      <c r="AX125" s="322" t="s">
        <v>404</v>
      </c>
      <c r="AY125" s="322" t="s">
        <v>405</v>
      </c>
    </row>
    <row r="126" spans="1:51" s="302" customFormat="1" ht="12" customHeight="1">
      <c r="A126" s="531"/>
      <c r="B126" s="534"/>
      <c r="C126" s="537"/>
      <c r="D126" s="540"/>
      <c r="E126" s="323"/>
      <c r="F126" s="544"/>
      <c r="G126" s="545"/>
      <c r="H126" s="324" t="s">
        <v>406</v>
      </c>
      <c r="I126" s="328" t="str">
        <f>IFERROR(VLOOKUP(I125,'P1'!$B:$AP,41,FALSE),"")</f>
        <v/>
      </c>
      <c r="J126" s="328" t="str">
        <f>IFERROR(VLOOKUP(J125,'P1'!$B:$AP,41,FALSE),"")</f>
        <v/>
      </c>
      <c r="K126" s="328" t="str">
        <f>IFERROR(VLOOKUP(K125,'P1'!$B:$AP,41,FALSE),"")</f>
        <v/>
      </c>
      <c r="L126" s="328" t="str">
        <f>IFERROR(VLOOKUP(L125,'P1'!$B:$AP,41,FALSE),"")</f>
        <v/>
      </c>
      <c r="M126" s="328" t="str">
        <f>IFERROR(VLOOKUP(M125,'P1'!$B:$AP,41,FALSE),"")</f>
        <v/>
      </c>
      <c r="N126" s="328" t="str">
        <f>IFERROR(VLOOKUP(N125,'P1'!$B:$AP,41,FALSE),"")</f>
        <v/>
      </c>
      <c r="O126" s="328" t="str">
        <f>IFERROR(VLOOKUP(O125,'P1'!$B:$AP,41,FALSE),"")</f>
        <v/>
      </c>
      <c r="P126" s="328" t="str">
        <f>IFERROR(VLOOKUP(P125,'P1'!$B:$AP,41,FALSE),"")</f>
        <v/>
      </c>
      <c r="Q126" s="328" t="str">
        <f>IFERROR(VLOOKUP(Q125,'P1'!$B:$AP,41,FALSE),"")</f>
        <v/>
      </c>
      <c r="R126" s="328" t="str">
        <f>IFERROR(VLOOKUP(R125,'P1'!$B:$AP,41,FALSE),"")</f>
        <v/>
      </c>
      <c r="S126" s="328" t="str">
        <f>IFERROR(VLOOKUP(S125,'P1'!$B:$AP,41,FALSE),"")</f>
        <v/>
      </c>
      <c r="T126" s="328" t="str">
        <f>IFERROR(VLOOKUP(T125,'P1'!$B:$AP,41,FALSE),"")</f>
        <v/>
      </c>
      <c r="U126" s="328" t="str">
        <f>IFERROR(VLOOKUP(U125,'P1'!$B:$AP,41,FALSE),"")</f>
        <v/>
      </c>
      <c r="V126" s="328" t="str">
        <f>IFERROR(VLOOKUP(V125,'P1'!$B:$AP,41,FALSE),"")</f>
        <v/>
      </c>
      <c r="W126" s="328" t="str">
        <f>IFERROR(VLOOKUP(W125,'P1'!$B:$AP,41,FALSE),"")</f>
        <v/>
      </c>
      <c r="X126" s="328" t="str">
        <f>IFERROR(VLOOKUP(X125,'P1'!$B:$AP,41,FALSE),"")</f>
        <v/>
      </c>
      <c r="Y126" s="328" t="str">
        <f>IFERROR(VLOOKUP(Y125,'P1'!$B:$AP,41,FALSE),"")</f>
        <v/>
      </c>
      <c r="Z126" s="328" t="str">
        <f>IFERROR(VLOOKUP(Z125,'P1'!$B:$AP,41,FALSE),"")</f>
        <v/>
      </c>
      <c r="AA126" s="328" t="str">
        <f>IFERROR(VLOOKUP(AA125,'P1'!$B:$AP,41,FALSE),"")</f>
        <v/>
      </c>
      <c r="AB126" s="328" t="str">
        <f>IFERROR(VLOOKUP(AB125,'P1'!$B:$AP,41,FALSE),"")</f>
        <v/>
      </c>
      <c r="AC126" s="328" t="str">
        <f>IFERROR(VLOOKUP(AC125,'P1'!$B:$AP,41,FALSE),"")</f>
        <v/>
      </c>
      <c r="AD126" s="328" t="str">
        <f>IFERROR(VLOOKUP(AD125,'P1'!$B:$AP,41,FALSE),"")</f>
        <v/>
      </c>
      <c r="AE126" s="328" t="str">
        <f>IFERROR(VLOOKUP(AE125,'P1'!$B:$AP,41,FALSE),"")</f>
        <v/>
      </c>
      <c r="AF126" s="328" t="str">
        <f>IFERROR(VLOOKUP(AF125,'P1'!$B:$AP,41,FALSE),"")</f>
        <v/>
      </c>
      <c r="AG126" s="328" t="str">
        <f>IFERROR(VLOOKUP(AG125,'P1'!$B:$AP,41,FALSE),"")</f>
        <v/>
      </c>
      <c r="AH126" s="328" t="str">
        <f>IFERROR(VLOOKUP(AH125,'P1'!$B:$AP,41,FALSE),"")</f>
        <v/>
      </c>
      <c r="AI126" s="328" t="str">
        <f>IFERROR(VLOOKUP(AI125,'P1'!$B:$AP,41,FALSE),"")</f>
        <v/>
      </c>
      <c r="AJ126" s="328" t="str">
        <f>IFERROR(VLOOKUP(AJ125,'P1'!$B:$AP,41,FALSE),"")</f>
        <v/>
      </c>
      <c r="AK126" s="328" t="str">
        <f>IFERROR(VLOOKUP(AK125,'P1'!$B:$AP,41,FALSE),"")</f>
        <v/>
      </c>
      <c r="AL126" s="328" t="str">
        <f>IFERROR(VLOOKUP(AL125,'P1'!$B:$AP,41,FALSE),"")</f>
        <v/>
      </c>
      <c r="AM126" s="328" t="str">
        <f>IFERROR(VLOOKUP(AM125,'P1'!$B:$AP,41,FALSE),"")</f>
        <v/>
      </c>
      <c r="AN126" s="549"/>
      <c r="AO126" s="527"/>
      <c r="AP126" s="553"/>
      <c r="AQ126" s="554"/>
      <c r="AR126" s="527"/>
      <c r="AS126" s="527"/>
      <c r="AT126" s="529"/>
      <c r="AU126" s="326" t="str">
        <f t="shared" ref="AU126" si="132">IFERROR(IF($D125="□",($AO125/$AK$6),($AO125/$AK$8)),"")</f>
        <v/>
      </c>
      <c r="AV126" s="326" t="str">
        <f t="shared" ref="AV126" si="133">IFERROR(IF($D125="□",($AN125/$AO$6),($AN125/$AO$8)),"")</f>
        <v/>
      </c>
      <c r="AX126" s="326" t="s">
        <v>565</v>
      </c>
      <c r="AY126" s="326" t="s">
        <v>565</v>
      </c>
    </row>
    <row r="127" spans="1:51" s="302" customFormat="1" ht="12" customHeight="1">
      <c r="A127" s="532"/>
      <c r="B127" s="535"/>
      <c r="C127" s="538"/>
      <c r="D127" s="541"/>
      <c r="E127" s="323"/>
      <c r="F127" s="546"/>
      <c r="G127" s="547"/>
      <c r="H127" s="327" t="s">
        <v>407</v>
      </c>
      <c r="I127" s="328" t="str">
        <f>IFERROR(VLOOKUP(I125,'P1'!$B:$AP,31,FALSE),"")</f>
        <v/>
      </c>
      <c r="J127" s="328" t="str">
        <f>IFERROR(VLOOKUP(J125,'P1'!$B:$AP,31,FALSE),"")</f>
        <v/>
      </c>
      <c r="K127" s="328" t="str">
        <f>IFERROR(VLOOKUP(K125,'P1'!$B:$AP,31,FALSE),"")</f>
        <v/>
      </c>
      <c r="L127" s="328" t="str">
        <f>IFERROR(VLOOKUP(L125,'P1'!$B:$AP,31,FALSE),"")</f>
        <v/>
      </c>
      <c r="M127" s="328" t="str">
        <f>IFERROR(VLOOKUP(M125,'P1'!$B:$AP,31,FALSE),"")</f>
        <v/>
      </c>
      <c r="N127" s="328" t="str">
        <f>IFERROR(VLOOKUP(N125,'P1'!$B:$AP,31,FALSE),"")</f>
        <v/>
      </c>
      <c r="O127" s="328" t="str">
        <f>IFERROR(VLOOKUP(O125,'P1'!$B:$AP,31,FALSE),"")</f>
        <v/>
      </c>
      <c r="P127" s="328" t="str">
        <f>IFERROR(VLOOKUP(P125,'P1'!$B:$AP,31,FALSE),"")</f>
        <v/>
      </c>
      <c r="Q127" s="328" t="str">
        <f>IFERROR(VLOOKUP(Q125,'P1'!$B:$AP,31,FALSE),"")</f>
        <v/>
      </c>
      <c r="R127" s="328" t="str">
        <f>IFERROR(VLOOKUP(R125,'P1'!$B:$AP,31,FALSE),"")</f>
        <v/>
      </c>
      <c r="S127" s="328" t="str">
        <f>IFERROR(VLOOKUP(S125,'P1'!$B:$AP,31,FALSE),"")</f>
        <v/>
      </c>
      <c r="T127" s="328" t="str">
        <f>IFERROR(VLOOKUP(T125,'P1'!$B:$AP,31,FALSE),"")</f>
        <v/>
      </c>
      <c r="U127" s="328" t="str">
        <f>IFERROR(VLOOKUP(U125,'P1'!$B:$AP,31,FALSE),"")</f>
        <v/>
      </c>
      <c r="V127" s="328" t="str">
        <f>IFERROR(VLOOKUP(V125,'P1'!$B:$AP,31,FALSE),"")</f>
        <v/>
      </c>
      <c r="W127" s="328" t="str">
        <f>IFERROR(VLOOKUP(W125,'P1'!$B:$AP,31,FALSE),"")</f>
        <v/>
      </c>
      <c r="X127" s="328" t="str">
        <f>IFERROR(VLOOKUP(X125,'P1'!$B:$AP,31,FALSE),"")</f>
        <v/>
      </c>
      <c r="Y127" s="328" t="str">
        <f>IFERROR(VLOOKUP(Y125,'P1'!$B:$AP,31,FALSE),"")</f>
        <v/>
      </c>
      <c r="Z127" s="328" t="str">
        <f>IFERROR(VLOOKUP(Z125,'P1'!$B:$AP,31,FALSE),"")</f>
        <v/>
      </c>
      <c r="AA127" s="328" t="str">
        <f>IFERROR(VLOOKUP(AA125,'P1'!$B:$AP,31,FALSE),"")</f>
        <v/>
      </c>
      <c r="AB127" s="328" t="str">
        <f>IFERROR(VLOOKUP(AB125,'P1'!$B:$AP,31,FALSE),"")</f>
        <v/>
      </c>
      <c r="AC127" s="328" t="str">
        <f>IFERROR(VLOOKUP(AC125,'P1'!$B:$AP,31,FALSE),"")</f>
        <v/>
      </c>
      <c r="AD127" s="328" t="str">
        <f>IFERROR(VLOOKUP(AD125,'P1'!$B:$AP,31,FALSE),"")</f>
        <v/>
      </c>
      <c r="AE127" s="328" t="str">
        <f>IFERROR(VLOOKUP(AE125,'P1'!$B:$AP,31,FALSE),"")</f>
        <v/>
      </c>
      <c r="AF127" s="328" t="str">
        <f>IFERROR(VLOOKUP(AF125,'P1'!$B:$AP,31,FALSE),"")</f>
        <v/>
      </c>
      <c r="AG127" s="328" t="str">
        <f>IFERROR(VLOOKUP(AG125,'P1'!$B:$AP,31,FALSE),"")</f>
        <v/>
      </c>
      <c r="AH127" s="328" t="str">
        <f>IFERROR(VLOOKUP(AH125,'P1'!$B:$AP,31,FALSE),"")</f>
        <v/>
      </c>
      <c r="AI127" s="328" t="str">
        <f>IFERROR(VLOOKUP(AI125,'P1'!$B:$AP,31,FALSE),"")</f>
        <v/>
      </c>
      <c r="AJ127" s="328" t="str">
        <f>IFERROR(VLOOKUP(AJ125,'P1'!$B:$AP,31,FALSE),"")</f>
        <v/>
      </c>
      <c r="AK127" s="328" t="str">
        <f>IFERROR(VLOOKUP(AK125,'P1'!$B:$AP,31,FALSE),"")</f>
        <v/>
      </c>
      <c r="AL127" s="328" t="str">
        <f>IFERROR(VLOOKUP(AL125,'P1'!$B:$AP,31,FALSE),"")</f>
        <v/>
      </c>
      <c r="AM127" s="328" t="str">
        <f>IFERROR(VLOOKUP(AM125,'P1'!$B:$AP,31,FALSE),"")</f>
        <v/>
      </c>
      <c r="AN127" s="550"/>
      <c r="AO127" s="528"/>
      <c r="AP127" s="555"/>
      <c r="AQ127" s="556"/>
      <c r="AR127" s="528"/>
      <c r="AS127" s="528"/>
      <c r="AT127" s="529"/>
      <c r="AU127" s="329"/>
      <c r="AV127" s="329"/>
      <c r="AX127" s="329"/>
      <c r="AY127" s="329"/>
    </row>
    <row r="128" spans="1:51" s="302" customFormat="1" ht="12" customHeight="1">
      <c r="A128" s="530">
        <v>36</v>
      </c>
      <c r="B128" s="533"/>
      <c r="C128" s="536"/>
      <c r="D128" s="539" t="s">
        <v>400</v>
      </c>
      <c r="E128" s="319"/>
      <c r="F128" s="542"/>
      <c r="G128" s="543"/>
      <c r="H128" s="320" t="s">
        <v>401</v>
      </c>
      <c r="I128" s="321"/>
      <c r="J128" s="321"/>
      <c r="K128" s="321"/>
      <c r="L128" s="321"/>
      <c r="M128" s="321"/>
      <c r="N128" s="321"/>
      <c r="O128" s="321"/>
      <c r="P128" s="321"/>
      <c r="Q128" s="321"/>
      <c r="R128" s="321"/>
      <c r="S128" s="321"/>
      <c r="T128" s="321"/>
      <c r="U128" s="321"/>
      <c r="V128" s="321"/>
      <c r="W128" s="321"/>
      <c r="X128" s="321"/>
      <c r="Y128" s="321"/>
      <c r="Z128" s="321"/>
      <c r="AA128" s="321"/>
      <c r="AB128" s="321"/>
      <c r="AC128" s="321"/>
      <c r="AD128" s="321"/>
      <c r="AE128" s="321"/>
      <c r="AF128" s="321"/>
      <c r="AG128" s="321"/>
      <c r="AH128" s="321"/>
      <c r="AI128" s="321"/>
      <c r="AJ128" s="321"/>
      <c r="AK128" s="321"/>
      <c r="AL128" s="321"/>
      <c r="AM128" s="321"/>
      <c r="AN128" s="548">
        <f t="shared" ref="AN128" si="134">IF(LEFT($AN$1,6)="共同生活援助",SUM(I129:AM129),SUM(I129:AM130))</f>
        <v>0</v>
      </c>
      <c r="AO128" s="526">
        <f>IF($AN$3="４週",AN128/4,AN128/(DAY(EOMONTH($I$21,0))/7))</f>
        <v>0</v>
      </c>
      <c r="AP128" s="551"/>
      <c r="AQ128" s="552"/>
      <c r="AR128" s="526" t="str">
        <f t="shared" ref="AR128" si="135">IF($AN$3="４週",AU129,AV129)</f>
        <v/>
      </c>
      <c r="AS128" s="526"/>
      <c r="AT128" s="529"/>
      <c r="AU128" s="322" t="s">
        <v>402</v>
      </c>
      <c r="AV128" s="322" t="s">
        <v>403</v>
      </c>
      <c r="AX128" s="322" t="s">
        <v>404</v>
      </c>
      <c r="AY128" s="322" t="s">
        <v>405</v>
      </c>
    </row>
    <row r="129" spans="1:51" s="302" customFormat="1" ht="12" customHeight="1">
      <c r="A129" s="531"/>
      <c r="B129" s="534"/>
      <c r="C129" s="537"/>
      <c r="D129" s="540"/>
      <c r="E129" s="323"/>
      <c r="F129" s="544"/>
      <c r="G129" s="545"/>
      <c r="H129" s="324" t="s">
        <v>406</v>
      </c>
      <c r="I129" s="328" t="str">
        <f>IFERROR(VLOOKUP(I128,'P1'!$B:$AP,41,FALSE),"")</f>
        <v/>
      </c>
      <c r="J129" s="328" t="str">
        <f>IFERROR(VLOOKUP(J128,'P1'!$B:$AP,41,FALSE),"")</f>
        <v/>
      </c>
      <c r="K129" s="328" t="str">
        <f>IFERROR(VLOOKUP(K128,'P1'!$B:$AP,41,FALSE),"")</f>
        <v/>
      </c>
      <c r="L129" s="328" t="str">
        <f>IFERROR(VLOOKUP(L128,'P1'!$B:$AP,41,FALSE),"")</f>
        <v/>
      </c>
      <c r="M129" s="328" t="str">
        <f>IFERROR(VLOOKUP(M128,'P1'!$B:$AP,41,FALSE),"")</f>
        <v/>
      </c>
      <c r="N129" s="328" t="str">
        <f>IFERROR(VLOOKUP(N128,'P1'!$B:$AP,41,FALSE),"")</f>
        <v/>
      </c>
      <c r="O129" s="328" t="str">
        <f>IFERROR(VLOOKUP(O128,'P1'!$B:$AP,41,FALSE),"")</f>
        <v/>
      </c>
      <c r="P129" s="328" t="str">
        <f>IFERROR(VLOOKUP(P128,'P1'!$B:$AP,41,FALSE),"")</f>
        <v/>
      </c>
      <c r="Q129" s="328" t="str">
        <f>IFERROR(VLOOKUP(Q128,'P1'!$B:$AP,41,FALSE),"")</f>
        <v/>
      </c>
      <c r="R129" s="328" t="str">
        <f>IFERROR(VLOOKUP(R128,'P1'!$B:$AP,41,FALSE),"")</f>
        <v/>
      </c>
      <c r="S129" s="328" t="str">
        <f>IFERROR(VLOOKUP(S128,'P1'!$B:$AP,41,FALSE),"")</f>
        <v/>
      </c>
      <c r="T129" s="328" t="str">
        <f>IFERROR(VLOOKUP(T128,'P1'!$B:$AP,41,FALSE),"")</f>
        <v/>
      </c>
      <c r="U129" s="328" t="str">
        <f>IFERROR(VLOOKUP(U128,'P1'!$B:$AP,41,FALSE),"")</f>
        <v/>
      </c>
      <c r="V129" s="328" t="str">
        <f>IFERROR(VLOOKUP(V128,'P1'!$B:$AP,41,FALSE),"")</f>
        <v/>
      </c>
      <c r="W129" s="328" t="str">
        <f>IFERROR(VLOOKUP(W128,'P1'!$B:$AP,41,FALSE),"")</f>
        <v/>
      </c>
      <c r="X129" s="328" t="str">
        <f>IFERROR(VLOOKUP(X128,'P1'!$B:$AP,41,FALSE),"")</f>
        <v/>
      </c>
      <c r="Y129" s="328" t="str">
        <f>IFERROR(VLOOKUP(Y128,'P1'!$B:$AP,41,FALSE),"")</f>
        <v/>
      </c>
      <c r="Z129" s="328" t="str">
        <f>IFERROR(VLOOKUP(Z128,'P1'!$B:$AP,41,FALSE),"")</f>
        <v/>
      </c>
      <c r="AA129" s="328" t="str">
        <f>IFERROR(VLOOKUP(AA128,'P1'!$B:$AP,41,FALSE),"")</f>
        <v/>
      </c>
      <c r="AB129" s="328" t="str">
        <f>IFERROR(VLOOKUP(AB128,'P1'!$B:$AP,41,FALSE),"")</f>
        <v/>
      </c>
      <c r="AC129" s="328" t="str">
        <f>IFERROR(VLOOKUP(AC128,'P1'!$B:$AP,41,FALSE),"")</f>
        <v/>
      </c>
      <c r="AD129" s="328" t="str">
        <f>IFERROR(VLOOKUP(AD128,'P1'!$B:$AP,41,FALSE),"")</f>
        <v/>
      </c>
      <c r="AE129" s="328" t="str">
        <f>IFERROR(VLOOKUP(AE128,'P1'!$B:$AP,41,FALSE),"")</f>
        <v/>
      </c>
      <c r="AF129" s="328" t="str">
        <f>IFERROR(VLOOKUP(AF128,'P1'!$B:$AP,41,FALSE),"")</f>
        <v/>
      </c>
      <c r="AG129" s="328" t="str">
        <f>IFERROR(VLOOKUP(AG128,'P1'!$B:$AP,41,FALSE),"")</f>
        <v/>
      </c>
      <c r="AH129" s="328" t="str">
        <f>IFERROR(VLOOKUP(AH128,'P1'!$B:$AP,41,FALSE),"")</f>
        <v/>
      </c>
      <c r="AI129" s="328" t="str">
        <f>IFERROR(VLOOKUP(AI128,'P1'!$B:$AP,41,FALSE),"")</f>
        <v/>
      </c>
      <c r="AJ129" s="328" t="str">
        <f>IFERROR(VLOOKUP(AJ128,'P1'!$B:$AP,41,FALSE),"")</f>
        <v/>
      </c>
      <c r="AK129" s="328" t="str">
        <f>IFERROR(VLOOKUP(AK128,'P1'!$B:$AP,41,FALSE),"")</f>
        <v/>
      </c>
      <c r="AL129" s="328" t="str">
        <f>IFERROR(VLOOKUP(AL128,'P1'!$B:$AP,41,FALSE),"")</f>
        <v/>
      </c>
      <c r="AM129" s="328" t="str">
        <f>IFERROR(VLOOKUP(AM128,'P1'!$B:$AP,41,FALSE),"")</f>
        <v/>
      </c>
      <c r="AN129" s="549"/>
      <c r="AO129" s="527"/>
      <c r="AP129" s="553"/>
      <c r="AQ129" s="554"/>
      <c r="AR129" s="527"/>
      <c r="AS129" s="527"/>
      <c r="AT129" s="529"/>
      <c r="AU129" s="326" t="str">
        <f t="shared" ref="AU129" si="136">IFERROR(IF($D128="□",($AO128/$AK$6),($AO128/$AK$8)),"")</f>
        <v/>
      </c>
      <c r="AV129" s="326" t="str">
        <f t="shared" ref="AV129" si="137">IFERROR(IF($D128="□",($AN128/$AO$6),($AN128/$AO$8)),"")</f>
        <v/>
      </c>
      <c r="AX129" s="326" t="s">
        <v>565</v>
      </c>
      <c r="AY129" s="326" t="s">
        <v>565</v>
      </c>
    </row>
    <row r="130" spans="1:51" s="302" customFormat="1" ht="12" customHeight="1">
      <c r="A130" s="532"/>
      <c r="B130" s="535"/>
      <c r="C130" s="538"/>
      <c r="D130" s="541"/>
      <c r="E130" s="323"/>
      <c r="F130" s="546"/>
      <c r="G130" s="547"/>
      <c r="H130" s="327" t="s">
        <v>407</v>
      </c>
      <c r="I130" s="328" t="str">
        <f>IFERROR(VLOOKUP(I128,'P1'!$B:$AP,31,FALSE),"")</f>
        <v/>
      </c>
      <c r="J130" s="328" t="str">
        <f>IFERROR(VLOOKUP(J128,'P1'!$B:$AP,31,FALSE),"")</f>
        <v/>
      </c>
      <c r="K130" s="328" t="str">
        <f>IFERROR(VLOOKUP(K128,'P1'!$B:$AP,31,FALSE),"")</f>
        <v/>
      </c>
      <c r="L130" s="328" t="str">
        <f>IFERROR(VLOOKUP(L128,'P1'!$B:$AP,31,FALSE),"")</f>
        <v/>
      </c>
      <c r="M130" s="328" t="str">
        <f>IFERROR(VLOOKUP(M128,'P1'!$B:$AP,31,FALSE),"")</f>
        <v/>
      </c>
      <c r="N130" s="328" t="str">
        <f>IFERROR(VLOOKUP(N128,'P1'!$B:$AP,31,FALSE),"")</f>
        <v/>
      </c>
      <c r="O130" s="328" t="str">
        <f>IFERROR(VLOOKUP(O128,'P1'!$B:$AP,31,FALSE),"")</f>
        <v/>
      </c>
      <c r="P130" s="328" t="str">
        <f>IFERROR(VLOOKUP(P128,'P1'!$B:$AP,31,FALSE),"")</f>
        <v/>
      </c>
      <c r="Q130" s="328" t="str">
        <f>IFERROR(VLOOKUP(Q128,'P1'!$B:$AP,31,FALSE),"")</f>
        <v/>
      </c>
      <c r="R130" s="328" t="str">
        <f>IFERROR(VLOOKUP(R128,'P1'!$B:$AP,31,FALSE),"")</f>
        <v/>
      </c>
      <c r="S130" s="328" t="str">
        <f>IFERROR(VLOOKUP(S128,'P1'!$B:$AP,31,FALSE),"")</f>
        <v/>
      </c>
      <c r="T130" s="328" t="str">
        <f>IFERROR(VLOOKUP(T128,'P1'!$B:$AP,31,FALSE),"")</f>
        <v/>
      </c>
      <c r="U130" s="328" t="str">
        <f>IFERROR(VLOOKUP(U128,'P1'!$B:$AP,31,FALSE),"")</f>
        <v/>
      </c>
      <c r="V130" s="328" t="str">
        <f>IFERROR(VLOOKUP(V128,'P1'!$B:$AP,31,FALSE),"")</f>
        <v/>
      </c>
      <c r="W130" s="328" t="str">
        <f>IFERROR(VLOOKUP(W128,'P1'!$B:$AP,31,FALSE),"")</f>
        <v/>
      </c>
      <c r="X130" s="328" t="str">
        <f>IFERROR(VLOOKUP(X128,'P1'!$B:$AP,31,FALSE),"")</f>
        <v/>
      </c>
      <c r="Y130" s="328" t="str">
        <f>IFERROR(VLOOKUP(Y128,'P1'!$B:$AP,31,FALSE),"")</f>
        <v/>
      </c>
      <c r="Z130" s="328" t="str">
        <f>IFERROR(VLOOKUP(Z128,'P1'!$B:$AP,31,FALSE),"")</f>
        <v/>
      </c>
      <c r="AA130" s="328" t="str">
        <f>IFERROR(VLOOKUP(AA128,'P1'!$B:$AP,31,FALSE),"")</f>
        <v/>
      </c>
      <c r="AB130" s="328" t="str">
        <f>IFERROR(VLOOKUP(AB128,'P1'!$B:$AP,31,FALSE),"")</f>
        <v/>
      </c>
      <c r="AC130" s="328" t="str">
        <f>IFERROR(VLOOKUP(AC128,'P1'!$B:$AP,31,FALSE),"")</f>
        <v/>
      </c>
      <c r="AD130" s="328" t="str">
        <f>IFERROR(VLOOKUP(AD128,'P1'!$B:$AP,31,FALSE),"")</f>
        <v/>
      </c>
      <c r="AE130" s="328" t="str">
        <f>IFERROR(VLOOKUP(AE128,'P1'!$B:$AP,31,FALSE),"")</f>
        <v/>
      </c>
      <c r="AF130" s="328" t="str">
        <f>IFERROR(VLOOKUP(AF128,'P1'!$B:$AP,31,FALSE),"")</f>
        <v/>
      </c>
      <c r="AG130" s="328" t="str">
        <f>IFERROR(VLOOKUP(AG128,'P1'!$B:$AP,31,FALSE),"")</f>
        <v/>
      </c>
      <c r="AH130" s="328" t="str">
        <f>IFERROR(VLOOKUP(AH128,'P1'!$B:$AP,31,FALSE),"")</f>
        <v/>
      </c>
      <c r="AI130" s="328" t="str">
        <f>IFERROR(VLOOKUP(AI128,'P1'!$B:$AP,31,FALSE),"")</f>
        <v/>
      </c>
      <c r="AJ130" s="328" t="str">
        <f>IFERROR(VLOOKUP(AJ128,'P1'!$B:$AP,31,FALSE),"")</f>
        <v/>
      </c>
      <c r="AK130" s="328" t="str">
        <f>IFERROR(VLOOKUP(AK128,'P1'!$B:$AP,31,FALSE),"")</f>
        <v/>
      </c>
      <c r="AL130" s="328" t="str">
        <f>IFERROR(VLOOKUP(AL128,'P1'!$B:$AP,31,FALSE),"")</f>
        <v/>
      </c>
      <c r="AM130" s="328" t="str">
        <f>IFERROR(VLOOKUP(AM128,'P1'!$B:$AP,31,FALSE),"")</f>
        <v/>
      </c>
      <c r="AN130" s="550"/>
      <c r="AO130" s="528"/>
      <c r="AP130" s="555"/>
      <c r="AQ130" s="556"/>
      <c r="AR130" s="528"/>
      <c r="AS130" s="528"/>
      <c r="AT130" s="529"/>
      <c r="AU130" s="329"/>
      <c r="AV130" s="329"/>
      <c r="AX130" s="329"/>
      <c r="AY130" s="329"/>
    </row>
    <row r="131" spans="1:51" s="302" customFormat="1" ht="12" customHeight="1">
      <c r="A131" s="530">
        <v>37</v>
      </c>
      <c r="B131" s="533"/>
      <c r="C131" s="567"/>
      <c r="D131" s="539" t="s">
        <v>400</v>
      </c>
      <c r="E131" s="319"/>
      <c r="F131" s="542"/>
      <c r="G131" s="543"/>
      <c r="H131" s="320" t="s">
        <v>401</v>
      </c>
      <c r="I131" s="321"/>
      <c r="J131" s="321"/>
      <c r="K131" s="321"/>
      <c r="L131" s="321"/>
      <c r="M131" s="321"/>
      <c r="N131" s="321"/>
      <c r="O131" s="321"/>
      <c r="P131" s="321"/>
      <c r="Q131" s="321"/>
      <c r="R131" s="321"/>
      <c r="S131" s="321"/>
      <c r="T131" s="321"/>
      <c r="U131" s="321"/>
      <c r="V131" s="321"/>
      <c r="W131" s="321"/>
      <c r="X131" s="321"/>
      <c r="Y131" s="321"/>
      <c r="Z131" s="321"/>
      <c r="AA131" s="321"/>
      <c r="AB131" s="321"/>
      <c r="AC131" s="321"/>
      <c r="AD131" s="321"/>
      <c r="AE131" s="321"/>
      <c r="AF131" s="321"/>
      <c r="AG131" s="321"/>
      <c r="AH131" s="321"/>
      <c r="AI131" s="321"/>
      <c r="AJ131" s="321"/>
      <c r="AK131" s="321"/>
      <c r="AL131" s="321"/>
      <c r="AM131" s="321"/>
      <c r="AN131" s="548">
        <f t="shared" ref="AN131" si="138">IF(LEFT($AN$1,6)="共同生活援助",SUM(I132:AM132),SUM(I132:AM133))</f>
        <v>0</v>
      </c>
      <c r="AO131" s="526">
        <f>IF($AN$3="４週",AN131/4,AN131/(DAY(EOMONTH($I$21,0))/7))</f>
        <v>0</v>
      </c>
      <c r="AP131" s="551"/>
      <c r="AQ131" s="552"/>
      <c r="AR131" s="526" t="str">
        <f t="shared" ref="AR131" si="139">IF($AN$3="４週",AU132,AV132)</f>
        <v/>
      </c>
      <c r="AS131" s="526"/>
      <c r="AT131" s="529"/>
      <c r="AU131" s="322" t="s">
        <v>402</v>
      </c>
      <c r="AV131" s="322" t="s">
        <v>403</v>
      </c>
      <c r="AX131" s="322" t="s">
        <v>404</v>
      </c>
      <c r="AY131" s="322" t="s">
        <v>405</v>
      </c>
    </row>
    <row r="132" spans="1:51" s="302" customFormat="1" ht="12" customHeight="1">
      <c r="A132" s="531"/>
      <c r="B132" s="534"/>
      <c r="C132" s="568"/>
      <c r="D132" s="540"/>
      <c r="E132" s="323"/>
      <c r="F132" s="544"/>
      <c r="G132" s="545"/>
      <c r="H132" s="324" t="s">
        <v>406</v>
      </c>
      <c r="I132" s="328" t="str">
        <f>IFERROR(VLOOKUP(I131,'P1'!$B:$AP,41,FALSE),"")</f>
        <v/>
      </c>
      <c r="J132" s="328" t="str">
        <f>IFERROR(VLOOKUP(J131,'P1'!$B:$AP,41,FALSE),"")</f>
        <v/>
      </c>
      <c r="K132" s="328" t="str">
        <f>IFERROR(VLOOKUP(K131,'P1'!$B:$AP,41,FALSE),"")</f>
        <v/>
      </c>
      <c r="L132" s="328" t="str">
        <f>IFERROR(VLOOKUP(L131,'P1'!$B:$AP,41,FALSE),"")</f>
        <v/>
      </c>
      <c r="M132" s="328" t="str">
        <f>IFERROR(VLOOKUP(M131,'P1'!$B:$AP,41,FALSE),"")</f>
        <v/>
      </c>
      <c r="N132" s="328" t="str">
        <f>IFERROR(VLOOKUP(N131,'P1'!$B:$AP,41,FALSE),"")</f>
        <v/>
      </c>
      <c r="O132" s="328" t="str">
        <f>IFERROR(VLOOKUP(O131,'P1'!$B:$AP,41,FALSE),"")</f>
        <v/>
      </c>
      <c r="P132" s="328" t="str">
        <f>IFERROR(VLOOKUP(P131,'P1'!$B:$AP,41,FALSE),"")</f>
        <v/>
      </c>
      <c r="Q132" s="328" t="str">
        <f>IFERROR(VLOOKUP(Q131,'P1'!$B:$AP,41,FALSE),"")</f>
        <v/>
      </c>
      <c r="R132" s="328" t="str">
        <f>IFERROR(VLOOKUP(R131,'P1'!$B:$AP,41,FALSE),"")</f>
        <v/>
      </c>
      <c r="S132" s="328" t="str">
        <f>IFERROR(VLOOKUP(S131,'P1'!$B:$AP,41,FALSE),"")</f>
        <v/>
      </c>
      <c r="T132" s="328" t="str">
        <f>IFERROR(VLOOKUP(T131,'P1'!$B:$AP,41,FALSE),"")</f>
        <v/>
      </c>
      <c r="U132" s="328" t="str">
        <f>IFERROR(VLOOKUP(U131,'P1'!$B:$AP,41,FALSE),"")</f>
        <v/>
      </c>
      <c r="V132" s="328" t="str">
        <f>IFERROR(VLOOKUP(V131,'P1'!$B:$AP,41,FALSE),"")</f>
        <v/>
      </c>
      <c r="W132" s="328" t="str">
        <f>IFERROR(VLOOKUP(W131,'P1'!$B:$AP,41,FALSE),"")</f>
        <v/>
      </c>
      <c r="X132" s="328" t="str">
        <f>IFERROR(VLOOKUP(X131,'P1'!$B:$AP,41,FALSE),"")</f>
        <v/>
      </c>
      <c r="Y132" s="328" t="str">
        <f>IFERROR(VLOOKUP(Y131,'P1'!$B:$AP,41,FALSE),"")</f>
        <v/>
      </c>
      <c r="Z132" s="328" t="str">
        <f>IFERROR(VLOOKUP(Z131,'P1'!$B:$AP,41,FALSE),"")</f>
        <v/>
      </c>
      <c r="AA132" s="328" t="str">
        <f>IFERROR(VLOOKUP(AA131,'P1'!$B:$AP,41,FALSE),"")</f>
        <v/>
      </c>
      <c r="AB132" s="328" t="str">
        <f>IFERROR(VLOOKUP(AB131,'P1'!$B:$AP,41,FALSE),"")</f>
        <v/>
      </c>
      <c r="AC132" s="328" t="str">
        <f>IFERROR(VLOOKUP(AC131,'P1'!$B:$AP,41,FALSE),"")</f>
        <v/>
      </c>
      <c r="AD132" s="328" t="str">
        <f>IFERROR(VLOOKUP(AD131,'P1'!$B:$AP,41,FALSE),"")</f>
        <v/>
      </c>
      <c r="AE132" s="328" t="str">
        <f>IFERROR(VLOOKUP(AE131,'P1'!$B:$AP,41,FALSE),"")</f>
        <v/>
      </c>
      <c r="AF132" s="328" t="str">
        <f>IFERROR(VLOOKUP(AF131,'P1'!$B:$AP,41,FALSE),"")</f>
        <v/>
      </c>
      <c r="AG132" s="328" t="str">
        <f>IFERROR(VLOOKUP(AG131,'P1'!$B:$AP,41,FALSE),"")</f>
        <v/>
      </c>
      <c r="AH132" s="328" t="str">
        <f>IFERROR(VLOOKUP(AH131,'P1'!$B:$AP,41,FALSE),"")</f>
        <v/>
      </c>
      <c r="AI132" s="328" t="str">
        <f>IFERROR(VLOOKUP(AI131,'P1'!$B:$AP,41,FALSE),"")</f>
        <v/>
      </c>
      <c r="AJ132" s="328" t="str">
        <f>IFERROR(VLOOKUP(AJ131,'P1'!$B:$AP,41,FALSE),"")</f>
        <v/>
      </c>
      <c r="AK132" s="328" t="str">
        <f>IFERROR(VLOOKUP(AK131,'P1'!$B:$AP,41,FALSE),"")</f>
        <v/>
      </c>
      <c r="AL132" s="328" t="str">
        <f>IFERROR(VLOOKUP(AL131,'P1'!$B:$AP,41,FALSE),"")</f>
        <v/>
      </c>
      <c r="AM132" s="328" t="str">
        <f>IFERROR(VLOOKUP(AM131,'P1'!$B:$AP,41,FALSE),"")</f>
        <v/>
      </c>
      <c r="AN132" s="549"/>
      <c r="AO132" s="527"/>
      <c r="AP132" s="553"/>
      <c r="AQ132" s="554"/>
      <c r="AR132" s="527"/>
      <c r="AS132" s="527"/>
      <c r="AT132" s="529"/>
      <c r="AU132" s="326" t="str">
        <f t="shared" ref="AU132" si="140">IFERROR(IF($D131="□",($AO131/$AK$6),($AO131/$AK$8)),"")</f>
        <v/>
      </c>
      <c r="AV132" s="326" t="str">
        <f t="shared" ref="AV132" si="141">IFERROR(IF($D131="□",($AN131/$AO$6),($AN131/$AO$8)),"")</f>
        <v/>
      </c>
      <c r="AX132" s="326" t="s">
        <v>565</v>
      </c>
      <c r="AY132" s="326" t="s">
        <v>565</v>
      </c>
    </row>
    <row r="133" spans="1:51" s="302" customFormat="1" ht="12" customHeight="1">
      <c r="A133" s="532"/>
      <c r="B133" s="535"/>
      <c r="C133" s="569"/>
      <c r="D133" s="541"/>
      <c r="E133" s="323"/>
      <c r="F133" s="546"/>
      <c r="G133" s="547"/>
      <c r="H133" s="327" t="s">
        <v>407</v>
      </c>
      <c r="I133" s="328" t="str">
        <f>IFERROR(VLOOKUP(I131,'P1'!$B:$AP,31,FALSE),"")</f>
        <v/>
      </c>
      <c r="J133" s="328" t="str">
        <f>IFERROR(VLOOKUP(J131,'P1'!$B:$AP,31,FALSE),"")</f>
        <v/>
      </c>
      <c r="K133" s="328" t="str">
        <f>IFERROR(VLOOKUP(K131,'P1'!$B:$AP,31,FALSE),"")</f>
        <v/>
      </c>
      <c r="L133" s="328" t="str">
        <f>IFERROR(VLOOKUP(L131,'P1'!$B:$AP,31,FALSE),"")</f>
        <v/>
      </c>
      <c r="M133" s="328" t="str">
        <f>IFERROR(VLOOKUP(M131,'P1'!$B:$AP,31,FALSE),"")</f>
        <v/>
      </c>
      <c r="N133" s="328" t="str">
        <f>IFERROR(VLOOKUP(N131,'P1'!$B:$AP,31,FALSE),"")</f>
        <v/>
      </c>
      <c r="O133" s="328" t="str">
        <f>IFERROR(VLOOKUP(O131,'P1'!$B:$AP,31,FALSE),"")</f>
        <v/>
      </c>
      <c r="P133" s="328" t="str">
        <f>IFERROR(VLOOKUP(P131,'P1'!$B:$AP,31,FALSE),"")</f>
        <v/>
      </c>
      <c r="Q133" s="328" t="str">
        <f>IFERROR(VLOOKUP(Q131,'P1'!$B:$AP,31,FALSE),"")</f>
        <v/>
      </c>
      <c r="R133" s="328" t="str">
        <f>IFERROR(VLOOKUP(R131,'P1'!$B:$AP,31,FALSE),"")</f>
        <v/>
      </c>
      <c r="S133" s="328" t="str">
        <f>IFERROR(VLOOKUP(S131,'P1'!$B:$AP,31,FALSE),"")</f>
        <v/>
      </c>
      <c r="T133" s="328" t="str">
        <f>IFERROR(VLOOKUP(T131,'P1'!$B:$AP,31,FALSE),"")</f>
        <v/>
      </c>
      <c r="U133" s="328" t="str">
        <f>IFERROR(VLOOKUP(U131,'P1'!$B:$AP,31,FALSE),"")</f>
        <v/>
      </c>
      <c r="V133" s="328" t="str">
        <f>IFERROR(VLOOKUP(V131,'P1'!$B:$AP,31,FALSE),"")</f>
        <v/>
      </c>
      <c r="W133" s="328" t="str">
        <f>IFERROR(VLOOKUP(W131,'P1'!$B:$AP,31,FALSE),"")</f>
        <v/>
      </c>
      <c r="X133" s="328" t="str">
        <f>IFERROR(VLOOKUP(X131,'P1'!$B:$AP,31,FALSE),"")</f>
        <v/>
      </c>
      <c r="Y133" s="328" t="str">
        <f>IFERROR(VLOOKUP(Y131,'P1'!$B:$AP,31,FALSE),"")</f>
        <v/>
      </c>
      <c r="Z133" s="328" t="str">
        <f>IFERROR(VLOOKUP(Z131,'P1'!$B:$AP,31,FALSE),"")</f>
        <v/>
      </c>
      <c r="AA133" s="328" t="str">
        <f>IFERROR(VLOOKUP(AA131,'P1'!$B:$AP,31,FALSE),"")</f>
        <v/>
      </c>
      <c r="AB133" s="328" t="str">
        <f>IFERROR(VLOOKUP(AB131,'P1'!$B:$AP,31,FALSE),"")</f>
        <v/>
      </c>
      <c r="AC133" s="328" t="str">
        <f>IFERROR(VLOOKUP(AC131,'P1'!$B:$AP,31,FALSE),"")</f>
        <v/>
      </c>
      <c r="AD133" s="328" t="str">
        <f>IFERROR(VLOOKUP(AD131,'P1'!$B:$AP,31,FALSE),"")</f>
        <v/>
      </c>
      <c r="AE133" s="328" t="str">
        <f>IFERROR(VLOOKUP(AE131,'P1'!$B:$AP,31,FALSE),"")</f>
        <v/>
      </c>
      <c r="AF133" s="328" t="str">
        <f>IFERROR(VLOOKUP(AF131,'P1'!$B:$AP,31,FALSE),"")</f>
        <v/>
      </c>
      <c r="AG133" s="328" t="str">
        <f>IFERROR(VLOOKUP(AG131,'P1'!$B:$AP,31,FALSE),"")</f>
        <v/>
      </c>
      <c r="AH133" s="328" t="str">
        <f>IFERROR(VLOOKUP(AH131,'P1'!$B:$AP,31,FALSE),"")</f>
        <v/>
      </c>
      <c r="AI133" s="328" t="str">
        <f>IFERROR(VLOOKUP(AI131,'P1'!$B:$AP,31,FALSE),"")</f>
        <v/>
      </c>
      <c r="AJ133" s="328" t="str">
        <f>IFERROR(VLOOKUP(AJ131,'P1'!$B:$AP,31,FALSE),"")</f>
        <v/>
      </c>
      <c r="AK133" s="328" t="str">
        <f>IFERROR(VLOOKUP(AK131,'P1'!$B:$AP,31,FALSE),"")</f>
        <v/>
      </c>
      <c r="AL133" s="328" t="str">
        <f>IFERROR(VLOOKUP(AL131,'P1'!$B:$AP,31,FALSE),"")</f>
        <v/>
      </c>
      <c r="AM133" s="328" t="str">
        <f>IFERROR(VLOOKUP(AM131,'P1'!$B:$AP,31,FALSE),"")</f>
        <v/>
      </c>
      <c r="AN133" s="550"/>
      <c r="AO133" s="528"/>
      <c r="AP133" s="555"/>
      <c r="AQ133" s="556"/>
      <c r="AR133" s="528"/>
      <c r="AS133" s="528"/>
      <c r="AT133" s="529"/>
      <c r="AU133" s="329"/>
      <c r="AV133" s="329"/>
      <c r="AX133" s="329"/>
      <c r="AY133" s="329"/>
    </row>
    <row r="134" spans="1:51" s="302" customFormat="1" ht="12" customHeight="1">
      <c r="A134" s="530">
        <v>38</v>
      </c>
      <c r="B134" s="533"/>
      <c r="C134" s="536"/>
      <c r="D134" s="539" t="s">
        <v>400</v>
      </c>
      <c r="E134" s="319"/>
      <c r="F134" s="542"/>
      <c r="G134" s="543"/>
      <c r="H134" s="320" t="s">
        <v>401</v>
      </c>
      <c r="I134" s="321"/>
      <c r="J134" s="321"/>
      <c r="K134" s="321"/>
      <c r="L134" s="321"/>
      <c r="M134" s="321"/>
      <c r="N134" s="321"/>
      <c r="O134" s="321"/>
      <c r="P134" s="321"/>
      <c r="Q134" s="321"/>
      <c r="R134" s="321"/>
      <c r="S134" s="321"/>
      <c r="T134" s="321"/>
      <c r="U134" s="321"/>
      <c r="V134" s="321"/>
      <c r="W134" s="321"/>
      <c r="X134" s="321"/>
      <c r="Y134" s="321"/>
      <c r="Z134" s="321"/>
      <c r="AA134" s="321"/>
      <c r="AB134" s="321"/>
      <c r="AC134" s="321"/>
      <c r="AD134" s="321"/>
      <c r="AE134" s="321"/>
      <c r="AF134" s="321"/>
      <c r="AG134" s="321"/>
      <c r="AH134" s="321"/>
      <c r="AI134" s="321"/>
      <c r="AJ134" s="321"/>
      <c r="AK134" s="321"/>
      <c r="AL134" s="321"/>
      <c r="AM134" s="321"/>
      <c r="AN134" s="548">
        <f t="shared" ref="AN134" si="142">IF(LEFT($AN$1,6)="共同生活援助",SUM(I135:AM135),SUM(I135:AM136))</f>
        <v>0</v>
      </c>
      <c r="AO134" s="526">
        <f>IF($AN$3="４週",AN134/4,AN134/(DAY(EOMONTH($I$21,0))/7))</f>
        <v>0</v>
      </c>
      <c r="AP134" s="551"/>
      <c r="AQ134" s="552"/>
      <c r="AR134" s="526" t="str">
        <f t="shared" ref="AR134" si="143">IF($AN$3="４週",AU135,AV135)</f>
        <v/>
      </c>
      <c r="AS134" s="526"/>
      <c r="AT134" s="529"/>
      <c r="AU134" s="322" t="s">
        <v>402</v>
      </c>
      <c r="AV134" s="322" t="s">
        <v>403</v>
      </c>
      <c r="AX134" s="322" t="s">
        <v>404</v>
      </c>
      <c r="AY134" s="322" t="s">
        <v>405</v>
      </c>
    </row>
    <row r="135" spans="1:51" s="302" customFormat="1" ht="12" customHeight="1">
      <c r="A135" s="531"/>
      <c r="B135" s="534"/>
      <c r="C135" s="537"/>
      <c r="D135" s="540"/>
      <c r="E135" s="323"/>
      <c r="F135" s="544"/>
      <c r="G135" s="545"/>
      <c r="H135" s="324" t="s">
        <v>406</v>
      </c>
      <c r="I135" s="328" t="str">
        <f>IFERROR(VLOOKUP(I134,'P1'!$B:$AP,41,FALSE),"")</f>
        <v/>
      </c>
      <c r="J135" s="328" t="str">
        <f>IFERROR(VLOOKUP(J134,'P1'!$B:$AP,41,FALSE),"")</f>
        <v/>
      </c>
      <c r="K135" s="328" t="str">
        <f>IFERROR(VLOOKUP(K134,'P1'!$B:$AP,41,FALSE),"")</f>
        <v/>
      </c>
      <c r="L135" s="328" t="str">
        <f>IFERROR(VLOOKUP(L134,'P1'!$B:$AP,41,FALSE),"")</f>
        <v/>
      </c>
      <c r="M135" s="328" t="str">
        <f>IFERROR(VLOOKUP(M134,'P1'!$B:$AP,41,FALSE),"")</f>
        <v/>
      </c>
      <c r="N135" s="328" t="str">
        <f>IFERROR(VLOOKUP(N134,'P1'!$B:$AP,41,FALSE),"")</f>
        <v/>
      </c>
      <c r="O135" s="328" t="str">
        <f>IFERROR(VLOOKUP(O134,'P1'!$B:$AP,41,FALSE),"")</f>
        <v/>
      </c>
      <c r="P135" s="328" t="str">
        <f>IFERROR(VLOOKUP(P134,'P1'!$B:$AP,41,FALSE),"")</f>
        <v/>
      </c>
      <c r="Q135" s="328" t="str">
        <f>IFERROR(VLOOKUP(Q134,'P1'!$B:$AP,41,FALSE),"")</f>
        <v/>
      </c>
      <c r="R135" s="328" t="str">
        <f>IFERROR(VLOOKUP(R134,'P1'!$B:$AP,41,FALSE),"")</f>
        <v/>
      </c>
      <c r="S135" s="328" t="str">
        <f>IFERROR(VLOOKUP(S134,'P1'!$B:$AP,41,FALSE),"")</f>
        <v/>
      </c>
      <c r="T135" s="328" t="str">
        <f>IFERROR(VLOOKUP(T134,'P1'!$B:$AP,41,FALSE),"")</f>
        <v/>
      </c>
      <c r="U135" s="328" t="str">
        <f>IFERROR(VLOOKUP(U134,'P1'!$B:$AP,41,FALSE),"")</f>
        <v/>
      </c>
      <c r="V135" s="328" t="str">
        <f>IFERROR(VLOOKUP(V134,'P1'!$B:$AP,41,FALSE),"")</f>
        <v/>
      </c>
      <c r="W135" s="328" t="str">
        <f>IFERROR(VLOOKUP(W134,'P1'!$B:$AP,41,FALSE),"")</f>
        <v/>
      </c>
      <c r="X135" s="328" t="str">
        <f>IFERROR(VLOOKUP(X134,'P1'!$B:$AP,41,FALSE),"")</f>
        <v/>
      </c>
      <c r="Y135" s="328" t="str">
        <f>IFERROR(VLOOKUP(Y134,'P1'!$B:$AP,41,FALSE),"")</f>
        <v/>
      </c>
      <c r="Z135" s="328" t="str">
        <f>IFERROR(VLOOKUP(Z134,'P1'!$B:$AP,41,FALSE),"")</f>
        <v/>
      </c>
      <c r="AA135" s="328" t="str">
        <f>IFERROR(VLOOKUP(AA134,'P1'!$B:$AP,41,FALSE),"")</f>
        <v/>
      </c>
      <c r="AB135" s="328" t="str">
        <f>IFERROR(VLOOKUP(AB134,'P1'!$B:$AP,41,FALSE),"")</f>
        <v/>
      </c>
      <c r="AC135" s="328" t="str">
        <f>IFERROR(VLOOKUP(AC134,'P1'!$B:$AP,41,FALSE),"")</f>
        <v/>
      </c>
      <c r="AD135" s="328" t="str">
        <f>IFERROR(VLOOKUP(AD134,'P1'!$B:$AP,41,FALSE),"")</f>
        <v/>
      </c>
      <c r="AE135" s="328" t="str">
        <f>IFERROR(VLOOKUP(AE134,'P1'!$B:$AP,41,FALSE),"")</f>
        <v/>
      </c>
      <c r="AF135" s="328" t="str">
        <f>IFERROR(VLOOKUP(AF134,'P1'!$B:$AP,41,FALSE),"")</f>
        <v/>
      </c>
      <c r="AG135" s="328" t="str">
        <f>IFERROR(VLOOKUP(AG134,'P1'!$B:$AP,41,FALSE),"")</f>
        <v/>
      </c>
      <c r="AH135" s="328" t="str">
        <f>IFERROR(VLOOKUP(AH134,'P1'!$B:$AP,41,FALSE),"")</f>
        <v/>
      </c>
      <c r="AI135" s="328" t="str">
        <f>IFERROR(VLOOKUP(AI134,'P1'!$B:$AP,41,FALSE),"")</f>
        <v/>
      </c>
      <c r="AJ135" s="328" t="str">
        <f>IFERROR(VLOOKUP(AJ134,'P1'!$B:$AP,41,FALSE),"")</f>
        <v/>
      </c>
      <c r="AK135" s="328" t="str">
        <f>IFERROR(VLOOKUP(AK134,'P1'!$B:$AP,41,FALSE),"")</f>
        <v/>
      </c>
      <c r="AL135" s="328" t="str">
        <f>IFERROR(VLOOKUP(AL134,'P1'!$B:$AP,41,FALSE),"")</f>
        <v/>
      </c>
      <c r="AM135" s="328" t="str">
        <f>IFERROR(VLOOKUP(AM134,'P1'!$B:$AP,41,FALSE),"")</f>
        <v/>
      </c>
      <c r="AN135" s="549"/>
      <c r="AO135" s="527"/>
      <c r="AP135" s="553"/>
      <c r="AQ135" s="554"/>
      <c r="AR135" s="527"/>
      <c r="AS135" s="527"/>
      <c r="AT135" s="529"/>
      <c r="AU135" s="326" t="str">
        <f t="shared" ref="AU135" si="144">IFERROR(IF($D134="□",($AO134/$AK$6),($AO134/$AK$8)),"")</f>
        <v/>
      </c>
      <c r="AV135" s="326" t="str">
        <f t="shared" ref="AV135" si="145">IFERROR(IF($D134="□",($AN134/$AO$6),($AN134/$AO$8)),"")</f>
        <v/>
      </c>
      <c r="AX135" s="326" t="s">
        <v>565</v>
      </c>
      <c r="AY135" s="326" t="s">
        <v>565</v>
      </c>
    </row>
    <row r="136" spans="1:51" s="302" customFormat="1" ht="12" customHeight="1">
      <c r="A136" s="532"/>
      <c r="B136" s="535"/>
      <c r="C136" s="538"/>
      <c r="D136" s="541"/>
      <c r="E136" s="323"/>
      <c r="F136" s="546"/>
      <c r="G136" s="547"/>
      <c r="H136" s="327" t="s">
        <v>407</v>
      </c>
      <c r="I136" s="328" t="str">
        <f>IFERROR(VLOOKUP(I134,'P1'!$B:$AP,31,FALSE),"")</f>
        <v/>
      </c>
      <c r="J136" s="328" t="str">
        <f>IFERROR(VLOOKUP(J134,'P1'!$B:$AP,31,FALSE),"")</f>
        <v/>
      </c>
      <c r="K136" s="328" t="str">
        <f>IFERROR(VLOOKUP(K134,'P1'!$B:$AP,31,FALSE),"")</f>
        <v/>
      </c>
      <c r="L136" s="328" t="str">
        <f>IFERROR(VLOOKUP(L134,'P1'!$B:$AP,31,FALSE),"")</f>
        <v/>
      </c>
      <c r="M136" s="328" t="str">
        <f>IFERROR(VLOOKUP(M134,'P1'!$B:$AP,31,FALSE),"")</f>
        <v/>
      </c>
      <c r="N136" s="328" t="str">
        <f>IFERROR(VLOOKUP(N134,'P1'!$B:$AP,31,FALSE),"")</f>
        <v/>
      </c>
      <c r="O136" s="328" t="str">
        <f>IFERROR(VLOOKUP(O134,'P1'!$B:$AP,31,FALSE),"")</f>
        <v/>
      </c>
      <c r="P136" s="328" t="str">
        <f>IFERROR(VLOOKUP(P134,'P1'!$B:$AP,31,FALSE),"")</f>
        <v/>
      </c>
      <c r="Q136" s="328" t="str">
        <f>IFERROR(VLOOKUP(Q134,'P1'!$B:$AP,31,FALSE),"")</f>
        <v/>
      </c>
      <c r="R136" s="328" t="str">
        <f>IFERROR(VLOOKUP(R134,'P1'!$B:$AP,31,FALSE),"")</f>
        <v/>
      </c>
      <c r="S136" s="328" t="str">
        <f>IFERROR(VLOOKUP(S134,'P1'!$B:$AP,31,FALSE),"")</f>
        <v/>
      </c>
      <c r="T136" s="328" t="str">
        <f>IFERROR(VLOOKUP(T134,'P1'!$B:$AP,31,FALSE),"")</f>
        <v/>
      </c>
      <c r="U136" s="328" t="str">
        <f>IFERROR(VLOOKUP(U134,'P1'!$B:$AP,31,FALSE),"")</f>
        <v/>
      </c>
      <c r="V136" s="328" t="str">
        <f>IFERROR(VLOOKUP(V134,'P1'!$B:$AP,31,FALSE),"")</f>
        <v/>
      </c>
      <c r="W136" s="328" t="str">
        <f>IFERROR(VLOOKUP(W134,'P1'!$B:$AP,31,FALSE),"")</f>
        <v/>
      </c>
      <c r="X136" s="328" t="str">
        <f>IFERROR(VLOOKUP(X134,'P1'!$B:$AP,31,FALSE),"")</f>
        <v/>
      </c>
      <c r="Y136" s="328" t="str">
        <f>IFERROR(VLOOKUP(Y134,'P1'!$B:$AP,31,FALSE),"")</f>
        <v/>
      </c>
      <c r="Z136" s="328" t="str">
        <f>IFERROR(VLOOKUP(Z134,'P1'!$B:$AP,31,FALSE),"")</f>
        <v/>
      </c>
      <c r="AA136" s="328" t="str">
        <f>IFERROR(VLOOKUP(AA134,'P1'!$B:$AP,31,FALSE),"")</f>
        <v/>
      </c>
      <c r="AB136" s="328" t="str">
        <f>IFERROR(VLOOKUP(AB134,'P1'!$B:$AP,31,FALSE),"")</f>
        <v/>
      </c>
      <c r="AC136" s="328" t="str">
        <f>IFERROR(VLOOKUP(AC134,'P1'!$B:$AP,31,FALSE),"")</f>
        <v/>
      </c>
      <c r="AD136" s="328" t="str">
        <f>IFERROR(VLOOKUP(AD134,'P1'!$B:$AP,31,FALSE),"")</f>
        <v/>
      </c>
      <c r="AE136" s="328" t="str">
        <f>IFERROR(VLOOKUP(AE134,'P1'!$B:$AP,31,FALSE),"")</f>
        <v/>
      </c>
      <c r="AF136" s="328" t="str">
        <f>IFERROR(VLOOKUP(AF134,'P1'!$B:$AP,31,FALSE),"")</f>
        <v/>
      </c>
      <c r="AG136" s="328" t="str">
        <f>IFERROR(VLOOKUP(AG134,'P1'!$B:$AP,31,FALSE),"")</f>
        <v/>
      </c>
      <c r="AH136" s="328" t="str">
        <f>IFERROR(VLOOKUP(AH134,'P1'!$B:$AP,31,FALSE),"")</f>
        <v/>
      </c>
      <c r="AI136" s="328" t="str">
        <f>IFERROR(VLOOKUP(AI134,'P1'!$B:$AP,31,FALSE),"")</f>
        <v/>
      </c>
      <c r="AJ136" s="328" t="str">
        <f>IFERROR(VLOOKUP(AJ134,'P1'!$B:$AP,31,FALSE),"")</f>
        <v/>
      </c>
      <c r="AK136" s="328" t="str">
        <f>IFERROR(VLOOKUP(AK134,'P1'!$B:$AP,31,FALSE),"")</f>
        <v/>
      </c>
      <c r="AL136" s="328" t="str">
        <f>IFERROR(VLOOKUP(AL134,'P1'!$B:$AP,31,FALSE),"")</f>
        <v/>
      </c>
      <c r="AM136" s="328" t="str">
        <f>IFERROR(VLOOKUP(AM134,'P1'!$B:$AP,31,FALSE),"")</f>
        <v/>
      </c>
      <c r="AN136" s="550"/>
      <c r="AO136" s="528"/>
      <c r="AP136" s="555"/>
      <c r="AQ136" s="556"/>
      <c r="AR136" s="528"/>
      <c r="AS136" s="528"/>
      <c r="AT136" s="529"/>
      <c r="AU136" s="329"/>
      <c r="AV136" s="329"/>
      <c r="AX136" s="329"/>
      <c r="AY136" s="329"/>
    </row>
    <row r="137" spans="1:51" s="302" customFormat="1" ht="12" customHeight="1">
      <c r="A137" s="530">
        <v>39</v>
      </c>
      <c r="B137" s="533"/>
      <c r="C137" s="536"/>
      <c r="D137" s="539" t="s">
        <v>400</v>
      </c>
      <c r="E137" s="319"/>
      <c r="F137" s="542"/>
      <c r="G137" s="543"/>
      <c r="H137" s="320" t="s">
        <v>401</v>
      </c>
      <c r="I137" s="321"/>
      <c r="J137" s="321"/>
      <c r="K137" s="321"/>
      <c r="L137" s="321"/>
      <c r="M137" s="321"/>
      <c r="N137" s="321"/>
      <c r="O137" s="321"/>
      <c r="P137" s="321"/>
      <c r="Q137" s="321"/>
      <c r="R137" s="321"/>
      <c r="S137" s="321"/>
      <c r="T137" s="321"/>
      <c r="U137" s="321"/>
      <c r="V137" s="321"/>
      <c r="W137" s="321"/>
      <c r="X137" s="321"/>
      <c r="Y137" s="321"/>
      <c r="Z137" s="321"/>
      <c r="AA137" s="321"/>
      <c r="AB137" s="321"/>
      <c r="AC137" s="321"/>
      <c r="AD137" s="321"/>
      <c r="AE137" s="321"/>
      <c r="AF137" s="321"/>
      <c r="AG137" s="321"/>
      <c r="AH137" s="321"/>
      <c r="AI137" s="321"/>
      <c r="AJ137" s="321"/>
      <c r="AK137" s="321"/>
      <c r="AL137" s="321"/>
      <c r="AM137" s="321"/>
      <c r="AN137" s="548">
        <f t="shared" ref="AN137" si="146">IF(LEFT($AN$1,6)="共同生活援助",SUM(I138:AM138),SUM(I138:AM139))</f>
        <v>0</v>
      </c>
      <c r="AO137" s="526">
        <f>IF($AN$3="４週",AN137/4,AN137/(DAY(EOMONTH($I$21,0))/7))</f>
        <v>0</v>
      </c>
      <c r="AP137" s="551"/>
      <c r="AQ137" s="552"/>
      <c r="AR137" s="526" t="str">
        <f t="shared" ref="AR137" si="147">IF($AN$3="４週",AU138,AV138)</f>
        <v/>
      </c>
      <c r="AS137" s="526"/>
      <c r="AT137" s="529"/>
      <c r="AU137" s="322" t="s">
        <v>402</v>
      </c>
      <c r="AV137" s="322" t="s">
        <v>403</v>
      </c>
      <c r="AX137" s="322" t="s">
        <v>404</v>
      </c>
      <c r="AY137" s="322" t="s">
        <v>405</v>
      </c>
    </row>
    <row r="138" spans="1:51" s="302" customFormat="1" ht="12" customHeight="1">
      <c r="A138" s="531"/>
      <c r="B138" s="534"/>
      <c r="C138" s="537"/>
      <c r="D138" s="540"/>
      <c r="E138" s="323"/>
      <c r="F138" s="544"/>
      <c r="G138" s="545"/>
      <c r="H138" s="324" t="s">
        <v>406</v>
      </c>
      <c r="I138" s="328" t="str">
        <f>IFERROR(VLOOKUP(I137,'P1'!$B:$AP,41,FALSE),"")</f>
        <v/>
      </c>
      <c r="J138" s="328" t="str">
        <f>IFERROR(VLOOKUP(J137,'P1'!$B:$AP,41,FALSE),"")</f>
        <v/>
      </c>
      <c r="K138" s="328" t="str">
        <f>IFERROR(VLOOKUP(K137,'P1'!$B:$AP,41,FALSE),"")</f>
        <v/>
      </c>
      <c r="L138" s="328" t="str">
        <f>IFERROR(VLOOKUP(L137,'P1'!$B:$AP,41,FALSE),"")</f>
        <v/>
      </c>
      <c r="M138" s="328" t="str">
        <f>IFERROR(VLOOKUP(M137,'P1'!$B:$AP,41,FALSE),"")</f>
        <v/>
      </c>
      <c r="N138" s="328" t="str">
        <f>IFERROR(VLOOKUP(N137,'P1'!$B:$AP,41,FALSE),"")</f>
        <v/>
      </c>
      <c r="O138" s="328" t="str">
        <f>IFERROR(VLOOKUP(O137,'P1'!$B:$AP,41,FALSE),"")</f>
        <v/>
      </c>
      <c r="P138" s="328" t="str">
        <f>IFERROR(VLOOKUP(P137,'P1'!$B:$AP,41,FALSE),"")</f>
        <v/>
      </c>
      <c r="Q138" s="328" t="str">
        <f>IFERROR(VLOOKUP(Q137,'P1'!$B:$AP,41,FALSE),"")</f>
        <v/>
      </c>
      <c r="R138" s="328" t="str">
        <f>IFERROR(VLOOKUP(R137,'P1'!$B:$AP,41,FALSE),"")</f>
        <v/>
      </c>
      <c r="S138" s="328" t="str">
        <f>IFERROR(VLOOKUP(S137,'P1'!$B:$AP,41,FALSE),"")</f>
        <v/>
      </c>
      <c r="T138" s="328" t="str">
        <f>IFERROR(VLOOKUP(T137,'P1'!$B:$AP,41,FALSE),"")</f>
        <v/>
      </c>
      <c r="U138" s="328" t="str">
        <f>IFERROR(VLOOKUP(U137,'P1'!$B:$AP,41,FALSE),"")</f>
        <v/>
      </c>
      <c r="V138" s="328" t="str">
        <f>IFERROR(VLOOKUP(V137,'P1'!$B:$AP,41,FALSE),"")</f>
        <v/>
      </c>
      <c r="W138" s="328" t="str">
        <f>IFERROR(VLOOKUP(W137,'P1'!$B:$AP,41,FALSE),"")</f>
        <v/>
      </c>
      <c r="X138" s="328" t="str">
        <f>IFERROR(VLOOKUP(X137,'P1'!$B:$AP,41,FALSE),"")</f>
        <v/>
      </c>
      <c r="Y138" s="328" t="str">
        <f>IFERROR(VLOOKUP(Y137,'P1'!$B:$AP,41,FALSE),"")</f>
        <v/>
      </c>
      <c r="Z138" s="328" t="str">
        <f>IFERROR(VLOOKUP(Z137,'P1'!$B:$AP,41,FALSE),"")</f>
        <v/>
      </c>
      <c r="AA138" s="328" t="str">
        <f>IFERROR(VLOOKUP(AA137,'P1'!$B:$AP,41,FALSE),"")</f>
        <v/>
      </c>
      <c r="AB138" s="328" t="str">
        <f>IFERROR(VLOOKUP(AB137,'P1'!$B:$AP,41,FALSE),"")</f>
        <v/>
      </c>
      <c r="AC138" s="328" t="str">
        <f>IFERROR(VLOOKUP(AC137,'P1'!$B:$AP,41,FALSE),"")</f>
        <v/>
      </c>
      <c r="AD138" s="328" t="str">
        <f>IFERROR(VLOOKUP(AD137,'P1'!$B:$AP,41,FALSE),"")</f>
        <v/>
      </c>
      <c r="AE138" s="328" t="str">
        <f>IFERROR(VLOOKUP(AE137,'P1'!$B:$AP,41,FALSE),"")</f>
        <v/>
      </c>
      <c r="AF138" s="328" t="str">
        <f>IFERROR(VLOOKUP(AF137,'P1'!$B:$AP,41,FALSE),"")</f>
        <v/>
      </c>
      <c r="AG138" s="328" t="str">
        <f>IFERROR(VLOOKUP(AG137,'P1'!$B:$AP,41,FALSE),"")</f>
        <v/>
      </c>
      <c r="AH138" s="328" t="str">
        <f>IFERROR(VLOOKUP(AH137,'P1'!$B:$AP,41,FALSE),"")</f>
        <v/>
      </c>
      <c r="AI138" s="328" t="str">
        <f>IFERROR(VLOOKUP(AI137,'P1'!$B:$AP,41,FALSE),"")</f>
        <v/>
      </c>
      <c r="AJ138" s="328" t="str">
        <f>IFERROR(VLOOKUP(AJ137,'P1'!$B:$AP,41,FALSE),"")</f>
        <v/>
      </c>
      <c r="AK138" s="328" t="str">
        <f>IFERROR(VLOOKUP(AK137,'P1'!$B:$AP,41,FALSE),"")</f>
        <v/>
      </c>
      <c r="AL138" s="328" t="str">
        <f>IFERROR(VLOOKUP(AL137,'P1'!$B:$AP,41,FALSE),"")</f>
        <v/>
      </c>
      <c r="AM138" s="328" t="str">
        <f>IFERROR(VLOOKUP(AM137,'P1'!$B:$AP,41,FALSE),"")</f>
        <v/>
      </c>
      <c r="AN138" s="549"/>
      <c r="AO138" s="527"/>
      <c r="AP138" s="553"/>
      <c r="AQ138" s="554"/>
      <c r="AR138" s="527"/>
      <c r="AS138" s="527"/>
      <c r="AT138" s="529"/>
      <c r="AU138" s="326" t="str">
        <f t="shared" ref="AU138" si="148">IFERROR(IF($D137="□",($AO137/$AK$6),($AO137/$AK$8)),"")</f>
        <v/>
      </c>
      <c r="AV138" s="326" t="str">
        <f t="shared" ref="AV138" si="149">IFERROR(IF($D137="□",($AN137/$AO$6),($AN137/$AO$8)),"")</f>
        <v/>
      </c>
      <c r="AX138" s="326" t="s">
        <v>565</v>
      </c>
      <c r="AY138" s="326" t="s">
        <v>565</v>
      </c>
    </row>
    <row r="139" spans="1:51" s="302" customFormat="1" ht="12" customHeight="1">
      <c r="A139" s="532"/>
      <c r="B139" s="535"/>
      <c r="C139" s="538"/>
      <c r="D139" s="541"/>
      <c r="E139" s="323"/>
      <c r="F139" s="546"/>
      <c r="G139" s="547"/>
      <c r="H139" s="327" t="s">
        <v>407</v>
      </c>
      <c r="I139" s="328" t="str">
        <f>IFERROR(VLOOKUP(I137,'P1'!$B:$AP,31,FALSE),"")</f>
        <v/>
      </c>
      <c r="J139" s="328" t="str">
        <f>IFERROR(VLOOKUP(J137,'P1'!$B:$AP,31,FALSE),"")</f>
        <v/>
      </c>
      <c r="K139" s="328" t="str">
        <f>IFERROR(VLOOKUP(K137,'P1'!$B:$AP,31,FALSE),"")</f>
        <v/>
      </c>
      <c r="L139" s="328" t="str">
        <f>IFERROR(VLOOKUP(L137,'P1'!$B:$AP,31,FALSE),"")</f>
        <v/>
      </c>
      <c r="M139" s="328" t="str">
        <f>IFERROR(VLOOKUP(M137,'P1'!$B:$AP,31,FALSE),"")</f>
        <v/>
      </c>
      <c r="N139" s="328" t="str">
        <f>IFERROR(VLOOKUP(N137,'P1'!$B:$AP,31,FALSE),"")</f>
        <v/>
      </c>
      <c r="O139" s="328" t="str">
        <f>IFERROR(VLOOKUP(O137,'P1'!$B:$AP,31,FALSE),"")</f>
        <v/>
      </c>
      <c r="P139" s="328" t="str">
        <f>IFERROR(VLOOKUP(P137,'P1'!$B:$AP,31,FALSE),"")</f>
        <v/>
      </c>
      <c r="Q139" s="328" t="str">
        <f>IFERROR(VLOOKUP(Q137,'P1'!$B:$AP,31,FALSE),"")</f>
        <v/>
      </c>
      <c r="R139" s="328" t="str">
        <f>IFERROR(VLOOKUP(R137,'P1'!$B:$AP,31,FALSE),"")</f>
        <v/>
      </c>
      <c r="S139" s="328" t="str">
        <f>IFERROR(VLOOKUP(S137,'P1'!$B:$AP,31,FALSE),"")</f>
        <v/>
      </c>
      <c r="T139" s="328" t="str">
        <f>IFERROR(VLOOKUP(T137,'P1'!$B:$AP,31,FALSE),"")</f>
        <v/>
      </c>
      <c r="U139" s="328" t="str">
        <f>IFERROR(VLOOKUP(U137,'P1'!$B:$AP,31,FALSE),"")</f>
        <v/>
      </c>
      <c r="V139" s="328" t="str">
        <f>IFERROR(VLOOKUP(V137,'P1'!$B:$AP,31,FALSE),"")</f>
        <v/>
      </c>
      <c r="W139" s="328" t="str">
        <f>IFERROR(VLOOKUP(W137,'P1'!$B:$AP,31,FALSE),"")</f>
        <v/>
      </c>
      <c r="X139" s="328" t="str">
        <f>IFERROR(VLOOKUP(X137,'P1'!$B:$AP,31,FALSE),"")</f>
        <v/>
      </c>
      <c r="Y139" s="328" t="str">
        <f>IFERROR(VLOOKUP(Y137,'P1'!$B:$AP,31,FALSE),"")</f>
        <v/>
      </c>
      <c r="Z139" s="328" t="str">
        <f>IFERROR(VLOOKUP(Z137,'P1'!$B:$AP,31,FALSE),"")</f>
        <v/>
      </c>
      <c r="AA139" s="328" t="str">
        <f>IFERROR(VLOOKUP(AA137,'P1'!$B:$AP,31,FALSE),"")</f>
        <v/>
      </c>
      <c r="AB139" s="328" t="str">
        <f>IFERROR(VLOOKUP(AB137,'P1'!$B:$AP,31,FALSE),"")</f>
        <v/>
      </c>
      <c r="AC139" s="328" t="str">
        <f>IFERROR(VLOOKUP(AC137,'P1'!$B:$AP,31,FALSE),"")</f>
        <v/>
      </c>
      <c r="AD139" s="328" t="str">
        <f>IFERROR(VLOOKUP(AD137,'P1'!$B:$AP,31,FALSE),"")</f>
        <v/>
      </c>
      <c r="AE139" s="328" t="str">
        <f>IFERROR(VLOOKUP(AE137,'P1'!$B:$AP,31,FALSE),"")</f>
        <v/>
      </c>
      <c r="AF139" s="328" t="str">
        <f>IFERROR(VLOOKUP(AF137,'P1'!$B:$AP,31,FALSE),"")</f>
        <v/>
      </c>
      <c r="AG139" s="328" t="str">
        <f>IFERROR(VLOOKUP(AG137,'P1'!$B:$AP,31,FALSE),"")</f>
        <v/>
      </c>
      <c r="AH139" s="328" t="str">
        <f>IFERROR(VLOOKUP(AH137,'P1'!$B:$AP,31,FALSE),"")</f>
        <v/>
      </c>
      <c r="AI139" s="328" t="str">
        <f>IFERROR(VLOOKUP(AI137,'P1'!$B:$AP,31,FALSE),"")</f>
        <v/>
      </c>
      <c r="AJ139" s="328" t="str">
        <f>IFERROR(VLOOKUP(AJ137,'P1'!$B:$AP,31,FALSE),"")</f>
        <v/>
      </c>
      <c r="AK139" s="328" t="str">
        <f>IFERROR(VLOOKUP(AK137,'P1'!$B:$AP,31,FALSE),"")</f>
        <v/>
      </c>
      <c r="AL139" s="328" t="str">
        <f>IFERROR(VLOOKUP(AL137,'P1'!$B:$AP,31,FALSE),"")</f>
        <v/>
      </c>
      <c r="AM139" s="328" t="str">
        <f>IFERROR(VLOOKUP(AM137,'P1'!$B:$AP,31,FALSE),"")</f>
        <v/>
      </c>
      <c r="AN139" s="550"/>
      <c r="AO139" s="528"/>
      <c r="AP139" s="555"/>
      <c r="AQ139" s="556"/>
      <c r="AR139" s="528"/>
      <c r="AS139" s="528"/>
      <c r="AT139" s="529"/>
      <c r="AU139" s="329"/>
      <c r="AV139" s="329"/>
      <c r="AX139" s="329"/>
      <c r="AY139" s="329"/>
    </row>
    <row r="140" spans="1:51" s="302" customFormat="1" ht="12" customHeight="1">
      <c r="A140" s="530">
        <v>40</v>
      </c>
      <c r="B140" s="533"/>
      <c r="C140" s="536"/>
      <c r="D140" s="539" t="s">
        <v>400</v>
      </c>
      <c r="E140" s="319"/>
      <c r="F140" s="542"/>
      <c r="G140" s="543"/>
      <c r="H140" s="320" t="s">
        <v>401</v>
      </c>
      <c r="I140" s="321"/>
      <c r="J140" s="321"/>
      <c r="K140" s="321"/>
      <c r="L140" s="321"/>
      <c r="M140" s="321"/>
      <c r="N140" s="321"/>
      <c r="O140" s="321"/>
      <c r="P140" s="321"/>
      <c r="Q140" s="321"/>
      <c r="R140" s="321"/>
      <c r="S140" s="321"/>
      <c r="T140" s="321"/>
      <c r="U140" s="321"/>
      <c r="V140" s="321"/>
      <c r="W140" s="321"/>
      <c r="X140" s="321"/>
      <c r="Y140" s="321"/>
      <c r="Z140" s="321"/>
      <c r="AA140" s="321"/>
      <c r="AB140" s="321"/>
      <c r="AC140" s="321"/>
      <c r="AD140" s="321"/>
      <c r="AE140" s="321"/>
      <c r="AF140" s="321"/>
      <c r="AG140" s="321"/>
      <c r="AH140" s="321"/>
      <c r="AI140" s="321"/>
      <c r="AJ140" s="321"/>
      <c r="AK140" s="321"/>
      <c r="AL140" s="321"/>
      <c r="AM140" s="321"/>
      <c r="AN140" s="548">
        <f t="shared" ref="AN140" si="150">IF(LEFT($AN$1,6)="共同生活援助",SUM(I141:AM141),SUM(I141:AM142))</f>
        <v>0</v>
      </c>
      <c r="AO140" s="526">
        <f>IF($AN$3="４週",AN140/4,AN140/(DAY(EOMONTH($I$21,0))/7))</f>
        <v>0</v>
      </c>
      <c r="AP140" s="551"/>
      <c r="AQ140" s="552"/>
      <c r="AR140" s="526" t="str">
        <f t="shared" ref="AR140" si="151">IF($AN$3="４週",AU141,AV141)</f>
        <v/>
      </c>
      <c r="AS140" s="526"/>
      <c r="AT140" s="529"/>
      <c r="AU140" s="322" t="s">
        <v>402</v>
      </c>
      <c r="AV140" s="322" t="s">
        <v>403</v>
      </c>
      <c r="AX140" s="322" t="s">
        <v>404</v>
      </c>
      <c r="AY140" s="322" t="s">
        <v>405</v>
      </c>
    </row>
    <row r="141" spans="1:51" s="302" customFormat="1" ht="12" customHeight="1">
      <c r="A141" s="531"/>
      <c r="B141" s="534"/>
      <c r="C141" s="537"/>
      <c r="D141" s="540"/>
      <c r="E141" s="323"/>
      <c r="F141" s="544"/>
      <c r="G141" s="545"/>
      <c r="H141" s="324" t="s">
        <v>406</v>
      </c>
      <c r="I141" s="328" t="str">
        <f>IFERROR(VLOOKUP(I140,'P1'!$B:$AP,41,FALSE),"")</f>
        <v/>
      </c>
      <c r="J141" s="328" t="str">
        <f>IFERROR(VLOOKUP(J140,'P1'!$B:$AP,41,FALSE),"")</f>
        <v/>
      </c>
      <c r="K141" s="328" t="str">
        <f>IFERROR(VLOOKUP(K140,'P1'!$B:$AP,41,FALSE),"")</f>
        <v/>
      </c>
      <c r="L141" s="328" t="str">
        <f>IFERROR(VLOOKUP(L140,'P1'!$B:$AP,41,FALSE),"")</f>
        <v/>
      </c>
      <c r="M141" s="328" t="str">
        <f>IFERROR(VLOOKUP(M140,'P1'!$B:$AP,41,FALSE),"")</f>
        <v/>
      </c>
      <c r="N141" s="328" t="str">
        <f>IFERROR(VLOOKUP(N140,'P1'!$B:$AP,41,FALSE),"")</f>
        <v/>
      </c>
      <c r="O141" s="328" t="str">
        <f>IFERROR(VLOOKUP(O140,'P1'!$B:$AP,41,FALSE),"")</f>
        <v/>
      </c>
      <c r="P141" s="328" t="str">
        <f>IFERROR(VLOOKUP(P140,'P1'!$B:$AP,41,FALSE),"")</f>
        <v/>
      </c>
      <c r="Q141" s="328" t="str">
        <f>IFERROR(VLOOKUP(Q140,'P1'!$B:$AP,41,FALSE),"")</f>
        <v/>
      </c>
      <c r="R141" s="328" t="str">
        <f>IFERROR(VLOOKUP(R140,'P1'!$B:$AP,41,FALSE),"")</f>
        <v/>
      </c>
      <c r="S141" s="328" t="str">
        <f>IFERROR(VLOOKUP(S140,'P1'!$B:$AP,41,FALSE),"")</f>
        <v/>
      </c>
      <c r="T141" s="328" t="str">
        <f>IFERROR(VLOOKUP(T140,'P1'!$B:$AP,41,FALSE),"")</f>
        <v/>
      </c>
      <c r="U141" s="328" t="str">
        <f>IFERROR(VLOOKUP(U140,'P1'!$B:$AP,41,FALSE),"")</f>
        <v/>
      </c>
      <c r="V141" s="328" t="str">
        <f>IFERROR(VLOOKUP(V140,'P1'!$B:$AP,41,FALSE),"")</f>
        <v/>
      </c>
      <c r="W141" s="328" t="str">
        <f>IFERROR(VLOOKUP(W140,'P1'!$B:$AP,41,FALSE),"")</f>
        <v/>
      </c>
      <c r="X141" s="328" t="str">
        <f>IFERROR(VLOOKUP(X140,'P1'!$B:$AP,41,FALSE),"")</f>
        <v/>
      </c>
      <c r="Y141" s="328" t="str">
        <f>IFERROR(VLOOKUP(Y140,'P1'!$B:$AP,41,FALSE),"")</f>
        <v/>
      </c>
      <c r="Z141" s="328" t="str">
        <f>IFERROR(VLOOKUP(Z140,'P1'!$B:$AP,41,FALSE),"")</f>
        <v/>
      </c>
      <c r="AA141" s="328" t="str">
        <f>IFERROR(VLOOKUP(AA140,'P1'!$B:$AP,41,FALSE),"")</f>
        <v/>
      </c>
      <c r="AB141" s="328" t="str">
        <f>IFERROR(VLOOKUP(AB140,'P1'!$B:$AP,41,FALSE),"")</f>
        <v/>
      </c>
      <c r="AC141" s="328" t="str">
        <f>IFERROR(VLOOKUP(AC140,'P1'!$B:$AP,41,FALSE),"")</f>
        <v/>
      </c>
      <c r="AD141" s="328" t="str">
        <f>IFERROR(VLOOKUP(AD140,'P1'!$B:$AP,41,FALSE),"")</f>
        <v/>
      </c>
      <c r="AE141" s="328" t="str">
        <f>IFERROR(VLOOKUP(AE140,'P1'!$B:$AP,41,FALSE),"")</f>
        <v/>
      </c>
      <c r="AF141" s="328" t="str">
        <f>IFERROR(VLOOKUP(AF140,'P1'!$B:$AP,41,FALSE),"")</f>
        <v/>
      </c>
      <c r="AG141" s="328" t="str">
        <f>IFERROR(VLOOKUP(AG140,'P1'!$B:$AP,41,FALSE),"")</f>
        <v/>
      </c>
      <c r="AH141" s="328" t="str">
        <f>IFERROR(VLOOKUP(AH140,'P1'!$B:$AP,41,FALSE),"")</f>
        <v/>
      </c>
      <c r="AI141" s="328" t="str">
        <f>IFERROR(VLOOKUP(AI140,'P1'!$B:$AP,41,FALSE),"")</f>
        <v/>
      </c>
      <c r="AJ141" s="328" t="str">
        <f>IFERROR(VLOOKUP(AJ140,'P1'!$B:$AP,41,FALSE),"")</f>
        <v/>
      </c>
      <c r="AK141" s="328" t="str">
        <f>IFERROR(VLOOKUP(AK140,'P1'!$B:$AP,41,FALSE),"")</f>
        <v/>
      </c>
      <c r="AL141" s="328" t="str">
        <f>IFERROR(VLOOKUP(AL140,'P1'!$B:$AP,41,FALSE),"")</f>
        <v/>
      </c>
      <c r="AM141" s="328" t="str">
        <f>IFERROR(VLOOKUP(AM140,'P1'!$B:$AP,41,FALSE),"")</f>
        <v/>
      </c>
      <c r="AN141" s="549"/>
      <c r="AO141" s="527"/>
      <c r="AP141" s="553"/>
      <c r="AQ141" s="554"/>
      <c r="AR141" s="527"/>
      <c r="AS141" s="527"/>
      <c r="AT141" s="529"/>
      <c r="AU141" s="326" t="str">
        <f t="shared" ref="AU141" si="152">IFERROR(IF($D140="□",($AO140/$AK$6),($AO140/$AK$8)),"")</f>
        <v/>
      </c>
      <c r="AV141" s="326" t="str">
        <f t="shared" ref="AV141" si="153">IFERROR(IF($D140="□",($AN140/$AO$6),($AN140/$AO$8)),"")</f>
        <v/>
      </c>
      <c r="AX141" s="326" t="s">
        <v>565</v>
      </c>
      <c r="AY141" s="326" t="s">
        <v>565</v>
      </c>
    </row>
    <row r="142" spans="1:51" s="302" customFormat="1" ht="12" customHeight="1">
      <c r="A142" s="532"/>
      <c r="B142" s="535"/>
      <c r="C142" s="538"/>
      <c r="D142" s="541"/>
      <c r="E142" s="323"/>
      <c r="F142" s="546"/>
      <c r="G142" s="547"/>
      <c r="H142" s="327" t="s">
        <v>407</v>
      </c>
      <c r="I142" s="328" t="str">
        <f>IFERROR(VLOOKUP(I140,'P1'!$B:$AP,31,FALSE),"")</f>
        <v/>
      </c>
      <c r="J142" s="328" t="str">
        <f>IFERROR(VLOOKUP(J140,'P1'!$B:$AP,31,FALSE),"")</f>
        <v/>
      </c>
      <c r="K142" s="328" t="str">
        <f>IFERROR(VLOOKUP(K140,'P1'!$B:$AP,31,FALSE),"")</f>
        <v/>
      </c>
      <c r="L142" s="328" t="str">
        <f>IFERROR(VLOOKUP(L140,'P1'!$B:$AP,31,FALSE),"")</f>
        <v/>
      </c>
      <c r="M142" s="328" t="str">
        <f>IFERROR(VLOOKUP(M140,'P1'!$B:$AP,31,FALSE),"")</f>
        <v/>
      </c>
      <c r="N142" s="328" t="str">
        <f>IFERROR(VLOOKUP(N140,'P1'!$B:$AP,31,FALSE),"")</f>
        <v/>
      </c>
      <c r="O142" s="328" t="str">
        <f>IFERROR(VLOOKUP(O140,'P1'!$B:$AP,31,FALSE),"")</f>
        <v/>
      </c>
      <c r="P142" s="328" t="str">
        <f>IFERROR(VLOOKUP(P140,'P1'!$B:$AP,31,FALSE),"")</f>
        <v/>
      </c>
      <c r="Q142" s="328" t="str">
        <f>IFERROR(VLOOKUP(Q140,'P1'!$B:$AP,31,FALSE),"")</f>
        <v/>
      </c>
      <c r="R142" s="328" t="str">
        <f>IFERROR(VLOOKUP(R140,'P1'!$B:$AP,31,FALSE),"")</f>
        <v/>
      </c>
      <c r="S142" s="328" t="str">
        <f>IFERROR(VLOOKUP(S140,'P1'!$B:$AP,31,FALSE),"")</f>
        <v/>
      </c>
      <c r="T142" s="328" t="str">
        <f>IFERROR(VLOOKUP(T140,'P1'!$B:$AP,31,FALSE),"")</f>
        <v/>
      </c>
      <c r="U142" s="328" t="str">
        <f>IFERROR(VLOOKUP(U140,'P1'!$B:$AP,31,FALSE),"")</f>
        <v/>
      </c>
      <c r="V142" s="328" t="str">
        <f>IFERROR(VLOOKUP(V140,'P1'!$B:$AP,31,FALSE),"")</f>
        <v/>
      </c>
      <c r="W142" s="328" t="str">
        <f>IFERROR(VLOOKUP(W140,'P1'!$B:$AP,31,FALSE),"")</f>
        <v/>
      </c>
      <c r="X142" s="328" t="str">
        <f>IFERROR(VLOOKUP(X140,'P1'!$B:$AP,31,FALSE),"")</f>
        <v/>
      </c>
      <c r="Y142" s="328" t="str">
        <f>IFERROR(VLOOKUP(Y140,'P1'!$B:$AP,31,FALSE),"")</f>
        <v/>
      </c>
      <c r="Z142" s="328" t="str">
        <f>IFERROR(VLOOKUP(Z140,'P1'!$B:$AP,31,FALSE),"")</f>
        <v/>
      </c>
      <c r="AA142" s="328" t="str">
        <f>IFERROR(VLOOKUP(AA140,'P1'!$B:$AP,31,FALSE),"")</f>
        <v/>
      </c>
      <c r="AB142" s="328" t="str">
        <f>IFERROR(VLOOKUP(AB140,'P1'!$B:$AP,31,FALSE),"")</f>
        <v/>
      </c>
      <c r="AC142" s="328" t="str">
        <f>IFERROR(VLOOKUP(AC140,'P1'!$B:$AP,31,FALSE),"")</f>
        <v/>
      </c>
      <c r="AD142" s="328" t="str">
        <f>IFERROR(VLOOKUP(AD140,'P1'!$B:$AP,31,FALSE),"")</f>
        <v/>
      </c>
      <c r="AE142" s="328" t="str">
        <f>IFERROR(VLOOKUP(AE140,'P1'!$B:$AP,31,FALSE),"")</f>
        <v/>
      </c>
      <c r="AF142" s="328" t="str">
        <f>IFERROR(VLOOKUP(AF140,'P1'!$B:$AP,31,FALSE),"")</f>
        <v/>
      </c>
      <c r="AG142" s="328" t="str">
        <f>IFERROR(VLOOKUP(AG140,'P1'!$B:$AP,31,FALSE),"")</f>
        <v/>
      </c>
      <c r="AH142" s="328" t="str">
        <f>IFERROR(VLOOKUP(AH140,'P1'!$B:$AP,31,FALSE),"")</f>
        <v/>
      </c>
      <c r="AI142" s="328" t="str">
        <f>IFERROR(VLOOKUP(AI140,'P1'!$B:$AP,31,FALSE),"")</f>
        <v/>
      </c>
      <c r="AJ142" s="328" t="str">
        <f>IFERROR(VLOOKUP(AJ140,'P1'!$B:$AP,31,FALSE),"")</f>
        <v/>
      </c>
      <c r="AK142" s="328" t="str">
        <f>IFERROR(VLOOKUP(AK140,'P1'!$B:$AP,31,FALSE),"")</f>
        <v/>
      </c>
      <c r="AL142" s="328" t="str">
        <f>IFERROR(VLOOKUP(AL140,'P1'!$B:$AP,31,FALSE),"")</f>
        <v/>
      </c>
      <c r="AM142" s="328" t="str">
        <f>IFERROR(VLOOKUP(AM140,'P1'!$B:$AP,31,FALSE),"")</f>
        <v/>
      </c>
      <c r="AN142" s="550"/>
      <c r="AO142" s="528"/>
      <c r="AP142" s="555"/>
      <c r="AQ142" s="556"/>
      <c r="AR142" s="528"/>
      <c r="AS142" s="528"/>
      <c r="AT142" s="529"/>
      <c r="AU142" s="329"/>
      <c r="AV142" s="329"/>
      <c r="AX142" s="329"/>
      <c r="AY142" s="329"/>
    </row>
    <row r="143" spans="1:51" s="302" customFormat="1" ht="12" customHeight="1">
      <c r="A143" s="530">
        <v>41</v>
      </c>
      <c r="B143" s="533"/>
      <c r="C143" s="536"/>
      <c r="D143" s="539" t="s">
        <v>400</v>
      </c>
      <c r="E143" s="319"/>
      <c r="F143" s="542"/>
      <c r="G143" s="543"/>
      <c r="H143" s="320" t="s">
        <v>401</v>
      </c>
      <c r="I143" s="321"/>
      <c r="J143" s="321"/>
      <c r="K143" s="321"/>
      <c r="L143" s="321"/>
      <c r="M143" s="321"/>
      <c r="N143" s="321"/>
      <c r="O143" s="321"/>
      <c r="P143" s="321"/>
      <c r="Q143" s="321"/>
      <c r="R143" s="321"/>
      <c r="S143" s="321"/>
      <c r="T143" s="321"/>
      <c r="U143" s="321"/>
      <c r="V143" s="321"/>
      <c r="W143" s="321"/>
      <c r="X143" s="321"/>
      <c r="Y143" s="321"/>
      <c r="Z143" s="321"/>
      <c r="AA143" s="321"/>
      <c r="AB143" s="321"/>
      <c r="AC143" s="321"/>
      <c r="AD143" s="321"/>
      <c r="AE143" s="321"/>
      <c r="AF143" s="321"/>
      <c r="AG143" s="321"/>
      <c r="AH143" s="321"/>
      <c r="AI143" s="321"/>
      <c r="AJ143" s="321"/>
      <c r="AK143" s="321"/>
      <c r="AL143" s="321"/>
      <c r="AM143" s="321"/>
      <c r="AN143" s="548">
        <f t="shared" ref="AN143" si="154">IF(LEFT($AN$1,6)="共同生活援助",SUM(I144:AM144),SUM(I144:AM145))</f>
        <v>0</v>
      </c>
      <c r="AO143" s="526">
        <f>IF($AN$3="４週",AN143/4,AN143/(DAY(EOMONTH($I$21,0))/7))</f>
        <v>0</v>
      </c>
      <c r="AP143" s="551"/>
      <c r="AQ143" s="552"/>
      <c r="AR143" s="526" t="str">
        <f t="shared" ref="AR143" si="155">IF($AN$3="４週",AU144,AV144)</f>
        <v/>
      </c>
      <c r="AS143" s="526"/>
      <c r="AT143" s="529"/>
      <c r="AU143" s="322" t="s">
        <v>402</v>
      </c>
      <c r="AV143" s="322" t="s">
        <v>403</v>
      </c>
      <c r="AX143" s="322" t="s">
        <v>404</v>
      </c>
      <c r="AY143" s="322" t="s">
        <v>405</v>
      </c>
    </row>
    <row r="144" spans="1:51" s="302" customFormat="1" ht="12" customHeight="1">
      <c r="A144" s="531"/>
      <c r="B144" s="534"/>
      <c r="C144" s="537"/>
      <c r="D144" s="540"/>
      <c r="E144" s="323"/>
      <c r="F144" s="544"/>
      <c r="G144" s="545"/>
      <c r="H144" s="324" t="s">
        <v>406</v>
      </c>
      <c r="I144" s="328" t="str">
        <f>IFERROR(VLOOKUP(I143,'P1'!$B:$AP,41,FALSE),"")</f>
        <v/>
      </c>
      <c r="J144" s="328" t="str">
        <f>IFERROR(VLOOKUP(J143,'P1'!$B:$AP,41,FALSE),"")</f>
        <v/>
      </c>
      <c r="K144" s="328" t="str">
        <f>IFERROR(VLOOKUP(K143,'P1'!$B:$AP,41,FALSE),"")</f>
        <v/>
      </c>
      <c r="L144" s="328" t="str">
        <f>IFERROR(VLOOKUP(L143,'P1'!$B:$AP,41,FALSE),"")</f>
        <v/>
      </c>
      <c r="M144" s="328" t="str">
        <f>IFERROR(VLOOKUP(M143,'P1'!$B:$AP,41,FALSE),"")</f>
        <v/>
      </c>
      <c r="N144" s="328" t="str">
        <f>IFERROR(VLOOKUP(N143,'P1'!$B:$AP,41,FALSE),"")</f>
        <v/>
      </c>
      <c r="O144" s="328" t="str">
        <f>IFERROR(VLOOKUP(O143,'P1'!$B:$AP,41,FALSE),"")</f>
        <v/>
      </c>
      <c r="P144" s="328" t="str">
        <f>IFERROR(VLOOKUP(P143,'P1'!$B:$AP,41,FALSE),"")</f>
        <v/>
      </c>
      <c r="Q144" s="328" t="str">
        <f>IFERROR(VLOOKUP(Q143,'P1'!$B:$AP,41,FALSE),"")</f>
        <v/>
      </c>
      <c r="R144" s="328" t="str">
        <f>IFERROR(VLOOKUP(R143,'P1'!$B:$AP,41,FALSE),"")</f>
        <v/>
      </c>
      <c r="S144" s="328" t="str">
        <f>IFERROR(VLOOKUP(S143,'P1'!$B:$AP,41,FALSE),"")</f>
        <v/>
      </c>
      <c r="T144" s="328" t="str">
        <f>IFERROR(VLOOKUP(T143,'P1'!$B:$AP,41,FALSE),"")</f>
        <v/>
      </c>
      <c r="U144" s="328" t="str">
        <f>IFERROR(VLOOKUP(U143,'P1'!$B:$AP,41,FALSE),"")</f>
        <v/>
      </c>
      <c r="V144" s="328" t="str">
        <f>IFERROR(VLOOKUP(V143,'P1'!$B:$AP,41,FALSE),"")</f>
        <v/>
      </c>
      <c r="W144" s="328" t="str">
        <f>IFERROR(VLOOKUP(W143,'P1'!$B:$AP,41,FALSE),"")</f>
        <v/>
      </c>
      <c r="X144" s="328" t="str">
        <f>IFERROR(VLOOKUP(X143,'P1'!$B:$AP,41,FALSE),"")</f>
        <v/>
      </c>
      <c r="Y144" s="328" t="str">
        <f>IFERROR(VLOOKUP(Y143,'P1'!$B:$AP,41,FALSE),"")</f>
        <v/>
      </c>
      <c r="Z144" s="328" t="str">
        <f>IFERROR(VLOOKUP(Z143,'P1'!$B:$AP,41,FALSE),"")</f>
        <v/>
      </c>
      <c r="AA144" s="328" t="str">
        <f>IFERROR(VLOOKUP(AA143,'P1'!$B:$AP,41,FALSE),"")</f>
        <v/>
      </c>
      <c r="AB144" s="328" t="str">
        <f>IFERROR(VLOOKUP(AB143,'P1'!$B:$AP,41,FALSE),"")</f>
        <v/>
      </c>
      <c r="AC144" s="328" t="str">
        <f>IFERROR(VLOOKUP(AC143,'P1'!$B:$AP,41,FALSE),"")</f>
        <v/>
      </c>
      <c r="AD144" s="328" t="str">
        <f>IFERROR(VLOOKUP(AD143,'P1'!$B:$AP,41,FALSE),"")</f>
        <v/>
      </c>
      <c r="AE144" s="328" t="str">
        <f>IFERROR(VLOOKUP(AE143,'P1'!$B:$AP,41,FALSE),"")</f>
        <v/>
      </c>
      <c r="AF144" s="328" t="str">
        <f>IFERROR(VLOOKUP(AF143,'P1'!$B:$AP,41,FALSE),"")</f>
        <v/>
      </c>
      <c r="AG144" s="328" t="str">
        <f>IFERROR(VLOOKUP(AG143,'P1'!$B:$AP,41,FALSE),"")</f>
        <v/>
      </c>
      <c r="AH144" s="328" t="str">
        <f>IFERROR(VLOOKUP(AH143,'P1'!$B:$AP,41,FALSE),"")</f>
        <v/>
      </c>
      <c r="AI144" s="328" t="str">
        <f>IFERROR(VLOOKUP(AI143,'P1'!$B:$AP,41,FALSE),"")</f>
        <v/>
      </c>
      <c r="AJ144" s="328" t="str">
        <f>IFERROR(VLOOKUP(AJ143,'P1'!$B:$AP,41,FALSE),"")</f>
        <v/>
      </c>
      <c r="AK144" s="328" t="str">
        <f>IFERROR(VLOOKUP(AK143,'P1'!$B:$AP,41,FALSE),"")</f>
        <v/>
      </c>
      <c r="AL144" s="328" t="str">
        <f>IFERROR(VLOOKUP(AL143,'P1'!$B:$AP,41,FALSE),"")</f>
        <v/>
      </c>
      <c r="AM144" s="328" t="str">
        <f>IFERROR(VLOOKUP(AM143,'P1'!$B:$AP,41,FALSE),"")</f>
        <v/>
      </c>
      <c r="AN144" s="549"/>
      <c r="AO144" s="527"/>
      <c r="AP144" s="553"/>
      <c r="AQ144" s="554"/>
      <c r="AR144" s="527"/>
      <c r="AS144" s="527"/>
      <c r="AT144" s="529"/>
      <c r="AU144" s="326" t="str">
        <f t="shared" ref="AU144" si="156">IFERROR(IF($D143="□",($AO143/$AK$6),($AO143/$AK$8)),"")</f>
        <v/>
      </c>
      <c r="AV144" s="326" t="str">
        <f t="shared" ref="AV144" si="157">IFERROR(IF($D143="□",($AN143/$AO$6),($AN143/$AO$8)),"")</f>
        <v/>
      </c>
      <c r="AX144" s="326" t="s">
        <v>565</v>
      </c>
      <c r="AY144" s="326" t="s">
        <v>565</v>
      </c>
    </row>
    <row r="145" spans="1:51" s="302" customFormat="1" ht="12" customHeight="1">
      <c r="A145" s="532"/>
      <c r="B145" s="535"/>
      <c r="C145" s="538"/>
      <c r="D145" s="541"/>
      <c r="E145" s="323"/>
      <c r="F145" s="546"/>
      <c r="G145" s="547"/>
      <c r="H145" s="327" t="s">
        <v>407</v>
      </c>
      <c r="I145" s="328" t="str">
        <f>IFERROR(VLOOKUP(I143,'P1'!$B:$AP,31,FALSE),"")</f>
        <v/>
      </c>
      <c r="J145" s="328" t="str">
        <f>IFERROR(VLOOKUP(J143,'P1'!$B:$AP,31,FALSE),"")</f>
        <v/>
      </c>
      <c r="K145" s="328" t="str">
        <f>IFERROR(VLOOKUP(K143,'P1'!$B:$AP,31,FALSE),"")</f>
        <v/>
      </c>
      <c r="L145" s="328" t="str">
        <f>IFERROR(VLOOKUP(L143,'P1'!$B:$AP,31,FALSE),"")</f>
        <v/>
      </c>
      <c r="M145" s="328" t="str">
        <f>IFERROR(VLOOKUP(M143,'P1'!$B:$AP,31,FALSE),"")</f>
        <v/>
      </c>
      <c r="N145" s="328" t="str">
        <f>IFERROR(VLOOKUP(N143,'P1'!$B:$AP,31,FALSE),"")</f>
        <v/>
      </c>
      <c r="O145" s="328" t="str">
        <f>IFERROR(VLOOKUP(O143,'P1'!$B:$AP,31,FALSE),"")</f>
        <v/>
      </c>
      <c r="P145" s="328" t="str">
        <f>IFERROR(VLOOKUP(P143,'P1'!$B:$AP,31,FALSE),"")</f>
        <v/>
      </c>
      <c r="Q145" s="328" t="str">
        <f>IFERROR(VLOOKUP(Q143,'P1'!$B:$AP,31,FALSE),"")</f>
        <v/>
      </c>
      <c r="R145" s="328" t="str">
        <f>IFERROR(VLOOKUP(R143,'P1'!$B:$AP,31,FALSE),"")</f>
        <v/>
      </c>
      <c r="S145" s="328" t="str">
        <f>IFERROR(VLOOKUP(S143,'P1'!$B:$AP,31,FALSE),"")</f>
        <v/>
      </c>
      <c r="T145" s="328" t="str">
        <f>IFERROR(VLOOKUP(T143,'P1'!$B:$AP,31,FALSE),"")</f>
        <v/>
      </c>
      <c r="U145" s="328" t="str">
        <f>IFERROR(VLOOKUP(U143,'P1'!$B:$AP,31,FALSE),"")</f>
        <v/>
      </c>
      <c r="V145" s="328" t="str">
        <f>IFERROR(VLOOKUP(V143,'P1'!$B:$AP,31,FALSE),"")</f>
        <v/>
      </c>
      <c r="W145" s="328" t="str">
        <f>IFERROR(VLOOKUP(W143,'P1'!$B:$AP,31,FALSE),"")</f>
        <v/>
      </c>
      <c r="X145" s="328" t="str">
        <f>IFERROR(VLOOKUP(X143,'P1'!$B:$AP,31,FALSE),"")</f>
        <v/>
      </c>
      <c r="Y145" s="328" t="str">
        <f>IFERROR(VLOOKUP(Y143,'P1'!$B:$AP,31,FALSE),"")</f>
        <v/>
      </c>
      <c r="Z145" s="328" t="str">
        <f>IFERROR(VLOOKUP(Z143,'P1'!$B:$AP,31,FALSE),"")</f>
        <v/>
      </c>
      <c r="AA145" s="328" t="str">
        <f>IFERROR(VLOOKUP(AA143,'P1'!$B:$AP,31,FALSE),"")</f>
        <v/>
      </c>
      <c r="AB145" s="328" t="str">
        <f>IFERROR(VLOOKUP(AB143,'P1'!$B:$AP,31,FALSE),"")</f>
        <v/>
      </c>
      <c r="AC145" s="328" t="str">
        <f>IFERROR(VLOOKUP(AC143,'P1'!$B:$AP,31,FALSE),"")</f>
        <v/>
      </c>
      <c r="AD145" s="328" t="str">
        <f>IFERROR(VLOOKUP(AD143,'P1'!$B:$AP,31,FALSE),"")</f>
        <v/>
      </c>
      <c r="AE145" s="328" t="str">
        <f>IFERROR(VLOOKUP(AE143,'P1'!$B:$AP,31,FALSE),"")</f>
        <v/>
      </c>
      <c r="AF145" s="328" t="str">
        <f>IFERROR(VLOOKUP(AF143,'P1'!$B:$AP,31,FALSE),"")</f>
        <v/>
      </c>
      <c r="AG145" s="328" t="str">
        <f>IFERROR(VLOOKUP(AG143,'P1'!$B:$AP,31,FALSE),"")</f>
        <v/>
      </c>
      <c r="AH145" s="328" t="str">
        <f>IFERROR(VLOOKUP(AH143,'P1'!$B:$AP,31,FALSE),"")</f>
        <v/>
      </c>
      <c r="AI145" s="328" t="str">
        <f>IFERROR(VLOOKUP(AI143,'P1'!$B:$AP,31,FALSE),"")</f>
        <v/>
      </c>
      <c r="AJ145" s="328" t="str">
        <f>IFERROR(VLOOKUP(AJ143,'P1'!$B:$AP,31,FALSE),"")</f>
        <v/>
      </c>
      <c r="AK145" s="328" t="str">
        <f>IFERROR(VLOOKUP(AK143,'P1'!$B:$AP,31,FALSE),"")</f>
        <v/>
      </c>
      <c r="AL145" s="328" t="str">
        <f>IFERROR(VLOOKUP(AL143,'P1'!$B:$AP,31,FALSE),"")</f>
        <v/>
      </c>
      <c r="AM145" s="328" t="str">
        <f>IFERROR(VLOOKUP(AM143,'P1'!$B:$AP,31,FALSE),"")</f>
        <v/>
      </c>
      <c r="AN145" s="550"/>
      <c r="AO145" s="528"/>
      <c r="AP145" s="555"/>
      <c r="AQ145" s="556"/>
      <c r="AR145" s="528"/>
      <c r="AS145" s="528"/>
      <c r="AT145" s="529"/>
      <c r="AU145" s="329"/>
      <c r="AV145" s="329"/>
      <c r="AX145" s="329"/>
      <c r="AY145" s="329"/>
    </row>
    <row r="146" spans="1:51" s="302" customFormat="1" ht="12" customHeight="1">
      <c r="A146" s="530">
        <v>42</v>
      </c>
      <c r="B146" s="533"/>
      <c r="C146" s="536"/>
      <c r="D146" s="539" t="s">
        <v>400</v>
      </c>
      <c r="E146" s="319"/>
      <c r="F146" s="542"/>
      <c r="G146" s="543"/>
      <c r="H146" s="320" t="s">
        <v>401</v>
      </c>
      <c r="I146" s="321"/>
      <c r="J146" s="321"/>
      <c r="K146" s="321"/>
      <c r="L146" s="321"/>
      <c r="M146" s="321"/>
      <c r="N146" s="321"/>
      <c r="O146" s="321"/>
      <c r="P146" s="321"/>
      <c r="Q146" s="321"/>
      <c r="R146" s="321"/>
      <c r="S146" s="321"/>
      <c r="T146" s="321"/>
      <c r="U146" s="321"/>
      <c r="V146" s="321"/>
      <c r="W146" s="321"/>
      <c r="X146" s="321"/>
      <c r="Y146" s="321"/>
      <c r="Z146" s="321"/>
      <c r="AA146" s="321"/>
      <c r="AB146" s="321"/>
      <c r="AC146" s="321"/>
      <c r="AD146" s="321"/>
      <c r="AE146" s="321"/>
      <c r="AF146" s="321"/>
      <c r="AG146" s="321"/>
      <c r="AH146" s="321"/>
      <c r="AI146" s="321"/>
      <c r="AJ146" s="321"/>
      <c r="AK146" s="321"/>
      <c r="AL146" s="321"/>
      <c r="AM146" s="321"/>
      <c r="AN146" s="548">
        <f t="shared" ref="AN146" si="158">IF(LEFT($AN$1,6)="共同生活援助",SUM(I147:AM147),SUM(I147:AM148))</f>
        <v>0</v>
      </c>
      <c r="AO146" s="526">
        <f>IF($AN$3="４週",AN146/4,AN146/(DAY(EOMONTH($I$21,0))/7))</f>
        <v>0</v>
      </c>
      <c r="AP146" s="551"/>
      <c r="AQ146" s="552"/>
      <c r="AR146" s="526" t="str">
        <f t="shared" ref="AR146" si="159">IF($AN$3="４週",AU147,AV147)</f>
        <v/>
      </c>
      <c r="AS146" s="526"/>
      <c r="AT146" s="529"/>
      <c r="AU146" s="322" t="s">
        <v>402</v>
      </c>
      <c r="AV146" s="322" t="s">
        <v>403</v>
      </c>
      <c r="AX146" s="322" t="s">
        <v>404</v>
      </c>
      <c r="AY146" s="322" t="s">
        <v>405</v>
      </c>
    </row>
    <row r="147" spans="1:51" s="302" customFormat="1" ht="12" customHeight="1">
      <c r="A147" s="531"/>
      <c r="B147" s="534"/>
      <c r="C147" s="537"/>
      <c r="D147" s="540"/>
      <c r="E147" s="323"/>
      <c r="F147" s="544"/>
      <c r="G147" s="545"/>
      <c r="H147" s="324" t="s">
        <v>406</v>
      </c>
      <c r="I147" s="328" t="str">
        <f>IFERROR(VLOOKUP(I146,'P1'!$B:$AP,41,FALSE),"")</f>
        <v/>
      </c>
      <c r="J147" s="328" t="str">
        <f>IFERROR(VLOOKUP(J146,'P1'!$B:$AP,41,FALSE),"")</f>
        <v/>
      </c>
      <c r="K147" s="328" t="str">
        <f>IFERROR(VLOOKUP(K146,'P1'!$B:$AP,41,FALSE),"")</f>
        <v/>
      </c>
      <c r="L147" s="328" t="str">
        <f>IFERROR(VLOOKUP(L146,'P1'!$B:$AP,41,FALSE),"")</f>
        <v/>
      </c>
      <c r="M147" s="328" t="str">
        <f>IFERROR(VLOOKUP(M146,'P1'!$B:$AP,41,FALSE),"")</f>
        <v/>
      </c>
      <c r="N147" s="328" t="str">
        <f>IFERROR(VLOOKUP(N146,'P1'!$B:$AP,41,FALSE),"")</f>
        <v/>
      </c>
      <c r="O147" s="328" t="str">
        <f>IFERROR(VLOOKUP(O146,'P1'!$B:$AP,41,FALSE),"")</f>
        <v/>
      </c>
      <c r="P147" s="328" t="str">
        <f>IFERROR(VLOOKUP(P146,'P1'!$B:$AP,41,FALSE),"")</f>
        <v/>
      </c>
      <c r="Q147" s="328" t="str">
        <f>IFERROR(VLOOKUP(Q146,'P1'!$B:$AP,41,FALSE),"")</f>
        <v/>
      </c>
      <c r="R147" s="328" t="str">
        <f>IFERROR(VLOOKUP(R146,'P1'!$B:$AP,41,FALSE),"")</f>
        <v/>
      </c>
      <c r="S147" s="328" t="str">
        <f>IFERROR(VLOOKUP(S146,'P1'!$B:$AP,41,FALSE),"")</f>
        <v/>
      </c>
      <c r="T147" s="328" t="str">
        <f>IFERROR(VLOOKUP(T146,'P1'!$B:$AP,41,FALSE),"")</f>
        <v/>
      </c>
      <c r="U147" s="328" t="str">
        <f>IFERROR(VLOOKUP(U146,'P1'!$B:$AP,41,FALSE),"")</f>
        <v/>
      </c>
      <c r="V147" s="328" t="str">
        <f>IFERROR(VLOOKUP(V146,'P1'!$B:$AP,41,FALSE),"")</f>
        <v/>
      </c>
      <c r="W147" s="328" t="str">
        <f>IFERROR(VLOOKUP(W146,'P1'!$B:$AP,41,FALSE),"")</f>
        <v/>
      </c>
      <c r="X147" s="328" t="str">
        <f>IFERROR(VLOOKUP(X146,'P1'!$B:$AP,41,FALSE),"")</f>
        <v/>
      </c>
      <c r="Y147" s="328" t="str">
        <f>IFERROR(VLOOKUP(Y146,'P1'!$B:$AP,41,FALSE),"")</f>
        <v/>
      </c>
      <c r="Z147" s="328" t="str">
        <f>IFERROR(VLOOKUP(Z146,'P1'!$B:$AP,41,FALSE),"")</f>
        <v/>
      </c>
      <c r="AA147" s="328" t="str">
        <f>IFERROR(VLOOKUP(AA146,'P1'!$B:$AP,41,FALSE),"")</f>
        <v/>
      </c>
      <c r="AB147" s="328" t="str">
        <f>IFERROR(VLOOKUP(AB146,'P1'!$B:$AP,41,FALSE),"")</f>
        <v/>
      </c>
      <c r="AC147" s="328" t="str">
        <f>IFERROR(VLOOKUP(AC146,'P1'!$B:$AP,41,FALSE),"")</f>
        <v/>
      </c>
      <c r="AD147" s="328" t="str">
        <f>IFERROR(VLOOKUP(AD146,'P1'!$B:$AP,41,FALSE),"")</f>
        <v/>
      </c>
      <c r="AE147" s="328" t="str">
        <f>IFERROR(VLOOKUP(AE146,'P1'!$B:$AP,41,FALSE),"")</f>
        <v/>
      </c>
      <c r="AF147" s="328" t="str">
        <f>IFERROR(VLOOKUP(AF146,'P1'!$B:$AP,41,FALSE),"")</f>
        <v/>
      </c>
      <c r="AG147" s="328" t="str">
        <f>IFERROR(VLOOKUP(AG146,'P1'!$B:$AP,41,FALSE),"")</f>
        <v/>
      </c>
      <c r="AH147" s="328" t="str">
        <f>IFERROR(VLOOKUP(AH146,'P1'!$B:$AP,41,FALSE),"")</f>
        <v/>
      </c>
      <c r="AI147" s="328" t="str">
        <f>IFERROR(VLOOKUP(AI146,'P1'!$B:$AP,41,FALSE),"")</f>
        <v/>
      </c>
      <c r="AJ147" s="328" t="str">
        <f>IFERROR(VLOOKUP(AJ146,'P1'!$B:$AP,41,FALSE),"")</f>
        <v/>
      </c>
      <c r="AK147" s="328" t="str">
        <f>IFERROR(VLOOKUP(AK146,'P1'!$B:$AP,41,FALSE),"")</f>
        <v/>
      </c>
      <c r="AL147" s="328" t="str">
        <f>IFERROR(VLOOKUP(AL146,'P1'!$B:$AP,41,FALSE),"")</f>
        <v/>
      </c>
      <c r="AM147" s="328" t="str">
        <f>IFERROR(VLOOKUP(AM146,'P1'!$B:$AP,41,FALSE),"")</f>
        <v/>
      </c>
      <c r="AN147" s="549"/>
      <c r="AO147" s="527"/>
      <c r="AP147" s="553"/>
      <c r="AQ147" s="554"/>
      <c r="AR147" s="527"/>
      <c r="AS147" s="527"/>
      <c r="AT147" s="529"/>
      <c r="AU147" s="326" t="str">
        <f t="shared" ref="AU147" si="160">IFERROR(IF($D146="□",($AO146/$AK$6),($AO146/$AK$8)),"")</f>
        <v/>
      </c>
      <c r="AV147" s="326" t="str">
        <f t="shared" ref="AV147" si="161">IFERROR(IF($D146="□",($AN146/$AO$6),($AN146/$AO$8)),"")</f>
        <v/>
      </c>
      <c r="AX147" s="326" t="s">
        <v>565</v>
      </c>
      <c r="AY147" s="326" t="s">
        <v>565</v>
      </c>
    </row>
    <row r="148" spans="1:51" s="302" customFormat="1" ht="12" customHeight="1">
      <c r="A148" s="532"/>
      <c r="B148" s="535"/>
      <c r="C148" s="538"/>
      <c r="D148" s="541"/>
      <c r="E148" s="323"/>
      <c r="F148" s="546"/>
      <c r="G148" s="547"/>
      <c r="H148" s="327" t="s">
        <v>407</v>
      </c>
      <c r="I148" s="328" t="str">
        <f>IFERROR(VLOOKUP(I146,'P1'!$B:$AP,31,FALSE),"")</f>
        <v/>
      </c>
      <c r="J148" s="328" t="str">
        <f>IFERROR(VLOOKUP(J146,'P1'!$B:$AP,31,FALSE),"")</f>
        <v/>
      </c>
      <c r="K148" s="328" t="str">
        <f>IFERROR(VLOOKUP(K146,'P1'!$B:$AP,31,FALSE),"")</f>
        <v/>
      </c>
      <c r="L148" s="328" t="str">
        <f>IFERROR(VLOOKUP(L146,'P1'!$B:$AP,31,FALSE),"")</f>
        <v/>
      </c>
      <c r="M148" s="328" t="str">
        <f>IFERROR(VLOOKUP(M146,'P1'!$B:$AP,31,FALSE),"")</f>
        <v/>
      </c>
      <c r="N148" s="328" t="str">
        <f>IFERROR(VLOOKUP(N146,'P1'!$B:$AP,31,FALSE),"")</f>
        <v/>
      </c>
      <c r="O148" s="328" t="str">
        <f>IFERROR(VLOOKUP(O146,'P1'!$B:$AP,31,FALSE),"")</f>
        <v/>
      </c>
      <c r="P148" s="328" t="str">
        <f>IFERROR(VLOOKUP(P146,'P1'!$B:$AP,31,FALSE),"")</f>
        <v/>
      </c>
      <c r="Q148" s="328" t="str">
        <f>IFERROR(VLOOKUP(Q146,'P1'!$B:$AP,31,FALSE),"")</f>
        <v/>
      </c>
      <c r="R148" s="328" t="str">
        <f>IFERROR(VLOOKUP(R146,'P1'!$B:$AP,31,FALSE),"")</f>
        <v/>
      </c>
      <c r="S148" s="328" t="str">
        <f>IFERROR(VLOOKUP(S146,'P1'!$B:$AP,31,FALSE),"")</f>
        <v/>
      </c>
      <c r="T148" s="328" t="str">
        <f>IFERROR(VLOOKUP(T146,'P1'!$B:$AP,31,FALSE),"")</f>
        <v/>
      </c>
      <c r="U148" s="328" t="str">
        <f>IFERROR(VLOOKUP(U146,'P1'!$B:$AP,31,FALSE),"")</f>
        <v/>
      </c>
      <c r="V148" s="328" t="str">
        <f>IFERROR(VLOOKUP(V146,'P1'!$B:$AP,31,FALSE),"")</f>
        <v/>
      </c>
      <c r="W148" s="328" t="str">
        <f>IFERROR(VLOOKUP(W146,'P1'!$B:$AP,31,FALSE),"")</f>
        <v/>
      </c>
      <c r="X148" s="328" t="str">
        <f>IFERROR(VLOOKUP(X146,'P1'!$B:$AP,31,FALSE),"")</f>
        <v/>
      </c>
      <c r="Y148" s="328" t="str">
        <f>IFERROR(VLOOKUP(Y146,'P1'!$B:$AP,31,FALSE),"")</f>
        <v/>
      </c>
      <c r="Z148" s="328" t="str">
        <f>IFERROR(VLOOKUP(Z146,'P1'!$B:$AP,31,FALSE),"")</f>
        <v/>
      </c>
      <c r="AA148" s="328" t="str">
        <f>IFERROR(VLOOKUP(AA146,'P1'!$B:$AP,31,FALSE),"")</f>
        <v/>
      </c>
      <c r="AB148" s="328" t="str">
        <f>IFERROR(VLOOKUP(AB146,'P1'!$B:$AP,31,FALSE),"")</f>
        <v/>
      </c>
      <c r="AC148" s="328" t="str">
        <f>IFERROR(VLOOKUP(AC146,'P1'!$B:$AP,31,FALSE),"")</f>
        <v/>
      </c>
      <c r="AD148" s="328" t="str">
        <f>IFERROR(VLOOKUP(AD146,'P1'!$B:$AP,31,FALSE),"")</f>
        <v/>
      </c>
      <c r="AE148" s="328" t="str">
        <f>IFERROR(VLOOKUP(AE146,'P1'!$B:$AP,31,FALSE),"")</f>
        <v/>
      </c>
      <c r="AF148" s="328" t="str">
        <f>IFERROR(VLOOKUP(AF146,'P1'!$B:$AP,31,FALSE),"")</f>
        <v/>
      </c>
      <c r="AG148" s="328" t="str">
        <f>IFERROR(VLOOKUP(AG146,'P1'!$B:$AP,31,FALSE),"")</f>
        <v/>
      </c>
      <c r="AH148" s="328" t="str">
        <f>IFERROR(VLOOKUP(AH146,'P1'!$B:$AP,31,FALSE),"")</f>
        <v/>
      </c>
      <c r="AI148" s="328" t="str">
        <f>IFERROR(VLOOKUP(AI146,'P1'!$B:$AP,31,FALSE),"")</f>
        <v/>
      </c>
      <c r="AJ148" s="328" t="str">
        <f>IFERROR(VLOOKUP(AJ146,'P1'!$B:$AP,31,FALSE),"")</f>
        <v/>
      </c>
      <c r="AK148" s="328" t="str">
        <f>IFERROR(VLOOKUP(AK146,'P1'!$B:$AP,31,FALSE),"")</f>
        <v/>
      </c>
      <c r="AL148" s="328" t="str">
        <f>IFERROR(VLOOKUP(AL146,'P1'!$B:$AP,31,FALSE),"")</f>
        <v/>
      </c>
      <c r="AM148" s="328" t="str">
        <f>IFERROR(VLOOKUP(AM146,'P1'!$B:$AP,31,FALSE),"")</f>
        <v/>
      </c>
      <c r="AN148" s="550"/>
      <c r="AO148" s="528"/>
      <c r="AP148" s="555"/>
      <c r="AQ148" s="556"/>
      <c r="AR148" s="528"/>
      <c r="AS148" s="528"/>
      <c r="AT148" s="529"/>
      <c r="AU148" s="329"/>
      <c r="AV148" s="329"/>
      <c r="AX148" s="329"/>
      <c r="AY148" s="329"/>
    </row>
    <row r="149" spans="1:51" s="302" customFormat="1" ht="12" customHeight="1">
      <c r="A149" s="530">
        <v>43</v>
      </c>
      <c r="B149" s="533"/>
      <c r="C149" s="536"/>
      <c r="D149" s="539" t="s">
        <v>400</v>
      </c>
      <c r="E149" s="319"/>
      <c r="F149" s="542"/>
      <c r="G149" s="543"/>
      <c r="H149" s="320" t="s">
        <v>401</v>
      </c>
      <c r="I149" s="321"/>
      <c r="J149" s="321"/>
      <c r="K149" s="321"/>
      <c r="L149" s="321"/>
      <c r="M149" s="321"/>
      <c r="N149" s="321"/>
      <c r="O149" s="321"/>
      <c r="P149" s="321"/>
      <c r="Q149" s="321"/>
      <c r="R149" s="321"/>
      <c r="S149" s="321"/>
      <c r="T149" s="321"/>
      <c r="U149" s="321"/>
      <c r="V149" s="321"/>
      <c r="W149" s="321"/>
      <c r="X149" s="321"/>
      <c r="Y149" s="321"/>
      <c r="Z149" s="321"/>
      <c r="AA149" s="321"/>
      <c r="AB149" s="321"/>
      <c r="AC149" s="321"/>
      <c r="AD149" s="321"/>
      <c r="AE149" s="321"/>
      <c r="AF149" s="321"/>
      <c r="AG149" s="321"/>
      <c r="AH149" s="321"/>
      <c r="AI149" s="321"/>
      <c r="AJ149" s="321"/>
      <c r="AK149" s="321"/>
      <c r="AL149" s="321"/>
      <c r="AM149" s="321"/>
      <c r="AN149" s="548">
        <f t="shared" ref="AN149" si="162">IF(LEFT($AN$1,6)="共同生活援助",SUM(I150:AM150),SUM(I150:AM151))</f>
        <v>0</v>
      </c>
      <c r="AO149" s="526">
        <f>IF($AN$3="４週",AN149/4,AN149/(DAY(EOMONTH($I$21,0))/7))</f>
        <v>0</v>
      </c>
      <c r="AP149" s="551"/>
      <c r="AQ149" s="552"/>
      <c r="AR149" s="526" t="str">
        <f t="shared" ref="AR149" si="163">IF($AN$3="４週",AU150,AV150)</f>
        <v/>
      </c>
      <c r="AS149" s="526"/>
      <c r="AT149" s="529"/>
      <c r="AU149" s="322" t="s">
        <v>402</v>
      </c>
      <c r="AV149" s="322" t="s">
        <v>403</v>
      </c>
      <c r="AX149" s="322" t="s">
        <v>404</v>
      </c>
      <c r="AY149" s="322" t="s">
        <v>405</v>
      </c>
    </row>
    <row r="150" spans="1:51" s="302" customFormat="1" ht="12" customHeight="1">
      <c r="A150" s="531"/>
      <c r="B150" s="534"/>
      <c r="C150" s="537"/>
      <c r="D150" s="540"/>
      <c r="E150" s="323"/>
      <c r="F150" s="544"/>
      <c r="G150" s="545"/>
      <c r="H150" s="324" t="s">
        <v>406</v>
      </c>
      <c r="I150" s="328" t="str">
        <f>IFERROR(VLOOKUP(I149,'P1'!$B:$AP,41,FALSE),"")</f>
        <v/>
      </c>
      <c r="J150" s="328" t="str">
        <f>IFERROR(VLOOKUP(J149,'P1'!$B:$AP,41,FALSE),"")</f>
        <v/>
      </c>
      <c r="K150" s="328" t="str">
        <f>IFERROR(VLOOKUP(K149,'P1'!$B:$AP,41,FALSE),"")</f>
        <v/>
      </c>
      <c r="L150" s="328" t="str">
        <f>IFERROR(VLOOKUP(L149,'P1'!$B:$AP,41,FALSE),"")</f>
        <v/>
      </c>
      <c r="M150" s="328" t="str">
        <f>IFERROR(VLOOKUP(M149,'P1'!$B:$AP,41,FALSE),"")</f>
        <v/>
      </c>
      <c r="N150" s="328" t="str">
        <f>IFERROR(VLOOKUP(N149,'P1'!$B:$AP,41,FALSE),"")</f>
        <v/>
      </c>
      <c r="O150" s="328" t="str">
        <f>IFERROR(VLOOKUP(O149,'P1'!$B:$AP,41,FALSE),"")</f>
        <v/>
      </c>
      <c r="P150" s="328" t="str">
        <f>IFERROR(VLOOKUP(P149,'P1'!$B:$AP,41,FALSE),"")</f>
        <v/>
      </c>
      <c r="Q150" s="328" t="str">
        <f>IFERROR(VLOOKUP(Q149,'P1'!$B:$AP,41,FALSE),"")</f>
        <v/>
      </c>
      <c r="R150" s="328" t="str">
        <f>IFERROR(VLOOKUP(R149,'P1'!$B:$AP,41,FALSE),"")</f>
        <v/>
      </c>
      <c r="S150" s="328" t="str">
        <f>IFERROR(VLOOKUP(S149,'P1'!$B:$AP,41,FALSE),"")</f>
        <v/>
      </c>
      <c r="T150" s="328" t="str">
        <f>IFERROR(VLOOKUP(T149,'P1'!$B:$AP,41,FALSE),"")</f>
        <v/>
      </c>
      <c r="U150" s="328" t="str">
        <f>IFERROR(VLOOKUP(U149,'P1'!$B:$AP,41,FALSE),"")</f>
        <v/>
      </c>
      <c r="V150" s="328" t="str">
        <f>IFERROR(VLOOKUP(V149,'P1'!$B:$AP,41,FALSE),"")</f>
        <v/>
      </c>
      <c r="W150" s="328" t="str">
        <f>IFERROR(VLOOKUP(W149,'P1'!$B:$AP,41,FALSE),"")</f>
        <v/>
      </c>
      <c r="X150" s="328" t="str">
        <f>IFERROR(VLOOKUP(X149,'P1'!$B:$AP,41,FALSE),"")</f>
        <v/>
      </c>
      <c r="Y150" s="328" t="str">
        <f>IFERROR(VLOOKUP(Y149,'P1'!$B:$AP,41,FALSE),"")</f>
        <v/>
      </c>
      <c r="Z150" s="328" t="str">
        <f>IFERROR(VLOOKUP(Z149,'P1'!$B:$AP,41,FALSE),"")</f>
        <v/>
      </c>
      <c r="AA150" s="328" t="str">
        <f>IFERROR(VLOOKUP(AA149,'P1'!$B:$AP,41,FALSE),"")</f>
        <v/>
      </c>
      <c r="AB150" s="328" t="str">
        <f>IFERROR(VLOOKUP(AB149,'P1'!$B:$AP,41,FALSE),"")</f>
        <v/>
      </c>
      <c r="AC150" s="328" t="str">
        <f>IFERROR(VLOOKUP(AC149,'P1'!$B:$AP,41,FALSE),"")</f>
        <v/>
      </c>
      <c r="AD150" s="328" t="str">
        <f>IFERROR(VLOOKUP(AD149,'P1'!$B:$AP,41,FALSE),"")</f>
        <v/>
      </c>
      <c r="AE150" s="328" t="str">
        <f>IFERROR(VLOOKUP(AE149,'P1'!$B:$AP,41,FALSE),"")</f>
        <v/>
      </c>
      <c r="AF150" s="328" t="str">
        <f>IFERROR(VLOOKUP(AF149,'P1'!$B:$AP,41,FALSE),"")</f>
        <v/>
      </c>
      <c r="AG150" s="328" t="str">
        <f>IFERROR(VLOOKUP(AG149,'P1'!$B:$AP,41,FALSE),"")</f>
        <v/>
      </c>
      <c r="AH150" s="328" t="str">
        <f>IFERROR(VLOOKUP(AH149,'P1'!$B:$AP,41,FALSE),"")</f>
        <v/>
      </c>
      <c r="AI150" s="328" t="str">
        <f>IFERROR(VLOOKUP(AI149,'P1'!$B:$AP,41,FALSE),"")</f>
        <v/>
      </c>
      <c r="AJ150" s="328" t="str">
        <f>IFERROR(VLOOKUP(AJ149,'P1'!$B:$AP,41,FALSE),"")</f>
        <v/>
      </c>
      <c r="AK150" s="328" t="str">
        <f>IFERROR(VLOOKUP(AK149,'P1'!$B:$AP,41,FALSE),"")</f>
        <v/>
      </c>
      <c r="AL150" s="328" t="str">
        <f>IFERROR(VLOOKUP(AL149,'P1'!$B:$AP,41,FALSE),"")</f>
        <v/>
      </c>
      <c r="AM150" s="328" t="str">
        <f>IFERROR(VLOOKUP(AM149,'P1'!$B:$AP,41,FALSE),"")</f>
        <v/>
      </c>
      <c r="AN150" s="549"/>
      <c r="AO150" s="527"/>
      <c r="AP150" s="553"/>
      <c r="AQ150" s="554"/>
      <c r="AR150" s="527"/>
      <c r="AS150" s="527"/>
      <c r="AT150" s="529"/>
      <c r="AU150" s="326" t="str">
        <f t="shared" ref="AU150" si="164">IFERROR(IF($D149="□",($AO149/$AK$6),($AO149/$AK$8)),"")</f>
        <v/>
      </c>
      <c r="AV150" s="326" t="str">
        <f t="shared" ref="AV150" si="165">IFERROR(IF($D149="□",($AN149/$AO$6),($AN149/$AO$8)),"")</f>
        <v/>
      </c>
      <c r="AX150" s="326" t="s">
        <v>565</v>
      </c>
      <c r="AY150" s="326" t="s">
        <v>565</v>
      </c>
    </row>
    <row r="151" spans="1:51" s="302" customFormat="1" ht="12" customHeight="1">
      <c r="A151" s="532"/>
      <c r="B151" s="535"/>
      <c r="C151" s="538"/>
      <c r="D151" s="541"/>
      <c r="E151" s="323"/>
      <c r="F151" s="546"/>
      <c r="G151" s="547"/>
      <c r="H151" s="327" t="s">
        <v>407</v>
      </c>
      <c r="I151" s="328" t="str">
        <f>IFERROR(VLOOKUP(I149,'P1'!$B:$AP,31,FALSE),"")</f>
        <v/>
      </c>
      <c r="J151" s="328" t="str">
        <f>IFERROR(VLOOKUP(J149,'P1'!$B:$AP,31,FALSE),"")</f>
        <v/>
      </c>
      <c r="K151" s="328" t="str">
        <f>IFERROR(VLOOKUP(K149,'P1'!$B:$AP,31,FALSE),"")</f>
        <v/>
      </c>
      <c r="L151" s="328" t="str">
        <f>IFERROR(VLOOKUP(L149,'P1'!$B:$AP,31,FALSE),"")</f>
        <v/>
      </c>
      <c r="M151" s="328" t="str">
        <f>IFERROR(VLOOKUP(M149,'P1'!$B:$AP,31,FALSE),"")</f>
        <v/>
      </c>
      <c r="N151" s="328" t="str">
        <f>IFERROR(VLOOKUP(N149,'P1'!$B:$AP,31,FALSE),"")</f>
        <v/>
      </c>
      <c r="O151" s="328" t="str">
        <f>IFERROR(VLOOKUP(O149,'P1'!$B:$AP,31,FALSE),"")</f>
        <v/>
      </c>
      <c r="P151" s="328" t="str">
        <f>IFERROR(VLOOKUP(P149,'P1'!$B:$AP,31,FALSE),"")</f>
        <v/>
      </c>
      <c r="Q151" s="328" t="str">
        <f>IFERROR(VLOOKUP(Q149,'P1'!$B:$AP,31,FALSE),"")</f>
        <v/>
      </c>
      <c r="R151" s="328" t="str">
        <f>IFERROR(VLOOKUP(R149,'P1'!$B:$AP,31,FALSE),"")</f>
        <v/>
      </c>
      <c r="S151" s="328" t="str">
        <f>IFERROR(VLOOKUP(S149,'P1'!$B:$AP,31,FALSE),"")</f>
        <v/>
      </c>
      <c r="T151" s="328" t="str">
        <f>IFERROR(VLOOKUP(T149,'P1'!$B:$AP,31,FALSE),"")</f>
        <v/>
      </c>
      <c r="U151" s="328" t="str">
        <f>IFERROR(VLOOKUP(U149,'P1'!$B:$AP,31,FALSE),"")</f>
        <v/>
      </c>
      <c r="V151" s="328" t="str">
        <f>IFERROR(VLOOKUP(V149,'P1'!$B:$AP,31,FALSE),"")</f>
        <v/>
      </c>
      <c r="W151" s="328" t="str">
        <f>IFERROR(VLOOKUP(W149,'P1'!$B:$AP,31,FALSE),"")</f>
        <v/>
      </c>
      <c r="X151" s="328" t="str">
        <f>IFERROR(VLOOKUP(X149,'P1'!$B:$AP,31,FALSE),"")</f>
        <v/>
      </c>
      <c r="Y151" s="328" t="str">
        <f>IFERROR(VLOOKUP(Y149,'P1'!$B:$AP,31,FALSE),"")</f>
        <v/>
      </c>
      <c r="Z151" s="328" t="str">
        <f>IFERROR(VLOOKUP(Z149,'P1'!$B:$AP,31,FALSE),"")</f>
        <v/>
      </c>
      <c r="AA151" s="328" t="str">
        <f>IFERROR(VLOOKUP(AA149,'P1'!$B:$AP,31,FALSE),"")</f>
        <v/>
      </c>
      <c r="AB151" s="328" t="str">
        <f>IFERROR(VLOOKUP(AB149,'P1'!$B:$AP,31,FALSE),"")</f>
        <v/>
      </c>
      <c r="AC151" s="328" t="str">
        <f>IFERROR(VLOOKUP(AC149,'P1'!$B:$AP,31,FALSE),"")</f>
        <v/>
      </c>
      <c r="AD151" s="328" t="str">
        <f>IFERROR(VLOOKUP(AD149,'P1'!$B:$AP,31,FALSE),"")</f>
        <v/>
      </c>
      <c r="AE151" s="328" t="str">
        <f>IFERROR(VLOOKUP(AE149,'P1'!$B:$AP,31,FALSE),"")</f>
        <v/>
      </c>
      <c r="AF151" s="328" t="str">
        <f>IFERROR(VLOOKUP(AF149,'P1'!$B:$AP,31,FALSE),"")</f>
        <v/>
      </c>
      <c r="AG151" s="328" t="str">
        <f>IFERROR(VLOOKUP(AG149,'P1'!$B:$AP,31,FALSE),"")</f>
        <v/>
      </c>
      <c r="AH151" s="328" t="str">
        <f>IFERROR(VLOOKUP(AH149,'P1'!$B:$AP,31,FALSE),"")</f>
        <v/>
      </c>
      <c r="AI151" s="328" t="str">
        <f>IFERROR(VLOOKUP(AI149,'P1'!$B:$AP,31,FALSE),"")</f>
        <v/>
      </c>
      <c r="AJ151" s="328" t="str">
        <f>IFERROR(VLOOKUP(AJ149,'P1'!$B:$AP,31,FALSE),"")</f>
        <v/>
      </c>
      <c r="AK151" s="328" t="str">
        <f>IFERROR(VLOOKUP(AK149,'P1'!$B:$AP,31,FALSE),"")</f>
        <v/>
      </c>
      <c r="AL151" s="328" t="str">
        <f>IFERROR(VLOOKUP(AL149,'P1'!$B:$AP,31,FALSE),"")</f>
        <v/>
      </c>
      <c r="AM151" s="328" t="str">
        <f>IFERROR(VLOOKUP(AM149,'P1'!$B:$AP,31,FALSE),"")</f>
        <v/>
      </c>
      <c r="AN151" s="550"/>
      <c r="AO151" s="528"/>
      <c r="AP151" s="555"/>
      <c r="AQ151" s="556"/>
      <c r="AR151" s="528"/>
      <c r="AS151" s="528"/>
      <c r="AT151" s="529"/>
      <c r="AU151" s="329"/>
      <c r="AV151" s="329"/>
      <c r="AX151" s="329"/>
      <c r="AY151" s="329"/>
    </row>
    <row r="152" spans="1:51" s="302" customFormat="1" ht="12" customHeight="1">
      <c r="A152" s="530">
        <v>44</v>
      </c>
      <c r="B152" s="533"/>
      <c r="C152" s="536"/>
      <c r="D152" s="539" t="s">
        <v>400</v>
      </c>
      <c r="E152" s="319"/>
      <c r="F152" s="542"/>
      <c r="G152" s="543"/>
      <c r="H152" s="320" t="s">
        <v>401</v>
      </c>
      <c r="I152" s="321"/>
      <c r="J152" s="321"/>
      <c r="K152" s="321"/>
      <c r="L152" s="321"/>
      <c r="M152" s="321"/>
      <c r="N152" s="321"/>
      <c r="O152" s="321"/>
      <c r="P152" s="321"/>
      <c r="Q152" s="321"/>
      <c r="R152" s="321"/>
      <c r="S152" s="321"/>
      <c r="T152" s="321"/>
      <c r="U152" s="321"/>
      <c r="V152" s="321"/>
      <c r="W152" s="321"/>
      <c r="X152" s="321"/>
      <c r="Y152" s="321"/>
      <c r="Z152" s="321"/>
      <c r="AA152" s="321"/>
      <c r="AB152" s="321"/>
      <c r="AC152" s="321"/>
      <c r="AD152" s="321"/>
      <c r="AE152" s="321"/>
      <c r="AF152" s="321"/>
      <c r="AG152" s="321"/>
      <c r="AH152" s="321"/>
      <c r="AI152" s="321"/>
      <c r="AJ152" s="321"/>
      <c r="AK152" s="321"/>
      <c r="AL152" s="321"/>
      <c r="AM152" s="321"/>
      <c r="AN152" s="548">
        <f t="shared" ref="AN152" si="166">IF(LEFT($AN$1,6)="共同生活援助",SUM(I153:AM153),SUM(I153:AM154))</f>
        <v>0</v>
      </c>
      <c r="AO152" s="526">
        <f>IF($AN$3="４週",AN152/4,AN152/(DAY(EOMONTH($I$21,0))/7))</f>
        <v>0</v>
      </c>
      <c r="AP152" s="551"/>
      <c r="AQ152" s="552"/>
      <c r="AR152" s="526" t="str">
        <f t="shared" ref="AR152" si="167">IF($AN$3="４週",AU153,AV153)</f>
        <v/>
      </c>
      <c r="AS152" s="526"/>
      <c r="AT152" s="529"/>
      <c r="AU152" s="322" t="s">
        <v>402</v>
      </c>
      <c r="AV152" s="322" t="s">
        <v>403</v>
      </c>
      <c r="AX152" s="322" t="s">
        <v>404</v>
      </c>
      <c r="AY152" s="322" t="s">
        <v>405</v>
      </c>
    </row>
    <row r="153" spans="1:51" s="302" customFormat="1" ht="12" customHeight="1">
      <c r="A153" s="531"/>
      <c r="B153" s="534"/>
      <c r="C153" s="537"/>
      <c r="D153" s="540"/>
      <c r="E153" s="323"/>
      <c r="F153" s="544"/>
      <c r="G153" s="545"/>
      <c r="H153" s="324" t="s">
        <v>406</v>
      </c>
      <c r="I153" s="328" t="str">
        <f>IFERROR(VLOOKUP(I152,'P1'!$B:$AP,41,FALSE),"")</f>
        <v/>
      </c>
      <c r="J153" s="328" t="str">
        <f>IFERROR(VLOOKUP(J152,'P1'!$B:$AP,41,FALSE),"")</f>
        <v/>
      </c>
      <c r="K153" s="328" t="str">
        <f>IFERROR(VLOOKUP(K152,'P1'!$B:$AP,41,FALSE),"")</f>
        <v/>
      </c>
      <c r="L153" s="328" t="str">
        <f>IFERROR(VLOOKUP(L152,'P1'!$B:$AP,41,FALSE),"")</f>
        <v/>
      </c>
      <c r="M153" s="328" t="str">
        <f>IFERROR(VLOOKUP(M152,'P1'!$B:$AP,41,FALSE),"")</f>
        <v/>
      </c>
      <c r="N153" s="328" t="str">
        <f>IFERROR(VLOOKUP(N152,'P1'!$B:$AP,41,FALSE),"")</f>
        <v/>
      </c>
      <c r="O153" s="328" t="str">
        <f>IFERROR(VLOOKUP(O152,'P1'!$B:$AP,41,FALSE),"")</f>
        <v/>
      </c>
      <c r="P153" s="328" t="str">
        <f>IFERROR(VLOOKUP(P152,'P1'!$B:$AP,41,FALSE),"")</f>
        <v/>
      </c>
      <c r="Q153" s="328" t="str">
        <f>IFERROR(VLOOKUP(Q152,'P1'!$B:$AP,41,FALSE),"")</f>
        <v/>
      </c>
      <c r="R153" s="328" t="str">
        <f>IFERROR(VLOOKUP(R152,'P1'!$B:$AP,41,FALSE),"")</f>
        <v/>
      </c>
      <c r="S153" s="328" t="str">
        <f>IFERROR(VLOOKUP(S152,'P1'!$B:$AP,41,FALSE),"")</f>
        <v/>
      </c>
      <c r="T153" s="328" t="str">
        <f>IFERROR(VLOOKUP(T152,'P1'!$B:$AP,41,FALSE),"")</f>
        <v/>
      </c>
      <c r="U153" s="328" t="str">
        <f>IFERROR(VLOOKUP(U152,'P1'!$B:$AP,41,FALSE),"")</f>
        <v/>
      </c>
      <c r="V153" s="328" t="str">
        <f>IFERROR(VLOOKUP(V152,'P1'!$B:$AP,41,FALSE),"")</f>
        <v/>
      </c>
      <c r="W153" s="328" t="str">
        <f>IFERROR(VLOOKUP(W152,'P1'!$B:$AP,41,FALSE),"")</f>
        <v/>
      </c>
      <c r="X153" s="328" t="str">
        <f>IFERROR(VLOOKUP(X152,'P1'!$B:$AP,41,FALSE),"")</f>
        <v/>
      </c>
      <c r="Y153" s="328" t="str">
        <f>IFERROR(VLOOKUP(Y152,'P1'!$B:$AP,41,FALSE),"")</f>
        <v/>
      </c>
      <c r="Z153" s="328" t="str">
        <f>IFERROR(VLOOKUP(Z152,'P1'!$B:$AP,41,FALSE),"")</f>
        <v/>
      </c>
      <c r="AA153" s="328" t="str">
        <f>IFERROR(VLOOKUP(AA152,'P1'!$B:$AP,41,FALSE),"")</f>
        <v/>
      </c>
      <c r="AB153" s="328" t="str">
        <f>IFERROR(VLOOKUP(AB152,'P1'!$B:$AP,41,FALSE),"")</f>
        <v/>
      </c>
      <c r="AC153" s="328" t="str">
        <f>IFERROR(VLOOKUP(AC152,'P1'!$B:$AP,41,FALSE),"")</f>
        <v/>
      </c>
      <c r="AD153" s="328" t="str">
        <f>IFERROR(VLOOKUP(AD152,'P1'!$B:$AP,41,FALSE),"")</f>
        <v/>
      </c>
      <c r="AE153" s="328" t="str">
        <f>IFERROR(VLOOKUP(AE152,'P1'!$B:$AP,41,FALSE),"")</f>
        <v/>
      </c>
      <c r="AF153" s="328" t="str">
        <f>IFERROR(VLOOKUP(AF152,'P1'!$B:$AP,41,FALSE),"")</f>
        <v/>
      </c>
      <c r="AG153" s="328" t="str">
        <f>IFERROR(VLOOKUP(AG152,'P1'!$B:$AP,41,FALSE),"")</f>
        <v/>
      </c>
      <c r="AH153" s="328" t="str">
        <f>IFERROR(VLOOKUP(AH152,'P1'!$B:$AP,41,FALSE),"")</f>
        <v/>
      </c>
      <c r="AI153" s="328" t="str">
        <f>IFERROR(VLOOKUP(AI152,'P1'!$B:$AP,41,FALSE),"")</f>
        <v/>
      </c>
      <c r="AJ153" s="328" t="str">
        <f>IFERROR(VLOOKUP(AJ152,'P1'!$B:$AP,41,FALSE),"")</f>
        <v/>
      </c>
      <c r="AK153" s="328" t="str">
        <f>IFERROR(VLOOKUP(AK152,'P1'!$B:$AP,41,FALSE),"")</f>
        <v/>
      </c>
      <c r="AL153" s="328" t="str">
        <f>IFERROR(VLOOKUP(AL152,'P1'!$B:$AP,41,FALSE),"")</f>
        <v/>
      </c>
      <c r="AM153" s="328" t="str">
        <f>IFERROR(VLOOKUP(AM152,'P1'!$B:$AP,41,FALSE),"")</f>
        <v/>
      </c>
      <c r="AN153" s="549"/>
      <c r="AO153" s="527"/>
      <c r="AP153" s="553"/>
      <c r="AQ153" s="554"/>
      <c r="AR153" s="527"/>
      <c r="AS153" s="527"/>
      <c r="AT153" s="529"/>
      <c r="AU153" s="326" t="str">
        <f t="shared" ref="AU153" si="168">IFERROR(IF($D152="□",($AO152/$AK$6),($AO152/$AK$8)),"")</f>
        <v/>
      </c>
      <c r="AV153" s="326" t="str">
        <f t="shared" ref="AV153" si="169">IFERROR(IF($D152="□",($AN152/$AO$6),($AN152/$AO$8)),"")</f>
        <v/>
      </c>
      <c r="AX153" s="326" t="s">
        <v>565</v>
      </c>
      <c r="AY153" s="326" t="s">
        <v>565</v>
      </c>
    </row>
    <row r="154" spans="1:51" s="302" customFormat="1" ht="12" customHeight="1">
      <c r="A154" s="532"/>
      <c r="B154" s="535"/>
      <c r="C154" s="538"/>
      <c r="D154" s="541"/>
      <c r="E154" s="323"/>
      <c r="F154" s="546"/>
      <c r="G154" s="547"/>
      <c r="H154" s="327" t="s">
        <v>407</v>
      </c>
      <c r="I154" s="328" t="str">
        <f>IFERROR(VLOOKUP(I152,'P1'!$B:$AP,31,FALSE),"")</f>
        <v/>
      </c>
      <c r="J154" s="328" t="str">
        <f>IFERROR(VLOOKUP(J152,'P1'!$B:$AP,31,FALSE),"")</f>
        <v/>
      </c>
      <c r="K154" s="328" t="str">
        <f>IFERROR(VLOOKUP(K152,'P1'!$B:$AP,31,FALSE),"")</f>
        <v/>
      </c>
      <c r="L154" s="328" t="str">
        <f>IFERROR(VLOOKUP(L152,'P1'!$B:$AP,31,FALSE),"")</f>
        <v/>
      </c>
      <c r="M154" s="328" t="str">
        <f>IFERROR(VLOOKUP(M152,'P1'!$B:$AP,31,FALSE),"")</f>
        <v/>
      </c>
      <c r="N154" s="328" t="str">
        <f>IFERROR(VLOOKUP(N152,'P1'!$B:$AP,31,FALSE),"")</f>
        <v/>
      </c>
      <c r="O154" s="328" t="str">
        <f>IFERROR(VLOOKUP(O152,'P1'!$B:$AP,31,FALSE),"")</f>
        <v/>
      </c>
      <c r="P154" s="328" t="str">
        <f>IFERROR(VLOOKUP(P152,'P1'!$B:$AP,31,FALSE),"")</f>
        <v/>
      </c>
      <c r="Q154" s="328" t="str">
        <f>IFERROR(VLOOKUP(Q152,'P1'!$B:$AP,31,FALSE),"")</f>
        <v/>
      </c>
      <c r="R154" s="328" t="str">
        <f>IFERROR(VLOOKUP(R152,'P1'!$B:$AP,31,FALSE),"")</f>
        <v/>
      </c>
      <c r="S154" s="328" t="str">
        <f>IFERROR(VLOOKUP(S152,'P1'!$B:$AP,31,FALSE),"")</f>
        <v/>
      </c>
      <c r="T154" s="328" t="str">
        <f>IFERROR(VLOOKUP(T152,'P1'!$B:$AP,31,FALSE),"")</f>
        <v/>
      </c>
      <c r="U154" s="328" t="str">
        <f>IFERROR(VLOOKUP(U152,'P1'!$B:$AP,31,FALSE),"")</f>
        <v/>
      </c>
      <c r="V154" s="328" t="str">
        <f>IFERROR(VLOOKUP(V152,'P1'!$B:$AP,31,FALSE),"")</f>
        <v/>
      </c>
      <c r="W154" s="328" t="str">
        <f>IFERROR(VLOOKUP(W152,'P1'!$B:$AP,31,FALSE),"")</f>
        <v/>
      </c>
      <c r="X154" s="328" t="str">
        <f>IFERROR(VLOOKUP(X152,'P1'!$B:$AP,31,FALSE),"")</f>
        <v/>
      </c>
      <c r="Y154" s="328" t="str">
        <f>IFERROR(VLOOKUP(Y152,'P1'!$B:$AP,31,FALSE),"")</f>
        <v/>
      </c>
      <c r="Z154" s="328" t="str">
        <f>IFERROR(VLOOKUP(Z152,'P1'!$B:$AP,31,FALSE),"")</f>
        <v/>
      </c>
      <c r="AA154" s="328" t="str">
        <f>IFERROR(VLOOKUP(AA152,'P1'!$B:$AP,31,FALSE),"")</f>
        <v/>
      </c>
      <c r="AB154" s="328" t="str">
        <f>IFERROR(VLOOKUP(AB152,'P1'!$B:$AP,31,FALSE),"")</f>
        <v/>
      </c>
      <c r="AC154" s="328" t="str">
        <f>IFERROR(VLOOKUP(AC152,'P1'!$B:$AP,31,FALSE),"")</f>
        <v/>
      </c>
      <c r="AD154" s="328" t="str">
        <f>IFERROR(VLOOKUP(AD152,'P1'!$B:$AP,31,FALSE),"")</f>
        <v/>
      </c>
      <c r="AE154" s="328" t="str">
        <f>IFERROR(VLOOKUP(AE152,'P1'!$B:$AP,31,FALSE),"")</f>
        <v/>
      </c>
      <c r="AF154" s="328" t="str">
        <f>IFERROR(VLOOKUP(AF152,'P1'!$B:$AP,31,FALSE),"")</f>
        <v/>
      </c>
      <c r="AG154" s="328" t="str">
        <f>IFERROR(VLOOKUP(AG152,'P1'!$B:$AP,31,FALSE),"")</f>
        <v/>
      </c>
      <c r="AH154" s="328" t="str">
        <f>IFERROR(VLOOKUP(AH152,'P1'!$B:$AP,31,FALSE),"")</f>
        <v/>
      </c>
      <c r="AI154" s="328" t="str">
        <f>IFERROR(VLOOKUP(AI152,'P1'!$B:$AP,31,FALSE),"")</f>
        <v/>
      </c>
      <c r="AJ154" s="328" t="str">
        <f>IFERROR(VLOOKUP(AJ152,'P1'!$B:$AP,31,FALSE),"")</f>
        <v/>
      </c>
      <c r="AK154" s="328" t="str">
        <f>IFERROR(VLOOKUP(AK152,'P1'!$B:$AP,31,FALSE),"")</f>
        <v/>
      </c>
      <c r="AL154" s="328" t="str">
        <f>IFERROR(VLOOKUP(AL152,'P1'!$B:$AP,31,FALSE),"")</f>
        <v/>
      </c>
      <c r="AM154" s="328" t="str">
        <f>IFERROR(VLOOKUP(AM152,'P1'!$B:$AP,31,FALSE),"")</f>
        <v/>
      </c>
      <c r="AN154" s="550"/>
      <c r="AO154" s="528"/>
      <c r="AP154" s="555"/>
      <c r="AQ154" s="556"/>
      <c r="AR154" s="528"/>
      <c r="AS154" s="528"/>
      <c r="AT154" s="529"/>
      <c r="AU154" s="329"/>
      <c r="AV154" s="329"/>
      <c r="AX154" s="329"/>
      <c r="AY154" s="329"/>
    </row>
    <row r="155" spans="1:51" s="302" customFormat="1" ht="12" customHeight="1">
      <c r="A155" s="530">
        <v>45</v>
      </c>
      <c r="B155" s="533"/>
      <c r="C155" s="536"/>
      <c r="D155" s="539" t="s">
        <v>400</v>
      </c>
      <c r="E155" s="319"/>
      <c r="F155" s="542"/>
      <c r="G155" s="543"/>
      <c r="H155" s="320" t="s">
        <v>401</v>
      </c>
      <c r="I155" s="321"/>
      <c r="J155" s="321"/>
      <c r="K155" s="321"/>
      <c r="L155" s="321"/>
      <c r="M155" s="321"/>
      <c r="N155" s="321"/>
      <c r="O155" s="321"/>
      <c r="P155" s="321"/>
      <c r="Q155" s="321"/>
      <c r="R155" s="321"/>
      <c r="S155" s="321"/>
      <c r="T155" s="321"/>
      <c r="U155" s="321"/>
      <c r="V155" s="321"/>
      <c r="W155" s="321"/>
      <c r="X155" s="321"/>
      <c r="Y155" s="321"/>
      <c r="Z155" s="321"/>
      <c r="AA155" s="321"/>
      <c r="AB155" s="321"/>
      <c r="AC155" s="321"/>
      <c r="AD155" s="321"/>
      <c r="AE155" s="321"/>
      <c r="AF155" s="321"/>
      <c r="AG155" s="321"/>
      <c r="AH155" s="321"/>
      <c r="AI155" s="321"/>
      <c r="AJ155" s="321"/>
      <c r="AK155" s="321"/>
      <c r="AL155" s="321"/>
      <c r="AM155" s="321"/>
      <c r="AN155" s="548">
        <f t="shared" ref="AN155" si="170">IF(LEFT($AN$1,6)="共同生活援助",SUM(I156:AM156),SUM(I156:AM157))</f>
        <v>0</v>
      </c>
      <c r="AO155" s="526">
        <f>IF($AN$3="４週",AN155/4,AN155/(DAY(EOMONTH($I$21,0))/7))</f>
        <v>0</v>
      </c>
      <c r="AP155" s="551"/>
      <c r="AQ155" s="552"/>
      <c r="AR155" s="526" t="str">
        <f t="shared" ref="AR155" si="171">IF($AN$3="４週",AU156,AV156)</f>
        <v/>
      </c>
      <c r="AS155" s="526"/>
      <c r="AT155" s="529"/>
      <c r="AU155" s="322" t="s">
        <v>402</v>
      </c>
      <c r="AV155" s="322" t="s">
        <v>403</v>
      </c>
      <c r="AX155" s="322" t="s">
        <v>404</v>
      </c>
      <c r="AY155" s="322" t="s">
        <v>405</v>
      </c>
    </row>
    <row r="156" spans="1:51" s="302" customFormat="1" ht="12" customHeight="1">
      <c r="A156" s="531"/>
      <c r="B156" s="534"/>
      <c r="C156" s="537"/>
      <c r="D156" s="540"/>
      <c r="E156" s="323"/>
      <c r="F156" s="544"/>
      <c r="G156" s="545"/>
      <c r="H156" s="324" t="s">
        <v>406</v>
      </c>
      <c r="I156" s="328" t="str">
        <f>IFERROR(VLOOKUP(I155,'P1'!$B:$AP,41,FALSE),"")</f>
        <v/>
      </c>
      <c r="J156" s="328" t="str">
        <f>IFERROR(VLOOKUP(J155,'P1'!$B:$AP,41,FALSE),"")</f>
        <v/>
      </c>
      <c r="K156" s="328" t="str">
        <f>IFERROR(VLOOKUP(K155,'P1'!$B:$AP,41,FALSE),"")</f>
        <v/>
      </c>
      <c r="L156" s="328" t="str">
        <f>IFERROR(VLOOKUP(L155,'P1'!$B:$AP,41,FALSE),"")</f>
        <v/>
      </c>
      <c r="M156" s="328" t="str">
        <f>IFERROR(VLOOKUP(M155,'P1'!$B:$AP,41,FALSE),"")</f>
        <v/>
      </c>
      <c r="N156" s="328" t="str">
        <f>IFERROR(VLOOKUP(N155,'P1'!$B:$AP,41,FALSE),"")</f>
        <v/>
      </c>
      <c r="O156" s="328" t="str">
        <f>IFERROR(VLOOKUP(O155,'P1'!$B:$AP,41,FALSE),"")</f>
        <v/>
      </c>
      <c r="P156" s="328" t="str">
        <f>IFERROR(VLOOKUP(P155,'P1'!$B:$AP,41,FALSE),"")</f>
        <v/>
      </c>
      <c r="Q156" s="328" t="str">
        <f>IFERROR(VLOOKUP(Q155,'P1'!$B:$AP,41,FALSE),"")</f>
        <v/>
      </c>
      <c r="R156" s="328" t="str">
        <f>IFERROR(VLOOKUP(R155,'P1'!$B:$AP,41,FALSE),"")</f>
        <v/>
      </c>
      <c r="S156" s="328" t="str">
        <f>IFERROR(VLOOKUP(S155,'P1'!$B:$AP,41,FALSE),"")</f>
        <v/>
      </c>
      <c r="T156" s="328" t="str">
        <f>IFERROR(VLOOKUP(T155,'P1'!$B:$AP,41,FALSE),"")</f>
        <v/>
      </c>
      <c r="U156" s="328" t="str">
        <f>IFERROR(VLOOKUP(U155,'P1'!$B:$AP,41,FALSE),"")</f>
        <v/>
      </c>
      <c r="V156" s="328" t="str">
        <f>IFERROR(VLOOKUP(V155,'P1'!$B:$AP,41,FALSE),"")</f>
        <v/>
      </c>
      <c r="W156" s="328" t="str">
        <f>IFERROR(VLOOKUP(W155,'P1'!$B:$AP,41,FALSE),"")</f>
        <v/>
      </c>
      <c r="X156" s="328" t="str">
        <f>IFERROR(VLOOKUP(X155,'P1'!$B:$AP,41,FALSE),"")</f>
        <v/>
      </c>
      <c r="Y156" s="328" t="str">
        <f>IFERROR(VLOOKUP(Y155,'P1'!$B:$AP,41,FALSE),"")</f>
        <v/>
      </c>
      <c r="Z156" s="328" t="str">
        <f>IFERROR(VLOOKUP(Z155,'P1'!$B:$AP,41,FALSE),"")</f>
        <v/>
      </c>
      <c r="AA156" s="328" t="str">
        <f>IFERROR(VLOOKUP(AA155,'P1'!$B:$AP,41,FALSE),"")</f>
        <v/>
      </c>
      <c r="AB156" s="328" t="str">
        <f>IFERROR(VLOOKUP(AB155,'P1'!$B:$AP,41,FALSE),"")</f>
        <v/>
      </c>
      <c r="AC156" s="328" t="str">
        <f>IFERROR(VLOOKUP(AC155,'P1'!$B:$AP,41,FALSE),"")</f>
        <v/>
      </c>
      <c r="AD156" s="328" t="str">
        <f>IFERROR(VLOOKUP(AD155,'P1'!$B:$AP,41,FALSE),"")</f>
        <v/>
      </c>
      <c r="AE156" s="328" t="str">
        <f>IFERROR(VLOOKUP(AE155,'P1'!$B:$AP,41,FALSE),"")</f>
        <v/>
      </c>
      <c r="AF156" s="328" t="str">
        <f>IFERROR(VLOOKUP(AF155,'P1'!$B:$AP,41,FALSE),"")</f>
        <v/>
      </c>
      <c r="AG156" s="328" t="str">
        <f>IFERROR(VLOOKUP(AG155,'P1'!$B:$AP,41,FALSE),"")</f>
        <v/>
      </c>
      <c r="AH156" s="328" t="str">
        <f>IFERROR(VLOOKUP(AH155,'P1'!$B:$AP,41,FALSE),"")</f>
        <v/>
      </c>
      <c r="AI156" s="328" t="str">
        <f>IFERROR(VLOOKUP(AI155,'P1'!$B:$AP,41,FALSE),"")</f>
        <v/>
      </c>
      <c r="AJ156" s="328" t="str">
        <f>IFERROR(VLOOKUP(AJ155,'P1'!$B:$AP,41,FALSE),"")</f>
        <v/>
      </c>
      <c r="AK156" s="328" t="str">
        <f>IFERROR(VLOOKUP(AK155,'P1'!$B:$AP,41,FALSE),"")</f>
        <v/>
      </c>
      <c r="AL156" s="328" t="str">
        <f>IFERROR(VLOOKUP(AL155,'P1'!$B:$AP,41,FALSE),"")</f>
        <v/>
      </c>
      <c r="AM156" s="328" t="str">
        <f>IFERROR(VLOOKUP(AM155,'P1'!$B:$AP,41,FALSE),"")</f>
        <v/>
      </c>
      <c r="AN156" s="549"/>
      <c r="AO156" s="527"/>
      <c r="AP156" s="553"/>
      <c r="AQ156" s="554"/>
      <c r="AR156" s="527"/>
      <c r="AS156" s="527"/>
      <c r="AT156" s="529"/>
      <c r="AU156" s="326" t="str">
        <f t="shared" ref="AU156" si="172">IFERROR(IF($D155="□",($AO155/$AK$6),($AO155/$AK$8)),"")</f>
        <v/>
      </c>
      <c r="AV156" s="326" t="str">
        <f t="shared" ref="AV156" si="173">IFERROR(IF($D155="□",($AN155/$AO$6),($AN155/$AO$8)),"")</f>
        <v/>
      </c>
      <c r="AX156" s="326" t="s">
        <v>565</v>
      </c>
      <c r="AY156" s="326" t="s">
        <v>565</v>
      </c>
    </row>
    <row r="157" spans="1:51" s="302" customFormat="1" ht="12" customHeight="1">
      <c r="A157" s="532"/>
      <c r="B157" s="535"/>
      <c r="C157" s="538"/>
      <c r="D157" s="541"/>
      <c r="E157" s="323"/>
      <c r="F157" s="546"/>
      <c r="G157" s="547"/>
      <c r="H157" s="327" t="s">
        <v>407</v>
      </c>
      <c r="I157" s="330" t="str">
        <f>IFERROR(VLOOKUP(I155,'P1'!$B:$AP,31,FALSE),"")</f>
        <v/>
      </c>
      <c r="J157" s="328" t="str">
        <f>IFERROR(VLOOKUP(J155,'P1'!$B:$AP,31,FALSE),"")</f>
        <v/>
      </c>
      <c r="K157" s="328" t="str">
        <f>IFERROR(VLOOKUP(K155,'P1'!$B:$AP,31,FALSE),"")</f>
        <v/>
      </c>
      <c r="L157" s="328" t="str">
        <f>IFERROR(VLOOKUP(L155,'P1'!$B:$AP,31,FALSE),"")</f>
        <v/>
      </c>
      <c r="M157" s="328" t="str">
        <f>IFERROR(VLOOKUP(M155,'P1'!$B:$AP,31,FALSE),"")</f>
        <v/>
      </c>
      <c r="N157" s="328" t="str">
        <f>IFERROR(VLOOKUP(N155,'P1'!$B:$AP,31,FALSE),"")</f>
        <v/>
      </c>
      <c r="O157" s="328" t="str">
        <f>IFERROR(VLOOKUP(O155,'P1'!$B:$AP,31,FALSE),"")</f>
        <v/>
      </c>
      <c r="P157" s="328" t="str">
        <f>IFERROR(VLOOKUP(P155,'P1'!$B:$AP,31,FALSE),"")</f>
        <v/>
      </c>
      <c r="Q157" s="328" t="str">
        <f>IFERROR(VLOOKUP(Q155,'P1'!$B:$AP,31,FALSE),"")</f>
        <v/>
      </c>
      <c r="R157" s="328" t="str">
        <f>IFERROR(VLOOKUP(R155,'P1'!$B:$AP,31,FALSE),"")</f>
        <v/>
      </c>
      <c r="S157" s="328" t="str">
        <f>IFERROR(VLOOKUP(S155,'P1'!$B:$AP,31,FALSE),"")</f>
        <v/>
      </c>
      <c r="T157" s="328" t="str">
        <f>IFERROR(VLOOKUP(T155,'P1'!$B:$AP,31,FALSE),"")</f>
        <v/>
      </c>
      <c r="U157" s="328" t="str">
        <f>IFERROR(VLOOKUP(U155,'P1'!$B:$AP,31,FALSE),"")</f>
        <v/>
      </c>
      <c r="V157" s="328" t="str">
        <f>IFERROR(VLOOKUP(V155,'P1'!$B:$AP,31,FALSE),"")</f>
        <v/>
      </c>
      <c r="W157" s="328" t="str">
        <f>IFERROR(VLOOKUP(W155,'P1'!$B:$AP,31,FALSE),"")</f>
        <v/>
      </c>
      <c r="X157" s="328" t="str">
        <f>IFERROR(VLOOKUP(X155,'P1'!$B:$AP,31,FALSE),"")</f>
        <v/>
      </c>
      <c r="Y157" s="328" t="str">
        <f>IFERROR(VLOOKUP(Y155,'P1'!$B:$AP,31,FALSE),"")</f>
        <v/>
      </c>
      <c r="Z157" s="328" t="str">
        <f>IFERROR(VLOOKUP(Z155,'P1'!$B:$AP,31,FALSE),"")</f>
        <v/>
      </c>
      <c r="AA157" s="328" t="str">
        <f>IFERROR(VLOOKUP(AA155,'P1'!$B:$AP,31,FALSE),"")</f>
        <v/>
      </c>
      <c r="AB157" s="328" t="str">
        <f>IFERROR(VLOOKUP(AB155,'P1'!$B:$AP,31,FALSE),"")</f>
        <v/>
      </c>
      <c r="AC157" s="328" t="str">
        <f>IFERROR(VLOOKUP(AC155,'P1'!$B:$AP,31,FALSE),"")</f>
        <v/>
      </c>
      <c r="AD157" s="328" t="str">
        <f>IFERROR(VLOOKUP(AD155,'P1'!$B:$AP,31,FALSE),"")</f>
        <v/>
      </c>
      <c r="AE157" s="328" t="str">
        <f>IFERROR(VLOOKUP(AE155,'P1'!$B:$AP,31,FALSE),"")</f>
        <v/>
      </c>
      <c r="AF157" s="328" t="str">
        <f>IFERROR(VLOOKUP(AF155,'P1'!$B:$AP,31,FALSE),"")</f>
        <v/>
      </c>
      <c r="AG157" s="328" t="str">
        <f>IFERROR(VLOOKUP(AG155,'P1'!$B:$AP,31,FALSE),"")</f>
        <v/>
      </c>
      <c r="AH157" s="328" t="str">
        <f>IFERROR(VLOOKUP(AH155,'P1'!$B:$AP,31,FALSE),"")</f>
        <v/>
      </c>
      <c r="AI157" s="328" t="str">
        <f>IFERROR(VLOOKUP(AI155,'P1'!$B:$AP,31,FALSE),"")</f>
        <v/>
      </c>
      <c r="AJ157" s="328" t="str">
        <f>IFERROR(VLOOKUP(AJ155,'P1'!$B:$AP,31,FALSE),"")</f>
        <v/>
      </c>
      <c r="AK157" s="328" t="str">
        <f>IFERROR(VLOOKUP(AK155,'P1'!$B:$AP,31,FALSE),"")</f>
        <v/>
      </c>
      <c r="AL157" s="328" t="str">
        <f>IFERROR(VLOOKUP(AL155,'P1'!$B:$AP,31,FALSE),"")</f>
        <v/>
      </c>
      <c r="AM157" s="328" t="str">
        <f>IFERROR(VLOOKUP(AM155,'P1'!$B:$AP,31,FALSE),"")</f>
        <v/>
      </c>
      <c r="AN157" s="550"/>
      <c r="AO157" s="528"/>
      <c r="AP157" s="555"/>
      <c r="AQ157" s="556"/>
      <c r="AR157" s="528"/>
      <c r="AS157" s="528"/>
      <c r="AT157" s="529"/>
      <c r="AU157" s="329"/>
      <c r="AV157" s="329"/>
      <c r="AX157" s="329"/>
      <c r="AY157" s="329"/>
    </row>
    <row r="158" spans="1:51" s="302" customFormat="1" ht="12" customHeight="1">
      <c r="A158" s="530">
        <v>46</v>
      </c>
      <c r="B158" s="533"/>
      <c r="C158" s="536"/>
      <c r="D158" s="539" t="s">
        <v>400</v>
      </c>
      <c r="E158" s="319"/>
      <c r="F158" s="542"/>
      <c r="G158" s="543"/>
      <c r="H158" s="320" t="s">
        <v>401</v>
      </c>
      <c r="I158" s="321"/>
      <c r="J158" s="321"/>
      <c r="K158" s="321"/>
      <c r="L158" s="321"/>
      <c r="M158" s="321"/>
      <c r="N158" s="321"/>
      <c r="O158" s="321"/>
      <c r="P158" s="321"/>
      <c r="Q158" s="321"/>
      <c r="R158" s="321"/>
      <c r="S158" s="321"/>
      <c r="T158" s="321"/>
      <c r="U158" s="321"/>
      <c r="V158" s="321"/>
      <c r="W158" s="321"/>
      <c r="X158" s="321"/>
      <c r="Y158" s="321"/>
      <c r="Z158" s="321"/>
      <c r="AA158" s="321"/>
      <c r="AB158" s="321"/>
      <c r="AC158" s="321"/>
      <c r="AD158" s="321"/>
      <c r="AE158" s="321"/>
      <c r="AF158" s="321"/>
      <c r="AG158" s="321"/>
      <c r="AH158" s="321"/>
      <c r="AI158" s="321"/>
      <c r="AJ158" s="321"/>
      <c r="AK158" s="321"/>
      <c r="AL158" s="321"/>
      <c r="AM158" s="321"/>
      <c r="AN158" s="548">
        <f t="shared" ref="AN158" si="174">IF(LEFT($AN$1,6)="共同生活援助",SUM(I159:AM159),SUM(I159:AM160))</f>
        <v>0</v>
      </c>
      <c r="AO158" s="526">
        <f>IF($AN$3="４週",AN158/4,AN158/(DAY(EOMONTH($I$21,0))/7))</f>
        <v>0</v>
      </c>
      <c r="AP158" s="551"/>
      <c r="AQ158" s="552"/>
      <c r="AR158" s="526" t="str">
        <f t="shared" ref="AR158" si="175">IF($AN$3="４週",AU159,AV159)</f>
        <v/>
      </c>
      <c r="AS158" s="526"/>
      <c r="AT158" s="529"/>
      <c r="AU158" s="322" t="s">
        <v>402</v>
      </c>
      <c r="AV158" s="322" t="s">
        <v>403</v>
      </c>
      <c r="AX158" s="322" t="s">
        <v>404</v>
      </c>
      <c r="AY158" s="322" t="s">
        <v>405</v>
      </c>
    </row>
    <row r="159" spans="1:51" s="302" customFormat="1" ht="12" customHeight="1">
      <c r="A159" s="531"/>
      <c r="B159" s="534"/>
      <c r="C159" s="537"/>
      <c r="D159" s="540"/>
      <c r="E159" s="323"/>
      <c r="F159" s="544"/>
      <c r="G159" s="545"/>
      <c r="H159" s="324" t="s">
        <v>406</v>
      </c>
      <c r="I159" s="328" t="str">
        <f>IFERROR(VLOOKUP(I158,'P1'!$B:$AP,41,FALSE),"")</f>
        <v/>
      </c>
      <c r="J159" s="328" t="str">
        <f>IFERROR(VLOOKUP(J158,'P1'!$B:$AP,41,FALSE),"")</f>
        <v/>
      </c>
      <c r="K159" s="328" t="str">
        <f>IFERROR(VLOOKUP(K158,'P1'!$B:$AP,41,FALSE),"")</f>
        <v/>
      </c>
      <c r="L159" s="328" t="str">
        <f>IFERROR(VLOOKUP(L158,'P1'!$B:$AP,41,FALSE),"")</f>
        <v/>
      </c>
      <c r="M159" s="328" t="str">
        <f>IFERROR(VLOOKUP(M158,'P1'!$B:$AP,41,FALSE),"")</f>
        <v/>
      </c>
      <c r="N159" s="328" t="str">
        <f>IFERROR(VLOOKUP(N158,'P1'!$B:$AP,41,FALSE),"")</f>
        <v/>
      </c>
      <c r="O159" s="328" t="str">
        <f>IFERROR(VLOOKUP(O158,'P1'!$B:$AP,41,FALSE),"")</f>
        <v/>
      </c>
      <c r="P159" s="328" t="str">
        <f>IFERROR(VLOOKUP(P158,'P1'!$B:$AP,41,FALSE),"")</f>
        <v/>
      </c>
      <c r="Q159" s="328" t="str">
        <f>IFERROR(VLOOKUP(Q158,'P1'!$B:$AP,41,FALSE),"")</f>
        <v/>
      </c>
      <c r="R159" s="328" t="str">
        <f>IFERROR(VLOOKUP(R158,'P1'!$B:$AP,41,FALSE),"")</f>
        <v/>
      </c>
      <c r="S159" s="328" t="str">
        <f>IFERROR(VLOOKUP(S158,'P1'!$B:$AP,41,FALSE),"")</f>
        <v/>
      </c>
      <c r="T159" s="328" t="str">
        <f>IFERROR(VLOOKUP(T158,'P1'!$B:$AP,41,FALSE),"")</f>
        <v/>
      </c>
      <c r="U159" s="328" t="str">
        <f>IFERROR(VLOOKUP(U158,'P1'!$B:$AP,41,FALSE),"")</f>
        <v/>
      </c>
      <c r="V159" s="328" t="str">
        <f>IFERROR(VLOOKUP(V158,'P1'!$B:$AP,41,FALSE),"")</f>
        <v/>
      </c>
      <c r="W159" s="328" t="str">
        <f>IFERROR(VLOOKUP(W158,'P1'!$B:$AP,41,FALSE),"")</f>
        <v/>
      </c>
      <c r="X159" s="328" t="str">
        <f>IFERROR(VLOOKUP(X158,'P1'!$B:$AP,41,FALSE),"")</f>
        <v/>
      </c>
      <c r="Y159" s="328" t="str">
        <f>IFERROR(VLOOKUP(Y158,'P1'!$B:$AP,41,FALSE),"")</f>
        <v/>
      </c>
      <c r="Z159" s="328" t="str">
        <f>IFERROR(VLOOKUP(Z158,'P1'!$B:$AP,41,FALSE),"")</f>
        <v/>
      </c>
      <c r="AA159" s="328" t="str">
        <f>IFERROR(VLOOKUP(AA158,'P1'!$B:$AP,41,FALSE),"")</f>
        <v/>
      </c>
      <c r="AB159" s="328" t="str">
        <f>IFERROR(VLOOKUP(AB158,'P1'!$B:$AP,41,FALSE),"")</f>
        <v/>
      </c>
      <c r="AC159" s="328" t="str">
        <f>IFERROR(VLOOKUP(AC158,'P1'!$B:$AP,41,FALSE),"")</f>
        <v/>
      </c>
      <c r="AD159" s="328" t="str">
        <f>IFERROR(VLOOKUP(AD158,'P1'!$B:$AP,41,FALSE),"")</f>
        <v/>
      </c>
      <c r="AE159" s="328" t="str">
        <f>IFERROR(VLOOKUP(AE158,'P1'!$B:$AP,41,FALSE),"")</f>
        <v/>
      </c>
      <c r="AF159" s="328" t="str">
        <f>IFERROR(VLOOKUP(AF158,'P1'!$B:$AP,41,FALSE),"")</f>
        <v/>
      </c>
      <c r="AG159" s="328" t="str">
        <f>IFERROR(VLOOKUP(AG158,'P1'!$B:$AP,41,FALSE),"")</f>
        <v/>
      </c>
      <c r="AH159" s="328" t="str">
        <f>IFERROR(VLOOKUP(AH158,'P1'!$B:$AP,41,FALSE),"")</f>
        <v/>
      </c>
      <c r="AI159" s="328" t="str">
        <f>IFERROR(VLOOKUP(AI158,'P1'!$B:$AP,41,FALSE),"")</f>
        <v/>
      </c>
      <c r="AJ159" s="328" t="str">
        <f>IFERROR(VLOOKUP(AJ158,'P1'!$B:$AP,41,FALSE),"")</f>
        <v/>
      </c>
      <c r="AK159" s="328" t="str">
        <f>IFERROR(VLOOKUP(AK158,'P1'!$B:$AP,41,FALSE),"")</f>
        <v/>
      </c>
      <c r="AL159" s="328" t="str">
        <f>IFERROR(VLOOKUP(AL158,'P1'!$B:$AP,41,FALSE),"")</f>
        <v/>
      </c>
      <c r="AM159" s="328" t="str">
        <f>IFERROR(VLOOKUP(AM158,'P1'!$B:$AP,41,FALSE),"")</f>
        <v/>
      </c>
      <c r="AN159" s="549"/>
      <c r="AO159" s="527"/>
      <c r="AP159" s="553"/>
      <c r="AQ159" s="554"/>
      <c r="AR159" s="527"/>
      <c r="AS159" s="527"/>
      <c r="AT159" s="529"/>
      <c r="AU159" s="326" t="str">
        <f t="shared" ref="AU159" si="176">IFERROR(IF($D158="□",($AO158/$AK$6),($AO158/$AK$8)),"")</f>
        <v/>
      </c>
      <c r="AV159" s="326" t="str">
        <f t="shared" ref="AV159" si="177">IFERROR(IF($D158="□",($AN158/$AO$6),($AN158/$AO$8)),"")</f>
        <v/>
      </c>
      <c r="AX159" s="326" t="s">
        <v>565</v>
      </c>
      <c r="AY159" s="326" t="s">
        <v>565</v>
      </c>
    </row>
    <row r="160" spans="1:51" s="302" customFormat="1" ht="12" customHeight="1">
      <c r="A160" s="532"/>
      <c r="B160" s="535"/>
      <c r="C160" s="538"/>
      <c r="D160" s="541"/>
      <c r="E160" s="323"/>
      <c r="F160" s="546"/>
      <c r="G160" s="547"/>
      <c r="H160" s="327" t="s">
        <v>407</v>
      </c>
      <c r="I160" s="328" t="str">
        <f>IFERROR(VLOOKUP(I158,'P1'!$B:$AP,31,FALSE),"")</f>
        <v/>
      </c>
      <c r="J160" s="328" t="str">
        <f>IFERROR(VLOOKUP(J158,'P1'!$B:$AP,31,FALSE),"")</f>
        <v/>
      </c>
      <c r="K160" s="328" t="str">
        <f>IFERROR(VLOOKUP(K158,'P1'!$B:$AP,31,FALSE),"")</f>
        <v/>
      </c>
      <c r="L160" s="328" t="str">
        <f>IFERROR(VLOOKUP(L158,'P1'!$B:$AP,31,FALSE),"")</f>
        <v/>
      </c>
      <c r="M160" s="328" t="str">
        <f>IFERROR(VLOOKUP(M158,'P1'!$B:$AP,31,FALSE),"")</f>
        <v/>
      </c>
      <c r="N160" s="328" t="str">
        <f>IFERROR(VLOOKUP(N158,'P1'!$B:$AP,31,FALSE),"")</f>
        <v/>
      </c>
      <c r="O160" s="328" t="str">
        <f>IFERROR(VLOOKUP(O158,'P1'!$B:$AP,31,FALSE),"")</f>
        <v/>
      </c>
      <c r="P160" s="328" t="str">
        <f>IFERROR(VLOOKUP(P158,'P1'!$B:$AP,31,FALSE),"")</f>
        <v/>
      </c>
      <c r="Q160" s="328" t="str">
        <f>IFERROR(VLOOKUP(Q158,'P1'!$B:$AP,31,FALSE),"")</f>
        <v/>
      </c>
      <c r="R160" s="328" t="str">
        <f>IFERROR(VLOOKUP(R158,'P1'!$B:$AP,31,FALSE),"")</f>
        <v/>
      </c>
      <c r="S160" s="328" t="str">
        <f>IFERROR(VLOOKUP(S158,'P1'!$B:$AP,31,FALSE),"")</f>
        <v/>
      </c>
      <c r="T160" s="328" t="str">
        <f>IFERROR(VLOOKUP(T158,'P1'!$B:$AP,31,FALSE),"")</f>
        <v/>
      </c>
      <c r="U160" s="328" t="str">
        <f>IFERROR(VLOOKUP(U158,'P1'!$B:$AP,31,FALSE),"")</f>
        <v/>
      </c>
      <c r="V160" s="328" t="str">
        <f>IFERROR(VLOOKUP(V158,'P1'!$B:$AP,31,FALSE),"")</f>
        <v/>
      </c>
      <c r="W160" s="328" t="str">
        <f>IFERROR(VLOOKUP(W158,'P1'!$B:$AP,31,FALSE),"")</f>
        <v/>
      </c>
      <c r="X160" s="328" t="str">
        <f>IFERROR(VLOOKUP(X158,'P1'!$B:$AP,31,FALSE),"")</f>
        <v/>
      </c>
      <c r="Y160" s="328" t="str">
        <f>IFERROR(VLOOKUP(Y158,'P1'!$B:$AP,31,FALSE),"")</f>
        <v/>
      </c>
      <c r="Z160" s="328" t="str">
        <f>IFERROR(VLOOKUP(Z158,'P1'!$B:$AP,31,FALSE),"")</f>
        <v/>
      </c>
      <c r="AA160" s="328" t="str">
        <f>IFERROR(VLOOKUP(AA158,'P1'!$B:$AP,31,FALSE),"")</f>
        <v/>
      </c>
      <c r="AB160" s="328" t="str">
        <f>IFERROR(VLOOKUP(AB158,'P1'!$B:$AP,31,FALSE),"")</f>
        <v/>
      </c>
      <c r="AC160" s="328" t="str">
        <f>IFERROR(VLOOKUP(AC158,'P1'!$B:$AP,31,FALSE),"")</f>
        <v/>
      </c>
      <c r="AD160" s="328" t="str">
        <f>IFERROR(VLOOKUP(AD158,'P1'!$B:$AP,31,FALSE),"")</f>
        <v/>
      </c>
      <c r="AE160" s="328" t="str">
        <f>IFERROR(VLOOKUP(AE158,'P1'!$B:$AP,31,FALSE),"")</f>
        <v/>
      </c>
      <c r="AF160" s="328" t="str">
        <f>IFERROR(VLOOKUP(AF158,'P1'!$B:$AP,31,FALSE),"")</f>
        <v/>
      </c>
      <c r="AG160" s="328" t="str">
        <f>IFERROR(VLOOKUP(AG158,'P1'!$B:$AP,31,FALSE),"")</f>
        <v/>
      </c>
      <c r="AH160" s="328" t="str">
        <f>IFERROR(VLOOKUP(AH158,'P1'!$B:$AP,31,FALSE),"")</f>
        <v/>
      </c>
      <c r="AI160" s="328" t="str">
        <f>IFERROR(VLOOKUP(AI158,'P1'!$B:$AP,31,FALSE),"")</f>
        <v/>
      </c>
      <c r="AJ160" s="328" t="str">
        <f>IFERROR(VLOOKUP(AJ158,'P1'!$B:$AP,31,FALSE),"")</f>
        <v/>
      </c>
      <c r="AK160" s="328" t="str">
        <f>IFERROR(VLOOKUP(AK158,'P1'!$B:$AP,31,FALSE),"")</f>
        <v/>
      </c>
      <c r="AL160" s="328" t="str">
        <f>IFERROR(VLOOKUP(AL158,'P1'!$B:$AP,31,FALSE),"")</f>
        <v/>
      </c>
      <c r="AM160" s="328" t="str">
        <f>IFERROR(VLOOKUP(AM158,'P1'!$B:$AP,31,FALSE),"")</f>
        <v/>
      </c>
      <c r="AN160" s="550"/>
      <c r="AO160" s="528"/>
      <c r="AP160" s="555"/>
      <c r="AQ160" s="556"/>
      <c r="AR160" s="528"/>
      <c r="AS160" s="528"/>
      <c r="AT160" s="529"/>
      <c r="AU160" s="329"/>
      <c r="AV160" s="329"/>
      <c r="AX160" s="329"/>
      <c r="AY160" s="329"/>
    </row>
    <row r="161" spans="1:51" s="302" customFormat="1" ht="12" customHeight="1">
      <c r="A161" s="530">
        <v>47</v>
      </c>
      <c r="B161" s="533"/>
      <c r="C161" s="536"/>
      <c r="D161" s="539" t="s">
        <v>400</v>
      </c>
      <c r="E161" s="319"/>
      <c r="F161" s="542"/>
      <c r="G161" s="543"/>
      <c r="H161" s="320" t="s">
        <v>401</v>
      </c>
      <c r="I161" s="321"/>
      <c r="J161" s="321"/>
      <c r="K161" s="321"/>
      <c r="L161" s="321"/>
      <c r="M161" s="321"/>
      <c r="N161" s="321"/>
      <c r="O161" s="321"/>
      <c r="P161" s="321"/>
      <c r="Q161" s="321"/>
      <c r="R161" s="321"/>
      <c r="S161" s="321"/>
      <c r="T161" s="321"/>
      <c r="U161" s="321"/>
      <c r="V161" s="321"/>
      <c r="W161" s="321"/>
      <c r="X161" s="321"/>
      <c r="Y161" s="321"/>
      <c r="Z161" s="321"/>
      <c r="AA161" s="321"/>
      <c r="AB161" s="321"/>
      <c r="AC161" s="321"/>
      <c r="AD161" s="321"/>
      <c r="AE161" s="321"/>
      <c r="AF161" s="321"/>
      <c r="AG161" s="321"/>
      <c r="AH161" s="321"/>
      <c r="AI161" s="321"/>
      <c r="AJ161" s="321"/>
      <c r="AK161" s="321"/>
      <c r="AL161" s="321"/>
      <c r="AM161" s="321"/>
      <c r="AN161" s="548">
        <f t="shared" ref="AN161" si="178">IF(LEFT($AN$1,6)="共同生活援助",SUM(I162:AM162),SUM(I162:AM163))</f>
        <v>0</v>
      </c>
      <c r="AO161" s="526">
        <f>IF($AN$3="４週",AN161/4,AN161/(DAY(EOMONTH($I$21,0))/7))</f>
        <v>0</v>
      </c>
      <c r="AP161" s="551"/>
      <c r="AQ161" s="552"/>
      <c r="AR161" s="526" t="str">
        <f t="shared" ref="AR161" si="179">IF($AN$3="４週",AU162,AV162)</f>
        <v/>
      </c>
      <c r="AS161" s="526"/>
      <c r="AT161" s="529"/>
      <c r="AU161" s="322" t="s">
        <v>402</v>
      </c>
      <c r="AV161" s="322" t="s">
        <v>403</v>
      </c>
      <c r="AX161" s="322" t="s">
        <v>404</v>
      </c>
      <c r="AY161" s="322" t="s">
        <v>405</v>
      </c>
    </row>
    <row r="162" spans="1:51" s="302" customFormat="1" ht="12" customHeight="1">
      <c r="A162" s="531"/>
      <c r="B162" s="534"/>
      <c r="C162" s="537"/>
      <c r="D162" s="540"/>
      <c r="E162" s="323"/>
      <c r="F162" s="544"/>
      <c r="G162" s="545"/>
      <c r="H162" s="324" t="s">
        <v>406</v>
      </c>
      <c r="I162" s="328" t="str">
        <f>IFERROR(VLOOKUP(I161,'P1'!$B:$AP,41,FALSE),"")</f>
        <v/>
      </c>
      <c r="J162" s="328" t="str">
        <f>IFERROR(VLOOKUP(J161,'P1'!$B:$AP,41,FALSE),"")</f>
        <v/>
      </c>
      <c r="K162" s="328" t="str">
        <f>IFERROR(VLOOKUP(K161,'P1'!$B:$AP,41,FALSE),"")</f>
        <v/>
      </c>
      <c r="L162" s="328" t="str">
        <f>IFERROR(VLOOKUP(L161,'P1'!$B:$AP,41,FALSE),"")</f>
        <v/>
      </c>
      <c r="M162" s="328" t="str">
        <f>IFERROR(VLOOKUP(M161,'P1'!$B:$AP,41,FALSE),"")</f>
        <v/>
      </c>
      <c r="N162" s="328" t="str">
        <f>IFERROR(VLOOKUP(N161,'P1'!$B:$AP,41,FALSE),"")</f>
        <v/>
      </c>
      <c r="O162" s="328" t="str">
        <f>IFERROR(VLOOKUP(O161,'P1'!$B:$AP,41,FALSE),"")</f>
        <v/>
      </c>
      <c r="P162" s="328" t="str">
        <f>IFERROR(VLOOKUP(P161,'P1'!$B:$AP,41,FALSE),"")</f>
        <v/>
      </c>
      <c r="Q162" s="328" t="str">
        <f>IFERROR(VLOOKUP(Q161,'P1'!$B:$AP,41,FALSE),"")</f>
        <v/>
      </c>
      <c r="R162" s="328" t="str">
        <f>IFERROR(VLOOKUP(R161,'P1'!$B:$AP,41,FALSE),"")</f>
        <v/>
      </c>
      <c r="S162" s="328" t="str">
        <f>IFERROR(VLOOKUP(S161,'P1'!$B:$AP,41,FALSE),"")</f>
        <v/>
      </c>
      <c r="T162" s="328" t="str">
        <f>IFERROR(VLOOKUP(T161,'P1'!$B:$AP,41,FALSE),"")</f>
        <v/>
      </c>
      <c r="U162" s="328" t="str">
        <f>IFERROR(VLOOKUP(U161,'P1'!$B:$AP,41,FALSE),"")</f>
        <v/>
      </c>
      <c r="V162" s="328" t="str">
        <f>IFERROR(VLOOKUP(V161,'P1'!$B:$AP,41,FALSE),"")</f>
        <v/>
      </c>
      <c r="W162" s="328" t="str">
        <f>IFERROR(VLOOKUP(W161,'P1'!$B:$AP,41,FALSE),"")</f>
        <v/>
      </c>
      <c r="X162" s="328" t="str">
        <f>IFERROR(VLOOKUP(X161,'P1'!$B:$AP,41,FALSE),"")</f>
        <v/>
      </c>
      <c r="Y162" s="328" t="str">
        <f>IFERROR(VLOOKUP(Y161,'P1'!$B:$AP,41,FALSE),"")</f>
        <v/>
      </c>
      <c r="Z162" s="328" t="str">
        <f>IFERROR(VLOOKUP(Z161,'P1'!$B:$AP,41,FALSE),"")</f>
        <v/>
      </c>
      <c r="AA162" s="328" t="str">
        <f>IFERROR(VLOOKUP(AA161,'P1'!$B:$AP,41,FALSE),"")</f>
        <v/>
      </c>
      <c r="AB162" s="328" t="str">
        <f>IFERROR(VLOOKUP(AB161,'P1'!$B:$AP,41,FALSE),"")</f>
        <v/>
      </c>
      <c r="AC162" s="328" t="str">
        <f>IFERROR(VLOOKUP(AC161,'P1'!$B:$AP,41,FALSE),"")</f>
        <v/>
      </c>
      <c r="AD162" s="328" t="str">
        <f>IFERROR(VLOOKUP(AD161,'P1'!$B:$AP,41,FALSE),"")</f>
        <v/>
      </c>
      <c r="AE162" s="328" t="str">
        <f>IFERROR(VLOOKUP(AE161,'P1'!$B:$AP,41,FALSE),"")</f>
        <v/>
      </c>
      <c r="AF162" s="328" t="str">
        <f>IFERROR(VLOOKUP(AF161,'P1'!$B:$AP,41,FALSE),"")</f>
        <v/>
      </c>
      <c r="AG162" s="328" t="str">
        <f>IFERROR(VLOOKUP(AG161,'P1'!$B:$AP,41,FALSE),"")</f>
        <v/>
      </c>
      <c r="AH162" s="328" t="str">
        <f>IFERROR(VLOOKUP(AH161,'P1'!$B:$AP,41,FALSE),"")</f>
        <v/>
      </c>
      <c r="AI162" s="328" t="str">
        <f>IFERROR(VLOOKUP(AI161,'P1'!$B:$AP,41,FALSE),"")</f>
        <v/>
      </c>
      <c r="AJ162" s="328" t="str">
        <f>IFERROR(VLOOKUP(AJ161,'P1'!$B:$AP,41,FALSE),"")</f>
        <v/>
      </c>
      <c r="AK162" s="328" t="str">
        <f>IFERROR(VLOOKUP(AK161,'P1'!$B:$AP,41,FALSE),"")</f>
        <v/>
      </c>
      <c r="AL162" s="328" t="str">
        <f>IFERROR(VLOOKUP(AL161,'P1'!$B:$AP,41,FALSE),"")</f>
        <v/>
      </c>
      <c r="AM162" s="328" t="str">
        <f>IFERROR(VLOOKUP(AM161,'P1'!$B:$AP,41,FALSE),"")</f>
        <v/>
      </c>
      <c r="AN162" s="549"/>
      <c r="AO162" s="527"/>
      <c r="AP162" s="553"/>
      <c r="AQ162" s="554"/>
      <c r="AR162" s="527"/>
      <c r="AS162" s="527"/>
      <c r="AT162" s="529"/>
      <c r="AU162" s="326" t="str">
        <f t="shared" ref="AU162" si="180">IFERROR(IF($D161="□",($AO161/$AK$6),($AO161/$AK$8)),"")</f>
        <v/>
      </c>
      <c r="AV162" s="326" t="str">
        <f t="shared" ref="AV162" si="181">IFERROR(IF($D161="□",($AN161/$AO$6),($AN161/$AO$8)),"")</f>
        <v/>
      </c>
      <c r="AX162" s="326" t="s">
        <v>565</v>
      </c>
      <c r="AY162" s="326" t="s">
        <v>565</v>
      </c>
    </row>
    <row r="163" spans="1:51" s="302" customFormat="1" ht="12" customHeight="1">
      <c r="A163" s="532"/>
      <c r="B163" s="535"/>
      <c r="C163" s="538"/>
      <c r="D163" s="541"/>
      <c r="E163" s="323"/>
      <c r="F163" s="546"/>
      <c r="G163" s="547"/>
      <c r="H163" s="327" t="s">
        <v>407</v>
      </c>
      <c r="I163" s="328" t="str">
        <f>IFERROR(VLOOKUP(I161,'P1'!$B:$AP,31,FALSE),"")</f>
        <v/>
      </c>
      <c r="J163" s="328" t="str">
        <f>IFERROR(VLOOKUP(J161,'P1'!$B:$AP,31,FALSE),"")</f>
        <v/>
      </c>
      <c r="K163" s="328" t="str">
        <f>IFERROR(VLOOKUP(K161,'P1'!$B:$AP,31,FALSE),"")</f>
        <v/>
      </c>
      <c r="L163" s="328" t="str">
        <f>IFERROR(VLOOKUP(L161,'P1'!$B:$AP,31,FALSE),"")</f>
        <v/>
      </c>
      <c r="M163" s="328" t="str">
        <f>IFERROR(VLOOKUP(M161,'P1'!$B:$AP,31,FALSE),"")</f>
        <v/>
      </c>
      <c r="N163" s="328" t="str">
        <f>IFERROR(VLOOKUP(N161,'P1'!$B:$AP,31,FALSE),"")</f>
        <v/>
      </c>
      <c r="O163" s="328" t="str">
        <f>IFERROR(VLOOKUP(O161,'P1'!$B:$AP,31,FALSE),"")</f>
        <v/>
      </c>
      <c r="P163" s="328" t="str">
        <f>IFERROR(VLOOKUP(P161,'P1'!$B:$AP,31,FALSE),"")</f>
        <v/>
      </c>
      <c r="Q163" s="328" t="str">
        <f>IFERROR(VLOOKUP(Q161,'P1'!$B:$AP,31,FALSE),"")</f>
        <v/>
      </c>
      <c r="R163" s="328" t="str">
        <f>IFERROR(VLOOKUP(R161,'P1'!$B:$AP,31,FALSE),"")</f>
        <v/>
      </c>
      <c r="S163" s="328" t="str">
        <f>IFERROR(VLOOKUP(S161,'P1'!$B:$AP,31,FALSE),"")</f>
        <v/>
      </c>
      <c r="T163" s="328" t="str">
        <f>IFERROR(VLOOKUP(T161,'P1'!$B:$AP,31,FALSE),"")</f>
        <v/>
      </c>
      <c r="U163" s="328" t="str">
        <f>IFERROR(VLOOKUP(U161,'P1'!$B:$AP,31,FALSE),"")</f>
        <v/>
      </c>
      <c r="V163" s="328" t="str">
        <f>IFERROR(VLOOKUP(V161,'P1'!$B:$AP,31,FALSE),"")</f>
        <v/>
      </c>
      <c r="W163" s="328" t="str">
        <f>IFERROR(VLOOKUP(W161,'P1'!$B:$AP,31,FALSE),"")</f>
        <v/>
      </c>
      <c r="X163" s="328" t="str">
        <f>IFERROR(VLOOKUP(X161,'P1'!$B:$AP,31,FALSE),"")</f>
        <v/>
      </c>
      <c r="Y163" s="328" t="str">
        <f>IFERROR(VLOOKUP(Y161,'P1'!$B:$AP,31,FALSE),"")</f>
        <v/>
      </c>
      <c r="Z163" s="328" t="str">
        <f>IFERROR(VLOOKUP(Z161,'P1'!$B:$AP,31,FALSE),"")</f>
        <v/>
      </c>
      <c r="AA163" s="328" t="str">
        <f>IFERROR(VLOOKUP(AA161,'P1'!$B:$AP,31,FALSE),"")</f>
        <v/>
      </c>
      <c r="AB163" s="328" t="str">
        <f>IFERROR(VLOOKUP(AB161,'P1'!$B:$AP,31,FALSE),"")</f>
        <v/>
      </c>
      <c r="AC163" s="328" t="str">
        <f>IFERROR(VLOOKUP(AC161,'P1'!$B:$AP,31,FALSE),"")</f>
        <v/>
      </c>
      <c r="AD163" s="328" t="str">
        <f>IFERROR(VLOOKUP(AD161,'P1'!$B:$AP,31,FALSE),"")</f>
        <v/>
      </c>
      <c r="AE163" s="328" t="str">
        <f>IFERROR(VLOOKUP(AE161,'P1'!$B:$AP,31,FALSE),"")</f>
        <v/>
      </c>
      <c r="AF163" s="328" t="str">
        <f>IFERROR(VLOOKUP(AF161,'P1'!$B:$AP,31,FALSE),"")</f>
        <v/>
      </c>
      <c r="AG163" s="328" t="str">
        <f>IFERROR(VLOOKUP(AG161,'P1'!$B:$AP,31,FALSE),"")</f>
        <v/>
      </c>
      <c r="AH163" s="328" t="str">
        <f>IFERROR(VLOOKUP(AH161,'P1'!$B:$AP,31,FALSE),"")</f>
        <v/>
      </c>
      <c r="AI163" s="328" t="str">
        <f>IFERROR(VLOOKUP(AI161,'P1'!$B:$AP,31,FALSE),"")</f>
        <v/>
      </c>
      <c r="AJ163" s="328" t="str">
        <f>IFERROR(VLOOKUP(AJ161,'P1'!$B:$AP,31,FALSE),"")</f>
        <v/>
      </c>
      <c r="AK163" s="328" t="str">
        <f>IFERROR(VLOOKUP(AK161,'P1'!$B:$AP,31,FALSE),"")</f>
        <v/>
      </c>
      <c r="AL163" s="328" t="str">
        <f>IFERROR(VLOOKUP(AL161,'P1'!$B:$AP,31,FALSE),"")</f>
        <v/>
      </c>
      <c r="AM163" s="328" t="str">
        <f>IFERROR(VLOOKUP(AM161,'P1'!$B:$AP,31,FALSE),"")</f>
        <v/>
      </c>
      <c r="AN163" s="550"/>
      <c r="AO163" s="528"/>
      <c r="AP163" s="555"/>
      <c r="AQ163" s="556"/>
      <c r="AR163" s="528"/>
      <c r="AS163" s="528"/>
      <c r="AT163" s="529"/>
      <c r="AU163" s="329"/>
      <c r="AV163" s="329"/>
      <c r="AX163" s="329"/>
      <c r="AY163" s="329"/>
    </row>
    <row r="164" spans="1:51" s="302" customFormat="1" ht="12" customHeight="1">
      <c r="A164" s="530">
        <v>48</v>
      </c>
      <c r="B164" s="533"/>
      <c r="C164" s="567"/>
      <c r="D164" s="539" t="s">
        <v>400</v>
      </c>
      <c r="E164" s="319"/>
      <c r="F164" s="542"/>
      <c r="G164" s="543"/>
      <c r="H164" s="320" t="s">
        <v>401</v>
      </c>
      <c r="I164" s="321"/>
      <c r="J164" s="321"/>
      <c r="K164" s="321"/>
      <c r="L164" s="321"/>
      <c r="M164" s="321"/>
      <c r="N164" s="321"/>
      <c r="O164" s="321"/>
      <c r="P164" s="321"/>
      <c r="Q164" s="321"/>
      <c r="R164" s="321"/>
      <c r="S164" s="321"/>
      <c r="T164" s="321"/>
      <c r="U164" s="321"/>
      <c r="V164" s="321"/>
      <c r="W164" s="321"/>
      <c r="X164" s="321"/>
      <c r="Y164" s="321"/>
      <c r="Z164" s="321"/>
      <c r="AA164" s="321"/>
      <c r="AB164" s="321"/>
      <c r="AC164" s="321"/>
      <c r="AD164" s="321"/>
      <c r="AE164" s="321"/>
      <c r="AF164" s="321"/>
      <c r="AG164" s="321"/>
      <c r="AH164" s="321"/>
      <c r="AI164" s="321"/>
      <c r="AJ164" s="321"/>
      <c r="AK164" s="321"/>
      <c r="AL164" s="321"/>
      <c r="AM164" s="321"/>
      <c r="AN164" s="548">
        <f t="shared" ref="AN164" si="182">IF(LEFT($AN$1,6)="共同生活援助",SUM(I165:AM165),SUM(I165:AM166))</f>
        <v>0</v>
      </c>
      <c r="AO164" s="526">
        <f>IF($AN$3="４週",AN164/4,AN164/(DAY(EOMONTH($I$21,0))/7))</f>
        <v>0</v>
      </c>
      <c r="AP164" s="551"/>
      <c r="AQ164" s="552"/>
      <c r="AR164" s="526" t="str">
        <f t="shared" ref="AR164" si="183">IF($AN$3="４週",AU165,AV165)</f>
        <v/>
      </c>
      <c r="AS164" s="526"/>
      <c r="AT164" s="529"/>
      <c r="AU164" s="322" t="s">
        <v>402</v>
      </c>
      <c r="AV164" s="322" t="s">
        <v>403</v>
      </c>
      <c r="AX164" s="322" t="s">
        <v>404</v>
      </c>
      <c r="AY164" s="322" t="s">
        <v>405</v>
      </c>
    </row>
    <row r="165" spans="1:51" s="302" customFormat="1" ht="12" customHeight="1">
      <c r="A165" s="531"/>
      <c r="B165" s="534"/>
      <c r="C165" s="568"/>
      <c r="D165" s="540"/>
      <c r="E165" s="323"/>
      <c r="F165" s="544"/>
      <c r="G165" s="545"/>
      <c r="H165" s="324" t="s">
        <v>406</v>
      </c>
      <c r="I165" s="328" t="str">
        <f>IFERROR(VLOOKUP(I164,'P1'!$B:$AP,41,FALSE),"")</f>
        <v/>
      </c>
      <c r="J165" s="328" t="str">
        <f>IFERROR(VLOOKUP(J164,'P1'!$B:$AP,41,FALSE),"")</f>
        <v/>
      </c>
      <c r="K165" s="328" t="str">
        <f>IFERROR(VLOOKUP(K164,'P1'!$B:$AP,41,FALSE),"")</f>
        <v/>
      </c>
      <c r="L165" s="328" t="str">
        <f>IFERROR(VLOOKUP(L164,'P1'!$B:$AP,41,FALSE),"")</f>
        <v/>
      </c>
      <c r="M165" s="328" t="str">
        <f>IFERROR(VLOOKUP(M164,'P1'!$B:$AP,41,FALSE),"")</f>
        <v/>
      </c>
      <c r="N165" s="328" t="str">
        <f>IFERROR(VLOOKUP(N164,'P1'!$B:$AP,41,FALSE),"")</f>
        <v/>
      </c>
      <c r="O165" s="328" t="str">
        <f>IFERROR(VLOOKUP(O164,'P1'!$B:$AP,41,FALSE),"")</f>
        <v/>
      </c>
      <c r="P165" s="328" t="str">
        <f>IFERROR(VLOOKUP(P164,'P1'!$B:$AP,41,FALSE),"")</f>
        <v/>
      </c>
      <c r="Q165" s="328" t="str">
        <f>IFERROR(VLOOKUP(Q164,'P1'!$B:$AP,41,FALSE),"")</f>
        <v/>
      </c>
      <c r="R165" s="328" t="str">
        <f>IFERROR(VLOOKUP(R164,'P1'!$B:$AP,41,FALSE),"")</f>
        <v/>
      </c>
      <c r="S165" s="328" t="str">
        <f>IFERROR(VLOOKUP(S164,'P1'!$B:$AP,41,FALSE),"")</f>
        <v/>
      </c>
      <c r="T165" s="328" t="str">
        <f>IFERROR(VLOOKUP(T164,'P1'!$B:$AP,41,FALSE),"")</f>
        <v/>
      </c>
      <c r="U165" s="328" t="str">
        <f>IFERROR(VLOOKUP(U164,'P1'!$B:$AP,41,FALSE),"")</f>
        <v/>
      </c>
      <c r="V165" s="328" t="str">
        <f>IFERROR(VLOOKUP(V164,'P1'!$B:$AP,41,FALSE),"")</f>
        <v/>
      </c>
      <c r="W165" s="328" t="str">
        <f>IFERROR(VLOOKUP(W164,'P1'!$B:$AP,41,FALSE),"")</f>
        <v/>
      </c>
      <c r="X165" s="328" t="str">
        <f>IFERROR(VLOOKUP(X164,'P1'!$B:$AP,41,FALSE),"")</f>
        <v/>
      </c>
      <c r="Y165" s="328" t="str">
        <f>IFERROR(VLOOKUP(Y164,'P1'!$B:$AP,41,FALSE),"")</f>
        <v/>
      </c>
      <c r="Z165" s="328" t="str">
        <f>IFERROR(VLOOKUP(Z164,'P1'!$B:$AP,41,FALSE),"")</f>
        <v/>
      </c>
      <c r="AA165" s="328" t="str">
        <f>IFERROR(VLOOKUP(AA164,'P1'!$B:$AP,41,FALSE),"")</f>
        <v/>
      </c>
      <c r="AB165" s="328" t="str">
        <f>IFERROR(VLOOKUP(AB164,'P1'!$B:$AP,41,FALSE),"")</f>
        <v/>
      </c>
      <c r="AC165" s="328" t="str">
        <f>IFERROR(VLOOKUP(AC164,'P1'!$B:$AP,41,FALSE),"")</f>
        <v/>
      </c>
      <c r="AD165" s="328" t="str">
        <f>IFERROR(VLOOKUP(AD164,'P1'!$B:$AP,41,FALSE),"")</f>
        <v/>
      </c>
      <c r="AE165" s="328" t="str">
        <f>IFERROR(VLOOKUP(AE164,'P1'!$B:$AP,41,FALSE),"")</f>
        <v/>
      </c>
      <c r="AF165" s="328" t="str">
        <f>IFERROR(VLOOKUP(AF164,'P1'!$B:$AP,41,FALSE),"")</f>
        <v/>
      </c>
      <c r="AG165" s="328" t="str">
        <f>IFERROR(VLOOKUP(AG164,'P1'!$B:$AP,41,FALSE),"")</f>
        <v/>
      </c>
      <c r="AH165" s="328" t="str">
        <f>IFERROR(VLOOKUP(AH164,'P1'!$B:$AP,41,FALSE),"")</f>
        <v/>
      </c>
      <c r="AI165" s="328" t="str">
        <f>IFERROR(VLOOKUP(AI164,'P1'!$B:$AP,41,FALSE),"")</f>
        <v/>
      </c>
      <c r="AJ165" s="328" t="str">
        <f>IFERROR(VLOOKUP(AJ164,'P1'!$B:$AP,41,FALSE),"")</f>
        <v/>
      </c>
      <c r="AK165" s="328" t="str">
        <f>IFERROR(VLOOKUP(AK164,'P1'!$B:$AP,41,FALSE),"")</f>
        <v/>
      </c>
      <c r="AL165" s="328" t="str">
        <f>IFERROR(VLOOKUP(AL164,'P1'!$B:$AP,41,FALSE),"")</f>
        <v/>
      </c>
      <c r="AM165" s="328" t="str">
        <f>IFERROR(VLOOKUP(AM164,'P1'!$B:$AP,41,FALSE),"")</f>
        <v/>
      </c>
      <c r="AN165" s="549"/>
      <c r="AO165" s="527"/>
      <c r="AP165" s="553"/>
      <c r="AQ165" s="554"/>
      <c r="AR165" s="527"/>
      <c r="AS165" s="527"/>
      <c r="AT165" s="529"/>
      <c r="AU165" s="326" t="str">
        <f t="shared" ref="AU165" si="184">IFERROR(IF($D164="□",($AO164/$AK$6),($AO164/$AK$8)),"")</f>
        <v/>
      </c>
      <c r="AV165" s="326" t="str">
        <f t="shared" ref="AV165" si="185">IFERROR(IF($D164="□",($AN164/$AO$6),($AN164/$AO$8)),"")</f>
        <v/>
      </c>
      <c r="AX165" s="326" t="s">
        <v>565</v>
      </c>
      <c r="AY165" s="326" t="s">
        <v>565</v>
      </c>
    </row>
    <row r="166" spans="1:51" s="302" customFormat="1" ht="12" customHeight="1">
      <c r="A166" s="532"/>
      <c r="B166" s="535"/>
      <c r="C166" s="569"/>
      <c r="D166" s="541"/>
      <c r="E166" s="323"/>
      <c r="F166" s="546"/>
      <c r="G166" s="547"/>
      <c r="H166" s="327" t="s">
        <v>407</v>
      </c>
      <c r="I166" s="328" t="str">
        <f>IFERROR(VLOOKUP(I164,'P1'!$B:$AP,31,FALSE),"")</f>
        <v/>
      </c>
      <c r="J166" s="328" t="str">
        <f>IFERROR(VLOOKUP(J164,'P1'!$B:$AP,31,FALSE),"")</f>
        <v/>
      </c>
      <c r="K166" s="328" t="str">
        <f>IFERROR(VLOOKUP(K164,'P1'!$B:$AP,31,FALSE),"")</f>
        <v/>
      </c>
      <c r="L166" s="328" t="str">
        <f>IFERROR(VLOOKUP(L164,'P1'!$B:$AP,31,FALSE),"")</f>
        <v/>
      </c>
      <c r="M166" s="328" t="str">
        <f>IFERROR(VLOOKUP(M164,'P1'!$B:$AP,31,FALSE),"")</f>
        <v/>
      </c>
      <c r="N166" s="328" t="str">
        <f>IFERROR(VLOOKUP(N164,'P1'!$B:$AP,31,FALSE),"")</f>
        <v/>
      </c>
      <c r="O166" s="328" t="str">
        <f>IFERROR(VLOOKUP(O164,'P1'!$B:$AP,31,FALSE),"")</f>
        <v/>
      </c>
      <c r="P166" s="328" t="str">
        <f>IFERROR(VLOOKUP(P164,'P1'!$B:$AP,31,FALSE),"")</f>
        <v/>
      </c>
      <c r="Q166" s="328" t="str">
        <f>IFERROR(VLOOKUP(Q164,'P1'!$B:$AP,31,FALSE),"")</f>
        <v/>
      </c>
      <c r="R166" s="328" t="str">
        <f>IFERROR(VLOOKUP(R164,'P1'!$B:$AP,31,FALSE),"")</f>
        <v/>
      </c>
      <c r="S166" s="328" t="str">
        <f>IFERROR(VLOOKUP(S164,'P1'!$B:$AP,31,FALSE),"")</f>
        <v/>
      </c>
      <c r="T166" s="328" t="str">
        <f>IFERROR(VLOOKUP(T164,'P1'!$B:$AP,31,FALSE),"")</f>
        <v/>
      </c>
      <c r="U166" s="328" t="str">
        <f>IFERROR(VLOOKUP(U164,'P1'!$B:$AP,31,FALSE),"")</f>
        <v/>
      </c>
      <c r="V166" s="328" t="str">
        <f>IFERROR(VLOOKUP(V164,'P1'!$B:$AP,31,FALSE),"")</f>
        <v/>
      </c>
      <c r="W166" s="328" t="str">
        <f>IFERROR(VLOOKUP(W164,'P1'!$B:$AP,31,FALSE),"")</f>
        <v/>
      </c>
      <c r="X166" s="328" t="str">
        <f>IFERROR(VLOOKUP(X164,'P1'!$B:$AP,31,FALSE),"")</f>
        <v/>
      </c>
      <c r="Y166" s="328" t="str">
        <f>IFERROR(VLOOKUP(Y164,'P1'!$B:$AP,31,FALSE),"")</f>
        <v/>
      </c>
      <c r="Z166" s="328" t="str">
        <f>IFERROR(VLOOKUP(Z164,'P1'!$B:$AP,31,FALSE),"")</f>
        <v/>
      </c>
      <c r="AA166" s="328" t="str">
        <f>IFERROR(VLOOKUP(AA164,'P1'!$B:$AP,31,FALSE),"")</f>
        <v/>
      </c>
      <c r="AB166" s="328" t="str">
        <f>IFERROR(VLOOKUP(AB164,'P1'!$B:$AP,31,FALSE),"")</f>
        <v/>
      </c>
      <c r="AC166" s="328" t="str">
        <f>IFERROR(VLOOKUP(AC164,'P1'!$B:$AP,31,FALSE),"")</f>
        <v/>
      </c>
      <c r="AD166" s="328" t="str">
        <f>IFERROR(VLOOKUP(AD164,'P1'!$B:$AP,31,FALSE),"")</f>
        <v/>
      </c>
      <c r="AE166" s="328" t="str">
        <f>IFERROR(VLOOKUP(AE164,'P1'!$B:$AP,31,FALSE),"")</f>
        <v/>
      </c>
      <c r="AF166" s="328" t="str">
        <f>IFERROR(VLOOKUP(AF164,'P1'!$B:$AP,31,FALSE),"")</f>
        <v/>
      </c>
      <c r="AG166" s="328" t="str">
        <f>IFERROR(VLOOKUP(AG164,'P1'!$B:$AP,31,FALSE),"")</f>
        <v/>
      </c>
      <c r="AH166" s="328" t="str">
        <f>IFERROR(VLOOKUP(AH164,'P1'!$B:$AP,31,FALSE),"")</f>
        <v/>
      </c>
      <c r="AI166" s="328" t="str">
        <f>IFERROR(VLOOKUP(AI164,'P1'!$B:$AP,31,FALSE),"")</f>
        <v/>
      </c>
      <c r="AJ166" s="328" t="str">
        <f>IFERROR(VLOOKUP(AJ164,'P1'!$B:$AP,31,FALSE),"")</f>
        <v/>
      </c>
      <c r="AK166" s="328" t="str">
        <f>IFERROR(VLOOKUP(AK164,'P1'!$B:$AP,31,FALSE),"")</f>
        <v/>
      </c>
      <c r="AL166" s="328" t="str">
        <f>IFERROR(VLOOKUP(AL164,'P1'!$B:$AP,31,FALSE),"")</f>
        <v/>
      </c>
      <c r="AM166" s="328" t="str">
        <f>IFERROR(VLOOKUP(AM164,'P1'!$B:$AP,31,FALSE),"")</f>
        <v/>
      </c>
      <c r="AN166" s="550"/>
      <c r="AO166" s="528"/>
      <c r="AP166" s="555"/>
      <c r="AQ166" s="556"/>
      <c r="AR166" s="528"/>
      <c r="AS166" s="528"/>
      <c r="AT166" s="529"/>
      <c r="AU166" s="329"/>
      <c r="AV166" s="329"/>
      <c r="AX166" s="329"/>
      <c r="AY166" s="329"/>
    </row>
    <row r="167" spans="1:51" s="302" customFormat="1" ht="12" customHeight="1">
      <c r="A167" s="530">
        <v>49</v>
      </c>
      <c r="B167" s="533"/>
      <c r="C167" s="536"/>
      <c r="D167" s="539" t="s">
        <v>400</v>
      </c>
      <c r="E167" s="319"/>
      <c r="F167" s="542"/>
      <c r="G167" s="543"/>
      <c r="H167" s="320" t="s">
        <v>401</v>
      </c>
      <c r="I167" s="321"/>
      <c r="J167" s="321"/>
      <c r="K167" s="321"/>
      <c r="L167" s="321"/>
      <c r="M167" s="321"/>
      <c r="N167" s="321"/>
      <c r="O167" s="321"/>
      <c r="P167" s="321"/>
      <c r="Q167" s="321"/>
      <c r="R167" s="321"/>
      <c r="S167" s="321"/>
      <c r="T167" s="321"/>
      <c r="U167" s="321"/>
      <c r="V167" s="321"/>
      <c r="W167" s="321"/>
      <c r="X167" s="321"/>
      <c r="Y167" s="321"/>
      <c r="Z167" s="321"/>
      <c r="AA167" s="321"/>
      <c r="AB167" s="321"/>
      <c r="AC167" s="321"/>
      <c r="AD167" s="321"/>
      <c r="AE167" s="321"/>
      <c r="AF167" s="321"/>
      <c r="AG167" s="321"/>
      <c r="AH167" s="321"/>
      <c r="AI167" s="321"/>
      <c r="AJ167" s="321"/>
      <c r="AK167" s="321"/>
      <c r="AL167" s="321"/>
      <c r="AM167" s="321"/>
      <c r="AN167" s="548">
        <f t="shared" ref="AN167" si="186">IF(LEFT($AN$1,6)="共同生活援助",SUM(I168:AM168),SUM(I168:AM169))</f>
        <v>0</v>
      </c>
      <c r="AO167" s="526">
        <f>IF($AN$3="４週",AN167/4,AN167/(DAY(EOMONTH($I$21,0))/7))</f>
        <v>0</v>
      </c>
      <c r="AP167" s="551"/>
      <c r="AQ167" s="552"/>
      <c r="AR167" s="526" t="str">
        <f t="shared" ref="AR167" si="187">IF($AN$3="４週",AU168,AV168)</f>
        <v/>
      </c>
      <c r="AS167" s="526"/>
      <c r="AT167" s="529"/>
      <c r="AU167" s="322" t="s">
        <v>402</v>
      </c>
      <c r="AV167" s="322" t="s">
        <v>403</v>
      </c>
      <c r="AX167" s="322" t="s">
        <v>404</v>
      </c>
      <c r="AY167" s="322" t="s">
        <v>405</v>
      </c>
    </row>
    <row r="168" spans="1:51" s="302" customFormat="1" ht="12" customHeight="1">
      <c r="A168" s="531"/>
      <c r="B168" s="534"/>
      <c r="C168" s="537"/>
      <c r="D168" s="540"/>
      <c r="E168" s="323"/>
      <c r="F168" s="544"/>
      <c r="G168" s="545"/>
      <c r="H168" s="324" t="s">
        <v>406</v>
      </c>
      <c r="I168" s="328" t="str">
        <f>IFERROR(VLOOKUP(I167,'P1'!$B:$AP,41,FALSE),"")</f>
        <v/>
      </c>
      <c r="J168" s="328" t="str">
        <f>IFERROR(VLOOKUP(J167,'P1'!$B:$AP,41,FALSE),"")</f>
        <v/>
      </c>
      <c r="K168" s="328" t="str">
        <f>IFERROR(VLOOKUP(K167,'P1'!$B:$AP,41,FALSE),"")</f>
        <v/>
      </c>
      <c r="L168" s="328" t="str">
        <f>IFERROR(VLOOKUP(L167,'P1'!$B:$AP,41,FALSE),"")</f>
        <v/>
      </c>
      <c r="M168" s="328" t="str">
        <f>IFERROR(VLOOKUP(M167,'P1'!$B:$AP,41,FALSE),"")</f>
        <v/>
      </c>
      <c r="N168" s="328" t="str">
        <f>IFERROR(VLOOKUP(N167,'P1'!$B:$AP,41,FALSE),"")</f>
        <v/>
      </c>
      <c r="O168" s="328" t="str">
        <f>IFERROR(VLOOKUP(O167,'P1'!$B:$AP,41,FALSE),"")</f>
        <v/>
      </c>
      <c r="P168" s="328" t="str">
        <f>IFERROR(VLOOKUP(P167,'P1'!$B:$AP,41,FALSE),"")</f>
        <v/>
      </c>
      <c r="Q168" s="328" t="str">
        <f>IFERROR(VLOOKUP(Q167,'P1'!$B:$AP,41,FALSE),"")</f>
        <v/>
      </c>
      <c r="R168" s="328" t="str">
        <f>IFERROR(VLOOKUP(R167,'P1'!$B:$AP,41,FALSE),"")</f>
        <v/>
      </c>
      <c r="S168" s="328" t="str">
        <f>IFERROR(VLOOKUP(S167,'P1'!$B:$AP,41,FALSE),"")</f>
        <v/>
      </c>
      <c r="T168" s="328" t="str">
        <f>IFERROR(VLOOKUP(T167,'P1'!$B:$AP,41,FALSE),"")</f>
        <v/>
      </c>
      <c r="U168" s="328" t="str">
        <f>IFERROR(VLOOKUP(U167,'P1'!$B:$AP,41,FALSE),"")</f>
        <v/>
      </c>
      <c r="V168" s="328" t="str">
        <f>IFERROR(VLOOKUP(V167,'P1'!$B:$AP,41,FALSE),"")</f>
        <v/>
      </c>
      <c r="W168" s="328" t="str">
        <f>IFERROR(VLOOKUP(W167,'P1'!$B:$AP,41,FALSE),"")</f>
        <v/>
      </c>
      <c r="X168" s="328" t="str">
        <f>IFERROR(VLOOKUP(X167,'P1'!$B:$AP,41,FALSE),"")</f>
        <v/>
      </c>
      <c r="Y168" s="328" t="str">
        <f>IFERROR(VLOOKUP(Y167,'P1'!$B:$AP,41,FALSE),"")</f>
        <v/>
      </c>
      <c r="Z168" s="328" t="str">
        <f>IFERROR(VLOOKUP(Z167,'P1'!$B:$AP,41,FALSE),"")</f>
        <v/>
      </c>
      <c r="AA168" s="328" t="str">
        <f>IFERROR(VLOOKUP(AA167,'P1'!$B:$AP,41,FALSE),"")</f>
        <v/>
      </c>
      <c r="AB168" s="328" t="str">
        <f>IFERROR(VLOOKUP(AB167,'P1'!$B:$AP,41,FALSE),"")</f>
        <v/>
      </c>
      <c r="AC168" s="328" t="str">
        <f>IFERROR(VLOOKUP(AC167,'P1'!$B:$AP,41,FALSE),"")</f>
        <v/>
      </c>
      <c r="AD168" s="328" t="str">
        <f>IFERROR(VLOOKUP(AD167,'P1'!$B:$AP,41,FALSE),"")</f>
        <v/>
      </c>
      <c r="AE168" s="328" t="str">
        <f>IFERROR(VLOOKUP(AE167,'P1'!$B:$AP,41,FALSE),"")</f>
        <v/>
      </c>
      <c r="AF168" s="328" t="str">
        <f>IFERROR(VLOOKUP(AF167,'P1'!$B:$AP,41,FALSE),"")</f>
        <v/>
      </c>
      <c r="AG168" s="328" t="str">
        <f>IFERROR(VLOOKUP(AG167,'P1'!$B:$AP,41,FALSE),"")</f>
        <v/>
      </c>
      <c r="AH168" s="328" t="str">
        <f>IFERROR(VLOOKUP(AH167,'P1'!$B:$AP,41,FALSE),"")</f>
        <v/>
      </c>
      <c r="AI168" s="328" t="str">
        <f>IFERROR(VLOOKUP(AI167,'P1'!$B:$AP,41,FALSE),"")</f>
        <v/>
      </c>
      <c r="AJ168" s="328" t="str">
        <f>IFERROR(VLOOKUP(AJ167,'P1'!$B:$AP,41,FALSE),"")</f>
        <v/>
      </c>
      <c r="AK168" s="328" t="str">
        <f>IFERROR(VLOOKUP(AK167,'P1'!$B:$AP,41,FALSE),"")</f>
        <v/>
      </c>
      <c r="AL168" s="328" t="str">
        <f>IFERROR(VLOOKUP(AL167,'P1'!$B:$AP,41,FALSE),"")</f>
        <v/>
      </c>
      <c r="AM168" s="328" t="str">
        <f>IFERROR(VLOOKUP(AM167,'P1'!$B:$AP,41,FALSE),"")</f>
        <v/>
      </c>
      <c r="AN168" s="549"/>
      <c r="AO168" s="527"/>
      <c r="AP168" s="553"/>
      <c r="AQ168" s="554"/>
      <c r="AR168" s="527"/>
      <c r="AS168" s="527"/>
      <c r="AT168" s="529"/>
      <c r="AU168" s="326" t="str">
        <f t="shared" ref="AU168" si="188">IFERROR(IF($D167="□",($AO167/$AK$6),($AO167/$AK$8)),"")</f>
        <v/>
      </c>
      <c r="AV168" s="326" t="str">
        <f t="shared" ref="AV168" si="189">IFERROR(IF($D167="□",($AN167/$AO$6),($AN167/$AO$8)),"")</f>
        <v/>
      </c>
      <c r="AX168" s="326" t="s">
        <v>565</v>
      </c>
      <c r="AY168" s="326" t="s">
        <v>565</v>
      </c>
    </row>
    <row r="169" spans="1:51" s="302" customFormat="1" ht="12" customHeight="1">
      <c r="A169" s="532"/>
      <c r="B169" s="535"/>
      <c r="C169" s="538"/>
      <c r="D169" s="541"/>
      <c r="E169" s="323"/>
      <c r="F169" s="546"/>
      <c r="G169" s="547"/>
      <c r="H169" s="327" t="s">
        <v>407</v>
      </c>
      <c r="I169" s="328" t="str">
        <f>IFERROR(VLOOKUP(I167,'P1'!$B:$AP,31,FALSE),"")</f>
        <v/>
      </c>
      <c r="J169" s="328" t="str">
        <f>IFERROR(VLOOKUP(J167,'P1'!$B:$AP,31,FALSE),"")</f>
        <v/>
      </c>
      <c r="K169" s="328" t="str">
        <f>IFERROR(VLOOKUP(K167,'P1'!$B:$AP,31,FALSE),"")</f>
        <v/>
      </c>
      <c r="L169" s="328" t="str">
        <f>IFERROR(VLOOKUP(L167,'P1'!$B:$AP,31,FALSE),"")</f>
        <v/>
      </c>
      <c r="M169" s="328" t="str">
        <f>IFERROR(VLOOKUP(M167,'P1'!$B:$AP,31,FALSE),"")</f>
        <v/>
      </c>
      <c r="N169" s="328" t="str">
        <f>IFERROR(VLOOKUP(N167,'P1'!$B:$AP,31,FALSE),"")</f>
        <v/>
      </c>
      <c r="O169" s="328" t="str">
        <f>IFERROR(VLOOKUP(O167,'P1'!$B:$AP,31,FALSE),"")</f>
        <v/>
      </c>
      <c r="P169" s="328" t="str">
        <f>IFERROR(VLOOKUP(P167,'P1'!$B:$AP,31,FALSE),"")</f>
        <v/>
      </c>
      <c r="Q169" s="328" t="str">
        <f>IFERROR(VLOOKUP(Q167,'P1'!$B:$AP,31,FALSE),"")</f>
        <v/>
      </c>
      <c r="R169" s="328" t="str">
        <f>IFERROR(VLOOKUP(R167,'P1'!$B:$AP,31,FALSE),"")</f>
        <v/>
      </c>
      <c r="S169" s="328" t="str">
        <f>IFERROR(VLOOKUP(S167,'P1'!$B:$AP,31,FALSE),"")</f>
        <v/>
      </c>
      <c r="T169" s="328" t="str">
        <f>IFERROR(VLOOKUP(T167,'P1'!$B:$AP,31,FALSE),"")</f>
        <v/>
      </c>
      <c r="U169" s="328" t="str">
        <f>IFERROR(VLOOKUP(U167,'P1'!$B:$AP,31,FALSE),"")</f>
        <v/>
      </c>
      <c r="V169" s="328" t="str">
        <f>IFERROR(VLOOKUP(V167,'P1'!$B:$AP,31,FALSE),"")</f>
        <v/>
      </c>
      <c r="W169" s="328" t="str">
        <f>IFERROR(VLOOKUP(W167,'P1'!$B:$AP,31,FALSE),"")</f>
        <v/>
      </c>
      <c r="X169" s="328" t="str">
        <f>IFERROR(VLOOKUP(X167,'P1'!$B:$AP,31,FALSE),"")</f>
        <v/>
      </c>
      <c r="Y169" s="328" t="str">
        <f>IFERROR(VLOOKUP(Y167,'P1'!$B:$AP,31,FALSE),"")</f>
        <v/>
      </c>
      <c r="Z169" s="328" t="str">
        <f>IFERROR(VLOOKUP(Z167,'P1'!$B:$AP,31,FALSE),"")</f>
        <v/>
      </c>
      <c r="AA169" s="328" t="str">
        <f>IFERROR(VLOOKUP(AA167,'P1'!$B:$AP,31,FALSE),"")</f>
        <v/>
      </c>
      <c r="AB169" s="328" t="str">
        <f>IFERROR(VLOOKUP(AB167,'P1'!$B:$AP,31,FALSE),"")</f>
        <v/>
      </c>
      <c r="AC169" s="328" t="str">
        <f>IFERROR(VLOOKUP(AC167,'P1'!$B:$AP,31,FALSE),"")</f>
        <v/>
      </c>
      <c r="AD169" s="328" t="str">
        <f>IFERROR(VLOOKUP(AD167,'P1'!$B:$AP,31,FALSE),"")</f>
        <v/>
      </c>
      <c r="AE169" s="328" t="str">
        <f>IFERROR(VLOOKUP(AE167,'P1'!$B:$AP,31,FALSE),"")</f>
        <v/>
      </c>
      <c r="AF169" s="328" t="str">
        <f>IFERROR(VLOOKUP(AF167,'P1'!$B:$AP,31,FALSE),"")</f>
        <v/>
      </c>
      <c r="AG169" s="328" t="str">
        <f>IFERROR(VLOOKUP(AG167,'P1'!$B:$AP,31,FALSE),"")</f>
        <v/>
      </c>
      <c r="AH169" s="328" t="str">
        <f>IFERROR(VLOOKUP(AH167,'P1'!$B:$AP,31,FALSE),"")</f>
        <v/>
      </c>
      <c r="AI169" s="328" t="str">
        <f>IFERROR(VLOOKUP(AI167,'P1'!$B:$AP,31,FALSE),"")</f>
        <v/>
      </c>
      <c r="AJ169" s="328" t="str">
        <f>IFERROR(VLOOKUP(AJ167,'P1'!$B:$AP,31,FALSE),"")</f>
        <v/>
      </c>
      <c r="AK169" s="328" t="str">
        <f>IFERROR(VLOOKUP(AK167,'P1'!$B:$AP,31,FALSE),"")</f>
        <v/>
      </c>
      <c r="AL169" s="328" t="str">
        <f>IFERROR(VLOOKUP(AL167,'P1'!$B:$AP,31,FALSE),"")</f>
        <v/>
      </c>
      <c r="AM169" s="328" t="str">
        <f>IFERROR(VLOOKUP(AM167,'P1'!$B:$AP,31,FALSE),"")</f>
        <v/>
      </c>
      <c r="AN169" s="550"/>
      <c r="AO169" s="528"/>
      <c r="AP169" s="555"/>
      <c r="AQ169" s="556"/>
      <c r="AR169" s="528"/>
      <c r="AS169" s="528"/>
      <c r="AT169" s="529"/>
      <c r="AU169" s="329"/>
      <c r="AV169" s="329"/>
      <c r="AX169" s="329"/>
      <c r="AY169" s="329"/>
    </row>
    <row r="170" spans="1:51" s="302" customFormat="1" ht="12" customHeight="1">
      <c r="A170" s="530">
        <v>50</v>
      </c>
      <c r="B170" s="533"/>
      <c r="C170" s="536"/>
      <c r="D170" s="539" t="s">
        <v>400</v>
      </c>
      <c r="E170" s="319"/>
      <c r="F170" s="542"/>
      <c r="G170" s="543"/>
      <c r="H170" s="320" t="s">
        <v>401</v>
      </c>
      <c r="I170" s="321"/>
      <c r="J170" s="321"/>
      <c r="K170" s="321"/>
      <c r="L170" s="321"/>
      <c r="M170" s="321"/>
      <c r="N170" s="321"/>
      <c r="O170" s="321"/>
      <c r="P170" s="321"/>
      <c r="Q170" s="321"/>
      <c r="R170" s="321"/>
      <c r="S170" s="321"/>
      <c r="T170" s="321"/>
      <c r="U170" s="321"/>
      <c r="V170" s="321"/>
      <c r="W170" s="321"/>
      <c r="X170" s="321"/>
      <c r="Y170" s="321"/>
      <c r="Z170" s="321"/>
      <c r="AA170" s="321"/>
      <c r="AB170" s="321"/>
      <c r="AC170" s="321"/>
      <c r="AD170" s="321"/>
      <c r="AE170" s="321"/>
      <c r="AF170" s="321"/>
      <c r="AG170" s="321"/>
      <c r="AH170" s="321"/>
      <c r="AI170" s="321"/>
      <c r="AJ170" s="321"/>
      <c r="AK170" s="321"/>
      <c r="AL170" s="321"/>
      <c r="AM170" s="321"/>
      <c r="AN170" s="548">
        <f t="shared" ref="AN170" si="190">IF(LEFT($AN$1,6)="共同生活援助",SUM(I171:AM171),SUM(I171:AM172))</f>
        <v>0</v>
      </c>
      <c r="AO170" s="526">
        <f>IF($AN$3="４週",AN170/4,AN170/(DAY(EOMONTH($I$21,0))/7))</f>
        <v>0</v>
      </c>
      <c r="AP170" s="551"/>
      <c r="AQ170" s="552"/>
      <c r="AR170" s="526" t="str">
        <f t="shared" ref="AR170" si="191">IF($AN$3="４週",AU171,AV171)</f>
        <v/>
      </c>
      <c r="AS170" s="526"/>
      <c r="AT170" s="529"/>
      <c r="AU170" s="322" t="s">
        <v>402</v>
      </c>
      <c r="AV170" s="322" t="s">
        <v>403</v>
      </c>
      <c r="AX170" s="322" t="s">
        <v>404</v>
      </c>
      <c r="AY170" s="322" t="s">
        <v>405</v>
      </c>
    </row>
    <row r="171" spans="1:51" s="302" customFormat="1" ht="12" customHeight="1">
      <c r="A171" s="531"/>
      <c r="B171" s="534"/>
      <c r="C171" s="537"/>
      <c r="D171" s="540"/>
      <c r="E171" s="323"/>
      <c r="F171" s="544"/>
      <c r="G171" s="545"/>
      <c r="H171" s="324" t="s">
        <v>406</v>
      </c>
      <c r="I171" s="328" t="str">
        <f>IFERROR(VLOOKUP(I170,'P1'!$B:$AP,41,FALSE),"")</f>
        <v/>
      </c>
      <c r="J171" s="328" t="str">
        <f>IFERROR(VLOOKUP(J170,'P1'!$B:$AP,41,FALSE),"")</f>
        <v/>
      </c>
      <c r="K171" s="328" t="str">
        <f>IFERROR(VLOOKUP(K170,'P1'!$B:$AP,41,FALSE),"")</f>
        <v/>
      </c>
      <c r="L171" s="328" t="str">
        <f>IFERROR(VLOOKUP(L170,'P1'!$B:$AP,41,FALSE),"")</f>
        <v/>
      </c>
      <c r="M171" s="328" t="str">
        <f>IFERROR(VLOOKUP(M170,'P1'!$B:$AP,41,FALSE),"")</f>
        <v/>
      </c>
      <c r="N171" s="328" t="str">
        <f>IFERROR(VLOOKUP(N170,'P1'!$B:$AP,41,FALSE),"")</f>
        <v/>
      </c>
      <c r="O171" s="328" t="str">
        <f>IFERROR(VLOOKUP(O170,'P1'!$B:$AP,41,FALSE),"")</f>
        <v/>
      </c>
      <c r="P171" s="328" t="str">
        <f>IFERROR(VLOOKUP(P170,'P1'!$B:$AP,41,FALSE),"")</f>
        <v/>
      </c>
      <c r="Q171" s="328" t="str">
        <f>IFERROR(VLOOKUP(Q170,'P1'!$B:$AP,41,FALSE),"")</f>
        <v/>
      </c>
      <c r="R171" s="328" t="str">
        <f>IFERROR(VLOOKUP(R170,'P1'!$B:$AP,41,FALSE),"")</f>
        <v/>
      </c>
      <c r="S171" s="328" t="str">
        <f>IFERROR(VLOOKUP(S170,'P1'!$B:$AP,41,FALSE),"")</f>
        <v/>
      </c>
      <c r="T171" s="328" t="str">
        <f>IFERROR(VLOOKUP(T170,'P1'!$B:$AP,41,FALSE),"")</f>
        <v/>
      </c>
      <c r="U171" s="328" t="str">
        <f>IFERROR(VLOOKUP(U170,'P1'!$B:$AP,41,FALSE),"")</f>
        <v/>
      </c>
      <c r="V171" s="328" t="str">
        <f>IFERROR(VLOOKUP(V170,'P1'!$B:$AP,41,FALSE),"")</f>
        <v/>
      </c>
      <c r="W171" s="328" t="str">
        <f>IFERROR(VLOOKUP(W170,'P1'!$B:$AP,41,FALSE),"")</f>
        <v/>
      </c>
      <c r="X171" s="328" t="str">
        <f>IFERROR(VLOOKUP(X170,'P1'!$B:$AP,41,FALSE),"")</f>
        <v/>
      </c>
      <c r="Y171" s="328" t="str">
        <f>IFERROR(VLOOKUP(Y170,'P1'!$B:$AP,41,FALSE),"")</f>
        <v/>
      </c>
      <c r="Z171" s="328" t="str">
        <f>IFERROR(VLOOKUP(Z170,'P1'!$B:$AP,41,FALSE),"")</f>
        <v/>
      </c>
      <c r="AA171" s="328" t="str">
        <f>IFERROR(VLOOKUP(AA170,'P1'!$B:$AP,41,FALSE),"")</f>
        <v/>
      </c>
      <c r="AB171" s="328" t="str">
        <f>IFERROR(VLOOKUP(AB170,'P1'!$B:$AP,41,FALSE),"")</f>
        <v/>
      </c>
      <c r="AC171" s="328" t="str">
        <f>IFERROR(VLOOKUP(AC170,'P1'!$B:$AP,41,FALSE),"")</f>
        <v/>
      </c>
      <c r="AD171" s="328" t="str">
        <f>IFERROR(VLOOKUP(AD170,'P1'!$B:$AP,41,FALSE),"")</f>
        <v/>
      </c>
      <c r="AE171" s="328" t="str">
        <f>IFERROR(VLOOKUP(AE170,'P1'!$B:$AP,41,FALSE),"")</f>
        <v/>
      </c>
      <c r="AF171" s="328" t="str">
        <f>IFERROR(VLOOKUP(AF170,'P1'!$B:$AP,41,FALSE),"")</f>
        <v/>
      </c>
      <c r="AG171" s="328" t="str">
        <f>IFERROR(VLOOKUP(AG170,'P1'!$B:$AP,41,FALSE),"")</f>
        <v/>
      </c>
      <c r="AH171" s="328" t="str">
        <f>IFERROR(VLOOKUP(AH170,'P1'!$B:$AP,41,FALSE),"")</f>
        <v/>
      </c>
      <c r="AI171" s="328" t="str">
        <f>IFERROR(VLOOKUP(AI170,'P1'!$B:$AP,41,FALSE),"")</f>
        <v/>
      </c>
      <c r="AJ171" s="328" t="str">
        <f>IFERROR(VLOOKUP(AJ170,'P1'!$B:$AP,41,FALSE),"")</f>
        <v/>
      </c>
      <c r="AK171" s="328" t="str">
        <f>IFERROR(VLOOKUP(AK170,'P1'!$B:$AP,41,FALSE),"")</f>
        <v/>
      </c>
      <c r="AL171" s="328" t="str">
        <f>IFERROR(VLOOKUP(AL170,'P1'!$B:$AP,41,FALSE),"")</f>
        <v/>
      </c>
      <c r="AM171" s="328" t="str">
        <f>IFERROR(VLOOKUP(AM170,'P1'!$B:$AP,41,FALSE),"")</f>
        <v/>
      </c>
      <c r="AN171" s="549"/>
      <c r="AO171" s="527"/>
      <c r="AP171" s="553"/>
      <c r="AQ171" s="554"/>
      <c r="AR171" s="527"/>
      <c r="AS171" s="527"/>
      <c r="AT171" s="529"/>
      <c r="AU171" s="326" t="str">
        <f t="shared" ref="AU171" si="192">IFERROR(IF($D170="□",($AO170/$AK$6),($AO170/$AK$8)),"")</f>
        <v/>
      </c>
      <c r="AV171" s="326" t="str">
        <f t="shared" ref="AV171" si="193">IFERROR(IF($D170="□",($AN170/$AO$6),($AN170/$AO$8)),"")</f>
        <v/>
      </c>
      <c r="AX171" s="326" t="s">
        <v>565</v>
      </c>
      <c r="AY171" s="326" t="s">
        <v>565</v>
      </c>
    </row>
    <row r="172" spans="1:51" s="302" customFormat="1" ht="12" customHeight="1">
      <c r="A172" s="532"/>
      <c r="B172" s="535"/>
      <c r="C172" s="538"/>
      <c r="D172" s="541"/>
      <c r="E172" s="323"/>
      <c r="F172" s="546"/>
      <c r="G172" s="547"/>
      <c r="H172" s="327" t="s">
        <v>407</v>
      </c>
      <c r="I172" s="328" t="str">
        <f>IFERROR(VLOOKUP(I170,'P1'!$B:$AP,31,FALSE),"")</f>
        <v/>
      </c>
      <c r="J172" s="328" t="str">
        <f>IFERROR(VLOOKUP(J170,'P1'!$B:$AP,31,FALSE),"")</f>
        <v/>
      </c>
      <c r="K172" s="328" t="str">
        <f>IFERROR(VLOOKUP(K170,'P1'!$B:$AP,31,FALSE),"")</f>
        <v/>
      </c>
      <c r="L172" s="328" t="str">
        <f>IFERROR(VLOOKUP(L170,'P1'!$B:$AP,31,FALSE),"")</f>
        <v/>
      </c>
      <c r="M172" s="328" t="str">
        <f>IFERROR(VLOOKUP(M170,'P1'!$B:$AP,31,FALSE),"")</f>
        <v/>
      </c>
      <c r="N172" s="328" t="str">
        <f>IFERROR(VLOOKUP(N170,'P1'!$B:$AP,31,FALSE),"")</f>
        <v/>
      </c>
      <c r="O172" s="328" t="str">
        <f>IFERROR(VLOOKUP(O170,'P1'!$B:$AP,31,FALSE),"")</f>
        <v/>
      </c>
      <c r="P172" s="328" t="str">
        <f>IFERROR(VLOOKUP(P170,'P1'!$B:$AP,31,FALSE),"")</f>
        <v/>
      </c>
      <c r="Q172" s="328" t="str">
        <f>IFERROR(VLOOKUP(Q170,'P1'!$B:$AP,31,FALSE),"")</f>
        <v/>
      </c>
      <c r="R172" s="328" t="str">
        <f>IFERROR(VLOOKUP(R170,'P1'!$B:$AP,31,FALSE),"")</f>
        <v/>
      </c>
      <c r="S172" s="328" t="str">
        <f>IFERROR(VLOOKUP(S170,'P1'!$B:$AP,31,FALSE),"")</f>
        <v/>
      </c>
      <c r="T172" s="328" t="str">
        <f>IFERROR(VLOOKUP(T170,'P1'!$B:$AP,31,FALSE),"")</f>
        <v/>
      </c>
      <c r="U172" s="328" t="str">
        <f>IFERROR(VLOOKUP(U170,'P1'!$B:$AP,31,FALSE),"")</f>
        <v/>
      </c>
      <c r="V172" s="328" t="str">
        <f>IFERROR(VLOOKUP(V170,'P1'!$B:$AP,31,FALSE),"")</f>
        <v/>
      </c>
      <c r="W172" s="328" t="str">
        <f>IFERROR(VLOOKUP(W170,'P1'!$B:$AP,31,FALSE),"")</f>
        <v/>
      </c>
      <c r="X172" s="328" t="str">
        <f>IFERROR(VLOOKUP(X170,'P1'!$B:$AP,31,FALSE),"")</f>
        <v/>
      </c>
      <c r="Y172" s="328" t="str">
        <f>IFERROR(VLOOKUP(Y170,'P1'!$B:$AP,31,FALSE),"")</f>
        <v/>
      </c>
      <c r="Z172" s="328" t="str">
        <f>IFERROR(VLOOKUP(Z170,'P1'!$B:$AP,31,FALSE),"")</f>
        <v/>
      </c>
      <c r="AA172" s="328" t="str">
        <f>IFERROR(VLOOKUP(AA170,'P1'!$B:$AP,31,FALSE),"")</f>
        <v/>
      </c>
      <c r="AB172" s="328" t="str">
        <f>IFERROR(VLOOKUP(AB170,'P1'!$B:$AP,31,FALSE),"")</f>
        <v/>
      </c>
      <c r="AC172" s="328" t="str">
        <f>IFERROR(VLOOKUP(AC170,'P1'!$B:$AP,31,FALSE),"")</f>
        <v/>
      </c>
      <c r="AD172" s="328" t="str">
        <f>IFERROR(VLOOKUP(AD170,'P1'!$B:$AP,31,FALSE),"")</f>
        <v/>
      </c>
      <c r="AE172" s="328" t="str">
        <f>IFERROR(VLOOKUP(AE170,'P1'!$B:$AP,31,FALSE),"")</f>
        <v/>
      </c>
      <c r="AF172" s="328" t="str">
        <f>IFERROR(VLOOKUP(AF170,'P1'!$B:$AP,31,FALSE),"")</f>
        <v/>
      </c>
      <c r="AG172" s="328" t="str">
        <f>IFERROR(VLOOKUP(AG170,'P1'!$B:$AP,31,FALSE),"")</f>
        <v/>
      </c>
      <c r="AH172" s="328" t="str">
        <f>IFERROR(VLOOKUP(AH170,'P1'!$B:$AP,31,FALSE),"")</f>
        <v/>
      </c>
      <c r="AI172" s="328" t="str">
        <f>IFERROR(VLOOKUP(AI170,'P1'!$B:$AP,31,FALSE),"")</f>
        <v/>
      </c>
      <c r="AJ172" s="328" t="str">
        <f>IFERROR(VLOOKUP(AJ170,'P1'!$B:$AP,31,FALSE),"")</f>
        <v/>
      </c>
      <c r="AK172" s="328" t="str">
        <f>IFERROR(VLOOKUP(AK170,'P1'!$B:$AP,31,FALSE),"")</f>
        <v/>
      </c>
      <c r="AL172" s="328" t="str">
        <f>IFERROR(VLOOKUP(AL170,'P1'!$B:$AP,31,FALSE),"")</f>
        <v/>
      </c>
      <c r="AM172" s="328" t="str">
        <f>IFERROR(VLOOKUP(AM170,'P1'!$B:$AP,31,FALSE),"")</f>
        <v/>
      </c>
      <c r="AN172" s="550"/>
      <c r="AO172" s="528"/>
      <c r="AP172" s="555"/>
      <c r="AQ172" s="556"/>
      <c r="AR172" s="528"/>
      <c r="AS172" s="528"/>
      <c r="AT172" s="529"/>
      <c r="AU172" s="329"/>
      <c r="AV172" s="329"/>
      <c r="AX172" s="329"/>
      <c r="AY172" s="329"/>
    </row>
    <row r="173" spans="1:51" s="302" customFormat="1" ht="12" customHeight="1">
      <c r="A173" s="530">
        <v>51</v>
      </c>
      <c r="B173" s="533"/>
      <c r="C173" s="536"/>
      <c r="D173" s="539" t="s">
        <v>400</v>
      </c>
      <c r="E173" s="319"/>
      <c r="F173" s="542"/>
      <c r="G173" s="543"/>
      <c r="H173" s="320" t="s">
        <v>401</v>
      </c>
      <c r="I173" s="321"/>
      <c r="J173" s="321"/>
      <c r="K173" s="321"/>
      <c r="L173" s="321"/>
      <c r="M173" s="321"/>
      <c r="N173" s="321"/>
      <c r="O173" s="321"/>
      <c r="P173" s="321"/>
      <c r="Q173" s="321"/>
      <c r="R173" s="321"/>
      <c r="S173" s="321"/>
      <c r="T173" s="321"/>
      <c r="U173" s="321"/>
      <c r="V173" s="321"/>
      <c r="W173" s="321"/>
      <c r="X173" s="321"/>
      <c r="Y173" s="321"/>
      <c r="Z173" s="321"/>
      <c r="AA173" s="321"/>
      <c r="AB173" s="321"/>
      <c r="AC173" s="321"/>
      <c r="AD173" s="321"/>
      <c r="AE173" s="321"/>
      <c r="AF173" s="321"/>
      <c r="AG173" s="321"/>
      <c r="AH173" s="321"/>
      <c r="AI173" s="321"/>
      <c r="AJ173" s="321"/>
      <c r="AK173" s="321"/>
      <c r="AL173" s="321"/>
      <c r="AM173" s="321"/>
      <c r="AN173" s="548">
        <f t="shared" ref="AN173" si="194">IF(LEFT($AN$1,6)="共同生活援助",SUM(I174:AM174),SUM(I174:AM175))</f>
        <v>0</v>
      </c>
      <c r="AO173" s="526">
        <f>IF($AN$3="４週",AN173/4,AN173/(DAY(EOMONTH($I$21,0))/7))</f>
        <v>0</v>
      </c>
      <c r="AP173" s="551"/>
      <c r="AQ173" s="552"/>
      <c r="AR173" s="526" t="str">
        <f t="shared" ref="AR173" si="195">IF($AN$3="４週",AU174,AV174)</f>
        <v/>
      </c>
      <c r="AS173" s="526"/>
      <c r="AT173" s="529"/>
      <c r="AU173" s="322" t="s">
        <v>402</v>
      </c>
      <c r="AV173" s="322" t="s">
        <v>403</v>
      </c>
      <c r="AX173" s="322" t="s">
        <v>404</v>
      </c>
      <c r="AY173" s="322" t="s">
        <v>405</v>
      </c>
    </row>
    <row r="174" spans="1:51" s="302" customFormat="1" ht="12" customHeight="1">
      <c r="A174" s="531"/>
      <c r="B174" s="534"/>
      <c r="C174" s="537"/>
      <c r="D174" s="540"/>
      <c r="E174" s="323"/>
      <c r="F174" s="544"/>
      <c r="G174" s="545"/>
      <c r="H174" s="324" t="s">
        <v>406</v>
      </c>
      <c r="I174" s="328" t="str">
        <f>IFERROR(VLOOKUP(I173,'P1'!$B:$AP,41,FALSE),"")</f>
        <v/>
      </c>
      <c r="J174" s="328" t="str">
        <f>IFERROR(VLOOKUP(J173,'P1'!$B:$AP,41,FALSE),"")</f>
        <v/>
      </c>
      <c r="K174" s="328" t="str">
        <f>IFERROR(VLOOKUP(K173,'P1'!$B:$AP,41,FALSE),"")</f>
        <v/>
      </c>
      <c r="L174" s="328" t="str">
        <f>IFERROR(VLOOKUP(L173,'P1'!$B:$AP,41,FALSE),"")</f>
        <v/>
      </c>
      <c r="M174" s="328" t="str">
        <f>IFERROR(VLOOKUP(M173,'P1'!$B:$AP,41,FALSE),"")</f>
        <v/>
      </c>
      <c r="N174" s="328" t="str">
        <f>IFERROR(VLOOKUP(N173,'P1'!$B:$AP,41,FALSE),"")</f>
        <v/>
      </c>
      <c r="O174" s="328" t="str">
        <f>IFERROR(VLOOKUP(O173,'P1'!$B:$AP,41,FALSE),"")</f>
        <v/>
      </c>
      <c r="P174" s="328" t="str">
        <f>IFERROR(VLOOKUP(P173,'P1'!$B:$AP,41,FALSE),"")</f>
        <v/>
      </c>
      <c r="Q174" s="328" t="str">
        <f>IFERROR(VLOOKUP(Q173,'P1'!$B:$AP,41,FALSE),"")</f>
        <v/>
      </c>
      <c r="R174" s="328" t="str">
        <f>IFERROR(VLOOKUP(R173,'P1'!$B:$AP,41,FALSE),"")</f>
        <v/>
      </c>
      <c r="S174" s="328" t="str">
        <f>IFERROR(VLOOKUP(S173,'P1'!$B:$AP,41,FALSE),"")</f>
        <v/>
      </c>
      <c r="T174" s="328" t="str">
        <f>IFERROR(VLOOKUP(T173,'P1'!$B:$AP,41,FALSE),"")</f>
        <v/>
      </c>
      <c r="U174" s="328" t="str">
        <f>IFERROR(VLOOKUP(U173,'P1'!$B:$AP,41,FALSE),"")</f>
        <v/>
      </c>
      <c r="V174" s="328" t="str">
        <f>IFERROR(VLOOKUP(V173,'P1'!$B:$AP,41,FALSE),"")</f>
        <v/>
      </c>
      <c r="W174" s="328" t="str">
        <f>IFERROR(VLOOKUP(W173,'P1'!$B:$AP,41,FALSE),"")</f>
        <v/>
      </c>
      <c r="X174" s="328" t="str">
        <f>IFERROR(VLOOKUP(X173,'P1'!$B:$AP,41,FALSE),"")</f>
        <v/>
      </c>
      <c r="Y174" s="328" t="str">
        <f>IFERROR(VLOOKUP(Y173,'P1'!$B:$AP,41,FALSE),"")</f>
        <v/>
      </c>
      <c r="Z174" s="328" t="str">
        <f>IFERROR(VLOOKUP(Z173,'P1'!$B:$AP,41,FALSE),"")</f>
        <v/>
      </c>
      <c r="AA174" s="328" t="str">
        <f>IFERROR(VLOOKUP(AA173,'P1'!$B:$AP,41,FALSE),"")</f>
        <v/>
      </c>
      <c r="AB174" s="328" t="str">
        <f>IFERROR(VLOOKUP(AB173,'P1'!$B:$AP,41,FALSE),"")</f>
        <v/>
      </c>
      <c r="AC174" s="328" t="str">
        <f>IFERROR(VLOOKUP(AC173,'P1'!$B:$AP,41,FALSE),"")</f>
        <v/>
      </c>
      <c r="AD174" s="328" t="str">
        <f>IFERROR(VLOOKUP(AD173,'P1'!$B:$AP,41,FALSE),"")</f>
        <v/>
      </c>
      <c r="AE174" s="328" t="str">
        <f>IFERROR(VLOOKUP(AE173,'P1'!$B:$AP,41,FALSE),"")</f>
        <v/>
      </c>
      <c r="AF174" s="328" t="str">
        <f>IFERROR(VLOOKUP(AF173,'P1'!$B:$AP,41,FALSE),"")</f>
        <v/>
      </c>
      <c r="AG174" s="328" t="str">
        <f>IFERROR(VLOOKUP(AG173,'P1'!$B:$AP,41,FALSE),"")</f>
        <v/>
      </c>
      <c r="AH174" s="328" t="str">
        <f>IFERROR(VLOOKUP(AH173,'P1'!$B:$AP,41,FALSE),"")</f>
        <v/>
      </c>
      <c r="AI174" s="328" t="str">
        <f>IFERROR(VLOOKUP(AI173,'P1'!$B:$AP,41,FALSE),"")</f>
        <v/>
      </c>
      <c r="AJ174" s="328" t="str">
        <f>IFERROR(VLOOKUP(AJ173,'P1'!$B:$AP,41,FALSE),"")</f>
        <v/>
      </c>
      <c r="AK174" s="328" t="str">
        <f>IFERROR(VLOOKUP(AK173,'P1'!$B:$AP,41,FALSE),"")</f>
        <v/>
      </c>
      <c r="AL174" s="328" t="str">
        <f>IFERROR(VLOOKUP(AL173,'P1'!$B:$AP,41,FALSE),"")</f>
        <v/>
      </c>
      <c r="AM174" s="328" t="str">
        <f>IFERROR(VLOOKUP(AM173,'P1'!$B:$AP,41,FALSE),"")</f>
        <v/>
      </c>
      <c r="AN174" s="549"/>
      <c r="AO174" s="527"/>
      <c r="AP174" s="553"/>
      <c r="AQ174" s="554"/>
      <c r="AR174" s="527"/>
      <c r="AS174" s="527"/>
      <c r="AT174" s="529"/>
      <c r="AU174" s="326" t="str">
        <f t="shared" ref="AU174" si="196">IFERROR(IF($D173="□",($AO173/$AK$6),($AO173/$AK$8)),"")</f>
        <v/>
      </c>
      <c r="AV174" s="326" t="str">
        <f t="shared" ref="AV174" si="197">IFERROR(IF($D173="□",($AN173/$AO$6),($AN173/$AO$8)),"")</f>
        <v/>
      </c>
      <c r="AX174" s="326" t="s">
        <v>565</v>
      </c>
      <c r="AY174" s="326" t="s">
        <v>565</v>
      </c>
    </row>
    <row r="175" spans="1:51" s="302" customFormat="1" ht="12" customHeight="1">
      <c r="A175" s="532"/>
      <c r="B175" s="535"/>
      <c r="C175" s="538"/>
      <c r="D175" s="541"/>
      <c r="E175" s="323"/>
      <c r="F175" s="546"/>
      <c r="G175" s="547"/>
      <c r="H175" s="327" t="s">
        <v>407</v>
      </c>
      <c r="I175" s="328" t="str">
        <f>IFERROR(VLOOKUP(I173,'P1'!$B:$AP,31,FALSE),"")</f>
        <v/>
      </c>
      <c r="J175" s="328" t="str">
        <f>IFERROR(VLOOKUP(J173,'P1'!$B:$AP,31,FALSE),"")</f>
        <v/>
      </c>
      <c r="K175" s="328" t="str">
        <f>IFERROR(VLOOKUP(K173,'P1'!$B:$AP,31,FALSE),"")</f>
        <v/>
      </c>
      <c r="L175" s="328" t="str">
        <f>IFERROR(VLOOKUP(L173,'P1'!$B:$AP,31,FALSE),"")</f>
        <v/>
      </c>
      <c r="M175" s="328" t="str">
        <f>IFERROR(VLOOKUP(M173,'P1'!$B:$AP,31,FALSE),"")</f>
        <v/>
      </c>
      <c r="N175" s="328" t="str">
        <f>IFERROR(VLOOKUP(N173,'P1'!$B:$AP,31,FALSE),"")</f>
        <v/>
      </c>
      <c r="O175" s="328" t="str">
        <f>IFERROR(VLOOKUP(O173,'P1'!$B:$AP,31,FALSE),"")</f>
        <v/>
      </c>
      <c r="P175" s="328" t="str">
        <f>IFERROR(VLOOKUP(P173,'P1'!$B:$AP,31,FALSE),"")</f>
        <v/>
      </c>
      <c r="Q175" s="328" t="str">
        <f>IFERROR(VLOOKUP(Q173,'P1'!$B:$AP,31,FALSE),"")</f>
        <v/>
      </c>
      <c r="R175" s="328" t="str">
        <f>IFERROR(VLOOKUP(R173,'P1'!$B:$AP,31,FALSE),"")</f>
        <v/>
      </c>
      <c r="S175" s="328" t="str">
        <f>IFERROR(VLOOKUP(S173,'P1'!$B:$AP,31,FALSE),"")</f>
        <v/>
      </c>
      <c r="T175" s="328" t="str">
        <f>IFERROR(VLOOKUP(T173,'P1'!$B:$AP,31,FALSE),"")</f>
        <v/>
      </c>
      <c r="U175" s="328" t="str">
        <f>IFERROR(VLOOKUP(U173,'P1'!$B:$AP,31,FALSE),"")</f>
        <v/>
      </c>
      <c r="V175" s="328" t="str">
        <f>IFERROR(VLOOKUP(V173,'P1'!$B:$AP,31,FALSE),"")</f>
        <v/>
      </c>
      <c r="W175" s="328" t="str">
        <f>IFERROR(VLOOKUP(W173,'P1'!$B:$AP,31,FALSE),"")</f>
        <v/>
      </c>
      <c r="X175" s="328" t="str">
        <f>IFERROR(VLOOKUP(X173,'P1'!$B:$AP,31,FALSE),"")</f>
        <v/>
      </c>
      <c r="Y175" s="328" t="str">
        <f>IFERROR(VLOOKUP(Y173,'P1'!$B:$AP,31,FALSE),"")</f>
        <v/>
      </c>
      <c r="Z175" s="328" t="str">
        <f>IFERROR(VLOOKUP(Z173,'P1'!$B:$AP,31,FALSE),"")</f>
        <v/>
      </c>
      <c r="AA175" s="328" t="str">
        <f>IFERROR(VLOOKUP(AA173,'P1'!$B:$AP,31,FALSE),"")</f>
        <v/>
      </c>
      <c r="AB175" s="328" t="str">
        <f>IFERROR(VLOOKUP(AB173,'P1'!$B:$AP,31,FALSE),"")</f>
        <v/>
      </c>
      <c r="AC175" s="328" t="str">
        <f>IFERROR(VLOOKUP(AC173,'P1'!$B:$AP,31,FALSE),"")</f>
        <v/>
      </c>
      <c r="AD175" s="328" t="str">
        <f>IFERROR(VLOOKUP(AD173,'P1'!$B:$AP,31,FALSE),"")</f>
        <v/>
      </c>
      <c r="AE175" s="328" t="str">
        <f>IFERROR(VLOOKUP(AE173,'P1'!$B:$AP,31,FALSE),"")</f>
        <v/>
      </c>
      <c r="AF175" s="328" t="str">
        <f>IFERROR(VLOOKUP(AF173,'P1'!$B:$AP,31,FALSE),"")</f>
        <v/>
      </c>
      <c r="AG175" s="328" t="str">
        <f>IFERROR(VLOOKUP(AG173,'P1'!$B:$AP,31,FALSE),"")</f>
        <v/>
      </c>
      <c r="AH175" s="328" t="str">
        <f>IFERROR(VLOOKUP(AH173,'P1'!$B:$AP,31,FALSE),"")</f>
        <v/>
      </c>
      <c r="AI175" s="328" t="str">
        <f>IFERROR(VLOOKUP(AI173,'P1'!$B:$AP,31,FALSE),"")</f>
        <v/>
      </c>
      <c r="AJ175" s="328" t="str">
        <f>IFERROR(VLOOKUP(AJ173,'P1'!$B:$AP,31,FALSE),"")</f>
        <v/>
      </c>
      <c r="AK175" s="328" t="str">
        <f>IFERROR(VLOOKUP(AK173,'P1'!$B:$AP,31,FALSE),"")</f>
        <v/>
      </c>
      <c r="AL175" s="328" t="str">
        <f>IFERROR(VLOOKUP(AL173,'P1'!$B:$AP,31,FALSE),"")</f>
        <v/>
      </c>
      <c r="AM175" s="328" t="str">
        <f>IFERROR(VLOOKUP(AM173,'P1'!$B:$AP,31,FALSE),"")</f>
        <v/>
      </c>
      <c r="AN175" s="550"/>
      <c r="AO175" s="528"/>
      <c r="AP175" s="555"/>
      <c r="AQ175" s="556"/>
      <c r="AR175" s="528"/>
      <c r="AS175" s="528"/>
      <c r="AT175" s="529"/>
      <c r="AU175" s="329"/>
      <c r="AV175" s="329"/>
      <c r="AX175" s="329"/>
      <c r="AY175" s="329"/>
    </row>
    <row r="176" spans="1:51" s="302" customFormat="1" ht="12" customHeight="1">
      <c r="A176" s="530">
        <v>52</v>
      </c>
      <c r="B176" s="533"/>
      <c r="C176" s="536"/>
      <c r="D176" s="539" t="s">
        <v>400</v>
      </c>
      <c r="E176" s="319"/>
      <c r="F176" s="542"/>
      <c r="G176" s="543"/>
      <c r="H176" s="320" t="s">
        <v>401</v>
      </c>
      <c r="I176" s="321"/>
      <c r="J176" s="321"/>
      <c r="K176" s="321"/>
      <c r="L176" s="321"/>
      <c r="M176" s="321"/>
      <c r="N176" s="321"/>
      <c r="O176" s="321"/>
      <c r="P176" s="321"/>
      <c r="Q176" s="321"/>
      <c r="R176" s="321"/>
      <c r="S176" s="321"/>
      <c r="T176" s="321"/>
      <c r="U176" s="321"/>
      <c r="V176" s="321"/>
      <c r="W176" s="321"/>
      <c r="X176" s="321"/>
      <c r="Y176" s="321"/>
      <c r="Z176" s="321"/>
      <c r="AA176" s="321"/>
      <c r="AB176" s="321"/>
      <c r="AC176" s="321"/>
      <c r="AD176" s="321"/>
      <c r="AE176" s="321"/>
      <c r="AF176" s="321"/>
      <c r="AG176" s="321"/>
      <c r="AH176" s="321"/>
      <c r="AI176" s="321"/>
      <c r="AJ176" s="321"/>
      <c r="AK176" s="321"/>
      <c r="AL176" s="321"/>
      <c r="AM176" s="321"/>
      <c r="AN176" s="548">
        <f t="shared" ref="AN176" si="198">IF(LEFT($AN$1,6)="共同生活援助",SUM(I177:AM177),SUM(I177:AM178))</f>
        <v>0</v>
      </c>
      <c r="AO176" s="526">
        <f>IF($AN$3="４週",AN176/4,AN176/(DAY(EOMONTH($I$21,0))/7))</f>
        <v>0</v>
      </c>
      <c r="AP176" s="551"/>
      <c r="AQ176" s="552"/>
      <c r="AR176" s="526" t="str">
        <f t="shared" ref="AR176" si="199">IF($AN$3="４週",AU177,AV177)</f>
        <v/>
      </c>
      <c r="AS176" s="526"/>
      <c r="AT176" s="529"/>
      <c r="AU176" s="322" t="s">
        <v>402</v>
      </c>
      <c r="AV176" s="322" t="s">
        <v>403</v>
      </c>
      <c r="AX176" s="322" t="s">
        <v>404</v>
      </c>
      <c r="AY176" s="322" t="s">
        <v>405</v>
      </c>
    </row>
    <row r="177" spans="1:51" s="302" customFormat="1" ht="12" customHeight="1">
      <c r="A177" s="531"/>
      <c r="B177" s="534"/>
      <c r="C177" s="537"/>
      <c r="D177" s="540"/>
      <c r="E177" s="323"/>
      <c r="F177" s="544"/>
      <c r="G177" s="545"/>
      <c r="H177" s="324" t="s">
        <v>406</v>
      </c>
      <c r="I177" s="328" t="str">
        <f>IFERROR(VLOOKUP(I176,'P1'!$B:$AP,41,FALSE),"")</f>
        <v/>
      </c>
      <c r="J177" s="328" t="str">
        <f>IFERROR(VLOOKUP(J176,'P1'!$B:$AP,41,FALSE),"")</f>
        <v/>
      </c>
      <c r="K177" s="328" t="str">
        <f>IFERROR(VLOOKUP(K176,'P1'!$B:$AP,41,FALSE),"")</f>
        <v/>
      </c>
      <c r="L177" s="328" t="str">
        <f>IFERROR(VLOOKUP(L176,'P1'!$B:$AP,41,FALSE),"")</f>
        <v/>
      </c>
      <c r="M177" s="328" t="str">
        <f>IFERROR(VLOOKUP(M176,'P1'!$B:$AP,41,FALSE),"")</f>
        <v/>
      </c>
      <c r="N177" s="328" t="str">
        <f>IFERROR(VLOOKUP(N176,'P1'!$B:$AP,41,FALSE),"")</f>
        <v/>
      </c>
      <c r="O177" s="328" t="str">
        <f>IFERROR(VLOOKUP(O176,'P1'!$B:$AP,41,FALSE),"")</f>
        <v/>
      </c>
      <c r="P177" s="328" t="str">
        <f>IFERROR(VLOOKUP(P176,'P1'!$B:$AP,41,FALSE),"")</f>
        <v/>
      </c>
      <c r="Q177" s="328" t="str">
        <f>IFERROR(VLOOKUP(Q176,'P1'!$B:$AP,41,FALSE),"")</f>
        <v/>
      </c>
      <c r="R177" s="328" t="str">
        <f>IFERROR(VLOOKUP(R176,'P1'!$B:$AP,41,FALSE),"")</f>
        <v/>
      </c>
      <c r="S177" s="328" t="str">
        <f>IFERROR(VLOOKUP(S176,'P1'!$B:$AP,41,FALSE),"")</f>
        <v/>
      </c>
      <c r="T177" s="328" t="str">
        <f>IFERROR(VLOOKUP(T176,'P1'!$B:$AP,41,FALSE),"")</f>
        <v/>
      </c>
      <c r="U177" s="328" t="str">
        <f>IFERROR(VLOOKUP(U176,'P1'!$B:$AP,41,FALSE),"")</f>
        <v/>
      </c>
      <c r="V177" s="328" t="str">
        <f>IFERROR(VLOOKUP(V176,'P1'!$B:$AP,41,FALSE),"")</f>
        <v/>
      </c>
      <c r="W177" s="328" t="str">
        <f>IFERROR(VLOOKUP(W176,'P1'!$B:$AP,41,FALSE),"")</f>
        <v/>
      </c>
      <c r="X177" s="328" t="str">
        <f>IFERROR(VLOOKUP(X176,'P1'!$B:$AP,41,FALSE),"")</f>
        <v/>
      </c>
      <c r="Y177" s="328" t="str">
        <f>IFERROR(VLOOKUP(Y176,'P1'!$B:$AP,41,FALSE),"")</f>
        <v/>
      </c>
      <c r="Z177" s="328" t="str">
        <f>IFERROR(VLOOKUP(Z176,'P1'!$B:$AP,41,FALSE),"")</f>
        <v/>
      </c>
      <c r="AA177" s="328" t="str">
        <f>IFERROR(VLOOKUP(AA176,'P1'!$B:$AP,41,FALSE),"")</f>
        <v/>
      </c>
      <c r="AB177" s="328" t="str">
        <f>IFERROR(VLOOKUP(AB176,'P1'!$B:$AP,41,FALSE),"")</f>
        <v/>
      </c>
      <c r="AC177" s="328" t="str">
        <f>IFERROR(VLOOKUP(AC176,'P1'!$B:$AP,41,FALSE),"")</f>
        <v/>
      </c>
      <c r="AD177" s="328" t="str">
        <f>IFERROR(VLOOKUP(AD176,'P1'!$B:$AP,41,FALSE),"")</f>
        <v/>
      </c>
      <c r="AE177" s="328" t="str">
        <f>IFERROR(VLOOKUP(AE176,'P1'!$B:$AP,41,FALSE),"")</f>
        <v/>
      </c>
      <c r="AF177" s="328" t="str">
        <f>IFERROR(VLOOKUP(AF176,'P1'!$B:$AP,41,FALSE),"")</f>
        <v/>
      </c>
      <c r="AG177" s="328" t="str">
        <f>IFERROR(VLOOKUP(AG176,'P1'!$B:$AP,41,FALSE),"")</f>
        <v/>
      </c>
      <c r="AH177" s="328" t="str">
        <f>IFERROR(VLOOKUP(AH176,'P1'!$B:$AP,41,FALSE),"")</f>
        <v/>
      </c>
      <c r="AI177" s="328" t="str">
        <f>IFERROR(VLOOKUP(AI176,'P1'!$B:$AP,41,FALSE),"")</f>
        <v/>
      </c>
      <c r="AJ177" s="328" t="str">
        <f>IFERROR(VLOOKUP(AJ176,'P1'!$B:$AP,41,FALSE),"")</f>
        <v/>
      </c>
      <c r="AK177" s="328" t="str">
        <f>IFERROR(VLOOKUP(AK176,'P1'!$B:$AP,41,FALSE),"")</f>
        <v/>
      </c>
      <c r="AL177" s="328" t="str">
        <f>IFERROR(VLOOKUP(AL176,'P1'!$B:$AP,41,FALSE),"")</f>
        <v/>
      </c>
      <c r="AM177" s="328" t="str">
        <f>IFERROR(VLOOKUP(AM176,'P1'!$B:$AP,41,FALSE),"")</f>
        <v/>
      </c>
      <c r="AN177" s="549"/>
      <c r="AO177" s="527"/>
      <c r="AP177" s="553"/>
      <c r="AQ177" s="554"/>
      <c r="AR177" s="527"/>
      <c r="AS177" s="527"/>
      <c r="AT177" s="529"/>
      <c r="AU177" s="326" t="str">
        <f>IFERROR(IF($D176="□",($AO176/$AK$6),($AO176/$AK$8)),"")</f>
        <v/>
      </c>
      <c r="AV177" s="326" t="str">
        <f>IFERROR(IF($D176="□",($AN176/$AO$6),($AN176/$AO$8)),"")</f>
        <v/>
      </c>
      <c r="AX177" s="326" t="s">
        <v>565</v>
      </c>
      <c r="AY177" s="326" t="s">
        <v>565</v>
      </c>
    </row>
    <row r="178" spans="1:51" s="302" customFormat="1" ht="12" customHeight="1">
      <c r="A178" s="532"/>
      <c r="B178" s="535"/>
      <c r="C178" s="538"/>
      <c r="D178" s="541"/>
      <c r="E178" s="323"/>
      <c r="F178" s="546"/>
      <c r="G178" s="547"/>
      <c r="H178" s="327" t="s">
        <v>407</v>
      </c>
      <c r="I178" s="328" t="str">
        <f>IFERROR(VLOOKUP(I176,'P1'!$B:$AP,31,FALSE),"")</f>
        <v/>
      </c>
      <c r="J178" s="328" t="str">
        <f>IFERROR(VLOOKUP(J176,'P1'!$B:$AP,31,FALSE),"")</f>
        <v/>
      </c>
      <c r="K178" s="328" t="str">
        <f>IFERROR(VLOOKUP(K176,'P1'!$B:$AP,31,FALSE),"")</f>
        <v/>
      </c>
      <c r="L178" s="328" t="str">
        <f>IFERROR(VLOOKUP(L176,'P1'!$B:$AP,31,FALSE),"")</f>
        <v/>
      </c>
      <c r="M178" s="328" t="str">
        <f>IFERROR(VLOOKUP(M176,'P1'!$B:$AP,31,FALSE),"")</f>
        <v/>
      </c>
      <c r="N178" s="328" t="str">
        <f>IFERROR(VLOOKUP(N176,'P1'!$B:$AP,31,FALSE),"")</f>
        <v/>
      </c>
      <c r="O178" s="328" t="str">
        <f>IFERROR(VLOOKUP(O176,'P1'!$B:$AP,31,FALSE),"")</f>
        <v/>
      </c>
      <c r="P178" s="328" t="str">
        <f>IFERROR(VLOOKUP(P176,'P1'!$B:$AP,31,FALSE),"")</f>
        <v/>
      </c>
      <c r="Q178" s="328" t="str">
        <f>IFERROR(VLOOKUP(Q176,'P1'!$B:$AP,31,FALSE),"")</f>
        <v/>
      </c>
      <c r="R178" s="328" t="str">
        <f>IFERROR(VLOOKUP(R176,'P1'!$B:$AP,31,FALSE),"")</f>
        <v/>
      </c>
      <c r="S178" s="328" t="str">
        <f>IFERROR(VLOOKUP(S176,'P1'!$B:$AP,31,FALSE),"")</f>
        <v/>
      </c>
      <c r="T178" s="328" t="str">
        <f>IFERROR(VLOOKUP(T176,'P1'!$B:$AP,31,FALSE),"")</f>
        <v/>
      </c>
      <c r="U178" s="328" t="str">
        <f>IFERROR(VLOOKUP(U176,'P1'!$B:$AP,31,FALSE),"")</f>
        <v/>
      </c>
      <c r="V178" s="328" t="str">
        <f>IFERROR(VLOOKUP(V176,'P1'!$B:$AP,31,FALSE),"")</f>
        <v/>
      </c>
      <c r="W178" s="328" t="str">
        <f>IFERROR(VLOOKUP(W176,'P1'!$B:$AP,31,FALSE),"")</f>
        <v/>
      </c>
      <c r="X178" s="328" t="str">
        <f>IFERROR(VLOOKUP(X176,'P1'!$B:$AP,31,FALSE),"")</f>
        <v/>
      </c>
      <c r="Y178" s="328" t="str">
        <f>IFERROR(VLOOKUP(Y176,'P1'!$B:$AP,31,FALSE),"")</f>
        <v/>
      </c>
      <c r="Z178" s="328" t="str">
        <f>IFERROR(VLOOKUP(Z176,'P1'!$B:$AP,31,FALSE),"")</f>
        <v/>
      </c>
      <c r="AA178" s="328" t="str">
        <f>IFERROR(VLOOKUP(AA176,'P1'!$B:$AP,31,FALSE),"")</f>
        <v/>
      </c>
      <c r="AB178" s="328" t="str">
        <f>IFERROR(VLOOKUP(AB176,'P1'!$B:$AP,31,FALSE),"")</f>
        <v/>
      </c>
      <c r="AC178" s="328" t="str">
        <f>IFERROR(VLOOKUP(AC176,'P1'!$B:$AP,31,FALSE),"")</f>
        <v/>
      </c>
      <c r="AD178" s="328" t="str">
        <f>IFERROR(VLOOKUP(AD176,'P1'!$B:$AP,31,FALSE),"")</f>
        <v/>
      </c>
      <c r="AE178" s="328" t="str">
        <f>IFERROR(VLOOKUP(AE176,'P1'!$B:$AP,31,FALSE),"")</f>
        <v/>
      </c>
      <c r="AF178" s="328" t="str">
        <f>IFERROR(VLOOKUP(AF176,'P1'!$B:$AP,31,FALSE),"")</f>
        <v/>
      </c>
      <c r="AG178" s="328" t="str">
        <f>IFERROR(VLOOKUP(AG176,'P1'!$B:$AP,31,FALSE),"")</f>
        <v/>
      </c>
      <c r="AH178" s="328" t="str">
        <f>IFERROR(VLOOKUP(AH176,'P1'!$B:$AP,31,FALSE),"")</f>
        <v/>
      </c>
      <c r="AI178" s="328" t="str">
        <f>IFERROR(VLOOKUP(AI176,'P1'!$B:$AP,31,FALSE),"")</f>
        <v/>
      </c>
      <c r="AJ178" s="328" t="str">
        <f>IFERROR(VLOOKUP(AJ176,'P1'!$B:$AP,31,FALSE),"")</f>
        <v/>
      </c>
      <c r="AK178" s="328" t="str">
        <f>IFERROR(VLOOKUP(AK176,'P1'!$B:$AP,31,FALSE),"")</f>
        <v/>
      </c>
      <c r="AL178" s="328" t="str">
        <f>IFERROR(VLOOKUP(AL176,'P1'!$B:$AP,31,FALSE),"")</f>
        <v/>
      </c>
      <c r="AM178" s="328" t="str">
        <f>IFERROR(VLOOKUP(AM176,'P1'!$B:$AP,31,FALSE),"")</f>
        <v/>
      </c>
      <c r="AN178" s="550"/>
      <c r="AO178" s="528"/>
      <c r="AP178" s="555"/>
      <c r="AQ178" s="556"/>
      <c r="AR178" s="528"/>
      <c r="AS178" s="528"/>
      <c r="AT178" s="529"/>
      <c r="AU178" s="329"/>
      <c r="AV178" s="329"/>
      <c r="AX178" s="329"/>
      <c r="AY178" s="329"/>
    </row>
    <row r="179" spans="1:51" s="302" customFormat="1" ht="12" customHeight="1">
      <c r="A179" s="530">
        <v>53</v>
      </c>
      <c r="B179" s="533"/>
      <c r="C179" s="536"/>
      <c r="D179" s="539" t="s">
        <v>400</v>
      </c>
      <c r="E179" s="319"/>
      <c r="F179" s="542"/>
      <c r="G179" s="543"/>
      <c r="H179" s="320" t="s">
        <v>401</v>
      </c>
      <c r="I179" s="321"/>
      <c r="J179" s="321"/>
      <c r="K179" s="321"/>
      <c r="L179" s="321"/>
      <c r="M179" s="321"/>
      <c r="N179" s="321"/>
      <c r="O179" s="321"/>
      <c r="P179" s="321"/>
      <c r="Q179" s="321"/>
      <c r="R179" s="321"/>
      <c r="S179" s="321"/>
      <c r="T179" s="321"/>
      <c r="U179" s="321"/>
      <c r="V179" s="321"/>
      <c r="W179" s="321"/>
      <c r="X179" s="321"/>
      <c r="Y179" s="321"/>
      <c r="Z179" s="321"/>
      <c r="AA179" s="321"/>
      <c r="AB179" s="321"/>
      <c r="AC179" s="321"/>
      <c r="AD179" s="321"/>
      <c r="AE179" s="321"/>
      <c r="AF179" s="321"/>
      <c r="AG179" s="321"/>
      <c r="AH179" s="321"/>
      <c r="AI179" s="321"/>
      <c r="AJ179" s="321"/>
      <c r="AK179" s="321"/>
      <c r="AL179" s="321"/>
      <c r="AM179" s="321"/>
      <c r="AN179" s="548">
        <f t="shared" ref="AN179" si="200">IF(LEFT($AN$1,6)="共同生活援助",SUM(I180:AM180),SUM(I180:AM181))</f>
        <v>0</v>
      </c>
      <c r="AO179" s="526">
        <f>IF($AN$3="４週",AN179/4,AN179/(DAY(EOMONTH($I$21,0))/7))</f>
        <v>0</v>
      </c>
      <c r="AP179" s="551"/>
      <c r="AQ179" s="552"/>
      <c r="AR179" s="526" t="str">
        <f t="shared" ref="AR179" si="201">IF($AN$3="４週",AU180,AV180)</f>
        <v/>
      </c>
      <c r="AS179" s="526"/>
      <c r="AT179" s="529"/>
      <c r="AU179" s="322" t="s">
        <v>402</v>
      </c>
      <c r="AV179" s="322" t="s">
        <v>403</v>
      </c>
      <c r="AX179" s="322" t="s">
        <v>404</v>
      </c>
      <c r="AY179" s="322" t="s">
        <v>405</v>
      </c>
    </row>
    <row r="180" spans="1:51" s="302" customFormat="1" ht="12" customHeight="1">
      <c r="A180" s="531"/>
      <c r="B180" s="534"/>
      <c r="C180" s="537"/>
      <c r="D180" s="540"/>
      <c r="E180" s="323"/>
      <c r="F180" s="544"/>
      <c r="G180" s="545"/>
      <c r="H180" s="324" t="s">
        <v>406</v>
      </c>
      <c r="I180" s="328" t="str">
        <f>IFERROR(VLOOKUP(I179,'P1'!$B:$AP,41,FALSE),"")</f>
        <v/>
      </c>
      <c r="J180" s="328" t="str">
        <f>IFERROR(VLOOKUP(J179,'P1'!$B:$AP,41,FALSE),"")</f>
        <v/>
      </c>
      <c r="K180" s="328" t="str">
        <f>IFERROR(VLOOKUP(K179,'P1'!$B:$AP,41,FALSE),"")</f>
        <v/>
      </c>
      <c r="L180" s="328" t="str">
        <f>IFERROR(VLOOKUP(L179,'P1'!$B:$AP,41,FALSE),"")</f>
        <v/>
      </c>
      <c r="M180" s="328" t="str">
        <f>IFERROR(VLOOKUP(M179,'P1'!$B:$AP,41,FALSE),"")</f>
        <v/>
      </c>
      <c r="N180" s="328" t="str">
        <f>IFERROR(VLOOKUP(N179,'P1'!$B:$AP,41,FALSE),"")</f>
        <v/>
      </c>
      <c r="O180" s="328" t="str">
        <f>IFERROR(VLOOKUP(O179,'P1'!$B:$AP,41,FALSE),"")</f>
        <v/>
      </c>
      <c r="P180" s="328" t="str">
        <f>IFERROR(VLOOKUP(P179,'P1'!$B:$AP,41,FALSE),"")</f>
        <v/>
      </c>
      <c r="Q180" s="328" t="str">
        <f>IFERROR(VLOOKUP(Q179,'P1'!$B:$AP,41,FALSE),"")</f>
        <v/>
      </c>
      <c r="R180" s="328" t="str">
        <f>IFERROR(VLOOKUP(R179,'P1'!$B:$AP,41,FALSE),"")</f>
        <v/>
      </c>
      <c r="S180" s="328" t="str">
        <f>IFERROR(VLOOKUP(S179,'P1'!$B:$AP,41,FALSE),"")</f>
        <v/>
      </c>
      <c r="T180" s="328" t="str">
        <f>IFERROR(VLOOKUP(T179,'P1'!$B:$AP,41,FALSE),"")</f>
        <v/>
      </c>
      <c r="U180" s="328" t="str">
        <f>IFERROR(VLOOKUP(U179,'P1'!$B:$AP,41,FALSE),"")</f>
        <v/>
      </c>
      <c r="V180" s="328" t="str">
        <f>IFERROR(VLOOKUP(V179,'P1'!$B:$AP,41,FALSE),"")</f>
        <v/>
      </c>
      <c r="W180" s="328" t="str">
        <f>IFERROR(VLOOKUP(W179,'P1'!$B:$AP,41,FALSE),"")</f>
        <v/>
      </c>
      <c r="X180" s="328" t="str">
        <f>IFERROR(VLOOKUP(X179,'P1'!$B:$AP,41,FALSE),"")</f>
        <v/>
      </c>
      <c r="Y180" s="328" t="str">
        <f>IFERROR(VLOOKUP(Y179,'P1'!$B:$AP,41,FALSE),"")</f>
        <v/>
      </c>
      <c r="Z180" s="328" t="str">
        <f>IFERROR(VLOOKUP(Z179,'P1'!$B:$AP,41,FALSE),"")</f>
        <v/>
      </c>
      <c r="AA180" s="328" t="str">
        <f>IFERROR(VLOOKUP(AA179,'P1'!$B:$AP,41,FALSE),"")</f>
        <v/>
      </c>
      <c r="AB180" s="328" t="str">
        <f>IFERROR(VLOOKUP(AB179,'P1'!$B:$AP,41,FALSE),"")</f>
        <v/>
      </c>
      <c r="AC180" s="328" t="str">
        <f>IFERROR(VLOOKUP(AC179,'P1'!$B:$AP,41,FALSE),"")</f>
        <v/>
      </c>
      <c r="AD180" s="328" t="str">
        <f>IFERROR(VLOOKUP(AD179,'P1'!$B:$AP,41,FALSE),"")</f>
        <v/>
      </c>
      <c r="AE180" s="328" t="str">
        <f>IFERROR(VLOOKUP(AE179,'P1'!$B:$AP,41,FALSE),"")</f>
        <v/>
      </c>
      <c r="AF180" s="328" t="str">
        <f>IFERROR(VLOOKUP(AF179,'P1'!$B:$AP,41,FALSE),"")</f>
        <v/>
      </c>
      <c r="AG180" s="328" t="str">
        <f>IFERROR(VLOOKUP(AG179,'P1'!$B:$AP,41,FALSE),"")</f>
        <v/>
      </c>
      <c r="AH180" s="328" t="str">
        <f>IFERROR(VLOOKUP(AH179,'P1'!$B:$AP,41,FALSE),"")</f>
        <v/>
      </c>
      <c r="AI180" s="328" t="str">
        <f>IFERROR(VLOOKUP(AI179,'P1'!$B:$AP,41,FALSE),"")</f>
        <v/>
      </c>
      <c r="AJ180" s="328" t="str">
        <f>IFERROR(VLOOKUP(AJ179,'P1'!$B:$AP,41,FALSE),"")</f>
        <v/>
      </c>
      <c r="AK180" s="328" t="str">
        <f>IFERROR(VLOOKUP(AK179,'P1'!$B:$AP,41,FALSE),"")</f>
        <v/>
      </c>
      <c r="AL180" s="328" t="str">
        <f>IFERROR(VLOOKUP(AL179,'P1'!$B:$AP,41,FALSE),"")</f>
        <v/>
      </c>
      <c r="AM180" s="328" t="str">
        <f>IFERROR(VLOOKUP(AM179,'P1'!$B:$AP,41,FALSE),"")</f>
        <v/>
      </c>
      <c r="AN180" s="549"/>
      <c r="AO180" s="527"/>
      <c r="AP180" s="553"/>
      <c r="AQ180" s="554"/>
      <c r="AR180" s="527"/>
      <c r="AS180" s="527"/>
      <c r="AT180" s="529"/>
      <c r="AU180" s="326" t="str">
        <f t="shared" ref="AU180" si="202">IFERROR(IF($D179="□",($AO179/$AK$6),($AO179/$AK$8)),"")</f>
        <v/>
      </c>
      <c r="AV180" s="326" t="str">
        <f t="shared" ref="AV180" si="203">IFERROR(IF($D179="□",($AN179/$AO$6),($AN179/$AO$8)),"")</f>
        <v/>
      </c>
      <c r="AX180" s="326" t="s">
        <v>565</v>
      </c>
      <c r="AY180" s="326" t="s">
        <v>565</v>
      </c>
    </row>
    <row r="181" spans="1:51" s="302" customFormat="1" ht="12" customHeight="1">
      <c r="A181" s="532"/>
      <c r="B181" s="535"/>
      <c r="C181" s="538"/>
      <c r="D181" s="541"/>
      <c r="E181" s="323"/>
      <c r="F181" s="546"/>
      <c r="G181" s="547"/>
      <c r="H181" s="327" t="s">
        <v>407</v>
      </c>
      <c r="I181" s="328" t="str">
        <f>IFERROR(VLOOKUP(I179,'P1'!$B:$AP,31,FALSE),"")</f>
        <v/>
      </c>
      <c r="J181" s="328" t="str">
        <f>IFERROR(VLOOKUP(J179,'P1'!$B:$AP,31,FALSE),"")</f>
        <v/>
      </c>
      <c r="K181" s="328" t="str">
        <f>IFERROR(VLOOKUP(K179,'P1'!$B:$AP,31,FALSE),"")</f>
        <v/>
      </c>
      <c r="L181" s="328" t="str">
        <f>IFERROR(VLOOKUP(L179,'P1'!$B:$AP,31,FALSE),"")</f>
        <v/>
      </c>
      <c r="M181" s="328" t="str">
        <f>IFERROR(VLOOKUP(M179,'P1'!$B:$AP,31,FALSE),"")</f>
        <v/>
      </c>
      <c r="N181" s="328" t="str">
        <f>IFERROR(VLOOKUP(N179,'P1'!$B:$AP,31,FALSE),"")</f>
        <v/>
      </c>
      <c r="O181" s="328" t="str">
        <f>IFERROR(VLOOKUP(O179,'P1'!$B:$AP,31,FALSE),"")</f>
        <v/>
      </c>
      <c r="P181" s="328" t="str">
        <f>IFERROR(VLOOKUP(P179,'P1'!$B:$AP,31,FALSE),"")</f>
        <v/>
      </c>
      <c r="Q181" s="328" t="str">
        <f>IFERROR(VLOOKUP(Q179,'P1'!$B:$AP,31,FALSE),"")</f>
        <v/>
      </c>
      <c r="R181" s="328" t="str">
        <f>IFERROR(VLOOKUP(R179,'P1'!$B:$AP,31,FALSE),"")</f>
        <v/>
      </c>
      <c r="S181" s="328" t="str">
        <f>IFERROR(VLOOKUP(S179,'P1'!$B:$AP,31,FALSE),"")</f>
        <v/>
      </c>
      <c r="T181" s="328" t="str">
        <f>IFERROR(VLOOKUP(T179,'P1'!$B:$AP,31,FALSE),"")</f>
        <v/>
      </c>
      <c r="U181" s="328" t="str">
        <f>IFERROR(VLOOKUP(U179,'P1'!$B:$AP,31,FALSE),"")</f>
        <v/>
      </c>
      <c r="V181" s="328" t="str">
        <f>IFERROR(VLOOKUP(V179,'P1'!$B:$AP,31,FALSE),"")</f>
        <v/>
      </c>
      <c r="W181" s="328" t="str">
        <f>IFERROR(VLOOKUP(W179,'P1'!$B:$AP,31,FALSE),"")</f>
        <v/>
      </c>
      <c r="X181" s="328" t="str">
        <f>IFERROR(VLOOKUP(X179,'P1'!$B:$AP,31,FALSE),"")</f>
        <v/>
      </c>
      <c r="Y181" s="328" t="str">
        <f>IFERROR(VLOOKUP(Y179,'P1'!$B:$AP,31,FALSE),"")</f>
        <v/>
      </c>
      <c r="Z181" s="328" t="str">
        <f>IFERROR(VLOOKUP(Z179,'P1'!$B:$AP,31,FALSE),"")</f>
        <v/>
      </c>
      <c r="AA181" s="328" t="str">
        <f>IFERROR(VLOOKUP(AA179,'P1'!$B:$AP,31,FALSE),"")</f>
        <v/>
      </c>
      <c r="AB181" s="328" t="str">
        <f>IFERROR(VLOOKUP(AB179,'P1'!$B:$AP,31,FALSE),"")</f>
        <v/>
      </c>
      <c r="AC181" s="328" t="str">
        <f>IFERROR(VLOOKUP(AC179,'P1'!$B:$AP,31,FALSE),"")</f>
        <v/>
      </c>
      <c r="AD181" s="328" t="str">
        <f>IFERROR(VLOOKUP(AD179,'P1'!$B:$AP,31,FALSE),"")</f>
        <v/>
      </c>
      <c r="AE181" s="328" t="str">
        <f>IFERROR(VLOOKUP(AE179,'P1'!$B:$AP,31,FALSE),"")</f>
        <v/>
      </c>
      <c r="AF181" s="328" t="str">
        <f>IFERROR(VLOOKUP(AF179,'P1'!$B:$AP,31,FALSE),"")</f>
        <v/>
      </c>
      <c r="AG181" s="328" t="str">
        <f>IFERROR(VLOOKUP(AG179,'P1'!$B:$AP,31,FALSE),"")</f>
        <v/>
      </c>
      <c r="AH181" s="328" t="str">
        <f>IFERROR(VLOOKUP(AH179,'P1'!$B:$AP,31,FALSE),"")</f>
        <v/>
      </c>
      <c r="AI181" s="328" t="str">
        <f>IFERROR(VLOOKUP(AI179,'P1'!$B:$AP,31,FALSE),"")</f>
        <v/>
      </c>
      <c r="AJ181" s="328" t="str">
        <f>IFERROR(VLOOKUP(AJ179,'P1'!$B:$AP,31,FALSE),"")</f>
        <v/>
      </c>
      <c r="AK181" s="328" t="str">
        <f>IFERROR(VLOOKUP(AK179,'P1'!$B:$AP,31,FALSE),"")</f>
        <v/>
      </c>
      <c r="AL181" s="328" t="str">
        <f>IFERROR(VLOOKUP(AL179,'P1'!$B:$AP,31,FALSE),"")</f>
        <v/>
      </c>
      <c r="AM181" s="328" t="str">
        <f>IFERROR(VLOOKUP(AM179,'P1'!$B:$AP,31,FALSE),"")</f>
        <v/>
      </c>
      <c r="AN181" s="550"/>
      <c r="AO181" s="528"/>
      <c r="AP181" s="555"/>
      <c r="AQ181" s="556"/>
      <c r="AR181" s="528"/>
      <c r="AS181" s="528"/>
      <c r="AT181" s="529"/>
      <c r="AU181" s="329"/>
      <c r="AV181" s="329"/>
      <c r="AX181" s="329"/>
      <c r="AY181" s="329"/>
    </row>
    <row r="182" spans="1:51" s="302" customFormat="1" ht="12" customHeight="1">
      <c r="A182" s="530">
        <v>54</v>
      </c>
      <c r="B182" s="533"/>
      <c r="C182" s="536"/>
      <c r="D182" s="539" t="s">
        <v>400</v>
      </c>
      <c r="E182" s="319"/>
      <c r="F182" s="542"/>
      <c r="G182" s="543"/>
      <c r="H182" s="320" t="s">
        <v>401</v>
      </c>
      <c r="I182" s="321"/>
      <c r="J182" s="321"/>
      <c r="K182" s="321"/>
      <c r="L182" s="321"/>
      <c r="M182" s="321"/>
      <c r="N182" s="321"/>
      <c r="O182" s="321"/>
      <c r="P182" s="321"/>
      <c r="Q182" s="321"/>
      <c r="R182" s="321"/>
      <c r="S182" s="321"/>
      <c r="T182" s="321"/>
      <c r="U182" s="321"/>
      <c r="V182" s="321"/>
      <c r="W182" s="321"/>
      <c r="X182" s="321"/>
      <c r="Y182" s="321"/>
      <c r="Z182" s="321"/>
      <c r="AA182" s="321"/>
      <c r="AB182" s="321"/>
      <c r="AC182" s="321"/>
      <c r="AD182" s="321"/>
      <c r="AE182" s="321"/>
      <c r="AF182" s="321"/>
      <c r="AG182" s="321"/>
      <c r="AH182" s="321"/>
      <c r="AI182" s="321"/>
      <c r="AJ182" s="321"/>
      <c r="AK182" s="321"/>
      <c r="AL182" s="321"/>
      <c r="AM182" s="321"/>
      <c r="AN182" s="548">
        <f t="shared" ref="AN182" si="204">IF(LEFT($AN$1,6)="共同生活援助",SUM(I183:AM183),SUM(I183:AM184))</f>
        <v>0</v>
      </c>
      <c r="AO182" s="526">
        <f>IF($AN$3="４週",AN182/4,AN182/(DAY(EOMONTH($I$21,0))/7))</f>
        <v>0</v>
      </c>
      <c r="AP182" s="551"/>
      <c r="AQ182" s="552"/>
      <c r="AR182" s="526" t="str">
        <f t="shared" ref="AR182" si="205">IF($AN$3="４週",AU183,AV183)</f>
        <v/>
      </c>
      <c r="AS182" s="526"/>
      <c r="AT182" s="529"/>
      <c r="AU182" s="322" t="s">
        <v>402</v>
      </c>
      <c r="AV182" s="322" t="s">
        <v>403</v>
      </c>
      <c r="AX182" s="322" t="s">
        <v>404</v>
      </c>
      <c r="AY182" s="322" t="s">
        <v>405</v>
      </c>
    </row>
    <row r="183" spans="1:51" s="302" customFormat="1" ht="12" customHeight="1">
      <c r="A183" s="531"/>
      <c r="B183" s="534"/>
      <c r="C183" s="537"/>
      <c r="D183" s="540"/>
      <c r="E183" s="323"/>
      <c r="F183" s="544"/>
      <c r="G183" s="545"/>
      <c r="H183" s="324" t="s">
        <v>406</v>
      </c>
      <c r="I183" s="328" t="str">
        <f>IFERROR(VLOOKUP(I182,'P1'!$B:$AP,41,FALSE),"")</f>
        <v/>
      </c>
      <c r="J183" s="328" t="str">
        <f>IFERROR(VLOOKUP(J182,'P1'!$B:$AP,41,FALSE),"")</f>
        <v/>
      </c>
      <c r="K183" s="328" t="str">
        <f>IFERROR(VLOOKUP(K182,'P1'!$B:$AP,41,FALSE),"")</f>
        <v/>
      </c>
      <c r="L183" s="328" t="str">
        <f>IFERROR(VLOOKUP(L182,'P1'!$B:$AP,41,FALSE),"")</f>
        <v/>
      </c>
      <c r="M183" s="328" t="str">
        <f>IFERROR(VLOOKUP(M182,'P1'!$B:$AP,41,FALSE),"")</f>
        <v/>
      </c>
      <c r="N183" s="328" t="str">
        <f>IFERROR(VLOOKUP(N182,'P1'!$B:$AP,41,FALSE),"")</f>
        <v/>
      </c>
      <c r="O183" s="328" t="str">
        <f>IFERROR(VLOOKUP(O182,'P1'!$B:$AP,41,FALSE),"")</f>
        <v/>
      </c>
      <c r="P183" s="328" t="str">
        <f>IFERROR(VLOOKUP(P182,'P1'!$B:$AP,41,FALSE),"")</f>
        <v/>
      </c>
      <c r="Q183" s="328" t="str">
        <f>IFERROR(VLOOKUP(Q182,'P1'!$B:$AP,41,FALSE),"")</f>
        <v/>
      </c>
      <c r="R183" s="328" t="str">
        <f>IFERROR(VLOOKUP(R182,'P1'!$B:$AP,41,FALSE),"")</f>
        <v/>
      </c>
      <c r="S183" s="328" t="str">
        <f>IFERROR(VLOOKUP(S182,'P1'!$B:$AP,41,FALSE),"")</f>
        <v/>
      </c>
      <c r="T183" s="328" t="str">
        <f>IFERROR(VLOOKUP(T182,'P1'!$B:$AP,41,FALSE),"")</f>
        <v/>
      </c>
      <c r="U183" s="328" t="str">
        <f>IFERROR(VLOOKUP(U182,'P1'!$B:$AP,41,FALSE),"")</f>
        <v/>
      </c>
      <c r="V183" s="328" t="str">
        <f>IFERROR(VLOOKUP(V182,'P1'!$B:$AP,41,FALSE),"")</f>
        <v/>
      </c>
      <c r="W183" s="328" t="str">
        <f>IFERROR(VLOOKUP(W182,'P1'!$B:$AP,41,FALSE),"")</f>
        <v/>
      </c>
      <c r="X183" s="328" t="str">
        <f>IFERROR(VLOOKUP(X182,'P1'!$B:$AP,41,FALSE),"")</f>
        <v/>
      </c>
      <c r="Y183" s="328" t="str">
        <f>IFERROR(VLOOKUP(Y182,'P1'!$B:$AP,41,FALSE),"")</f>
        <v/>
      </c>
      <c r="Z183" s="328" t="str">
        <f>IFERROR(VLOOKUP(Z182,'P1'!$B:$AP,41,FALSE),"")</f>
        <v/>
      </c>
      <c r="AA183" s="328" t="str">
        <f>IFERROR(VLOOKUP(AA182,'P1'!$B:$AP,41,FALSE),"")</f>
        <v/>
      </c>
      <c r="AB183" s="328" t="str">
        <f>IFERROR(VLOOKUP(AB182,'P1'!$B:$AP,41,FALSE),"")</f>
        <v/>
      </c>
      <c r="AC183" s="328" t="str">
        <f>IFERROR(VLOOKUP(AC182,'P1'!$B:$AP,41,FALSE),"")</f>
        <v/>
      </c>
      <c r="AD183" s="328" t="str">
        <f>IFERROR(VLOOKUP(AD182,'P1'!$B:$AP,41,FALSE),"")</f>
        <v/>
      </c>
      <c r="AE183" s="328" t="str">
        <f>IFERROR(VLOOKUP(AE182,'P1'!$B:$AP,41,FALSE),"")</f>
        <v/>
      </c>
      <c r="AF183" s="328" t="str">
        <f>IFERROR(VLOOKUP(AF182,'P1'!$B:$AP,41,FALSE),"")</f>
        <v/>
      </c>
      <c r="AG183" s="328" t="str">
        <f>IFERROR(VLOOKUP(AG182,'P1'!$B:$AP,41,FALSE),"")</f>
        <v/>
      </c>
      <c r="AH183" s="328" t="str">
        <f>IFERROR(VLOOKUP(AH182,'P1'!$B:$AP,41,FALSE),"")</f>
        <v/>
      </c>
      <c r="AI183" s="328" t="str">
        <f>IFERROR(VLOOKUP(AI182,'P1'!$B:$AP,41,FALSE),"")</f>
        <v/>
      </c>
      <c r="AJ183" s="328" t="str">
        <f>IFERROR(VLOOKUP(AJ182,'P1'!$B:$AP,41,FALSE),"")</f>
        <v/>
      </c>
      <c r="AK183" s="328" t="str">
        <f>IFERROR(VLOOKUP(AK182,'P1'!$B:$AP,41,FALSE),"")</f>
        <v/>
      </c>
      <c r="AL183" s="328" t="str">
        <f>IFERROR(VLOOKUP(AL182,'P1'!$B:$AP,41,FALSE),"")</f>
        <v/>
      </c>
      <c r="AM183" s="328" t="str">
        <f>IFERROR(VLOOKUP(AM182,'P1'!$B:$AP,41,FALSE),"")</f>
        <v/>
      </c>
      <c r="AN183" s="549"/>
      <c r="AO183" s="527"/>
      <c r="AP183" s="553"/>
      <c r="AQ183" s="554"/>
      <c r="AR183" s="527"/>
      <c r="AS183" s="527"/>
      <c r="AT183" s="529"/>
      <c r="AU183" s="326" t="str">
        <f t="shared" ref="AU183" si="206">IFERROR(IF($D182="□",($AO182/$AK$6),($AO182/$AK$8)),"")</f>
        <v/>
      </c>
      <c r="AV183" s="326" t="str">
        <f t="shared" ref="AV183" si="207">IFERROR(IF($D182="□",($AN182/$AO$6),($AN182/$AO$8)),"")</f>
        <v/>
      </c>
      <c r="AX183" s="326" t="s">
        <v>565</v>
      </c>
      <c r="AY183" s="326" t="s">
        <v>565</v>
      </c>
    </row>
    <row r="184" spans="1:51" s="302" customFormat="1" ht="12" customHeight="1">
      <c r="A184" s="532"/>
      <c r="B184" s="535"/>
      <c r="C184" s="538"/>
      <c r="D184" s="541"/>
      <c r="E184" s="323"/>
      <c r="F184" s="546"/>
      <c r="G184" s="547"/>
      <c r="H184" s="327" t="s">
        <v>407</v>
      </c>
      <c r="I184" s="328" t="str">
        <f>IFERROR(VLOOKUP(I182,'P1'!$B:$AP,31,FALSE),"")</f>
        <v/>
      </c>
      <c r="J184" s="328" t="str">
        <f>IFERROR(VLOOKUP(J182,'P1'!$B:$AP,31,FALSE),"")</f>
        <v/>
      </c>
      <c r="K184" s="328" t="str">
        <f>IFERROR(VLOOKUP(K182,'P1'!$B:$AP,31,FALSE),"")</f>
        <v/>
      </c>
      <c r="L184" s="328" t="str">
        <f>IFERROR(VLOOKUP(L182,'P1'!$B:$AP,31,FALSE),"")</f>
        <v/>
      </c>
      <c r="M184" s="328" t="str">
        <f>IFERROR(VLOOKUP(M182,'P1'!$B:$AP,31,FALSE),"")</f>
        <v/>
      </c>
      <c r="N184" s="328" t="str">
        <f>IFERROR(VLOOKUP(N182,'P1'!$B:$AP,31,FALSE),"")</f>
        <v/>
      </c>
      <c r="O184" s="328" t="str">
        <f>IFERROR(VLOOKUP(O182,'P1'!$B:$AP,31,FALSE),"")</f>
        <v/>
      </c>
      <c r="P184" s="328" t="str">
        <f>IFERROR(VLOOKUP(P182,'P1'!$B:$AP,31,FALSE),"")</f>
        <v/>
      </c>
      <c r="Q184" s="328" t="str">
        <f>IFERROR(VLOOKUP(Q182,'P1'!$B:$AP,31,FALSE),"")</f>
        <v/>
      </c>
      <c r="R184" s="328" t="str">
        <f>IFERROR(VLOOKUP(R182,'P1'!$B:$AP,31,FALSE),"")</f>
        <v/>
      </c>
      <c r="S184" s="328" t="str">
        <f>IFERROR(VLOOKUP(S182,'P1'!$B:$AP,31,FALSE),"")</f>
        <v/>
      </c>
      <c r="T184" s="328" t="str">
        <f>IFERROR(VLOOKUP(T182,'P1'!$B:$AP,31,FALSE),"")</f>
        <v/>
      </c>
      <c r="U184" s="328" t="str">
        <f>IFERROR(VLOOKUP(U182,'P1'!$B:$AP,31,FALSE),"")</f>
        <v/>
      </c>
      <c r="V184" s="328" t="str">
        <f>IFERROR(VLOOKUP(V182,'P1'!$B:$AP,31,FALSE),"")</f>
        <v/>
      </c>
      <c r="W184" s="328" t="str">
        <f>IFERROR(VLOOKUP(W182,'P1'!$B:$AP,31,FALSE),"")</f>
        <v/>
      </c>
      <c r="X184" s="328" t="str">
        <f>IFERROR(VLOOKUP(X182,'P1'!$B:$AP,31,FALSE),"")</f>
        <v/>
      </c>
      <c r="Y184" s="328" t="str">
        <f>IFERROR(VLOOKUP(Y182,'P1'!$B:$AP,31,FALSE),"")</f>
        <v/>
      </c>
      <c r="Z184" s="328" t="str">
        <f>IFERROR(VLOOKUP(Z182,'P1'!$B:$AP,31,FALSE),"")</f>
        <v/>
      </c>
      <c r="AA184" s="328" t="str">
        <f>IFERROR(VLOOKUP(AA182,'P1'!$B:$AP,31,FALSE),"")</f>
        <v/>
      </c>
      <c r="AB184" s="328" t="str">
        <f>IFERROR(VLOOKUP(AB182,'P1'!$B:$AP,31,FALSE),"")</f>
        <v/>
      </c>
      <c r="AC184" s="328" t="str">
        <f>IFERROR(VLOOKUP(AC182,'P1'!$B:$AP,31,FALSE),"")</f>
        <v/>
      </c>
      <c r="AD184" s="328" t="str">
        <f>IFERROR(VLOOKUP(AD182,'P1'!$B:$AP,31,FALSE),"")</f>
        <v/>
      </c>
      <c r="AE184" s="328" t="str">
        <f>IFERROR(VLOOKUP(AE182,'P1'!$B:$AP,31,FALSE),"")</f>
        <v/>
      </c>
      <c r="AF184" s="328" t="str">
        <f>IFERROR(VLOOKUP(AF182,'P1'!$B:$AP,31,FALSE),"")</f>
        <v/>
      </c>
      <c r="AG184" s="328" t="str">
        <f>IFERROR(VLOOKUP(AG182,'P1'!$B:$AP,31,FALSE),"")</f>
        <v/>
      </c>
      <c r="AH184" s="328" t="str">
        <f>IFERROR(VLOOKUP(AH182,'P1'!$B:$AP,31,FALSE),"")</f>
        <v/>
      </c>
      <c r="AI184" s="328" t="str">
        <f>IFERROR(VLOOKUP(AI182,'P1'!$B:$AP,31,FALSE),"")</f>
        <v/>
      </c>
      <c r="AJ184" s="328" t="str">
        <f>IFERROR(VLOOKUP(AJ182,'P1'!$B:$AP,31,FALSE),"")</f>
        <v/>
      </c>
      <c r="AK184" s="328" t="str">
        <f>IFERROR(VLOOKUP(AK182,'P1'!$B:$AP,31,FALSE),"")</f>
        <v/>
      </c>
      <c r="AL184" s="328" t="str">
        <f>IFERROR(VLOOKUP(AL182,'P1'!$B:$AP,31,FALSE),"")</f>
        <v/>
      </c>
      <c r="AM184" s="328" t="str">
        <f>IFERROR(VLOOKUP(AM182,'P1'!$B:$AP,31,FALSE),"")</f>
        <v/>
      </c>
      <c r="AN184" s="550"/>
      <c r="AO184" s="528"/>
      <c r="AP184" s="555"/>
      <c r="AQ184" s="556"/>
      <c r="AR184" s="528"/>
      <c r="AS184" s="528"/>
      <c r="AT184" s="529"/>
      <c r="AU184" s="329"/>
      <c r="AV184" s="329"/>
      <c r="AX184" s="329"/>
      <c r="AY184" s="329"/>
    </row>
    <row r="185" spans="1:51" s="302" customFormat="1" ht="12" customHeight="1">
      <c r="A185" s="530">
        <v>55</v>
      </c>
      <c r="B185" s="533"/>
      <c r="C185" s="536"/>
      <c r="D185" s="539" t="s">
        <v>400</v>
      </c>
      <c r="E185" s="319"/>
      <c r="F185" s="542"/>
      <c r="G185" s="543"/>
      <c r="H185" s="320" t="s">
        <v>401</v>
      </c>
      <c r="I185" s="321"/>
      <c r="J185" s="321"/>
      <c r="K185" s="321"/>
      <c r="L185" s="321"/>
      <c r="M185" s="321"/>
      <c r="N185" s="321"/>
      <c r="O185" s="321"/>
      <c r="P185" s="321"/>
      <c r="Q185" s="321"/>
      <c r="R185" s="321"/>
      <c r="S185" s="321"/>
      <c r="T185" s="321"/>
      <c r="U185" s="321"/>
      <c r="V185" s="321"/>
      <c r="W185" s="321"/>
      <c r="X185" s="321"/>
      <c r="Y185" s="321"/>
      <c r="Z185" s="321"/>
      <c r="AA185" s="321"/>
      <c r="AB185" s="321"/>
      <c r="AC185" s="321"/>
      <c r="AD185" s="321"/>
      <c r="AE185" s="321"/>
      <c r="AF185" s="321"/>
      <c r="AG185" s="321"/>
      <c r="AH185" s="321"/>
      <c r="AI185" s="321"/>
      <c r="AJ185" s="321"/>
      <c r="AK185" s="321"/>
      <c r="AL185" s="321"/>
      <c r="AM185" s="321"/>
      <c r="AN185" s="548">
        <f t="shared" ref="AN185" si="208">IF(LEFT($AN$1,6)="共同生活援助",SUM(I186:AM186),SUM(I186:AM187))</f>
        <v>0</v>
      </c>
      <c r="AO185" s="526">
        <f>IF($AN$3="４週",AN185/4,AN185/(DAY(EOMONTH($I$21,0))/7))</f>
        <v>0</v>
      </c>
      <c r="AP185" s="551"/>
      <c r="AQ185" s="552"/>
      <c r="AR185" s="526" t="str">
        <f t="shared" ref="AR185" si="209">IF($AN$3="４週",AU186,AV186)</f>
        <v/>
      </c>
      <c r="AS185" s="526"/>
      <c r="AT185" s="529"/>
      <c r="AU185" s="322" t="s">
        <v>402</v>
      </c>
      <c r="AV185" s="322" t="s">
        <v>403</v>
      </c>
      <c r="AX185" s="322" t="s">
        <v>404</v>
      </c>
      <c r="AY185" s="322" t="s">
        <v>405</v>
      </c>
    </row>
    <row r="186" spans="1:51" s="302" customFormat="1" ht="12" customHeight="1">
      <c r="A186" s="531"/>
      <c r="B186" s="534"/>
      <c r="C186" s="537"/>
      <c r="D186" s="540"/>
      <c r="E186" s="323"/>
      <c r="F186" s="544"/>
      <c r="G186" s="545"/>
      <c r="H186" s="324" t="s">
        <v>406</v>
      </c>
      <c r="I186" s="328" t="str">
        <f>IFERROR(VLOOKUP(I185,'P1'!$B:$AP,41,FALSE),"")</f>
        <v/>
      </c>
      <c r="J186" s="330" t="str">
        <f>IFERROR(VLOOKUP(J185,'P1'!$B:$AP,41,FALSE),"")</f>
        <v/>
      </c>
      <c r="K186" s="328" t="str">
        <f>IFERROR(VLOOKUP(K185,'P1'!$B:$AP,41,FALSE),"")</f>
        <v/>
      </c>
      <c r="L186" s="328" t="str">
        <f>IFERROR(VLOOKUP(L185,'P1'!$B:$AP,41,FALSE),"")</f>
        <v/>
      </c>
      <c r="M186" s="328" t="str">
        <f>IFERROR(VLOOKUP(M185,'P1'!$B:$AP,41,FALSE),"")</f>
        <v/>
      </c>
      <c r="N186" s="328" t="str">
        <f>IFERROR(VLOOKUP(N185,'P1'!$B:$AP,41,FALSE),"")</f>
        <v/>
      </c>
      <c r="O186" s="328" t="str">
        <f>IFERROR(VLOOKUP(O185,'P1'!$B:$AP,41,FALSE),"")</f>
        <v/>
      </c>
      <c r="P186" s="328" t="str">
        <f>IFERROR(VLOOKUP(P185,'P1'!$B:$AP,41,FALSE),"")</f>
        <v/>
      </c>
      <c r="Q186" s="328" t="str">
        <f>IFERROR(VLOOKUP(Q185,'P1'!$B:$AP,41,FALSE),"")</f>
        <v/>
      </c>
      <c r="R186" s="328" t="str">
        <f>IFERROR(VLOOKUP(R185,'P1'!$B:$AP,41,FALSE),"")</f>
        <v/>
      </c>
      <c r="S186" s="328" t="str">
        <f>IFERROR(VLOOKUP(S185,'P1'!$B:$AP,41,FALSE),"")</f>
        <v/>
      </c>
      <c r="T186" s="328" t="str">
        <f>IFERROR(VLOOKUP(T185,'P1'!$B:$AP,41,FALSE),"")</f>
        <v/>
      </c>
      <c r="U186" s="328" t="str">
        <f>IFERROR(VLOOKUP(U185,'P1'!$B:$AP,41,FALSE),"")</f>
        <v/>
      </c>
      <c r="V186" s="328" t="str">
        <f>IFERROR(VLOOKUP(V185,'P1'!$B:$AP,41,FALSE),"")</f>
        <v/>
      </c>
      <c r="W186" s="328" t="str">
        <f>IFERROR(VLOOKUP(W185,'P1'!$B:$AP,41,FALSE),"")</f>
        <v/>
      </c>
      <c r="X186" s="328" t="str">
        <f>IFERROR(VLOOKUP(X185,'P1'!$B:$AP,41,FALSE),"")</f>
        <v/>
      </c>
      <c r="Y186" s="328" t="str">
        <f>IFERROR(VLOOKUP(Y185,'P1'!$B:$AP,41,FALSE),"")</f>
        <v/>
      </c>
      <c r="Z186" s="328" t="str">
        <f>IFERROR(VLOOKUP(Z185,'P1'!$B:$AP,41,FALSE),"")</f>
        <v/>
      </c>
      <c r="AA186" s="328" t="str">
        <f>IFERROR(VLOOKUP(AA185,'P1'!$B:$AP,41,FALSE),"")</f>
        <v/>
      </c>
      <c r="AB186" s="328" t="str">
        <f>IFERROR(VLOOKUP(AB185,'P1'!$B:$AP,41,FALSE),"")</f>
        <v/>
      </c>
      <c r="AC186" s="328" t="str">
        <f>IFERROR(VLOOKUP(AC185,'P1'!$B:$AP,41,FALSE),"")</f>
        <v/>
      </c>
      <c r="AD186" s="328" t="str">
        <f>IFERROR(VLOOKUP(AD185,'P1'!$B:$AP,41,FALSE),"")</f>
        <v/>
      </c>
      <c r="AE186" s="328" t="str">
        <f>IFERROR(VLOOKUP(AE185,'P1'!$B:$AP,41,FALSE),"")</f>
        <v/>
      </c>
      <c r="AF186" s="328" t="str">
        <f>IFERROR(VLOOKUP(AF185,'P1'!$B:$AP,41,FALSE),"")</f>
        <v/>
      </c>
      <c r="AG186" s="328" t="str">
        <f>IFERROR(VLOOKUP(AG185,'P1'!$B:$AP,41,FALSE),"")</f>
        <v/>
      </c>
      <c r="AH186" s="328" t="str">
        <f>IFERROR(VLOOKUP(AH185,'P1'!$B:$AP,41,FALSE),"")</f>
        <v/>
      </c>
      <c r="AI186" s="328" t="str">
        <f>IFERROR(VLOOKUP(AI185,'P1'!$B:$AP,41,FALSE),"")</f>
        <v/>
      </c>
      <c r="AJ186" s="328" t="str">
        <f>IFERROR(VLOOKUP(AJ185,'P1'!$B:$AP,41,FALSE),"")</f>
        <v/>
      </c>
      <c r="AK186" s="328" t="str">
        <f>IFERROR(VLOOKUP(AK185,'P1'!$B:$AP,41,FALSE),"")</f>
        <v/>
      </c>
      <c r="AL186" s="328" t="str">
        <f>IFERROR(VLOOKUP(AL185,'P1'!$B:$AP,41,FALSE),"")</f>
        <v/>
      </c>
      <c r="AM186" s="328" t="str">
        <f>IFERROR(VLOOKUP(AM185,'P1'!$B:$AP,41,FALSE),"")</f>
        <v/>
      </c>
      <c r="AN186" s="549"/>
      <c r="AO186" s="527"/>
      <c r="AP186" s="553"/>
      <c r="AQ186" s="554"/>
      <c r="AR186" s="527"/>
      <c r="AS186" s="527"/>
      <c r="AT186" s="529"/>
      <c r="AU186" s="326" t="str">
        <f t="shared" ref="AU186" si="210">IFERROR(IF($D185="□",($AO185/$AK$6),($AO185/$AK$8)),"")</f>
        <v/>
      </c>
      <c r="AV186" s="326" t="str">
        <f t="shared" ref="AV186" si="211">IFERROR(IF($D185="□",($AN185/$AO$6),($AN185/$AO$8)),"")</f>
        <v/>
      </c>
      <c r="AX186" s="326" t="s">
        <v>565</v>
      </c>
      <c r="AY186" s="326" t="s">
        <v>565</v>
      </c>
    </row>
    <row r="187" spans="1:51" s="302" customFormat="1" ht="12" customHeight="1">
      <c r="A187" s="532"/>
      <c r="B187" s="535"/>
      <c r="C187" s="538"/>
      <c r="D187" s="541"/>
      <c r="E187" s="323"/>
      <c r="F187" s="546"/>
      <c r="G187" s="547"/>
      <c r="H187" s="327" t="s">
        <v>407</v>
      </c>
      <c r="I187" s="328" t="str">
        <f>IFERROR(VLOOKUP(I185,'P1'!$B:$AP,31,FALSE),"")</f>
        <v/>
      </c>
      <c r="J187" s="328" t="str">
        <f>IFERROR(VLOOKUP(J185,'P1'!$B:$AP,31,FALSE),"")</f>
        <v/>
      </c>
      <c r="K187" s="328" t="str">
        <f>IFERROR(VLOOKUP(K185,'P1'!$B:$AP,31,FALSE),"")</f>
        <v/>
      </c>
      <c r="L187" s="328" t="str">
        <f>IFERROR(VLOOKUP(L185,'P1'!$B:$AP,31,FALSE),"")</f>
        <v/>
      </c>
      <c r="M187" s="328" t="str">
        <f>IFERROR(VLOOKUP(M185,'P1'!$B:$AP,31,FALSE),"")</f>
        <v/>
      </c>
      <c r="N187" s="328" t="str">
        <f>IFERROR(VLOOKUP(N185,'P1'!$B:$AP,31,FALSE),"")</f>
        <v/>
      </c>
      <c r="O187" s="328" t="str">
        <f>IFERROR(VLOOKUP(O185,'P1'!$B:$AP,31,FALSE),"")</f>
        <v/>
      </c>
      <c r="P187" s="328" t="str">
        <f>IFERROR(VLOOKUP(P185,'P1'!$B:$AP,31,FALSE),"")</f>
        <v/>
      </c>
      <c r="Q187" s="328" t="str">
        <f>IFERROR(VLOOKUP(Q185,'P1'!$B:$AP,31,FALSE),"")</f>
        <v/>
      </c>
      <c r="R187" s="328" t="str">
        <f>IFERROR(VLOOKUP(R185,'P1'!$B:$AP,31,FALSE),"")</f>
        <v/>
      </c>
      <c r="S187" s="328" t="str">
        <f>IFERROR(VLOOKUP(S185,'P1'!$B:$AP,31,FALSE),"")</f>
        <v/>
      </c>
      <c r="T187" s="328" t="str">
        <f>IFERROR(VLOOKUP(T185,'P1'!$B:$AP,31,FALSE),"")</f>
        <v/>
      </c>
      <c r="U187" s="328" t="str">
        <f>IFERROR(VLOOKUP(U185,'P1'!$B:$AP,31,FALSE),"")</f>
        <v/>
      </c>
      <c r="V187" s="328" t="str">
        <f>IFERROR(VLOOKUP(V185,'P1'!$B:$AP,31,FALSE),"")</f>
        <v/>
      </c>
      <c r="W187" s="328" t="str">
        <f>IFERROR(VLOOKUP(W185,'P1'!$B:$AP,31,FALSE),"")</f>
        <v/>
      </c>
      <c r="X187" s="328" t="str">
        <f>IFERROR(VLOOKUP(X185,'P1'!$B:$AP,31,FALSE),"")</f>
        <v/>
      </c>
      <c r="Y187" s="328" t="str">
        <f>IFERROR(VLOOKUP(Y185,'P1'!$B:$AP,31,FALSE),"")</f>
        <v/>
      </c>
      <c r="Z187" s="328" t="str">
        <f>IFERROR(VLOOKUP(Z185,'P1'!$B:$AP,31,FALSE),"")</f>
        <v/>
      </c>
      <c r="AA187" s="328" t="str">
        <f>IFERROR(VLOOKUP(AA185,'P1'!$B:$AP,31,FALSE),"")</f>
        <v/>
      </c>
      <c r="AB187" s="328" t="str">
        <f>IFERROR(VLOOKUP(AB185,'P1'!$B:$AP,31,FALSE),"")</f>
        <v/>
      </c>
      <c r="AC187" s="328" t="str">
        <f>IFERROR(VLOOKUP(AC185,'P1'!$B:$AP,31,FALSE),"")</f>
        <v/>
      </c>
      <c r="AD187" s="328" t="str">
        <f>IFERROR(VLOOKUP(AD185,'P1'!$B:$AP,31,FALSE),"")</f>
        <v/>
      </c>
      <c r="AE187" s="328" t="str">
        <f>IFERROR(VLOOKUP(AE185,'P1'!$B:$AP,31,FALSE),"")</f>
        <v/>
      </c>
      <c r="AF187" s="328" t="str">
        <f>IFERROR(VLOOKUP(AF185,'P1'!$B:$AP,31,FALSE),"")</f>
        <v/>
      </c>
      <c r="AG187" s="328" t="str">
        <f>IFERROR(VLOOKUP(AG185,'P1'!$B:$AP,31,FALSE),"")</f>
        <v/>
      </c>
      <c r="AH187" s="328" t="str">
        <f>IFERROR(VLOOKUP(AH185,'P1'!$B:$AP,31,FALSE),"")</f>
        <v/>
      </c>
      <c r="AI187" s="328" t="str">
        <f>IFERROR(VLOOKUP(AI185,'P1'!$B:$AP,31,FALSE),"")</f>
        <v/>
      </c>
      <c r="AJ187" s="328" t="str">
        <f>IFERROR(VLOOKUP(AJ185,'P1'!$B:$AP,31,FALSE),"")</f>
        <v/>
      </c>
      <c r="AK187" s="328" t="str">
        <f>IFERROR(VLOOKUP(AK185,'P1'!$B:$AP,31,FALSE),"")</f>
        <v/>
      </c>
      <c r="AL187" s="328" t="str">
        <f>IFERROR(VLOOKUP(AL185,'P1'!$B:$AP,31,FALSE),"")</f>
        <v/>
      </c>
      <c r="AM187" s="328" t="str">
        <f>IFERROR(VLOOKUP(AM185,'P1'!$B:$AP,31,FALSE),"")</f>
        <v/>
      </c>
      <c r="AN187" s="550"/>
      <c r="AO187" s="528"/>
      <c r="AP187" s="555"/>
      <c r="AQ187" s="556"/>
      <c r="AR187" s="528"/>
      <c r="AS187" s="528"/>
      <c r="AT187" s="529"/>
      <c r="AU187" s="329"/>
      <c r="AV187" s="329"/>
      <c r="AX187" s="329"/>
      <c r="AY187" s="329"/>
    </row>
    <row r="188" spans="1:51" s="302" customFormat="1" ht="12" customHeight="1">
      <c r="A188" s="530">
        <v>56</v>
      </c>
      <c r="B188" s="533"/>
      <c r="C188" s="536"/>
      <c r="D188" s="539" t="s">
        <v>400</v>
      </c>
      <c r="E188" s="319"/>
      <c r="F188" s="542"/>
      <c r="G188" s="543"/>
      <c r="H188" s="320" t="s">
        <v>401</v>
      </c>
      <c r="I188" s="321"/>
      <c r="J188" s="321"/>
      <c r="K188" s="321"/>
      <c r="L188" s="321"/>
      <c r="M188" s="321"/>
      <c r="N188" s="321"/>
      <c r="O188" s="321"/>
      <c r="P188" s="321"/>
      <c r="Q188" s="321"/>
      <c r="R188" s="321"/>
      <c r="S188" s="321"/>
      <c r="T188" s="321"/>
      <c r="U188" s="321"/>
      <c r="V188" s="321"/>
      <c r="W188" s="321"/>
      <c r="X188" s="321"/>
      <c r="Y188" s="321"/>
      <c r="Z188" s="321"/>
      <c r="AA188" s="321"/>
      <c r="AB188" s="321"/>
      <c r="AC188" s="321"/>
      <c r="AD188" s="321"/>
      <c r="AE188" s="321"/>
      <c r="AF188" s="321"/>
      <c r="AG188" s="321"/>
      <c r="AH188" s="321"/>
      <c r="AI188" s="321"/>
      <c r="AJ188" s="321"/>
      <c r="AK188" s="321"/>
      <c r="AL188" s="321"/>
      <c r="AM188" s="321"/>
      <c r="AN188" s="548">
        <f t="shared" ref="AN188" si="212">IF(LEFT($AN$1,6)="共同生活援助",SUM(I189:AM189),SUM(I189:AM190))</f>
        <v>0</v>
      </c>
      <c r="AO188" s="526">
        <f>IF($AN$3="４週",AN188/4,AN188/(DAY(EOMONTH($I$21,0))/7))</f>
        <v>0</v>
      </c>
      <c r="AP188" s="551"/>
      <c r="AQ188" s="552"/>
      <c r="AR188" s="526" t="str">
        <f t="shared" ref="AR188" si="213">IF($AN$3="４週",AU189,AV189)</f>
        <v/>
      </c>
      <c r="AS188" s="526"/>
      <c r="AT188" s="529"/>
      <c r="AU188" s="322" t="s">
        <v>402</v>
      </c>
      <c r="AV188" s="322" t="s">
        <v>403</v>
      </c>
      <c r="AX188" s="322" t="s">
        <v>404</v>
      </c>
      <c r="AY188" s="322" t="s">
        <v>405</v>
      </c>
    </row>
    <row r="189" spans="1:51" s="302" customFormat="1" ht="12" customHeight="1">
      <c r="A189" s="531"/>
      <c r="B189" s="534"/>
      <c r="C189" s="537"/>
      <c r="D189" s="540"/>
      <c r="E189" s="323"/>
      <c r="F189" s="544"/>
      <c r="G189" s="545"/>
      <c r="H189" s="324" t="s">
        <v>406</v>
      </c>
      <c r="I189" s="328" t="str">
        <f>IFERROR(VLOOKUP(I188,'P1'!$B:$AP,41,FALSE),"")</f>
        <v/>
      </c>
      <c r="J189" s="328" t="str">
        <f>IFERROR(VLOOKUP(J188,'P1'!$B:$AP,41,FALSE),"")</f>
        <v/>
      </c>
      <c r="K189" s="328" t="str">
        <f>IFERROR(VLOOKUP(K188,'P1'!$B:$AP,41,FALSE),"")</f>
        <v/>
      </c>
      <c r="L189" s="328" t="str">
        <f>IFERROR(VLOOKUP(L188,'P1'!$B:$AP,41,FALSE),"")</f>
        <v/>
      </c>
      <c r="M189" s="328" t="str">
        <f>IFERROR(VLOOKUP(M188,'P1'!$B:$AP,41,FALSE),"")</f>
        <v/>
      </c>
      <c r="N189" s="328" t="str">
        <f>IFERROR(VLOOKUP(N188,'P1'!$B:$AP,41,FALSE),"")</f>
        <v/>
      </c>
      <c r="O189" s="328" t="str">
        <f>IFERROR(VLOOKUP(O188,'P1'!$B:$AP,41,FALSE),"")</f>
        <v/>
      </c>
      <c r="P189" s="328" t="str">
        <f>IFERROR(VLOOKUP(P188,'P1'!$B:$AP,41,FALSE),"")</f>
        <v/>
      </c>
      <c r="Q189" s="328" t="str">
        <f>IFERROR(VLOOKUP(Q188,'P1'!$B:$AP,41,FALSE),"")</f>
        <v/>
      </c>
      <c r="R189" s="328" t="str">
        <f>IFERROR(VLOOKUP(R188,'P1'!$B:$AP,41,FALSE),"")</f>
        <v/>
      </c>
      <c r="S189" s="328" t="str">
        <f>IFERROR(VLOOKUP(S188,'P1'!$B:$AP,41,FALSE),"")</f>
        <v/>
      </c>
      <c r="T189" s="328" t="str">
        <f>IFERROR(VLOOKUP(T188,'P1'!$B:$AP,41,FALSE),"")</f>
        <v/>
      </c>
      <c r="U189" s="328" t="str">
        <f>IFERROR(VLOOKUP(U188,'P1'!$B:$AP,41,FALSE),"")</f>
        <v/>
      </c>
      <c r="V189" s="328" t="str">
        <f>IFERROR(VLOOKUP(V188,'P1'!$B:$AP,41,FALSE),"")</f>
        <v/>
      </c>
      <c r="W189" s="328" t="str">
        <f>IFERROR(VLOOKUP(W188,'P1'!$B:$AP,41,FALSE),"")</f>
        <v/>
      </c>
      <c r="X189" s="328" t="str">
        <f>IFERROR(VLOOKUP(X188,'P1'!$B:$AP,41,FALSE),"")</f>
        <v/>
      </c>
      <c r="Y189" s="328" t="str">
        <f>IFERROR(VLOOKUP(Y188,'P1'!$B:$AP,41,FALSE),"")</f>
        <v/>
      </c>
      <c r="Z189" s="328" t="str">
        <f>IFERROR(VLOOKUP(Z188,'P1'!$B:$AP,41,FALSE),"")</f>
        <v/>
      </c>
      <c r="AA189" s="328" t="str">
        <f>IFERROR(VLOOKUP(AA188,'P1'!$B:$AP,41,FALSE),"")</f>
        <v/>
      </c>
      <c r="AB189" s="328" t="str">
        <f>IFERROR(VLOOKUP(AB188,'P1'!$B:$AP,41,FALSE),"")</f>
        <v/>
      </c>
      <c r="AC189" s="328" t="str">
        <f>IFERROR(VLOOKUP(AC188,'P1'!$B:$AP,41,FALSE),"")</f>
        <v/>
      </c>
      <c r="AD189" s="328" t="str">
        <f>IFERROR(VLOOKUP(AD188,'P1'!$B:$AP,41,FALSE),"")</f>
        <v/>
      </c>
      <c r="AE189" s="328" t="str">
        <f>IFERROR(VLOOKUP(AE188,'P1'!$B:$AP,41,FALSE),"")</f>
        <v/>
      </c>
      <c r="AF189" s="328" t="str">
        <f>IFERROR(VLOOKUP(AF188,'P1'!$B:$AP,41,FALSE),"")</f>
        <v/>
      </c>
      <c r="AG189" s="328" t="str">
        <f>IFERROR(VLOOKUP(AG188,'P1'!$B:$AP,41,FALSE),"")</f>
        <v/>
      </c>
      <c r="AH189" s="328" t="str">
        <f>IFERROR(VLOOKUP(AH188,'P1'!$B:$AP,41,FALSE),"")</f>
        <v/>
      </c>
      <c r="AI189" s="328" t="str">
        <f>IFERROR(VLOOKUP(AI188,'P1'!$B:$AP,41,FALSE),"")</f>
        <v/>
      </c>
      <c r="AJ189" s="328" t="str">
        <f>IFERROR(VLOOKUP(AJ188,'P1'!$B:$AP,41,FALSE),"")</f>
        <v/>
      </c>
      <c r="AK189" s="328" t="str">
        <f>IFERROR(VLOOKUP(AK188,'P1'!$B:$AP,41,FALSE),"")</f>
        <v/>
      </c>
      <c r="AL189" s="328" t="str">
        <f>IFERROR(VLOOKUP(AL188,'P1'!$B:$AP,41,FALSE),"")</f>
        <v/>
      </c>
      <c r="AM189" s="328" t="str">
        <f>IFERROR(VLOOKUP(AM188,'P1'!$B:$AP,41,FALSE),"")</f>
        <v/>
      </c>
      <c r="AN189" s="549"/>
      <c r="AO189" s="527"/>
      <c r="AP189" s="553"/>
      <c r="AQ189" s="554"/>
      <c r="AR189" s="527"/>
      <c r="AS189" s="527"/>
      <c r="AT189" s="529"/>
      <c r="AU189" s="326" t="str">
        <f t="shared" ref="AU189" si="214">IFERROR(IF($D188="□",($AO188/$AK$6),($AO188/$AK$8)),"")</f>
        <v/>
      </c>
      <c r="AV189" s="326" t="str">
        <f t="shared" ref="AV189" si="215">IFERROR(IF($D188="□",($AN188/$AO$6),($AN188/$AO$8)),"")</f>
        <v/>
      </c>
      <c r="AX189" s="326" t="s">
        <v>565</v>
      </c>
      <c r="AY189" s="326" t="s">
        <v>565</v>
      </c>
    </row>
    <row r="190" spans="1:51" s="302" customFormat="1" ht="12" customHeight="1">
      <c r="A190" s="532"/>
      <c r="B190" s="535"/>
      <c r="C190" s="538"/>
      <c r="D190" s="541"/>
      <c r="E190" s="323"/>
      <c r="F190" s="546"/>
      <c r="G190" s="547"/>
      <c r="H190" s="327" t="s">
        <v>407</v>
      </c>
      <c r="I190" s="328" t="str">
        <f>IFERROR(VLOOKUP(I188,'P1'!$B:$AP,31,FALSE),"")</f>
        <v/>
      </c>
      <c r="J190" s="328" t="str">
        <f>IFERROR(VLOOKUP(J188,'P1'!$B:$AP,31,FALSE),"")</f>
        <v/>
      </c>
      <c r="K190" s="328" t="str">
        <f>IFERROR(VLOOKUP(K188,'P1'!$B:$AP,31,FALSE),"")</f>
        <v/>
      </c>
      <c r="L190" s="328" t="str">
        <f>IFERROR(VLOOKUP(L188,'P1'!$B:$AP,31,FALSE),"")</f>
        <v/>
      </c>
      <c r="M190" s="328" t="str">
        <f>IFERROR(VLOOKUP(M188,'P1'!$B:$AP,31,FALSE),"")</f>
        <v/>
      </c>
      <c r="N190" s="328" t="str">
        <f>IFERROR(VLOOKUP(N188,'P1'!$B:$AP,31,FALSE),"")</f>
        <v/>
      </c>
      <c r="O190" s="328" t="str">
        <f>IFERROR(VLOOKUP(O188,'P1'!$B:$AP,31,FALSE),"")</f>
        <v/>
      </c>
      <c r="P190" s="328" t="str">
        <f>IFERROR(VLOOKUP(P188,'P1'!$B:$AP,31,FALSE),"")</f>
        <v/>
      </c>
      <c r="Q190" s="328" t="str">
        <f>IFERROR(VLOOKUP(Q188,'P1'!$B:$AP,31,FALSE),"")</f>
        <v/>
      </c>
      <c r="R190" s="328" t="str">
        <f>IFERROR(VLOOKUP(R188,'P1'!$B:$AP,31,FALSE),"")</f>
        <v/>
      </c>
      <c r="S190" s="328" t="str">
        <f>IFERROR(VLOOKUP(S188,'P1'!$B:$AP,31,FALSE),"")</f>
        <v/>
      </c>
      <c r="T190" s="328" t="str">
        <f>IFERROR(VLOOKUP(T188,'P1'!$B:$AP,31,FALSE),"")</f>
        <v/>
      </c>
      <c r="U190" s="328" t="str">
        <f>IFERROR(VLOOKUP(U188,'P1'!$B:$AP,31,FALSE),"")</f>
        <v/>
      </c>
      <c r="V190" s="328" t="str">
        <f>IFERROR(VLOOKUP(V188,'P1'!$B:$AP,31,FALSE),"")</f>
        <v/>
      </c>
      <c r="W190" s="328" t="str">
        <f>IFERROR(VLOOKUP(W188,'P1'!$B:$AP,31,FALSE),"")</f>
        <v/>
      </c>
      <c r="X190" s="328" t="str">
        <f>IFERROR(VLOOKUP(X188,'P1'!$B:$AP,31,FALSE),"")</f>
        <v/>
      </c>
      <c r="Y190" s="328" t="str">
        <f>IFERROR(VLOOKUP(Y188,'P1'!$B:$AP,31,FALSE),"")</f>
        <v/>
      </c>
      <c r="Z190" s="328" t="str">
        <f>IFERROR(VLOOKUP(Z188,'P1'!$B:$AP,31,FALSE),"")</f>
        <v/>
      </c>
      <c r="AA190" s="328" t="str">
        <f>IFERROR(VLOOKUP(AA188,'P1'!$B:$AP,31,FALSE),"")</f>
        <v/>
      </c>
      <c r="AB190" s="328" t="str">
        <f>IFERROR(VLOOKUP(AB188,'P1'!$B:$AP,31,FALSE),"")</f>
        <v/>
      </c>
      <c r="AC190" s="328" t="str">
        <f>IFERROR(VLOOKUP(AC188,'P1'!$B:$AP,31,FALSE),"")</f>
        <v/>
      </c>
      <c r="AD190" s="328" t="str">
        <f>IFERROR(VLOOKUP(AD188,'P1'!$B:$AP,31,FALSE),"")</f>
        <v/>
      </c>
      <c r="AE190" s="328" t="str">
        <f>IFERROR(VLOOKUP(AE188,'P1'!$B:$AP,31,FALSE),"")</f>
        <v/>
      </c>
      <c r="AF190" s="328" t="str">
        <f>IFERROR(VLOOKUP(AF188,'P1'!$B:$AP,31,FALSE),"")</f>
        <v/>
      </c>
      <c r="AG190" s="328" t="str">
        <f>IFERROR(VLOOKUP(AG188,'P1'!$B:$AP,31,FALSE),"")</f>
        <v/>
      </c>
      <c r="AH190" s="328" t="str">
        <f>IFERROR(VLOOKUP(AH188,'P1'!$B:$AP,31,FALSE),"")</f>
        <v/>
      </c>
      <c r="AI190" s="328" t="str">
        <f>IFERROR(VLOOKUP(AI188,'P1'!$B:$AP,31,FALSE),"")</f>
        <v/>
      </c>
      <c r="AJ190" s="328" t="str">
        <f>IFERROR(VLOOKUP(AJ188,'P1'!$B:$AP,31,FALSE),"")</f>
        <v/>
      </c>
      <c r="AK190" s="328" t="str">
        <f>IFERROR(VLOOKUP(AK188,'P1'!$B:$AP,31,FALSE),"")</f>
        <v/>
      </c>
      <c r="AL190" s="328" t="str">
        <f>IFERROR(VLOOKUP(AL188,'P1'!$B:$AP,31,FALSE),"")</f>
        <v/>
      </c>
      <c r="AM190" s="328" t="str">
        <f>IFERROR(VLOOKUP(AM188,'P1'!$B:$AP,31,FALSE),"")</f>
        <v/>
      </c>
      <c r="AN190" s="550"/>
      <c r="AO190" s="528"/>
      <c r="AP190" s="555"/>
      <c r="AQ190" s="556"/>
      <c r="AR190" s="528"/>
      <c r="AS190" s="528"/>
      <c r="AT190" s="529"/>
      <c r="AU190" s="329"/>
      <c r="AV190" s="329"/>
      <c r="AX190" s="329"/>
      <c r="AY190" s="329"/>
    </row>
    <row r="191" spans="1:51" s="302" customFormat="1" ht="12" customHeight="1">
      <c r="A191" s="530">
        <v>57</v>
      </c>
      <c r="B191" s="533"/>
      <c r="C191" s="536"/>
      <c r="D191" s="539" t="s">
        <v>400</v>
      </c>
      <c r="E191" s="319"/>
      <c r="F191" s="542"/>
      <c r="G191" s="543"/>
      <c r="H191" s="320" t="s">
        <v>401</v>
      </c>
      <c r="I191" s="321"/>
      <c r="J191" s="321"/>
      <c r="K191" s="321"/>
      <c r="L191" s="321"/>
      <c r="M191" s="321"/>
      <c r="N191" s="321"/>
      <c r="O191" s="321"/>
      <c r="P191" s="321"/>
      <c r="Q191" s="321"/>
      <c r="R191" s="321"/>
      <c r="S191" s="321"/>
      <c r="T191" s="321"/>
      <c r="U191" s="321"/>
      <c r="V191" s="321"/>
      <c r="W191" s="321"/>
      <c r="X191" s="321"/>
      <c r="Y191" s="321"/>
      <c r="Z191" s="321"/>
      <c r="AA191" s="321"/>
      <c r="AB191" s="321"/>
      <c r="AC191" s="321"/>
      <c r="AD191" s="321"/>
      <c r="AE191" s="321"/>
      <c r="AF191" s="321"/>
      <c r="AG191" s="321"/>
      <c r="AH191" s="321"/>
      <c r="AI191" s="321"/>
      <c r="AJ191" s="321"/>
      <c r="AK191" s="321"/>
      <c r="AL191" s="321"/>
      <c r="AM191" s="321"/>
      <c r="AN191" s="548">
        <f t="shared" ref="AN191" si="216">IF(LEFT($AN$1,6)="共同生活援助",SUM(I192:AM192),SUM(I192:AM193))</f>
        <v>0</v>
      </c>
      <c r="AO191" s="526">
        <f>IF($AN$3="４週",AN191/4,AN191/(DAY(EOMONTH($I$21,0))/7))</f>
        <v>0</v>
      </c>
      <c r="AP191" s="551"/>
      <c r="AQ191" s="552"/>
      <c r="AR191" s="526" t="str">
        <f t="shared" ref="AR191" si="217">IF($AN$3="４週",AU192,AV192)</f>
        <v/>
      </c>
      <c r="AS191" s="526"/>
      <c r="AT191" s="529"/>
      <c r="AU191" s="322" t="s">
        <v>402</v>
      </c>
      <c r="AV191" s="322" t="s">
        <v>403</v>
      </c>
      <c r="AX191" s="322" t="s">
        <v>404</v>
      </c>
      <c r="AY191" s="322" t="s">
        <v>405</v>
      </c>
    </row>
    <row r="192" spans="1:51" s="302" customFormat="1" ht="12" customHeight="1">
      <c r="A192" s="531"/>
      <c r="B192" s="534"/>
      <c r="C192" s="537"/>
      <c r="D192" s="540"/>
      <c r="E192" s="323"/>
      <c r="F192" s="544"/>
      <c r="G192" s="545"/>
      <c r="H192" s="324" t="s">
        <v>406</v>
      </c>
      <c r="I192" s="328" t="str">
        <f>IFERROR(VLOOKUP(I191,'P1'!$B:$AP,41,FALSE),"")</f>
        <v/>
      </c>
      <c r="J192" s="328" t="str">
        <f>IFERROR(VLOOKUP(J191,'P1'!$B:$AP,41,FALSE),"")</f>
        <v/>
      </c>
      <c r="K192" s="328" t="str">
        <f>IFERROR(VLOOKUP(K191,'P1'!$B:$AP,41,FALSE),"")</f>
        <v/>
      </c>
      <c r="L192" s="328" t="str">
        <f>IFERROR(VLOOKUP(L191,'P1'!$B:$AP,41,FALSE),"")</f>
        <v/>
      </c>
      <c r="M192" s="328" t="str">
        <f>IFERROR(VLOOKUP(M191,'P1'!$B:$AP,41,FALSE),"")</f>
        <v/>
      </c>
      <c r="N192" s="328" t="str">
        <f>IFERROR(VLOOKUP(N191,'P1'!$B:$AP,41,FALSE),"")</f>
        <v/>
      </c>
      <c r="O192" s="328" t="str">
        <f>IFERROR(VLOOKUP(O191,'P1'!$B:$AP,41,FALSE),"")</f>
        <v/>
      </c>
      <c r="P192" s="328" t="str">
        <f>IFERROR(VLOOKUP(P191,'P1'!$B:$AP,41,FALSE),"")</f>
        <v/>
      </c>
      <c r="Q192" s="328" t="str">
        <f>IFERROR(VLOOKUP(Q191,'P1'!$B:$AP,41,FALSE),"")</f>
        <v/>
      </c>
      <c r="R192" s="328" t="str">
        <f>IFERROR(VLOOKUP(R191,'P1'!$B:$AP,41,FALSE),"")</f>
        <v/>
      </c>
      <c r="S192" s="328" t="str">
        <f>IFERROR(VLOOKUP(S191,'P1'!$B:$AP,41,FALSE),"")</f>
        <v/>
      </c>
      <c r="T192" s="328" t="str">
        <f>IFERROR(VLOOKUP(T191,'P1'!$B:$AP,41,FALSE),"")</f>
        <v/>
      </c>
      <c r="U192" s="328" t="str">
        <f>IFERROR(VLOOKUP(U191,'P1'!$B:$AP,41,FALSE),"")</f>
        <v/>
      </c>
      <c r="V192" s="328" t="str">
        <f>IFERROR(VLOOKUP(V191,'P1'!$B:$AP,41,FALSE),"")</f>
        <v/>
      </c>
      <c r="W192" s="328" t="str">
        <f>IFERROR(VLOOKUP(W191,'P1'!$B:$AP,41,FALSE),"")</f>
        <v/>
      </c>
      <c r="X192" s="328" t="str">
        <f>IFERROR(VLOOKUP(X191,'P1'!$B:$AP,41,FALSE),"")</f>
        <v/>
      </c>
      <c r="Y192" s="328" t="str">
        <f>IFERROR(VLOOKUP(Y191,'P1'!$B:$AP,41,FALSE),"")</f>
        <v/>
      </c>
      <c r="Z192" s="328" t="str">
        <f>IFERROR(VLOOKUP(Z191,'P1'!$B:$AP,41,FALSE),"")</f>
        <v/>
      </c>
      <c r="AA192" s="328" t="str">
        <f>IFERROR(VLOOKUP(AA191,'P1'!$B:$AP,41,FALSE),"")</f>
        <v/>
      </c>
      <c r="AB192" s="328" t="str">
        <f>IFERROR(VLOOKUP(AB191,'P1'!$B:$AP,41,FALSE),"")</f>
        <v/>
      </c>
      <c r="AC192" s="328" t="str">
        <f>IFERROR(VLOOKUP(AC191,'P1'!$B:$AP,41,FALSE),"")</f>
        <v/>
      </c>
      <c r="AD192" s="328" t="str">
        <f>IFERROR(VLOOKUP(AD191,'P1'!$B:$AP,41,FALSE),"")</f>
        <v/>
      </c>
      <c r="AE192" s="328" t="str">
        <f>IFERROR(VLOOKUP(AE191,'P1'!$B:$AP,41,FALSE),"")</f>
        <v/>
      </c>
      <c r="AF192" s="328" t="str">
        <f>IFERROR(VLOOKUP(AF191,'P1'!$B:$AP,41,FALSE),"")</f>
        <v/>
      </c>
      <c r="AG192" s="328" t="str">
        <f>IFERROR(VLOOKUP(AG191,'P1'!$B:$AP,41,FALSE),"")</f>
        <v/>
      </c>
      <c r="AH192" s="328" t="str">
        <f>IFERROR(VLOOKUP(AH191,'P1'!$B:$AP,41,FALSE),"")</f>
        <v/>
      </c>
      <c r="AI192" s="328" t="str">
        <f>IFERROR(VLOOKUP(AI191,'P1'!$B:$AP,41,FALSE),"")</f>
        <v/>
      </c>
      <c r="AJ192" s="328" t="str">
        <f>IFERROR(VLOOKUP(AJ191,'P1'!$B:$AP,41,FALSE),"")</f>
        <v/>
      </c>
      <c r="AK192" s="328" t="str">
        <f>IFERROR(VLOOKUP(AK191,'P1'!$B:$AP,41,FALSE),"")</f>
        <v/>
      </c>
      <c r="AL192" s="328" t="str">
        <f>IFERROR(VLOOKUP(AL191,'P1'!$B:$AP,41,FALSE),"")</f>
        <v/>
      </c>
      <c r="AM192" s="328" t="str">
        <f>IFERROR(VLOOKUP(AM191,'P1'!$B:$AP,41,FALSE),"")</f>
        <v/>
      </c>
      <c r="AN192" s="549"/>
      <c r="AO192" s="527"/>
      <c r="AP192" s="553"/>
      <c r="AQ192" s="554"/>
      <c r="AR192" s="527"/>
      <c r="AS192" s="527"/>
      <c r="AT192" s="529"/>
      <c r="AU192" s="326" t="str">
        <f t="shared" ref="AU192" si="218">IFERROR(IF($D191="□",($AO191/$AK$6),($AO191/$AK$8)),"")</f>
        <v/>
      </c>
      <c r="AV192" s="326" t="str">
        <f t="shared" ref="AV192" si="219">IFERROR(IF($D191="□",($AN191/$AO$6),($AN191/$AO$8)),"")</f>
        <v/>
      </c>
      <c r="AX192" s="326" t="s">
        <v>565</v>
      </c>
      <c r="AY192" s="326" t="s">
        <v>565</v>
      </c>
    </row>
    <row r="193" spans="1:51" s="302" customFormat="1" ht="12" customHeight="1">
      <c r="A193" s="532"/>
      <c r="B193" s="535"/>
      <c r="C193" s="538"/>
      <c r="D193" s="541"/>
      <c r="E193" s="323"/>
      <c r="F193" s="546"/>
      <c r="G193" s="547"/>
      <c r="H193" s="327" t="s">
        <v>407</v>
      </c>
      <c r="I193" s="328" t="str">
        <f>IFERROR(VLOOKUP(I191,'P1'!$B:$AP,31,FALSE),"")</f>
        <v/>
      </c>
      <c r="J193" s="328" t="str">
        <f>IFERROR(VLOOKUP(J191,'P1'!$B:$AP,31,FALSE),"")</f>
        <v/>
      </c>
      <c r="K193" s="328" t="str">
        <f>IFERROR(VLOOKUP(K191,'P1'!$B:$AP,31,FALSE),"")</f>
        <v/>
      </c>
      <c r="L193" s="328" t="str">
        <f>IFERROR(VLOOKUP(L191,'P1'!$B:$AP,31,FALSE),"")</f>
        <v/>
      </c>
      <c r="M193" s="328" t="str">
        <f>IFERROR(VLOOKUP(M191,'P1'!$B:$AP,31,FALSE),"")</f>
        <v/>
      </c>
      <c r="N193" s="328" t="str">
        <f>IFERROR(VLOOKUP(N191,'P1'!$B:$AP,31,FALSE),"")</f>
        <v/>
      </c>
      <c r="O193" s="328" t="str">
        <f>IFERROR(VLOOKUP(O191,'P1'!$B:$AP,31,FALSE),"")</f>
        <v/>
      </c>
      <c r="P193" s="328" t="str">
        <f>IFERROR(VLOOKUP(P191,'P1'!$B:$AP,31,FALSE),"")</f>
        <v/>
      </c>
      <c r="Q193" s="328" t="str">
        <f>IFERROR(VLOOKUP(Q191,'P1'!$B:$AP,31,FALSE),"")</f>
        <v/>
      </c>
      <c r="R193" s="328" t="str">
        <f>IFERROR(VLOOKUP(R191,'P1'!$B:$AP,31,FALSE),"")</f>
        <v/>
      </c>
      <c r="S193" s="328" t="str">
        <f>IFERROR(VLOOKUP(S191,'P1'!$B:$AP,31,FALSE),"")</f>
        <v/>
      </c>
      <c r="T193" s="328" t="str">
        <f>IFERROR(VLOOKUP(T191,'P1'!$B:$AP,31,FALSE),"")</f>
        <v/>
      </c>
      <c r="U193" s="328" t="str">
        <f>IFERROR(VLOOKUP(U191,'P1'!$B:$AP,31,FALSE),"")</f>
        <v/>
      </c>
      <c r="V193" s="328" t="str">
        <f>IFERROR(VLOOKUP(V191,'P1'!$B:$AP,31,FALSE),"")</f>
        <v/>
      </c>
      <c r="W193" s="328" t="str">
        <f>IFERROR(VLOOKUP(W191,'P1'!$B:$AP,31,FALSE),"")</f>
        <v/>
      </c>
      <c r="X193" s="328" t="str">
        <f>IFERROR(VLOOKUP(X191,'P1'!$B:$AP,31,FALSE),"")</f>
        <v/>
      </c>
      <c r="Y193" s="328" t="str">
        <f>IFERROR(VLOOKUP(Y191,'P1'!$B:$AP,31,FALSE),"")</f>
        <v/>
      </c>
      <c r="Z193" s="328" t="str">
        <f>IFERROR(VLOOKUP(Z191,'P1'!$B:$AP,31,FALSE),"")</f>
        <v/>
      </c>
      <c r="AA193" s="328" t="str">
        <f>IFERROR(VLOOKUP(AA191,'P1'!$B:$AP,31,FALSE),"")</f>
        <v/>
      </c>
      <c r="AB193" s="328" t="str">
        <f>IFERROR(VLOOKUP(AB191,'P1'!$B:$AP,31,FALSE),"")</f>
        <v/>
      </c>
      <c r="AC193" s="328" t="str">
        <f>IFERROR(VLOOKUP(AC191,'P1'!$B:$AP,31,FALSE),"")</f>
        <v/>
      </c>
      <c r="AD193" s="328" t="str">
        <f>IFERROR(VLOOKUP(AD191,'P1'!$B:$AP,31,FALSE),"")</f>
        <v/>
      </c>
      <c r="AE193" s="328" t="str">
        <f>IFERROR(VLOOKUP(AE191,'P1'!$B:$AP,31,FALSE),"")</f>
        <v/>
      </c>
      <c r="AF193" s="328" t="str">
        <f>IFERROR(VLOOKUP(AF191,'P1'!$B:$AP,31,FALSE),"")</f>
        <v/>
      </c>
      <c r="AG193" s="328" t="str">
        <f>IFERROR(VLOOKUP(AG191,'P1'!$B:$AP,31,FALSE),"")</f>
        <v/>
      </c>
      <c r="AH193" s="328" t="str">
        <f>IFERROR(VLOOKUP(AH191,'P1'!$B:$AP,31,FALSE),"")</f>
        <v/>
      </c>
      <c r="AI193" s="328" t="str">
        <f>IFERROR(VLOOKUP(AI191,'P1'!$B:$AP,31,FALSE),"")</f>
        <v/>
      </c>
      <c r="AJ193" s="328" t="str">
        <f>IFERROR(VLOOKUP(AJ191,'P1'!$B:$AP,31,FALSE),"")</f>
        <v/>
      </c>
      <c r="AK193" s="328" t="str">
        <f>IFERROR(VLOOKUP(AK191,'P1'!$B:$AP,31,FALSE),"")</f>
        <v/>
      </c>
      <c r="AL193" s="328" t="str">
        <f>IFERROR(VLOOKUP(AL191,'P1'!$B:$AP,31,FALSE),"")</f>
        <v/>
      </c>
      <c r="AM193" s="328" t="str">
        <f>IFERROR(VLOOKUP(AM191,'P1'!$B:$AP,31,FALSE),"")</f>
        <v/>
      </c>
      <c r="AN193" s="550"/>
      <c r="AO193" s="528"/>
      <c r="AP193" s="555"/>
      <c r="AQ193" s="556"/>
      <c r="AR193" s="528"/>
      <c r="AS193" s="528"/>
      <c r="AT193" s="529"/>
      <c r="AU193" s="329"/>
      <c r="AV193" s="329"/>
      <c r="AX193" s="329"/>
      <c r="AY193" s="329"/>
    </row>
    <row r="194" spans="1:51" s="302" customFormat="1" ht="12" customHeight="1">
      <c r="A194" s="530">
        <v>58</v>
      </c>
      <c r="B194" s="533"/>
      <c r="C194" s="536"/>
      <c r="D194" s="539" t="s">
        <v>400</v>
      </c>
      <c r="E194" s="319"/>
      <c r="F194" s="542"/>
      <c r="G194" s="543"/>
      <c r="H194" s="320" t="s">
        <v>401</v>
      </c>
      <c r="I194" s="321"/>
      <c r="J194" s="321"/>
      <c r="K194" s="321"/>
      <c r="L194" s="321"/>
      <c r="M194" s="321"/>
      <c r="N194" s="321"/>
      <c r="O194" s="321"/>
      <c r="P194" s="321"/>
      <c r="Q194" s="321"/>
      <c r="R194" s="321"/>
      <c r="S194" s="321"/>
      <c r="T194" s="321"/>
      <c r="U194" s="321"/>
      <c r="V194" s="321"/>
      <c r="W194" s="321"/>
      <c r="X194" s="321"/>
      <c r="Y194" s="321"/>
      <c r="Z194" s="321"/>
      <c r="AA194" s="321"/>
      <c r="AB194" s="321"/>
      <c r="AC194" s="321"/>
      <c r="AD194" s="321"/>
      <c r="AE194" s="321"/>
      <c r="AF194" s="321"/>
      <c r="AG194" s="321"/>
      <c r="AH194" s="321"/>
      <c r="AI194" s="321"/>
      <c r="AJ194" s="321"/>
      <c r="AK194" s="321"/>
      <c r="AL194" s="321"/>
      <c r="AM194" s="321"/>
      <c r="AN194" s="548">
        <f t="shared" ref="AN194" si="220">IF(LEFT($AN$1,6)="共同生活援助",SUM(I195:AM195),SUM(I195:AM196))</f>
        <v>0</v>
      </c>
      <c r="AO194" s="526">
        <f>IF($AN$3="４週",AN194/4,AN194/(DAY(EOMONTH($I$21,0))/7))</f>
        <v>0</v>
      </c>
      <c r="AP194" s="551"/>
      <c r="AQ194" s="552"/>
      <c r="AR194" s="526" t="str">
        <f t="shared" ref="AR194" si="221">IF($AN$3="４週",AU195,AV195)</f>
        <v/>
      </c>
      <c r="AS194" s="526"/>
      <c r="AT194" s="529"/>
      <c r="AU194" s="322" t="s">
        <v>402</v>
      </c>
      <c r="AV194" s="322" t="s">
        <v>403</v>
      </c>
      <c r="AX194" s="322" t="s">
        <v>404</v>
      </c>
      <c r="AY194" s="322" t="s">
        <v>405</v>
      </c>
    </row>
    <row r="195" spans="1:51" s="302" customFormat="1" ht="12" customHeight="1">
      <c r="A195" s="531"/>
      <c r="B195" s="534"/>
      <c r="C195" s="537"/>
      <c r="D195" s="540"/>
      <c r="E195" s="323"/>
      <c r="F195" s="544"/>
      <c r="G195" s="545"/>
      <c r="H195" s="324" t="s">
        <v>406</v>
      </c>
      <c r="I195" s="328" t="str">
        <f>IFERROR(VLOOKUP(I194,'P1'!$B:$AP,41,FALSE),"")</f>
        <v/>
      </c>
      <c r="J195" s="328" t="str">
        <f>IFERROR(VLOOKUP(J194,'P1'!$B:$AP,41,FALSE),"")</f>
        <v/>
      </c>
      <c r="K195" s="328" t="str">
        <f>IFERROR(VLOOKUP(K194,'P1'!$B:$AP,41,FALSE),"")</f>
        <v/>
      </c>
      <c r="L195" s="328" t="str">
        <f>IFERROR(VLOOKUP(L194,'P1'!$B:$AP,41,FALSE),"")</f>
        <v/>
      </c>
      <c r="M195" s="328" t="str">
        <f>IFERROR(VLOOKUP(M194,'P1'!$B:$AP,41,FALSE),"")</f>
        <v/>
      </c>
      <c r="N195" s="328" t="str">
        <f>IFERROR(VLOOKUP(N194,'P1'!$B:$AP,41,FALSE),"")</f>
        <v/>
      </c>
      <c r="O195" s="328" t="str">
        <f>IFERROR(VLOOKUP(O194,'P1'!$B:$AP,41,FALSE),"")</f>
        <v/>
      </c>
      <c r="P195" s="328" t="str">
        <f>IFERROR(VLOOKUP(P194,'P1'!$B:$AP,41,FALSE),"")</f>
        <v/>
      </c>
      <c r="Q195" s="328" t="str">
        <f>IFERROR(VLOOKUP(Q194,'P1'!$B:$AP,41,FALSE),"")</f>
        <v/>
      </c>
      <c r="R195" s="328" t="str">
        <f>IFERROR(VLOOKUP(R194,'P1'!$B:$AP,41,FALSE),"")</f>
        <v/>
      </c>
      <c r="S195" s="328" t="str">
        <f>IFERROR(VLOOKUP(S194,'P1'!$B:$AP,41,FALSE),"")</f>
        <v/>
      </c>
      <c r="T195" s="328" t="str">
        <f>IFERROR(VLOOKUP(T194,'P1'!$B:$AP,41,FALSE),"")</f>
        <v/>
      </c>
      <c r="U195" s="328" t="str">
        <f>IFERROR(VLOOKUP(U194,'P1'!$B:$AP,41,FALSE),"")</f>
        <v/>
      </c>
      <c r="V195" s="328" t="str">
        <f>IFERROR(VLOOKUP(V194,'P1'!$B:$AP,41,FALSE),"")</f>
        <v/>
      </c>
      <c r="W195" s="328" t="str">
        <f>IFERROR(VLOOKUP(W194,'P1'!$B:$AP,41,FALSE),"")</f>
        <v/>
      </c>
      <c r="X195" s="328" t="str">
        <f>IFERROR(VLOOKUP(X194,'P1'!$B:$AP,41,FALSE),"")</f>
        <v/>
      </c>
      <c r="Y195" s="328" t="str">
        <f>IFERROR(VLOOKUP(Y194,'P1'!$B:$AP,41,FALSE),"")</f>
        <v/>
      </c>
      <c r="Z195" s="328" t="str">
        <f>IFERROR(VLOOKUP(Z194,'P1'!$B:$AP,41,FALSE),"")</f>
        <v/>
      </c>
      <c r="AA195" s="328" t="str">
        <f>IFERROR(VLOOKUP(AA194,'P1'!$B:$AP,41,FALSE),"")</f>
        <v/>
      </c>
      <c r="AB195" s="328" t="str">
        <f>IFERROR(VLOOKUP(AB194,'P1'!$B:$AP,41,FALSE),"")</f>
        <v/>
      </c>
      <c r="AC195" s="328" t="str">
        <f>IFERROR(VLOOKUP(AC194,'P1'!$B:$AP,41,FALSE),"")</f>
        <v/>
      </c>
      <c r="AD195" s="328" t="str">
        <f>IFERROR(VLOOKUP(AD194,'P1'!$B:$AP,41,FALSE),"")</f>
        <v/>
      </c>
      <c r="AE195" s="328" t="str">
        <f>IFERROR(VLOOKUP(AE194,'P1'!$B:$AP,41,FALSE),"")</f>
        <v/>
      </c>
      <c r="AF195" s="328" t="str">
        <f>IFERROR(VLOOKUP(AF194,'P1'!$B:$AP,41,FALSE),"")</f>
        <v/>
      </c>
      <c r="AG195" s="328" t="str">
        <f>IFERROR(VLOOKUP(AG194,'P1'!$B:$AP,41,FALSE),"")</f>
        <v/>
      </c>
      <c r="AH195" s="328" t="str">
        <f>IFERROR(VLOOKUP(AH194,'P1'!$B:$AP,41,FALSE),"")</f>
        <v/>
      </c>
      <c r="AI195" s="328" t="str">
        <f>IFERROR(VLOOKUP(AI194,'P1'!$B:$AP,41,FALSE),"")</f>
        <v/>
      </c>
      <c r="AJ195" s="328" t="str">
        <f>IFERROR(VLOOKUP(AJ194,'P1'!$B:$AP,41,FALSE),"")</f>
        <v/>
      </c>
      <c r="AK195" s="328" t="str">
        <f>IFERROR(VLOOKUP(AK194,'P1'!$B:$AP,41,FALSE),"")</f>
        <v/>
      </c>
      <c r="AL195" s="328" t="str">
        <f>IFERROR(VLOOKUP(AL194,'P1'!$B:$AP,41,FALSE),"")</f>
        <v/>
      </c>
      <c r="AM195" s="328" t="str">
        <f>IFERROR(VLOOKUP(AM194,'P1'!$B:$AP,41,FALSE),"")</f>
        <v/>
      </c>
      <c r="AN195" s="549"/>
      <c r="AO195" s="527"/>
      <c r="AP195" s="553"/>
      <c r="AQ195" s="554"/>
      <c r="AR195" s="527"/>
      <c r="AS195" s="527"/>
      <c r="AT195" s="529"/>
      <c r="AU195" s="326" t="str">
        <f t="shared" ref="AU195" si="222">IFERROR(IF($D194="□",($AO194/$AK$6),($AO194/$AK$8)),"")</f>
        <v/>
      </c>
      <c r="AV195" s="326" t="str">
        <f t="shared" ref="AV195" si="223">IFERROR(IF($D194="□",($AN194/$AO$6),($AN194/$AO$8)),"")</f>
        <v/>
      </c>
      <c r="AX195" s="326" t="s">
        <v>565</v>
      </c>
      <c r="AY195" s="326" t="s">
        <v>565</v>
      </c>
    </row>
    <row r="196" spans="1:51" s="302" customFormat="1" ht="12" customHeight="1">
      <c r="A196" s="532"/>
      <c r="B196" s="535"/>
      <c r="C196" s="538"/>
      <c r="D196" s="541"/>
      <c r="E196" s="323"/>
      <c r="F196" s="546"/>
      <c r="G196" s="547"/>
      <c r="H196" s="327" t="s">
        <v>407</v>
      </c>
      <c r="I196" s="328" t="str">
        <f>IFERROR(VLOOKUP(I194,'P1'!$B:$AP,31,FALSE),"")</f>
        <v/>
      </c>
      <c r="J196" s="328" t="str">
        <f>IFERROR(VLOOKUP(J194,'P1'!$B:$AP,31,FALSE),"")</f>
        <v/>
      </c>
      <c r="K196" s="328" t="str">
        <f>IFERROR(VLOOKUP(K194,'P1'!$B:$AP,31,FALSE),"")</f>
        <v/>
      </c>
      <c r="L196" s="328" t="str">
        <f>IFERROR(VLOOKUP(L194,'P1'!$B:$AP,31,FALSE),"")</f>
        <v/>
      </c>
      <c r="M196" s="328" t="str">
        <f>IFERROR(VLOOKUP(M194,'P1'!$B:$AP,31,FALSE),"")</f>
        <v/>
      </c>
      <c r="N196" s="328" t="str">
        <f>IFERROR(VLOOKUP(N194,'P1'!$B:$AP,31,FALSE),"")</f>
        <v/>
      </c>
      <c r="O196" s="328" t="str">
        <f>IFERROR(VLOOKUP(O194,'P1'!$B:$AP,31,FALSE),"")</f>
        <v/>
      </c>
      <c r="P196" s="328" t="str">
        <f>IFERROR(VLOOKUP(P194,'P1'!$B:$AP,31,FALSE),"")</f>
        <v/>
      </c>
      <c r="Q196" s="328" t="str">
        <f>IFERROR(VLOOKUP(Q194,'P1'!$B:$AP,31,FALSE),"")</f>
        <v/>
      </c>
      <c r="R196" s="328" t="str">
        <f>IFERROR(VLOOKUP(R194,'P1'!$B:$AP,31,FALSE),"")</f>
        <v/>
      </c>
      <c r="S196" s="328" t="str">
        <f>IFERROR(VLOOKUP(S194,'P1'!$B:$AP,31,FALSE),"")</f>
        <v/>
      </c>
      <c r="T196" s="328" t="str">
        <f>IFERROR(VLOOKUP(T194,'P1'!$B:$AP,31,FALSE),"")</f>
        <v/>
      </c>
      <c r="U196" s="328" t="str">
        <f>IFERROR(VLOOKUP(U194,'P1'!$B:$AP,31,FALSE),"")</f>
        <v/>
      </c>
      <c r="V196" s="328" t="str">
        <f>IFERROR(VLOOKUP(V194,'P1'!$B:$AP,31,FALSE),"")</f>
        <v/>
      </c>
      <c r="W196" s="328" t="str">
        <f>IFERROR(VLOOKUP(W194,'P1'!$B:$AP,31,FALSE),"")</f>
        <v/>
      </c>
      <c r="X196" s="328" t="str">
        <f>IFERROR(VLOOKUP(X194,'P1'!$B:$AP,31,FALSE),"")</f>
        <v/>
      </c>
      <c r="Y196" s="328" t="str">
        <f>IFERROR(VLOOKUP(Y194,'P1'!$B:$AP,31,FALSE),"")</f>
        <v/>
      </c>
      <c r="Z196" s="328" t="str">
        <f>IFERROR(VLOOKUP(Z194,'P1'!$B:$AP,31,FALSE),"")</f>
        <v/>
      </c>
      <c r="AA196" s="328" t="str">
        <f>IFERROR(VLOOKUP(AA194,'P1'!$B:$AP,31,FALSE),"")</f>
        <v/>
      </c>
      <c r="AB196" s="328" t="str">
        <f>IFERROR(VLOOKUP(AB194,'P1'!$B:$AP,31,FALSE),"")</f>
        <v/>
      </c>
      <c r="AC196" s="328" t="str">
        <f>IFERROR(VLOOKUP(AC194,'P1'!$B:$AP,31,FALSE),"")</f>
        <v/>
      </c>
      <c r="AD196" s="328" t="str">
        <f>IFERROR(VLOOKUP(AD194,'P1'!$B:$AP,31,FALSE),"")</f>
        <v/>
      </c>
      <c r="AE196" s="328" t="str">
        <f>IFERROR(VLOOKUP(AE194,'P1'!$B:$AP,31,FALSE),"")</f>
        <v/>
      </c>
      <c r="AF196" s="328" t="str">
        <f>IFERROR(VLOOKUP(AF194,'P1'!$B:$AP,31,FALSE),"")</f>
        <v/>
      </c>
      <c r="AG196" s="328" t="str">
        <f>IFERROR(VLOOKUP(AG194,'P1'!$B:$AP,31,FALSE),"")</f>
        <v/>
      </c>
      <c r="AH196" s="328" t="str">
        <f>IFERROR(VLOOKUP(AH194,'P1'!$B:$AP,31,FALSE),"")</f>
        <v/>
      </c>
      <c r="AI196" s="328" t="str">
        <f>IFERROR(VLOOKUP(AI194,'P1'!$B:$AP,31,FALSE),"")</f>
        <v/>
      </c>
      <c r="AJ196" s="328" t="str">
        <f>IFERROR(VLOOKUP(AJ194,'P1'!$B:$AP,31,FALSE),"")</f>
        <v/>
      </c>
      <c r="AK196" s="328" t="str">
        <f>IFERROR(VLOOKUP(AK194,'P1'!$B:$AP,31,FALSE),"")</f>
        <v/>
      </c>
      <c r="AL196" s="328" t="str">
        <f>IFERROR(VLOOKUP(AL194,'P1'!$B:$AP,31,FALSE),"")</f>
        <v/>
      </c>
      <c r="AM196" s="328" t="str">
        <f>IFERROR(VLOOKUP(AM194,'P1'!$B:$AP,31,FALSE),"")</f>
        <v/>
      </c>
      <c r="AN196" s="550"/>
      <c r="AO196" s="528"/>
      <c r="AP196" s="555"/>
      <c r="AQ196" s="556"/>
      <c r="AR196" s="528"/>
      <c r="AS196" s="528"/>
      <c r="AT196" s="529"/>
      <c r="AU196" s="329"/>
      <c r="AV196" s="329"/>
      <c r="AX196" s="329"/>
      <c r="AY196" s="329"/>
    </row>
    <row r="197" spans="1:51" s="302" customFormat="1" ht="12" customHeight="1">
      <c r="A197" s="530">
        <v>59</v>
      </c>
      <c r="B197" s="533"/>
      <c r="C197" s="536"/>
      <c r="D197" s="539" t="s">
        <v>400</v>
      </c>
      <c r="E197" s="319"/>
      <c r="F197" s="542"/>
      <c r="G197" s="543"/>
      <c r="H197" s="320" t="s">
        <v>401</v>
      </c>
      <c r="I197" s="321"/>
      <c r="J197" s="321"/>
      <c r="K197" s="321"/>
      <c r="L197" s="321"/>
      <c r="M197" s="321"/>
      <c r="N197" s="321"/>
      <c r="O197" s="321"/>
      <c r="P197" s="321"/>
      <c r="Q197" s="321"/>
      <c r="R197" s="321"/>
      <c r="S197" s="321"/>
      <c r="T197" s="321"/>
      <c r="U197" s="321"/>
      <c r="V197" s="321"/>
      <c r="W197" s="321"/>
      <c r="X197" s="321"/>
      <c r="Y197" s="321"/>
      <c r="Z197" s="321"/>
      <c r="AA197" s="321"/>
      <c r="AB197" s="321"/>
      <c r="AC197" s="321"/>
      <c r="AD197" s="321"/>
      <c r="AE197" s="321"/>
      <c r="AF197" s="321"/>
      <c r="AG197" s="321"/>
      <c r="AH197" s="321"/>
      <c r="AI197" s="321"/>
      <c r="AJ197" s="321"/>
      <c r="AK197" s="321"/>
      <c r="AL197" s="321"/>
      <c r="AM197" s="321"/>
      <c r="AN197" s="548">
        <f t="shared" ref="AN197" si="224">IF(LEFT($AN$1,6)="共同生活援助",SUM(I198:AM198),SUM(I198:AM199))</f>
        <v>0</v>
      </c>
      <c r="AO197" s="526">
        <f>IF($AN$3="４週",AN197/4,AN197/(DAY(EOMONTH($I$21,0))/7))</f>
        <v>0</v>
      </c>
      <c r="AP197" s="551"/>
      <c r="AQ197" s="552"/>
      <c r="AR197" s="526" t="str">
        <f t="shared" ref="AR197" si="225">IF($AN$3="４週",AU198,AV198)</f>
        <v/>
      </c>
      <c r="AS197" s="526"/>
      <c r="AT197" s="529"/>
      <c r="AU197" s="322" t="s">
        <v>402</v>
      </c>
      <c r="AV197" s="322" t="s">
        <v>403</v>
      </c>
      <c r="AX197" s="322" t="s">
        <v>404</v>
      </c>
      <c r="AY197" s="322" t="s">
        <v>405</v>
      </c>
    </row>
    <row r="198" spans="1:51" s="302" customFormat="1" ht="12" customHeight="1">
      <c r="A198" s="531"/>
      <c r="B198" s="534"/>
      <c r="C198" s="537"/>
      <c r="D198" s="540"/>
      <c r="E198" s="323"/>
      <c r="F198" s="544"/>
      <c r="G198" s="545"/>
      <c r="H198" s="324" t="s">
        <v>406</v>
      </c>
      <c r="I198" s="328" t="str">
        <f>IFERROR(VLOOKUP(I197,'P1'!$B:$AP,41,FALSE),"")</f>
        <v/>
      </c>
      <c r="J198" s="328" t="str">
        <f>IFERROR(VLOOKUP(J197,'P1'!$B:$AP,41,FALSE),"")</f>
        <v/>
      </c>
      <c r="K198" s="328" t="str">
        <f>IFERROR(VLOOKUP(K197,'P1'!$B:$AP,41,FALSE),"")</f>
        <v/>
      </c>
      <c r="L198" s="328" t="str">
        <f>IFERROR(VLOOKUP(L197,'P1'!$B:$AP,41,FALSE),"")</f>
        <v/>
      </c>
      <c r="M198" s="328" t="str">
        <f>IFERROR(VLOOKUP(M197,'P1'!$B:$AP,41,FALSE),"")</f>
        <v/>
      </c>
      <c r="N198" s="328" t="str">
        <f>IFERROR(VLOOKUP(N197,'P1'!$B:$AP,41,FALSE),"")</f>
        <v/>
      </c>
      <c r="O198" s="328" t="str">
        <f>IFERROR(VLOOKUP(O197,'P1'!$B:$AP,41,FALSE),"")</f>
        <v/>
      </c>
      <c r="P198" s="328" t="str">
        <f>IFERROR(VLOOKUP(P197,'P1'!$B:$AP,41,FALSE),"")</f>
        <v/>
      </c>
      <c r="Q198" s="328" t="str">
        <f>IFERROR(VLOOKUP(Q197,'P1'!$B:$AP,41,FALSE),"")</f>
        <v/>
      </c>
      <c r="R198" s="328" t="str">
        <f>IFERROR(VLOOKUP(R197,'P1'!$B:$AP,41,FALSE),"")</f>
        <v/>
      </c>
      <c r="S198" s="328" t="str">
        <f>IFERROR(VLOOKUP(S197,'P1'!$B:$AP,41,FALSE),"")</f>
        <v/>
      </c>
      <c r="T198" s="328" t="str">
        <f>IFERROR(VLOOKUP(T197,'P1'!$B:$AP,41,FALSE),"")</f>
        <v/>
      </c>
      <c r="U198" s="328" t="str">
        <f>IFERROR(VLOOKUP(U197,'P1'!$B:$AP,41,FALSE),"")</f>
        <v/>
      </c>
      <c r="V198" s="328" t="str">
        <f>IFERROR(VLOOKUP(V197,'P1'!$B:$AP,41,FALSE),"")</f>
        <v/>
      </c>
      <c r="W198" s="328" t="str">
        <f>IFERROR(VLOOKUP(W197,'P1'!$B:$AP,41,FALSE),"")</f>
        <v/>
      </c>
      <c r="X198" s="328" t="str">
        <f>IFERROR(VLOOKUP(X197,'P1'!$B:$AP,41,FALSE),"")</f>
        <v/>
      </c>
      <c r="Y198" s="328" t="str">
        <f>IFERROR(VLOOKUP(Y197,'P1'!$B:$AP,41,FALSE),"")</f>
        <v/>
      </c>
      <c r="Z198" s="328" t="str">
        <f>IFERROR(VLOOKUP(Z197,'P1'!$B:$AP,41,FALSE),"")</f>
        <v/>
      </c>
      <c r="AA198" s="328" t="str">
        <f>IFERROR(VLOOKUP(AA197,'P1'!$B:$AP,41,FALSE),"")</f>
        <v/>
      </c>
      <c r="AB198" s="328" t="str">
        <f>IFERROR(VLOOKUP(AB197,'P1'!$B:$AP,41,FALSE),"")</f>
        <v/>
      </c>
      <c r="AC198" s="328" t="str">
        <f>IFERROR(VLOOKUP(AC197,'P1'!$B:$AP,41,FALSE),"")</f>
        <v/>
      </c>
      <c r="AD198" s="328" t="str">
        <f>IFERROR(VLOOKUP(AD197,'P1'!$B:$AP,41,FALSE),"")</f>
        <v/>
      </c>
      <c r="AE198" s="328" t="str">
        <f>IFERROR(VLOOKUP(AE197,'P1'!$B:$AP,41,FALSE),"")</f>
        <v/>
      </c>
      <c r="AF198" s="328" t="str">
        <f>IFERROR(VLOOKUP(AF197,'P1'!$B:$AP,41,FALSE),"")</f>
        <v/>
      </c>
      <c r="AG198" s="328" t="str">
        <f>IFERROR(VLOOKUP(AG197,'P1'!$B:$AP,41,FALSE),"")</f>
        <v/>
      </c>
      <c r="AH198" s="328" t="str">
        <f>IFERROR(VLOOKUP(AH197,'P1'!$B:$AP,41,FALSE),"")</f>
        <v/>
      </c>
      <c r="AI198" s="328" t="str">
        <f>IFERROR(VLOOKUP(AI197,'P1'!$B:$AP,41,FALSE),"")</f>
        <v/>
      </c>
      <c r="AJ198" s="328" t="str">
        <f>IFERROR(VLOOKUP(AJ197,'P1'!$B:$AP,41,FALSE),"")</f>
        <v/>
      </c>
      <c r="AK198" s="328" t="str">
        <f>IFERROR(VLOOKUP(AK197,'P1'!$B:$AP,41,FALSE),"")</f>
        <v/>
      </c>
      <c r="AL198" s="328" t="str">
        <f>IFERROR(VLOOKUP(AL197,'P1'!$B:$AP,41,FALSE),"")</f>
        <v/>
      </c>
      <c r="AM198" s="328" t="str">
        <f>IFERROR(VLOOKUP(AM197,'P1'!$B:$AP,41,FALSE),"")</f>
        <v/>
      </c>
      <c r="AN198" s="549"/>
      <c r="AO198" s="527"/>
      <c r="AP198" s="553"/>
      <c r="AQ198" s="554"/>
      <c r="AR198" s="527"/>
      <c r="AS198" s="527"/>
      <c r="AT198" s="529"/>
      <c r="AU198" s="326" t="str">
        <f t="shared" ref="AU198" si="226">IFERROR(IF($D197="□",($AO197/$AK$6),($AO197/$AK$8)),"")</f>
        <v/>
      </c>
      <c r="AV198" s="326" t="str">
        <f t="shared" ref="AV198" si="227">IFERROR(IF($D197="□",($AN197/$AO$6),($AN197/$AO$8)),"")</f>
        <v/>
      </c>
      <c r="AX198" s="326" t="s">
        <v>565</v>
      </c>
      <c r="AY198" s="326" t="s">
        <v>565</v>
      </c>
    </row>
    <row r="199" spans="1:51" s="302" customFormat="1" ht="12" customHeight="1">
      <c r="A199" s="532"/>
      <c r="B199" s="535"/>
      <c r="C199" s="538"/>
      <c r="D199" s="541"/>
      <c r="E199" s="323"/>
      <c r="F199" s="546"/>
      <c r="G199" s="547"/>
      <c r="H199" s="327" t="s">
        <v>407</v>
      </c>
      <c r="I199" s="328" t="str">
        <f>IFERROR(VLOOKUP(I197,'P1'!$B:$AP,31,FALSE),"")</f>
        <v/>
      </c>
      <c r="J199" s="328" t="str">
        <f>IFERROR(VLOOKUP(J197,'P1'!$B:$AP,31,FALSE),"")</f>
        <v/>
      </c>
      <c r="K199" s="328" t="str">
        <f>IFERROR(VLOOKUP(K197,'P1'!$B:$AP,31,FALSE),"")</f>
        <v/>
      </c>
      <c r="L199" s="328" t="str">
        <f>IFERROR(VLOOKUP(L197,'P1'!$B:$AP,31,FALSE),"")</f>
        <v/>
      </c>
      <c r="M199" s="328" t="str">
        <f>IFERROR(VLOOKUP(M197,'P1'!$B:$AP,31,FALSE),"")</f>
        <v/>
      </c>
      <c r="N199" s="328" t="str">
        <f>IFERROR(VLOOKUP(N197,'P1'!$B:$AP,31,FALSE),"")</f>
        <v/>
      </c>
      <c r="O199" s="328" t="str">
        <f>IFERROR(VLOOKUP(O197,'P1'!$B:$AP,31,FALSE),"")</f>
        <v/>
      </c>
      <c r="P199" s="328" t="str">
        <f>IFERROR(VLOOKUP(P197,'P1'!$B:$AP,31,FALSE),"")</f>
        <v/>
      </c>
      <c r="Q199" s="328" t="str">
        <f>IFERROR(VLOOKUP(Q197,'P1'!$B:$AP,31,FALSE),"")</f>
        <v/>
      </c>
      <c r="R199" s="328" t="str">
        <f>IFERROR(VLOOKUP(R197,'P1'!$B:$AP,31,FALSE),"")</f>
        <v/>
      </c>
      <c r="S199" s="328" t="str">
        <f>IFERROR(VLOOKUP(S197,'P1'!$B:$AP,31,FALSE),"")</f>
        <v/>
      </c>
      <c r="T199" s="328" t="str">
        <f>IFERROR(VLOOKUP(T197,'P1'!$B:$AP,31,FALSE),"")</f>
        <v/>
      </c>
      <c r="U199" s="328" t="str">
        <f>IFERROR(VLOOKUP(U197,'P1'!$B:$AP,31,FALSE),"")</f>
        <v/>
      </c>
      <c r="V199" s="328" t="str">
        <f>IFERROR(VLOOKUP(V197,'P1'!$B:$AP,31,FALSE),"")</f>
        <v/>
      </c>
      <c r="W199" s="328" t="str">
        <f>IFERROR(VLOOKUP(W197,'P1'!$B:$AP,31,FALSE),"")</f>
        <v/>
      </c>
      <c r="X199" s="328" t="str">
        <f>IFERROR(VLOOKUP(X197,'P1'!$B:$AP,31,FALSE),"")</f>
        <v/>
      </c>
      <c r="Y199" s="328" t="str">
        <f>IFERROR(VLOOKUP(Y197,'P1'!$B:$AP,31,FALSE),"")</f>
        <v/>
      </c>
      <c r="Z199" s="328" t="str">
        <f>IFERROR(VLOOKUP(Z197,'P1'!$B:$AP,31,FALSE),"")</f>
        <v/>
      </c>
      <c r="AA199" s="328" t="str">
        <f>IFERROR(VLOOKUP(AA197,'P1'!$B:$AP,31,FALSE),"")</f>
        <v/>
      </c>
      <c r="AB199" s="328" t="str">
        <f>IFERROR(VLOOKUP(AB197,'P1'!$B:$AP,31,FALSE),"")</f>
        <v/>
      </c>
      <c r="AC199" s="328" t="str">
        <f>IFERROR(VLOOKUP(AC197,'P1'!$B:$AP,31,FALSE),"")</f>
        <v/>
      </c>
      <c r="AD199" s="328" t="str">
        <f>IFERROR(VLOOKUP(AD197,'P1'!$B:$AP,31,FALSE),"")</f>
        <v/>
      </c>
      <c r="AE199" s="328" t="str">
        <f>IFERROR(VLOOKUP(AE197,'P1'!$B:$AP,31,FALSE),"")</f>
        <v/>
      </c>
      <c r="AF199" s="328" t="str">
        <f>IFERROR(VLOOKUP(AF197,'P1'!$B:$AP,31,FALSE),"")</f>
        <v/>
      </c>
      <c r="AG199" s="328" t="str">
        <f>IFERROR(VLOOKUP(AG197,'P1'!$B:$AP,31,FALSE),"")</f>
        <v/>
      </c>
      <c r="AH199" s="328" t="str">
        <f>IFERROR(VLOOKUP(AH197,'P1'!$B:$AP,31,FALSE),"")</f>
        <v/>
      </c>
      <c r="AI199" s="328" t="str">
        <f>IFERROR(VLOOKUP(AI197,'P1'!$B:$AP,31,FALSE),"")</f>
        <v/>
      </c>
      <c r="AJ199" s="328" t="str">
        <f>IFERROR(VLOOKUP(AJ197,'P1'!$B:$AP,31,FALSE),"")</f>
        <v/>
      </c>
      <c r="AK199" s="328" t="str">
        <f>IFERROR(VLOOKUP(AK197,'P1'!$B:$AP,31,FALSE),"")</f>
        <v/>
      </c>
      <c r="AL199" s="328" t="str">
        <f>IFERROR(VLOOKUP(AL197,'P1'!$B:$AP,31,FALSE),"")</f>
        <v/>
      </c>
      <c r="AM199" s="328" t="str">
        <f>IFERROR(VLOOKUP(AM197,'P1'!$B:$AP,31,FALSE),"")</f>
        <v/>
      </c>
      <c r="AN199" s="550"/>
      <c r="AO199" s="528"/>
      <c r="AP199" s="555"/>
      <c r="AQ199" s="556"/>
      <c r="AR199" s="528"/>
      <c r="AS199" s="528"/>
      <c r="AT199" s="529"/>
      <c r="AU199" s="329"/>
      <c r="AV199" s="329"/>
      <c r="AX199" s="329"/>
      <c r="AY199" s="329"/>
    </row>
    <row r="200" spans="1:51" s="302" customFormat="1" ht="12" customHeight="1">
      <c r="A200" s="530">
        <v>60</v>
      </c>
      <c r="B200" s="533"/>
      <c r="C200" s="536"/>
      <c r="D200" s="539" t="s">
        <v>400</v>
      </c>
      <c r="E200" s="319"/>
      <c r="F200" s="542"/>
      <c r="G200" s="543"/>
      <c r="H200" s="320" t="s">
        <v>401</v>
      </c>
      <c r="I200" s="321"/>
      <c r="J200" s="321"/>
      <c r="K200" s="321"/>
      <c r="L200" s="321"/>
      <c r="M200" s="321"/>
      <c r="N200" s="321"/>
      <c r="O200" s="321"/>
      <c r="P200" s="321"/>
      <c r="Q200" s="321"/>
      <c r="R200" s="321"/>
      <c r="S200" s="321"/>
      <c r="T200" s="321"/>
      <c r="U200" s="321"/>
      <c r="V200" s="321"/>
      <c r="W200" s="321"/>
      <c r="X200" s="321"/>
      <c r="Y200" s="321"/>
      <c r="Z200" s="321"/>
      <c r="AA200" s="321"/>
      <c r="AB200" s="321"/>
      <c r="AC200" s="321"/>
      <c r="AD200" s="321"/>
      <c r="AE200" s="321"/>
      <c r="AF200" s="321"/>
      <c r="AG200" s="321"/>
      <c r="AH200" s="321"/>
      <c r="AI200" s="321"/>
      <c r="AJ200" s="321"/>
      <c r="AK200" s="321"/>
      <c r="AL200" s="321"/>
      <c r="AM200" s="321"/>
      <c r="AN200" s="548">
        <f t="shared" ref="AN200" si="228">IF(LEFT($AN$1,6)="共同生活援助",SUM(I201:AM201),SUM(I201:AM202))</f>
        <v>0</v>
      </c>
      <c r="AO200" s="526">
        <f>IF($AN$3="４週",AN200/4,AN200/(DAY(EOMONTH($I$21,0))/7))</f>
        <v>0</v>
      </c>
      <c r="AP200" s="551"/>
      <c r="AQ200" s="552"/>
      <c r="AR200" s="526" t="str">
        <f t="shared" ref="AR200" si="229">IF($AN$3="４週",AU201,AV201)</f>
        <v/>
      </c>
      <c r="AS200" s="526"/>
      <c r="AT200" s="529"/>
      <c r="AU200" s="322" t="s">
        <v>402</v>
      </c>
      <c r="AV200" s="322" t="s">
        <v>403</v>
      </c>
      <c r="AX200" s="322" t="s">
        <v>404</v>
      </c>
      <c r="AY200" s="322" t="s">
        <v>405</v>
      </c>
    </row>
    <row r="201" spans="1:51" s="302" customFormat="1" ht="12" customHeight="1">
      <c r="A201" s="531"/>
      <c r="B201" s="534"/>
      <c r="C201" s="537"/>
      <c r="D201" s="540"/>
      <c r="E201" s="323"/>
      <c r="F201" s="544"/>
      <c r="G201" s="545"/>
      <c r="H201" s="324" t="s">
        <v>406</v>
      </c>
      <c r="I201" s="328" t="str">
        <f>IFERROR(VLOOKUP(I200,'P1'!$B:$AP,41,FALSE),"")</f>
        <v/>
      </c>
      <c r="J201" s="328" t="str">
        <f>IFERROR(VLOOKUP(J200,'P1'!$B:$AP,41,FALSE),"")</f>
        <v/>
      </c>
      <c r="K201" s="328" t="str">
        <f>IFERROR(VLOOKUP(K200,'P1'!$B:$AP,41,FALSE),"")</f>
        <v/>
      </c>
      <c r="L201" s="328" t="str">
        <f>IFERROR(VLOOKUP(L200,'P1'!$B:$AP,41,FALSE),"")</f>
        <v/>
      </c>
      <c r="M201" s="328" t="str">
        <f>IFERROR(VLOOKUP(M200,'P1'!$B:$AP,41,FALSE),"")</f>
        <v/>
      </c>
      <c r="N201" s="328" t="str">
        <f>IFERROR(VLOOKUP(N200,'P1'!$B:$AP,41,FALSE),"")</f>
        <v/>
      </c>
      <c r="O201" s="328" t="str">
        <f>IFERROR(VLOOKUP(O200,'P1'!$B:$AP,41,FALSE),"")</f>
        <v/>
      </c>
      <c r="P201" s="328" t="str">
        <f>IFERROR(VLOOKUP(P200,'P1'!$B:$AP,41,FALSE),"")</f>
        <v/>
      </c>
      <c r="Q201" s="328" t="str">
        <f>IFERROR(VLOOKUP(Q200,'P1'!$B:$AP,41,FALSE),"")</f>
        <v/>
      </c>
      <c r="R201" s="328" t="str">
        <f>IFERROR(VLOOKUP(R200,'P1'!$B:$AP,41,FALSE),"")</f>
        <v/>
      </c>
      <c r="S201" s="328" t="str">
        <f>IFERROR(VLOOKUP(S200,'P1'!$B:$AP,41,FALSE),"")</f>
        <v/>
      </c>
      <c r="T201" s="328" t="str">
        <f>IFERROR(VLOOKUP(T200,'P1'!$B:$AP,41,FALSE),"")</f>
        <v/>
      </c>
      <c r="U201" s="328" t="str">
        <f>IFERROR(VLOOKUP(U200,'P1'!$B:$AP,41,FALSE),"")</f>
        <v/>
      </c>
      <c r="V201" s="328" t="str">
        <f>IFERROR(VLOOKUP(V200,'P1'!$B:$AP,41,FALSE),"")</f>
        <v/>
      </c>
      <c r="W201" s="328" t="str">
        <f>IFERROR(VLOOKUP(W200,'P1'!$B:$AP,41,FALSE),"")</f>
        <v/>
      </c>
      <c r="X201" s="328" t="str">
        <f>IFERROR(VLOOKUP(X200,'P1'!$B:$AP,41,FALSE),"")</f>
        <v/>
      </c>
      <c r="Y201" s="328" t="str">
        <f>IFERROR(VLOOKUP(Y200,'P1'!$B:$AP,41,FALSE),"")</f>
        <v/>
      </c>
      <c r="Z201" s="328" t="str">
        <f>IFERROR(VLOOKUP(Z200,'P1'!$B:$AP,41,FALSE),"")</f>
        <v/>
      </c>
      <c r="AA201" s="328" t="str">
        <f>IFERROR(VLOOKUP(AA200,'P1'!$B:$AP,41,FALSE),"")</f>
        <v/>
      </c>
      <c r="AB201" s="328" t="str">
        <f>IFERROR(VLOOKUP(AB200,'P1'!$B:$AP,41,FALSE),"")</f>
        <v/>
      </c>
      <c r="AC201" s="328" t="str">
        <f>IFERROR(VLOOKUP(AC200,'P1'!$B:$AP,41,FALSE),"")</f>
        <v/>
      </c>
      <c r="AD201" s="328" t="str">
        <f>IFERROR(VLOOKUP(AD200,'P1'!$B:$AP,41,FALSE),"")</f>
        <v/>
      </c>
      <c r="AE201" s="328" t="str">
        <f>IFERROR(VLOOKUP(AE200,'P1'!$B:$AP,41,FALSE),"")</f>
        <v/>
      </c>
      <c r="AF201" s="328" t="str">
        <f>IFERROR(VLOOKUP(AF200,'P1'!$B:$AP,41,FALSE),"")</f>
        <v/>
      </c>
      <c r="AG201" s="328" t="str">
        <f>IFERROR(VLOOKUP(AG200,'P1'!$B:$AP,41,FALSE),"")</f>
        <v/>
      </c>
      <c r="AH201" s="328" t="str">
        <f>IFERROR(VLOOKUP(AH200,'P1'!$B:$AP,41,FALSE),"")</f>
        <v/>
      </c>
      <c r="AI201" s="328" t="str">
        <f>IFERROR(VLOOKUP(AI200,'P1'!$B:$AP,41,FALSE),"")</f>
        <v/>
      </c>
      <c r="AJ201" s="328" t="str">
        <f>IFERROR(VLOOKUP(AJ200,'P1'!$B:$AP,41,FALSE),"")</f>
        <v/>
      </c>
      <c r="AK201" s="328" t="str">
        <f>IFERROR(VLOOKUP(AK200,'P1'!$B:$AP,41,FALSE),"")</f>
        <v/>
      </c>
      <c r="AL201" s="328" t="str">
        <f>IFERROR(VLOOKUP(AL200,'P1'!$B:$AP,41,FALSE),"")</f>
        <v/>
      </c>
      <c r="AM201" s="328" t="str">
        <f>IFERROR(VLOOKUP(AM200,'P1'!$B:$AP,41,FALSE),"")</f>
        <v/>
      </c>
      <c r="AN201" s="549"/>
      <c r="AO201" s="527"/>
      <c r="AP201" s="553"/>
      <c r="AQ201" s="554"/>
      <c r="AR201" s="527"/>
      <c r="AS201" s="527"/>
      <c r="AT201" s="529"/>
      <c r="AU201" s="326" t="str">
        <f t="shared" ref="AU201" si="230">IFERROR(IF($D200="□",($AO200/$AK$6),($AO200/$AK$8)),"")</f>
        <v/>
      </c>
      <c r="AV201" s="326" t="str">
        <f t="shared" ref="AV201" si="231">IFERROR(IF($D200="□",($AN200/$AO$6),($AN200/$AO$8)),"")</f>
        <v/>
      </c>
      <c r="AX201" s="326" t="s">
        <v>565</v>
      </c>
      <c r="AY201" s="326" t="s">
        <v>565</v>
      </c>
    </row>
    <row r="202" spans="1:51" s="302" customFormat="1" ht="12" customHeight="1">
      <c r="A202" s="532"/>
      <c r="B202" s="535"/>
      <c r="C202" s="538"/>
      <c r="D202" s="541"/>
      <c r="E202" s="323"/>
      <c r="F202" s="546"/>
      <c r="G202" s="547"/>
      <c r="H202" s="327" t="s">
        <v>407</v>
      </c>
      <c r="I202" s="328" t="str">
        <f>IFERROR(VLOOKUP(I200,'P1'!$B:$AP,31,FALSE),"")</f>
        <v/>
      </c>
      <c r="J202" s="328" t="str">
        <f>IFERROR(VLOOKUP(J200,'P1'!$B:$AP,31,FALSE),"")</f>
        <v/>
      </c>
      <c r="K202" s="328" t="str">
        <f>IFERROR(VLOOKUP(K200,'P1'!$B:$AP,31,FALSE),"")</f>
        <v/>
      </c>
      <c r="L202" s="328" t="str">
        <f>IFERROR(VLOOKUP(L200,'P1'!$B:$AP,31,FALSE),"")</f>
        <v/>
      </c>
      <c r="M202" s="328" t="str">
        <f>IFERROR(VLOOKUP(M200,'P1'!$B:$AP,31,FALSE),"")</f>
        <v/>
      </c>
      <c r="N202" s="328" t="str">
        <f>IFERROR(VLOOKUP(N200,'P1'!$B:$AP,31,FALSE),"")</f>
        <v/>
      </c>
      <c r="O202" s="328" t="str">
        <f>IFERROR(VLOOKUP(O200,'P1'!$B:$AP,31,FALSE),"")</f>
        <v/>
      </c>
      <c r="P202" s="328" t="str">
        <f>IFERROR(VLOOKUP(P200,'P1'!$B:$AP,31,FALSE),"")</f>
        <v/>
      </c>
      <c r="Q202" s="328" t="str">
        <f>IFERROR(VLOOKUP(Q200,'P1'!$B:$AP,31,FALSE),"")</f>
        <v/>
      </c>
      <c r="R202" s="328" t="str">
        <f>IFERROR(VLOOKUP(R200,'P1'!$B:$AP,31,FALSE),"")</f>
        <v/>
      </c>
      <c r="S202" s="328" t="str">
        <f>IFERROR(VLOOKUP(S200,'P1'!$B:$AP,31,FALSE),"")</f>
        <v/>
      </c>
      <c r="T202" s="328" t="str">
        <f>IFERROR(VLOOKUP(T200,'P1'!$B:$AP,31,FALSE),"")</f>
        <v/>
      </c>
      <c r="U202" s="328" t="str">
        <f>IFERROR(VLOOKUP(U200,'P1'!$B:$AP,31,FALSE),"")</f>
        <v/>
      </c>
      <c r="V202" s="328" t="str">
        <f>IFERROR(VLOOKUP(V200,'P1'!$B:$AP,31,FALSE),"")</f>
        <v/>
      </c>
      <c r="W202" s="328" t="str">
        <f>IFERROR(VLOOKUP(W200,'P1'!$B:$AP,31,FALSE),"")</f>
        <v/>
      </c>
      <c r="X202" s="328" t="str">
        <f>IFERROR(VLOOKUP(X200,'P1'!$B:$AP,31,FALSE),"")</f>
        <v/>
      </c>
      <c r="Y202" s="328" t="str">
        <f>IFERROR(VLOOKUP(Y200,'P1'!$B:$AP,31,FALSE),"")</f>
        <v/>
      </c>
      <c r="Z202" s="328" t="str">
        <f>IFERROR(VLOOKUP(Z200,'P1'!$B:$AP,31,FALSE),"")</f>
        <v/>
      </c>
      <c r="AA202" s="328" t="str">
        <f>IFERROR(VLOOKUP(AA200,'P1'!$B:$AP,31,FALSE),"")</f>
        <v/>
      </c>
      <c r="AB202" s="328" t="str">
        <f>IFERROR(VLOOKUP(AB200,'P1'!$B:$AP,31,FALSE),"")</f>
        <v/>
      </c>
      <c r="AC202" s="328" t="str">
        <f>IFERROR(VLOOKUP(AC200,'P1'!$B:$AP,31,FALSE),"")</f>
        <v/>
      </c>
      <c r="AD202" s="328" t="str">
        <f>IFERROR(VLOOKUP(AD200,'P1'!$B:$AP,31,FALSE),"")</f>
        <v/>
      </c>
      <c r="AE202" s="328" t="str">
        <f>IFERROR(VLOOKUP(AE200,'P1'!$B:$AP,31,FALSE),"")</f>
        <v/>
      </c>
      <c r="AF202" s="328" t="str">
        <f>IFERROR(VLOOKUP(AF200,'P1'!$B:$AP,31,FALSE),"")</f>
        <v/>
      </c>
      <c r="AG202" s="328" t="str">
        <f>IFERROR(VLOOKUP(AG200,'P1'!$B:$AP,31,FALSE),"")</f>
        <v/>
      </c>
      <c r="AH202" s="328" t="str">
        <f>IFERROR(VLOOKUP(AH200,'P1'!$B:$AP,31,FALSE),"")</f>
        <v/>
      </c>
      <c r="AI202" s="328" t="str">
        <f>IFERROR(VLOOKUP(AI200,'P1'!$B:$AP,31,FALSE),"")</f>
        <v/>
      </c>
      <c r="AJ202" s="328" t="str">
        <f>IFERROR(VLOOKUP(AJ200,'P1'!$B:$AP,31,FALSE),"")</f>
        <v/>
      </c>
      <c r="AK202" s="328" t="str">
        <f>IFERROR(VLOOKUP(AK200,'P1'!$B:$AP,31,FALSE),"")</f>
        <v/>
      </c>
      <c r="AL202" s="328" t="str">
        <f>IFERROR(VLOOKUP(AL200,'P1'!$B:$AP,31,FALSE),"")</f>
        <v/>
      </c>
      <c r="AM202" s="328" t="str">
        <f>IFERROR(VLOOKUP(AM200,'P1'!$B:$AP,31,FALSE),"")</f>
        <v/>
      </c>
      <c r="AN202" s="550"/>
      <c r="AO202" s="528"/>
      <c r="AP202" s="555"/>
      <c r="AQ202" s="556"/>
      <c r="AR202" s="528"/>
      <c r="AS202" s="528"/>
      <c r="AT202" s="529"/>
      <c r="AU202" s="329"/>
      <c r="AV202" s="329"/>
      <c r="AX202" s="329"/>
      <c r="AY202" s="329"/>
    </row>
    <row r="203" spans="1:51" s="302" customFormat="1" ht="12" customHeight="1">
      <c r="A203" s="530">
        <v>61</v>
      </c>
      <c r="B203" s="533"/>
      <c r="C203" s="536"/>
      <c r="D203" s="539" t="s">
        <v>400</v>
      </c>
      <c r="E203" s="319"/>
      <c r="F203" s="542"/>
      <c r="G203" s="543"/>
      <c r="H203" s="320" t="s">
        <v>401</v>
      </c>
      <c r="I203" s="321"/>
      <c r="J203" s="321"/>
      <c r="K203" s="321"/>
      <c r="L203" s="321"/>
      <c r="M203" s="321"/>
      <c r="N203" s="321"/>
      <c r="O203" s="321"/>
      <c r="P203" s="321"/>
      <c r="Q203" s="321"/>
      <c r="R203" s="321"/>
      <c r="S203" s="321"/>
      <c r="T203" s="321"/>
      <c r="U203" s="321"/>
      <c r="V203" s="321"/>
      <c r="W203" s="321"/>
      <c r="X203" s="321"/>
      <c r="Y203" s="321"/>
      <c r="Z203" s="321"/>
      <c r="AA203" s="321"/>
      <c r="AB203" s="321"/>
      <c r="AC203" s="321"/>
      <c r="AD203" s="321"/>
      <c r="AE203" s="321"/>
      <c r="AF203" s="321"/>
      <c r="AG203" s="321"/>
      <c r="AH203" s="321"/>
      <c r="AI203" s="321"/>
      <c r="AJ203" s="321"/>
      <c r="AK203" s="321"/>
      <c r="AL203" s="321"/>
      <c r="AM203" s="321"/>
      <c r="AN203" s="548">
        <f t="shared" ref="AN203" si="232">IF(LEFT($AN$1,6)="共同生活援助",SUM(I204:AM204),SUM(I204:AM205))</f>
        <v>0</v>
      </c>
      <c r="AO203" s="526">
        <f>IF($AN$3="４週",AN203/4,AN203/(DAY(EOMONTH($I$21,0))/7))</f>
        <v>0</v>
      </c>
      <c r="AP203" s="551"/>
      <c r="AQ203" s="552"/>
      <c r="AR203" s="526" t="str">
        <f t="shared" ref="AR203" si="233">IF($AN$3="４週",AU204,AV204)</f>
        <v/>
      </c>
      <c r="AS203" s="526"/>
      <c r="AT203" s="529"/>
      <c r="AU203" s="322" t="s">
        <v>402</v>
      </c>
      <c r="AV203" s="322" t="s">
        <v>403</v>
      </c>
      <c r="AX203" s="322" t="s">
        <v>404</v>
      </c>
      <c r="AY203" s="322" t="s">
        <v>405</v>
      </c>
    </row>
    <row r="204" spans="1:51" s="302" customFormat="1" ht="12" customHeight="1">
      <c r="A204" s="531"/>
      <c r="B204" s="534"/>
      <c r="C204" s="537"/>
      <c r="D204" s="540"/>
      <c r="E204" s="323"/>
      <c r="F204" s="544"/>
      <c r="G204" s="545"/>
      <c r="H204" s="324" t="s">
        <v>406</v>
      </c>
      <c r="I204" s="328" t="str">
        <f>IFERROR(VLOOKUP(I203,'P1'!$B:$AP,41,FALSE),"")</f>
        <v/>
      </c>
      <c r="J204" s="328" t="str">
        <f>IFERROR(VLOOKUP(J203,'P1'!$B:$AP,41,FALSE),"")</f>
        <v/>
      </c>
      <c r="K204" s="328" t="str">
        <f>IFERROR(VLOOKUP(K203,'P1'!$B:$AP,41,FALSE),"")</f>
        <v/>
      </c>
      <c r="L204" s="328" t="str">
        <f>IFERROR(VLOOKUP(L203,'P1'!$B:$AP,41,FALSE),"")</f>
        <v/>
      </c>
      <c r="M204" s="328" t="str">
        <f>IFERROR(VLOOKUP(M203,'P1'!$B:$AP,41,FALSE),"")</f>
        <v/>
      </c>
      <c r="N204" s="328" t="str">
        <f>IFERROR(VLOOKUP(N203,'P1'!$B:$AP,41,FALSE),"")</f>
        <v/>
      </c>
      <c r="O204" s="328" t="str">
        <f>IFERROR(VLOOKUP(O203,'P1'!$B:$AP,41,FALSE),"")</f>
        <v/>
      </c>
      <c r="P204" s="328" t="str">
        <f>IFERROR(VLOOKUP(P203,'P1'!$B:$AP,41,FALSE),"")</f>
        <v/>
      </c>
      <c r="Q204" s="328" t="str">
        <f>IFERROR(VLOOKUP(Q203,'P1'!$B:$AP,41,FALSE),"")</f>
        <v/>
      </c>
      <c r="R204" s="328" t="str">
        <f>IFERROR(VLOOKUP(R203,'P1'!$B:$AP,41,FALSE),"")</f>
        <v/>
      </c>
      <c r="S204" s="328" t="str">
        <f>IFERROR(VLOOKUP(S203,'P1'!$B:$AP,41,FALSE),"")</f>
        <v/>
      </c>
      <c r="T204" s="328" t="str">
        <f>IFERROR(VLOOKUP(T203,'P1'!$B:$AP,41,FALSE),"")</f>
        <v/>
      </c>
      <c r="U204" s="328" t="str">
        <f>IFERROR(VLOOKUP(U203,'P1'!$B:$AP,41,FALSE),"")</f>
        <v/>
      </c>
      <c r="V204" s="328" t="str">
        <f>IFERROR(VLOOKUP(V203,'P1'!$B:$AP,41,FALSE),"")</f>
        <v/>
      </c>
      <c r="W204" s="328" t="str">
        <f>IFERROR(VLOOKUP(W203,'P1'!$B:$AP,41,FALSE),"")</f>
        <v/>
      </c>
      <c r="X204" s="328" t="str">
        <f>IFERROR(VLOOKUP(X203,'P1'!$B:$AP,41,FALSE),"")</f>
        <v/>
      </c>
      <c r="Y204" s="328" t="str">
        <f>IFERROR(VLOOKUP(Y203,'P1'!$B:$AP,41,FALSE),"")</f>
        <v/>
      </c>
      <c r="Z204" s="328" t="str">
        <f>IFERROR(VLOOKUP(Z203,'P1'!$B:$AP,41,FALSE),"")</f>
        <v/>
      </c>
      <c r="AA204" s="328" t="str">
        <f>IFERROR(VLOOKUP(AA203,'P1'!$B:$AP,41,FALSE),"")</f>
        <v/>
      </c>
      <c r="AB204" s="328" t="str">
        <f>IFERROR(VLOOKUP(AB203,'P1'!$B:$AP,41,FALSE),"")</f>
        <v/>
      </c>
      <c r="AC204" s="328" t="str">
        <f>IFERROR(VLOOKUP(AC203,'P1'!$B:$AP,41,FALSE),"")</f>
        <v/>
      </c>
      <c r="AD204" s="328" t="str">
        <f>IFERROR(VLOOKUP(AD203,'P1'!$B:$AP,41,FALSE),"")</f>
        <v/>
      </c>
      <c r="AE204" s="328" t="str">
        <f>IFERROR(VLOOKUP(AE203,'P1'!$B:$AP,41,FALSE),"")</f>
        <v/>
      </c>
      <c r="AF204" s="328" t="str">
        <f>IFERROR(VLOOKUP(AF203,'P1'!$B:$AP,41,FALSE),"")</f>
        <v/>
      </c>
      <c r="AG204" s="328" t="str">
        <f>IFERROR(VLOOKUP(AG203,'P1'!$B:$AP,41,FALSE),"")</f>
        <v/>
      </c>
      <c r="AH204" s="328" t="str">
        <f>IFERROR(VLOOKUP(AH203,'P1'!$B:$AP,41,FALSE),"")</f>
        <v/>
      </c>
      <c r="AI204" s="328" t="str">
        <f>IFERROR(VLOOKUP(AI203,'P1'!$B:$AP,41,FALSE),"")</f>
        <v/>
      </c>
      <c r="AJ204" s="328" t="str">
        <f>IFERROR(VLOOKUP(AJ203,'P1'!$B:$AP,41,FALSE),"")</f>
        <v/>
      </c>
      <c r="AK204" s="328" t="str">
        <f>IFERROR(VLOOKUP(AK203,'P1'!$B:$AP,41,FALSE),"")</f>
        <v/>
      </c>
      <c r="AL204" s="328" t="str">
        <f>IFERROR(VLOOKUP(AL203,'P1'!$B:$AP,41,FALSE),"")</f>
        <v/>
      </c>
      <c r="AM204" s="328" t="str">
        <f>IFERROR(VLOOKUP(AM203,'P1'!$B:$AP,41,FALSE),"")</f>
        <v/>
      </c>
      <c r="AN204" s="549"/>
      <c r="AO204" s="527"/>
      <c r="AP204" s="553"/>
      <c r="AQ204" s="554"/>
      <c r="AR204" s="527"/>
      <c r="AS204" s="527"/>
      <c r="AT204" s="529"/>
      <c r="AU204" s="326" t="str">
        <f t="shared" ref="AU204" si="234">IFERROR(IF($D203="□",($AO203/$AK$6),($AO203/$AK$8)),"")</f>
        <v/>
      </c>
      <c r="AV204" s="326" t="str">
        <f t="shared" ref="AV204" si="235">IFERROR(IF($D203="□",($AN203/$AO$6),($AN203/$AO$8)),"")</f>
        <v/>
      </c>
      <c r="AX204" s="326" t="s">
        <v>565</v>
      </c>
      <c r="AY204" s="326" t="s">
        <v>565</v>
      </c>
    </row>
    <row r="205" spans="1:51" s="302" customFormat="1" ht="12" customHeight="1">
      <c r="A205" s="532"/>
      <c r="B205" s="535"/>
      <c r="C205" s="538"/>
      <c r="D205" s="541"/>
      <c r="E205" s="323"/>
      <c r="F205" s="546"/>
      <c r="G205" s="547"/>
      <c r="H205" s="327" t="s">
        <v>407</v>
      </c>
      <c r="I205" s="328" t="str">
        <f>IFERROR(VLOOKUP(I203,'P1'!$B:$AP,31,FALSE),"")</f>
        <v/>
      </c>
      <c r="J205" s="328" t="str">
        <f>IFERROR(VLOOKUP(J203,'P1'!$B:$AP,31,FALSE),"")</f>
        <v/>
      </c>
      <c r="K205" s="328" t="str">
        <f>IFERROR(VLOOKUP(K203,'P1'!$B:$AP,31,FALSE),"")</f>
        <v/>
      </c>
      <c r="L205" s="328" t="str">
        <f>IFERROR(VLOOKUP(L203,'P1'!$B:$AP,31,FALSE),"")</f>
        <v/>
      </c>
      <c r="M205" s="328" t="str">
        <f>IFERROR(VLOOKUP(M203,'P1'!$B:$AP,31,FALSE),"")</f>
        <v/>
      </c>
      <c r="N205" s="328" t="str">
        <f>IFERROR(VLOOKUP(N203,'P1'!$B:$AP,31,FALSE),"")</f>
        <v/>
      </c>
      <c r="O205" s="328" t="str">
        <f>IFERROR(VLOOKUP(O203,'P1'!$B:$AP,31,FALSE),"")</f>
        <v/>
      </c>
      <c r="P205" s="328" t="str">
        <f>IFERROR(VLOOKUP(P203,'P1'!$B:$AP,31,FALSE),"")</f>
        <v/>
      </c>
      <c r="Q205" s="328" t="str">
        <f>IFERROR(VLOOKUP(Q203,'P1'!$B:$AP,31,FALSE),"")</f>
        <v/>
      </c>
      <c r="R205" s="328" t="str">
        <f>IFERROR(VLOOKUP(R203,'P1'!$B:$AP,31,FALSE),"")</f>
        <v/>
      </c>
      <c r="S205" s="328" t="str">
        <f>IFERROR(VLOOKUP(S203,'P1'!$B:$AP,31,FALSE),"")</f>
        <v/>
      </c>
      <c r="T205" s="328" t="str">
        <f>IFERROR(VLOOKUP(T203,'P1'!$B:$AP,31,FALSE),"")</f>
        <v/>
      </c>
      <c r="U205" s="328" t="str">
        <f>IFERROR(VLOOKUP(U203,'P1'!$B:$AP,31,FALSE),"")</f>
        <v/>
      </c>
      <c r="V205" s="328" t="str">
        <f>IFERROR(VLOOKUP(V203,'P1'!$B:$AP,31,FALSE),"")</f>
        <v/>
      </c>
      <c r="W205" s="328" t="str">
        <f>IFERROR(VLOOKUP(W203,'P1'!$B:$AP,31,FALSE),"")</f>
        <v/>
      </c>
      <c r="X205" s="328" t="str">
        <f>IFERROR(VLOOKUP(X203,'P1'!$B:$AP,31,FALSE),"")</f>
        <v/>
      </c>
      <c r="Y205" s="328" t="str">
        <f>IFERROR(VLOOKUP(Y203,'P1'!$B:$AP,31,FALSE),"")</f>
        <v/>
      </c>
      <c r="Z205" s="328" t="str">
        <f>IFERROR(VLOOKUP(Z203,'P1'!$B:$AP,31,FALSE),"")</f>
        <v/>
      </c>
      <c r="AA205" s="328" t="str">
        <f>IFERROR(VLOOKUP(AA203,'P1'!$B:$AP,31,FALSE),"")</f>
        <v/>
      </c>
      <c r="AB205" s="328" t="str">
        <f>IFERROR(VLOOKUP(AB203,'P1'!$B:$AP,31,FALSE),"")</f>
        <v/>
      </c>
      <c r="AC205" s="328" t="str">
        <f>IFERROR(VLOOKUP(AC203,'P1'!$B:$AP,31,FALSE),"")</f>
        <v/>
      </c>
      <c r="AD205" s="328" t="str">
        <f>IFERROR(VLOOKUP(AD203,'P1'!$B:$AP,31,FALSE),"")</f>
        <v/>
      </c>
      <c r="AE205" s="328" t="str">
        <f>IFERROR(VLOOKUP(AE203,'P1'!$B:$AP,31,FALSE),"")</f>
        <v/>
      </c>
      <c r="AF205" s="328" t="str">
        <f>IFERROR(VLOOKUP(AF203,'P1'!$B:$AP,31,FALSE),"")</f>
        <v/>
      </c>
      <c r="AG205" s="328" t="str">
        <f>IFERROR(VLOOKUP(AG203,'P1'!$B:$AP,31,FALSE),"")</f>
        <v/>
      </c>
      <c r="AH205" s="328" t="str">
        <f>IFERROR(VLOOKUP(AH203,'P1'!$B:$AP,31,FALSE),"")</f>
        <v/>
      </c>
      <c r="AI205" s="328" t="str">
        <f>IFERROR(VLOOKUP(AI203,'P1'!$B:$AP,31,FALSE),"")</f>
        <v/>
      </c>
      <c r="AJ205" s="328" t="str">
        <f>IFERROR(VLOOKUP(AJ203,'P1'!$B:$AP,31,FALSE),"")</f>
        <v/>
      </c>
      <c r="AK205" s="328" t="str">
        <f>IFERROR(VLOOKUP(AK203,'P1'!$B:$AP,31,FALSE),"")</f>
        <v/>
      </c>
      <c r="AL205" s="328" t="str">
        <f>IFERROR(VLOOKUP(AL203,'P1'!$B:$AP,31,FALSE),"")</f>
        <v/>
      </c>
      <c r="AM205" s="328" t="str">
        <f>IFERROR(VLOOKUP(AM203,'P1'!$B:$AP,31,FALSE),"")</f>
        <v/>
      </c>
      <c r="AN205" s="550"/>
      <c r="AO205" s="528"/>
      <c r="AP205" s="555"/>
      <c r="AQ205" s="556"/>
      <c r="AR205" s="528"/>
      <c r="AS205" s="528"/>
      <c r="AT205" s="529"/>
      <c r="AU205" s="329"/>
      <c r="AV205" s="329"/>
      <c r="AX205" s="329"/>
      <c r="AY205" s="329"/>
    </row>
    <row r="206" spans="1:51" s="302" customFormat="1" ht="12" customHeight="1">
      <c r="A206" s="530">
        <v>62</v>
      </c>
      <c r="B206" s="533"/>
      <c r="C206" s="536"/>
      <c r="D206" s="539" t="s">
        <v>400</v>
      </c>
      <c r="E206" s="319"/>
      <c r="F206" s="542"/>
      <c r="G206" s="543"/>
      <c r="H206" s="320" t="s">
        <v>401</v>
      </c>
      <c r="I206" s="321"/>
      <c r="J206" s="321"/>
      <c r="K206" s="321"/>
      <c r="L206" s="321"/>
      <c r="M206" s="321"/>
      <c r="N206" s="321"/>
      <c r="O206" s="321"/>
      <c r="P206" s="321"/>
      <c r="Q206" s="321"/>
      <c r="R206" s="321"/>
      <c r="S206" s="321"/>
      <c r="T206" s="321"/>
      <c r="U206" s="321"/>
      <c r="V206" s="321"/>
      <c r="W206" s="321"/>
      <c r="X206" s="321"/>
      <c r="Y206" s="321"/>
      <c r="Z206" s="321"/>
      <c r="AA206" s="321"/>
      <c r="AB206" s="321"/>
      <c r="AC206" s="321"/>
      <c r="AD206" s="321"/>
      <c r="AE206" s="321"/>
      <c r="AF206" s="321"/>
      <c r="AG206" s="321"/>
      <c r="AH206" s="321"/>
      <c r="AI206" s="321"/>
      <c r="AJ206" s="321"/>
      <c r="AK206" s="321"/>
      <c r="AL206" s="321"/>
      <c r="AM206" s="321"/>
      <c r="AN206" s="548">
        <f t="shared" ref="AN206" si="236">IF(LEFT($AN$1,6)="共同生活援助",SUM(I207:AM207),SUM(I207:AM208))</f>
        <v>0</v>
      </c>
      <c r="AO206" s="526">
        <f>IF($AN$3="４週",AN206/4,AN206/(DAY(EOMONTH($I$21,0))/7))</f>
        <v>0</v>
      </c>
      <c r="AP206" s="551"/>
      <c r="AQ206" s="552"/>
      <c r="AR206" s="526" t="str">
        <f t="shared" ref="AR206" si="237">IF($AN$3="４週",AU207,AV207)</f>
        <v/>
      </c>
      <c r="AS206" s="526"/>
      <c r="AT206" s="529"/>
      <c r="AU206" s="322" t="s">
        <v>402</v>
      </c>
      <c r="AV206" s="322" t="s">
        <v>403</v>
      </c>
      <c r="AX206" s="322" t="s">
        <v>404</v>
      </c>
      <c r="AY206" s="322" t="s">
        <v>405</v>
      </c>
    </row>
    <row r="207" spans="1:51" s="302" customFormat="1" ht="12" customHeight="1">
      <c r="A207" s="531"/>
      <c r="B207" s="534"/>
      <c r="C207" s="537"/>
      <c r="D207" s="540"/>
      <c r="E207" s="323"/>
      <c r="F207" s="544"/>
      <c r="G207" s="545"/>
      <c r="H207" s="324" t="s">
        <v>406</v>
      </c>
      <c r="I207" s="328" t="str">
        <f>IFERROR(VLOOKUP(I206,'P1'!$B:$AP,41,FALSE),"")</f>
        <v/>
      </c>
      <c r="J207" s="328" t="str">
        <f>IFERROR(VLOOKUP(J206,'P1'!$B:$AP,41,FALSE),"")</f>
        <v/>
      </c>
      <c r="K207" s="328" t="str">
        <f>IFERROR(VLOOKUP(K206,'P1'!$B:$AP,41,FALSE),"")</f>
        <v/>
      </c>
      <c r="L207" s="328" t="str">
        <f>IFERROR(VLOOKUP(L206,'P1'!$B:$AP,41,FALSE),"")</f>
        <v/>
      </c>
      <c r="M207" s="328" t="str">
        <f>IFERROR(VLOOKUP(M206,'P1'!$B:$AP,41,FALSE),"")</f>
        <v/>
      </c>
      <c r="N207" s="328" t="str">
        <f>IFERROR(VLOOKUP(N206,'P1'!$B:$AP,41,FALSE),"")</f>
        <v/>
      </c>
      <c r="O207" s="328" t="str">
        <f>IFERROR(VLOOKUP(O206,'P1'!$B:$AP,41,FALSE),"")</f>
        <v/>
      </c>
      <c r="P207" s="328" t="str">
        <f>IFERROR(VLOOKUP(P206,'P1'!$B:$AP,41,FALSE),"")</f>
        <v/>
      </c>
      <c r="Q207" s="328" t="str">
        <f>IFERROR(VLOOKUP(Q206,'P1'!$B:$AP,41,FALSE),"")</f>
        <v/>
      </c>
      <c r="R207" s="328" t="str">
        <f>IFERROR(VLOOKUP(R206,'P1'!$B:$AP,41,FALSE),"")</f>
        <v/>
      </c>
      <c r="S207" s="328" t="str">
        <f>IFERROR(VLOOKUP(S206,'P1'!$B:$AP,41,FALSE),"")</f>
        <v/>
      </c>
      <c r="T207" s="328" t="str">
        <f>IFERROR(VLOOKUP(T206,'P1'!$B:$AP,41,FALSE),"")</f>
        <v/>
      </c>
      <c r="U207" s="328" t="str">
        <f>IFERROR(VLOOKUP(U206,'P1'!$B:$AP,41,FALSE),"")</f>
        <v/>
      </c>
      <c r="V207" s="328" t="str">
        <f>IFERROR(VLOOKUP(V206,'P1'!$B:$AP,41,FALSE),"")</f>
        <v/>
      </c>
      <c r="W207" s="328" t="str">
        <f>IFERROR(VLOOKUP(W206,'P1'!$B:$AP,41,FALSE),"")</f>
        <v/>
      </c>
      <c r="X207" s="328" t="str">
        <f>IFERROR(VLOOKUP(X206,'P1'!$B:$AP,41,FALSE),"")</f>
        <v/>
      </c>
      <c r="Y207" s="328" t="str">
        <f>IFERROR(VLOOKUP(Y206,'P1'!$B:$AP,41,FALSE),"")</f>
        <v/>
      </c>
      <c r="Z207" s="328" t="str">
        <f>IFERROR(VLOOKUP(Z206,'P1'!$B:$AP,41,FALSE),"")</f>
        <v/>
      </c>
      <c r="AA207" s="328" t="str">
        <f>IFERROR(VLOOKUP(AA206,'P1'!$B:$AP,41,FALSE),"")</f>
        <v/>
      </c>
      <c r="AB207" s="328" t="str">
        <f>IFERROR(VLOOKUP(AB206,'P1'!$B:$AP,41,FALSE),"")</f>
        <v/>
      </c>
      <c r="AC207" s="328" t="str">
        <f>IFERROR(VLOOKUP(AC206,'P1'!$B:$AP,41,FALSE),"")</f>
        <v/>
      </c>
      <c r="AD207" s="328" t="str">
        <f>IFERROR(VLOOKUP(AD206,'P1'!$B:$AP,41,FALSE),"")</f>
        <v/>
      </c>
      <c r="AE207" s="328" t="str">
        <f>IFERROR(VLOOKUP(AE206,'P1'!$B:$AP,41,FALSE),"")</f>
        <v/>
      </c>
      <c r="AF207" s="328" t="str">
        <f>IFERROR(VLOOKUP(AF206,'P1'!$B:$AP,41,FALSE),"")</f>
        <v/>
      </c>
      <c r="AG207" s="328" t="str">
        <f>IFERROR(VLOOKUP(AG206,'P1'!$B:$AP,41,FALSE),"")</f>
        <v/>
      </c>
      <c r="AH207" s="328" t="str">
        <f>IFERROR(VLOOKUP(AH206,'P1'!$B:$AP,41,FALSE),"")</f>
        <v/>
      </c>
      <c r="AI207" s="328" t="str">
        <f>IFERROR(VLOOKUP(AI206,'P1'!$B:$AP,41,FALSE),"")</f>
        <v/>
      </c>
      <c r="AJ207" s="328" t="str">
        <f>IFERROR(VLOOKUP(AJ206,'P1'!$B:$AP,41,FALSE),"")</f>
        <v/>
      </c>
      <c r="AK207" s="328" t="str">
        <f>IFERROR(VLOOKUP(AK206,'P1'!$B:$AP,41,FALSE),"")</f>
        <v/>
      </c>
      <c r="AL207" s="328" t="str">
        <f>IFERROR(VLOOKUP(AL206,'P1'!$B:$AP,41,FALSE),"")</f>
        <v/>
      </c>
      <c r="AM207" s="328" t="str">
        <f>IFERROR(VLOOKUP(AM206,'P1'!$B:$AP,41,FALSE),"")</f>
        <v/>
      </c>
      <c r="AN207" s="549"/>
      <c r="AO207" s="527"/>
      <c r="AP207" s="553"/>
      <c r="AQ207" s="554"/>
      <c r="AR207" s="527"/>
      <c r="AS207" s="527"/>
      <c r="AT207" s="529"/>
      <c r="AU207" s="326" t="str">
        <f t="shared" ref="AU207" si="238">IFERROR(IF($D206="□",($AO206/$AK$6),($AO206/$AK$8)),"")</f>
        <v/>
      </c>
      <c r="AV207" s="326" t="str">
        <f t="shared" ref="AV207" si="239">IFERROR(IF($D206="□",($AN206/$AO$6),($AN206/$AO$8)),"")</f>
        <v/>
      </c>
      <c r="AX207" s="326" t="s">
        <v>565</v>
      </c>
      <c r="AY207" s="326" t="s">
        <v>565</v>
      </c>
    </row>
    <row r="208" spans="1:51" s="302" customFormat="1" ht="12" customHeight="1">
      <c r="A208" s="532"/>
      <c r="B208" s="535"/>
      <c r="C208" s="538"/>
      <c r="D208" s="541"/>
      <c r="E208" s="323"/>
      <c r="F208" s="546"/>
      <c r="G208" s="547"/>
      <c r="H208" s="327" t="s">
        <v>407</v>
      </c>
      <c r="I208" s="328" t="str">
        <f>IFERROR(VLOOKUP(I206,'P1'!$B:$AP,31,FALSE),"")</f>
        <v/>
      </c>
      <c r="J208" s="328" t="str">
        <f>IFERROR(VLOOKUP(J206,'P1'!$B:$AP,31,FALSE),"")</f>
        <v/>
      </c>
      <c r="K208" s="328" t="str">
        <f>IFERROR(VLOOKUP(K206,'P1'!$B:$AP,31,FALSE),"")</f>
        <v/>
      </c>
      <c r="L208" s="328" t="str">
        <f>IFERROR(VLOOKUP(L206,'P1'!$B:$AP,31,FALSE),"")</f>
        <v/>
      </c>
      <c r="M208" s="328" t="str">
        <f>IFERROR(VLOOKUP(M206,'P1'!$B:$AP,31,FALSE),"")</f>
        <v/>
      </c>
      <c r="N208" s="328" t="str">
        <f>IFERROR(VLOOKUP(N206,'P1'!$B:$AP,31,FALSE),"")</f>
        <v/>
      </c>
      <c r="O208" s="328" t="str">
        <f>IFERROR(VLOOKUP(O206,'P1'!$B:$AP,31,FALSE),"")</f>
        <v/>
      </c>
      <c r="P208" s="328" t="str">
        <f>IFERROR(VLOOKUP(P206,'P1'!$B:$AP,31,FALSE),"")</f>
        <v/>
      </c>
      <c r="Q208" s="328" t="str">
        <f>IFERROR(VLOOKUP(Q206,'P1'!$B:$AP,31,FALSE),"")</f>
        <v/>
      </c>
      <c r="R208" s="328" t="str">
        <f>IFERROR(VLOOKUP(R206,'P1'!$B:$AP,31,FALSE),"")</f>
        <v/>
      </c>
      <c r="S208" s="328" t="str">
        <f>IFERROR(VLOOKUP(S206,'P1'!$B:$AP,31,FALSE),"")</f>
        <v/>
      </c>
      <c r="T208" s="328" t="str">
        <f>IFERROR(VLOOKUP(T206,'P1'!$B:$AP,31,FALSE),"")</f>
        <v/>
      </c>
      <c r="U208" s="328" t="str">
        <f>IFERROR(VLOOKUP(U206,'P1'!$B:$AP,31,FALSE),"")</f>
        <v/>
      </c>
      <c r="V208" s="328" t="str">
        <f>IFERROR(VLOOKUP(V206,'P1'!$B:$AP,31,FALSE),"")</f>
        <v/>
      </c>
      <c r="W208" s="328" t="str">
        <f>IFERROR(VLOOKUP(W206,'P1'!$B:$AP,31,FALSE),"")</f>
        <v/>
      </c>
      <c r="X208" s="328" t="str">
        <f>IFERROR(VLOOKUP(X206,'P1'!$B:$AP,31,FALSE),"")</f>
        <v/>
      </c>
      <c r="Y208" s="328" t="str">
        <f>IFERROR(VLOOKUP(Y206,'P1'!$B:$AP,31,FALSE),"")</f>
        <v/>
      </c>
      <c r="Z208" s="328" t="str">
        <f>IFERROR(VLOOKUP(Z206,'P1'!$B:$AP,31,FALSE),"")</f>
        <v/>
      </c>
      <c r="AA208" s="328" t="str">
        <f>IFERROR(VLOOKUP(AA206,'P1'!$B:$AP,31,FALSE),"")</f>
        <v/>
      </c>
      <c r="AB208" s="328" t="str">
        <f>IFERROR(VLOOKUP(AB206,'P1'!$B:$AP,31,FALSE),"")</f>
        <v/>
      </c>
      <c r="AC208" s="328" t="str">
        <f>IFERROR(VLOOKUP(AC206,'P1'!$B:$AP,31,FALSE),"")</f>
        <v/>
      </c>
      <c r="AD208" s="328" t="str">
        <f>IFERROR(VLOOKUP(AD206,'P1'!$B:$AP,31,FALSE),"")</f>
        <v/>
      </c>
      <c r="AE208" s="328" t="str">
        <f>IFERROR(VLOOKUP(AE206,'P1'!$B:$AP,31,FALSE),"")</f>
        <v/>
      </c>
      <c r="AF208" s="328" t="str">
        <f>IFERROR(VLOOKUP(AF206,'P1'!$B:$AP,31,FALSE),"")</f>
        <v/>
      </c>
      <c r="AG208" s="328" t="str">
        <f>IFERROR(VLOOKUP(AG206,'P1'!$B:$AP,31,FALSE),"")</f>
        <v/>
      </c>
      <c r="AH208" s="328" t="str">
        <f>IFERROR(VLOOKUP(AH206,'P1'!$B:$AP,31,FALSE),"")</f>
        <v/>
      </c>
      <c r="AI208" s="328" t="str">
        <f>IFERROR(VLOOKUP(AI206,'P1'!$B:$AP,31,FALSE),"")</f>
        <v/>
      </c>
      <c r="AJ208" s="328" t="str">
        <f>IFERROR(VLOOKUP(AJ206,'P1'!$B:$AP,31,FALSE),"")</f>
        <v/>
      </c>
      <c r="AK208" s="328" t="str">
        <f>IFERROR(VLOOKUP(AK206,'P1'!$B:$AP,31,FALSE),"")</f>
        <v/>
      </c>
      <c r="AL208" s="328" t="str">
        <f>IFERROR(VLOOKUP(AL206,'P1'!$B:$AP,31,FALSE),"")</f>
        <v/>
      </c>
      <c r="AM208" s="328" t="str">
        <f>IFERROR(VLOOKUP(AM206,'P1'!$B:$AP,31,FALSE),"")</f>
        <v/>
      </c>
      <c r="AN208" s="550"/>
      <c r="AO208" s="528"/>
      <c r="AP208" s="555"/>
      <c r="AQ208" s="556"/>
      <c r="AR208" s="528"/>
      <c r="AS208" s="528"/>
      <c r="AT208" s="529"/>
      <c r="AU208" s="329"/>
      <c r="AV208" s="329"/>
      <c r="AX208" s="329"/>
      <c r="AY208" s="329"/>
    </row>
    <row r="209" spans="1:51" s="302" customFormat="1" ht="12" customHeight="1">
      <c r="A209" s="530">
        <v>63</v>
      </c>
      <c r="B209" s="533"/>
      <c r="C209" s="536"/>
      <c r="D209" s="539" t="s">
        <v>400</v>
      </c>
      <c r="E209" s="319"/>
      <c r="F209" s="542"/>
      <c r="G209" s="543"/>
      <c r="H209" s="320" t="s">
        <v>401</v>
      </c>
      <c r="I209" s="321"/>
      <c r="J209" s="321"/>
      <c r="K209" s="321"/>
      <c r="L209" s="321"/>
      <c r="M209" s="321"/>
      <c r="N209" s="321"/>
      <c r="O209" s="321"/>
      <c r="P209" s="321"/>
      <c r="Q209" s="321"/>
      <c r="R209" s="321"/>
      <c r="S209" s="321"/>
      <c r="T209" s="321"/>
      <c r="U209" s="321"/>
      <c r="V209" s="321"/>
      <c r="W209" s="321"/>
      <c r="X209" s="321"/>
      <c r="Y209" s="321"/>
      <c r="Z209" s="321"/>
      <c r="AA209" s="321"/>
      <c r="AB209" s="321"/>
      <c r="AC209" s="321"/>
      <c r="AD209" s="321"/>
      <c r="AE209" s="321"/>
      <c r="AF209" s="321"/>
      <c r="AG209" s="321"/>
      <c r="AH209" s="321"/>
      <c r="AI209" s="321"/>
      <c r="AJ209" s="321"/>
      <c r="AK209" s="321"/>
      <c r="AL209" s="321"/>
      <c r="AM209" s="321"/>
      <c r="AN209" s="548">
        <f t="shared" ref="AN209" si="240">IF(LEFT($AN$1,6)="共同生活援助",SUM(I210:AM210),SUM(I210:AM211))</f>
        <v>0</v>
      </c>
      <c r="AO209" s="526">
        <f>IF($AN$3="４週",AN209/4,AN209/(DAY(EOMONTH($I$21,0))/7))</f>
        <v>0</v>
      </c>
      <c r="AP209" s="551"/>
      <c r="AQ209" s="552"/>
      <c r="AR209" s="526" t="str">
        <f t="shared" ref="AR209" si="241">IF($AN$3="４週",AU210,AV210)</f>
        <v/>
      </c>
      <c r="AS209" s="526"/>
      <c r="AT209" s="529"/>
      <c r="AU209" s="322" t="s">
        <v>402</v>
      </c>
      <c r="AV209" s="322" t="s">
        <v>403</v>
      </c>
      <c r="AX209" s="322" t="s">
        <v>404</v>
      </c>
      <c r="AY209" s="322" t="s">
        <v>405</v>
      </c>
    </row>
    <row r="210" spans="1:51" s="302" customFormat="1" ht="12" customHeight="1">
      <c r="A210" s="531"/>
      <c r="B210" s="534"/>
      <c r="C210" s="537"/>
      <c r="D210" s="540"/>
      <c r="E210" s="323"/>
      <c r="F210" s="544"/>
      <c r="G210" s="545"/>
      <c r="H210" s="324" t="s">
        <v>406</v>
      </c>
      <c r="I210" s="328" t="str">
        <f>IFERROR(VLOOKUP(I209,'P1'!$B:$AP,41,FALSE),"")</f>
        <v/>
      </c>
      <c r="J210" s="328" t="str">
        <f>IFERROR(VLOOKUP(J209,'P1'!$B:$AP,41,FALSE),"")</f>
        <v/>
      </c>
      <c r="K210" s="328" t="str">
        <f>IFERROR(VLOOKUP(K209,'P1'!$B:$AP,41,FALSE),"")</f>
        <v/>
      </c>
      <c r="L210" s="328" t="str">
        <f>IFERROR(VLOOKUP(L209,'P1'!$B:$AP,41,FALSE),"")</f>
        <v/>
      </c>
      <c r="M210" s="328" t="str">
        <f>IFERROR(VLOOKUP(M209,'P1'!$B:$AP,41,FALSE),"")</f>
        <v/>
      </c>
      <c r="N210" s="328" t="str">
        <f>IFERROR(VLOOKUP(N209,'P1'!$B:$AP,41,FALSE),"")</f>
        <v/>
      </c>
      <c r="O210" s="328" t="str">
        <f>IFERROR(VLOOKUP(O209,'P1'!$B:$AP,41,FALSE),"")</f>
        <v/>
      </c>
      <c r="P210" s="328" t="str">
        <f>IFERROR(VLOOKUP(P209,'P1'!$B:$AP,41,FALSE),"")</f>
        <v/>
      </c>
      <c r="Q210" s="328" t="str">
        <f>IFERROR(VLOOKUP(Q209,'P1'!$B:$AP,41,FALSE),"")</f>
        <v/>
      </c>
      <c r="R210" s="328" t="str">
        <f>IFERROR(VLOOKUP(R209,'P1'!$B:$AP,41,FALSE),"")</f>
        <v/>
      </c>
      <c r="S210" s="328" t="str">
        <f>IFERROR(VLOOKUP(S209,'P1'!$B:$AP,41,FALSE),"")</f>
        <v/>
      </c>
      <c r="T210" s="328" t="str">
        <f>IFERROR(VLOOKUP(T209,'P1'!$B:$AP,41,FALSE),"")</f>
        <v/>
      </c>
      <c r="U210" s="328" t="str">
        <f>IFERROR(VLOOKUP(U209,'P1'!$B:$AP,41,FALSE),"")</f>
        <v/>
      </c>
      <c r="V210" s="328" t="str">
        <f>IFERROR(VLOOKUP(V209,'P1'!$B:$AP,41,FALSE),"")</f>
        <v/>
      </c>
      <c r="W210" s="328" t="str">
        <f>IFERROR(VLOOKUP(W209,'P1'!$B:$AP,41,FALSE),"")</f>
        <v/>
      </c>
      <c r="X210" s="328" t="str">
        <f>IFERROR(VLOOKUP(X209,'P1'!$B:$AP,41,FALSE),"")</f>
        <v/>
      </c>
      <c r="Y210" s="328" t="str">
        <f>IFERROR(VLOOKUP(Y209,'P1'!$B:$AP,41,FALSE),"")</f>
        <v/>
      </c>
      <c r="Z210" s="328" t="str">
        <f>IFERROR(VLOOKUP(Z209,'P1'!$B:$AP,41,FALSE),"")</f>
        <v/>
      </c>
      <c r="AA210" s="328" t="str">
        <f>IFERROR(VLOOKUP(AA209,'P1'!$B:$AP,41,FALSE),"")</f>
        <v/>
      </c>
      <c r="AB210" s="328" t="str">
        <f>IFERROR(VLOOKUP(AB209,'P1'!$B:$AP,41,FALSE),"")</f>
        <v/>
      </c>
      <c r="AC210" s="328" t="str">
        <f>IFERROR(VLOOKUP(AC209,'P1'!$B:$AP,41,FALSE),"")</f>
        <v/>
      </c>
      <c r="AD210" s="328" t="str">
        <f>IFERROR(VLOOKUP(AD209,'P1'!$B:$AP,41,FALSE),"")</f>
        <v/>
      </c>
      <c r="AE210" s="328" t="str">
        <f>IFERROR(VLOOKUP(AE209,'P1'!$B:$AP,41,FALSE),"")</f>
        <v/>
      </c>
      <c r="AF210" s="328" t="str">
        <f>IFERROR(VLOOKUP(AF209,'P1'!$B:$AP,41,FALSE),"")</f>
        <v/>
      </c>
      <c r="AG210" s="328" t="str">
        <f>IFERROR(VLOOKUP(AG209,'P1'!$B:$AP,41,FALSE),"")</f>
        <v/>
      </c>
      <c r="AH210" s="328" t="str">
        <f>IFERROR(VLOOKUP(AH209,'P1'!$B:$AP,41,FALSE),"")</f>
        <v/>
      </c>
      <c r="AI210" s="328" t="str">
        <f>IFERROR(VLOOKUP(AI209,'P1'!$B:$AP,41,FALSE),"")</f>
        <v/>
      </c>
      <c r="AJ210" s="328" t="str">
        <f>IFERROR(VLOOKUP(AJ209,'P1'!$B:$AP,41,FALSE),"")</f>
        <v/>
      </c>
      <c r="AK210" s="328" t="str">
        <f>IFERROR(VLOOKUP(AK209,'P1'!$B:$AP,41,FALSE),"")</f>
        <v/>
      </c>
      <c r="AL210" s="328" t="str">
        <f>IFERROR(VLOOKUP(AL209,'P1'!$B:$AP,41,FALSE),"")</f>
        <v/>
      </c>
      <c r="AM210" s="328" t="str">
        <f>IFERROR(VLOOKUP(AM209,'P1'!$B:$AP,41,FALSE),"")</f>
        <v/>
      </c>
      <c r="AN210" s="549"/>
      <c r="AO210" s="527"/>
      <c r="AP210" s="553"/>
      <c r="AQ210" s="554"/>
      <c r="AR210" s="527"/>
      <c r="AS210" s="527"/>
      <c r="AT210" s="529"/>
      <c r="AU210" s="326" t="str">
        <f t="shared" ref="AU210" si="242">IFERROR(IF($D209="□",($AO209/$AK$6),($AO209/$AK$8)),"")</f>
        <v/>
      </c>
      <c r="AV210" s="326" t="str">
        <f t="shared" ref="AV210" si="243">IFERROR(IF($D209="□",($AN209/$AO$6),($AN209/$AO$8)),"")</f>
        <v/>
      </c>
      <c r="AX210" s="326" t="s">
        <v>565</v>
      </c>
      <c r="AY210" s="326" t="s">
        <v>565</v>
      </c>
    </row>
    <row r="211" spans="1:51" s="302" customFormat="1" ht="12" customHeight="1">
      <c r="A211" s="532"/>
      <c r="B211" s="535"/>
      <c r="C211" s="538"/>
      <c r="D211" s="541"/>
      <c r="E211" s="323"/>
      <c r="F211" s="546"/>
      <c r="G211" s="547"/>
      <c r="H211" s="327" t="s">
        <v>407</v>
      </c>
      <c r="I211" s="328" t="str">
        <f>IFERROR(VLOOKUP(I209,'P1'!$B:$AP,31,FALSE),"")</f>
        <v/>
      </c>
      <c r="J211" s="328" t="str">
        <f>IFERROR(VLOOKUP(J209,'P1'!$B:$AP,31,FALSE),"")</f>
        <v/>
      </c>
      <c r="K211" s="328" t="str">
        <f>IFERROR(VLOOKUP(K209,'P1'!$B:$AP,31,FALSE),"")</f>
        <v/>
      </c>
      <c r="L211" s="328" t="str">
        <f>IFERROR(VLOOKUP(L209,'P1'!$B:$AP,31,FALSE),"")</f>
        <v/>
      </c>
      <c r="M211" s="328" t="str">
        <f>IFERROR(VLOOKUP(M209,'P1'!$B:$AP,31,FALSE),"")</f>
        <v/>
      </c>
      <c r="N211" s="328" t="str">
        <f>IFERROR(VLOOKUP(N209,'P1'!$B:$AP,31,FALSE),"")</f>
        <v/>
      </c>
      <c r="O211" s="328" t="str">
        <f>IFERROR(VLOOKUP(O209,'P1'!$B:$AP,31,FALSE),"")</f>
        <v/>
      </c>
      <c r="P211" s="328" t="str">
        <f>IFERROR(VLOOKUP(P209,'P1'!$B:$AP,31,FALSE),"")</f>
        <v/>
      </c>
      <c r="Q211" s="328" t="str">
        <f>IFERROR(VLOOKUP(Q209,'P1'!$B:$AP,31,FALSE),"")</f>
        <v/>
      </c>
      <c r="R211" s="328" t="str">
        <f>IFERROR(VLOOKUP(R209,'P1'!$B:$AP,31,FALSE),"")</f>
        <v/>
      </c>
      <c r="S211" s="328" t="str">
        <f>IFERROR(VLOOKUP(S209,'P1'!$B:$AP,31,FALSE),"")</f>
        <v/>
      </c>
      <c r="T211" s="328" t="str">
        <f>IFERROR(VLOOKUP(T209,'P1'!$B:$AP,31,FALSE),"")</f>
        <v/>
      </c>
      <c r="U211" s="328" t="str">
        <f>IFERROR(VLOOKUP(U209,'P1'!$B:$AP,31,FALSE),"")</f>
        <v/>
      </c>
      <c r="V211" s="328" t="str">
        <f>IFERROR(VLOOKUP(V209,'P1'!$B:$AP,31,FALSE),"")</f>
        <v/>
      </c>
      <c r="W211" s="328" t="str">
        <f>IFERROR(VLOOKUP(W209,'P1'!$B:$AP,31,FALSE),"")</f>
        <v/>
      </c>
      <c r="X211" s="328" t="str">
        <f>IFERROR(VLOOKUP(X209,'P1'!$B:$AP,31,FALSE),"")</f>
        <v/>
      </c>
      <c r="Y211" s="328" t="str">
        <f>IFERROR(VLOOKUP(Y209,'P1'!$B:$AP,31,FALSE),"")</f>
        <v/>
      </c>
      <c r="Z211" s="328" t="str">
        <f>IFERROR(VLOOKUP(Z209,'P1'!$B:$AP,31,FALSE),"")</f>
        <v/>
      </c>
      <c r="AA211" s="328" t="str">
        <f>IFERROR(VLOOKUP(AA209,'P1'!$B:$AP,31,FALSE),"")</f>
        <v/>
      </c>
      <c r="AB211" s="328" t="str">
        <f>IFERROR(VLOOKUP(AB209,'P1'!$B:$AP,31,FALSE),"")</f>
        <v/>
      </c>
      <c r="AC211" s="328" t="str">
        <f>IFERROR(VLOOKUP(AC209,'P1'!$B:$AP,31,FALSE),"")</f>
        <v/>
      </c>
      <c r="AD211" s="328" t="str">
        <f>IFERROR(VLOOKUP(AD209,'P1'!$B:$AP,31,FALSE),"")</f>
        <v/>
      </c>
      <c r="AE211" s="328" t="str">
        <f>IFERROR(VLOOKUP(AE209,'P1'!$B:$AP,31,FALSE),"")</f>
        <v/>
      </c>
      <c r="AF211" s="328" t="str">
        <f>IFERROR(VLOOKUP(AF209,'P1'!$B:$AP,31,FALSE),"")</f>
        <v/>
      </c>
      <c r="AG211" s="328" t="str">
        <f>IFERROR(VLOOKUP(AG209,'P1'!$B:$AP,31,FALSE),"")</f>
        <v/>
      </c>
      <c r="AH211" s="328" t="str">
        <f>IFERROR(VLOOKUP(AH209,'P1'!$B:$AP,31,FALSE),"")</f>
        <v/>
      </c>
      <c r="AI211" s="328" t="str">
        <f>IFERROR(VLOOKUP(AI209,'P1'!$B:$AP,31,FALSE),"")</f>
        <v/>
      </c>
      <c r="AJ211" s="328" t="str">
        <f>IFERROR(VLOOKUP(AJ209,'P1'!$B:$AP,31,FALSE),"")</f>
        <v/>
      </c>
      <c r="AK211" s="328" t="str">
        <f>IFERROR(VLOOKUP(AK209,'P1'!$B:$AP,31,FALSE),"")</f>
        <v/>
      </c>
      <c r="AL211" s="328" t="str">
        <f>IFERROR(VLOOKUP(AL209,'P1'!$B:$AP,31,FALSE),"")</f>
        <v/>
      </c>
      <c r="AM211" s="328" t="str">
        <f>IFERROR(VLOOKUP(AM209,'P1'!$B:$AP,31,FALSE),"")</f>
        <v/>
      </c>
      <c r="AN211" s="550"/>
      <c r="AO211" s="528"/>
      <c r="AP211" s="555"/>
      <c r="AQ211" s="556"/>
      <c r="AR211" s="528"/>
      <c r="AS211" s="528"/>
      <c r="AT211" s="529"/>
      <c r="AU211" s="329"/>
      <c r="AV211" s="329"/>
      <c r="AX211" s="329"/>
      <c r="AY211" s="329"/>
    </row>
    <row r="212" spans="1:51" s="302" customFormat="1" ht="12" customHeight="1">
      <c r="A212" s="530">
        <v>64</v>
      </c>
      <c r="B212" s="533"/>
      <c r="C212" s="536"/>
      <c r="D212" s="539" t="s">
        <v>400</v>
      </c>
      <c r="E212" s="319"/>
      <c r="F212" s="542"/>
      <c r="G212" s="543"/>
      <c r="H212" s="320" t="s">
        <v>401</v>
      </c>
      <c r="I212" s="321"/>
      <c r="J212" s="321"/>
      <c r="K212" s="321"/>
      <c r="L212" s="321"/>
      <c r="M212" s="321"/>
      <c r="N212" s="321"/>
      <c r="O212" s="321"/>
      <c r="P212" s="321"/>
      <c r="Q212" s="321"/>
      <c r="R212" s="321"/>
      <c r="S212" s="321"/>
      <c r="T212" s="321"/>
      <c r="U212" s="321"/>
      <c r="V212" s="321"/>
      <c r="W212" s="321"/>
      <c r="X212" s="321"/>
      <c r="Y212" s="321"/>
      <c r="Z212" s="321"/>
      <c r="AA212" s="321"/>
      <c r="AB212" s="321"/>
      <c r="AC212" s="321"/>
      <c r="AD212" s="321"/>
      <c r="AE212" s="321"/>
      <c r="AF212" s="321"/>
      <c r="AG212" s="321"/>
      <c r="AH212" s="321"/>
      <c r="AI212" s="321"/>
      <c r="AJ212" s="321"/>
      <c r="AK212" s="321"/>
      <c r="AL212" s="321"/>
      <c r="AM212" s="321"/>
      <c r="AN212" s="548">
        <f t="shared" ref="AN212" si="244">IF(LEFT($AN$1,6)="共同生活援助",SUM(I213:AM213),SUM(I213:AM214))</f>
        <v>0</v>
      </c>
      <c r="AO212" s="526">
        <f>IF($AN$3="４週",AN212/4,AN212/(DAY(EOMONTH($I$21,0))/7))</f>
        <v>0</v>
      </c>
      <c r="AP212" s="551"/>
      <c r="AQ212" s="552"/>
      <c r="AR212" s="526" t="str">
        <f t="shared" ref="AR212" si="245">IF($AN$3="４週",AU213,AV213)</f>
        <v/>
      </c>
      <c r="AS212" s="526"/>
      <c r="AT212" s="529"/>
      <c r="AU212" s="322" t="s">
        <v>402</v>
      </c>
      <c r="AV212" s="322" t="s">
        <v>403</v>
      </c>
      <c r="AX212" s="322" t="s">
        <v>404</v>
      </c>
      <c r="AY212" s="322" t="s">
        <v>405</v>
      </c>
    </row>
    <row r="213" spans="1:51" s="302" customFormat="1" ht="12" customHeight="1">
      <c r="A213" s="531"/>
      <c r="B213" s="534"/>
      <c r="C213" s="537"/>
      <c r="D213" s="540"/>
      <c r="E213" s="323"/>
      <c r="F213" s="544"/>
      <c r="G213" s="545"/>
      <c r="H213" s="324" t="s">
        <v>406</v>
      </c>
      <c r="I213" s="328" t="str">
        <f>IFERROR(VLOOKUP(I212,'P1'!$B:$AP,41,FALSE),"")</f>
        <v/>
      </c>
      <c r="J213" s="328" t="str">
        <f>IFERROR(VLOOKUP(J212,'P1'!$B:$AP,41,FALSE),"")</f>
        <v/>
      </c>
      <c r="K213" s="328" t="str">
        <f>IFERROR(VLOOKUP(K212,'P1'!$B:$AP,41,FALSE),"")</f>
        <v/>
      </c>
      <c r="L213" s="328" t="str">
        <f>IFERROR(VLOOKUP(L212,'P1'!$B:$AP,41,FALSE),"")</f>
        <v/>
      </c>
      <c r="M213" s="328" t="str">
        <f>IFERROR(VLOOKUP(M212,'P1'!$B:$AP,41,FALSE),"")</f>
        <v/>
      </c>
      <c r="N213" s="328" t="str">
        <f>IFERROR(VLOOKUP(N212,'P1'!$B:$AP,41,FALSE),"")</f>
        <v/>
      </c>
      <c r="O213" s="328" t="str">
        <f>IFERROR(VLOOKUP(O212,'P1'!$B:$AP,41,FALSE),"")</f>
        <v/>
      </c>
      <c r="P213" s="328" t="str">
        <f>IFERROR(VLOOKUP(P212,'P1'!$B:$AP,41,FALSE),"")</f>
        <v/>
      </c>
      <c r="Q213" s="328" t="str">
        <f>IFERROR(VLOOKUP(Q212,'P1'!$B:$AP,41,FALSE),"")</f>
        <v/>
      </c>
      <c r="R213" s="328" t="str">
        <f>IFERROR(VLOOKUP(R212,'P1'!$B:$AP,41,FALSE),"")</f>
        <v/>
      </c>
      <c r="S213" s="328" t="str">
        <f>IFERROR(VLOOKUP(S212,'P1'!$B:$AP,41,FALSE),"")</f>
        <v/>
      </c>
      <c r="T213" s="328" t="str">
        <f>IFERROR(VLOOKUP(T212,'P1'!$B:$AP,41,FALSE),"")</f>
        <v/>
      </c>
      <c r="U213" s="328" t="str">
        <f>IFERROR(VLOOKUP(U212,'P1'!$B:$AP,41,FALSE),"")</f>
        <v/>
      </c>
      <c r="V213" s="328" t="str">
        <f>IFERROR(VLOOKUP(V212,'P1'!$B:$AP,41,FALSE),"")</f>
        <v/>
      </c>
      <c r="W213" s="328" t="str">
        <f>IFERROR(VLOOKUP(W212,'P1'!$B:$AP,41,FALSE),"")</f>
        <v/>
      </c>
      <c r="X213" s="328" t="str">
        <f>IFERROR(VLOOKUP(X212,'P1'!$B:$AP,41,FALSE),"")</f>
        <v/>
      </c>
      <c r="Y213" s="328" t="str">
        <f>IFERROR(VLOOKUP(Y212,'P1'!$B:$AP,41,FALSE),"")</f>
        <v/>
      </c>
      <c r="Z213" s="328" t="str">
        <f>IFERROR(VLOOKUP(Z212,'P1'!$B:$AP,41,FALSE),"")</f>
        <v/>
      </c>
      <c r="AA213" s="328" t="str">
        <f>IFERROR(VLOOKUP(AA212,'P1'!$B:$AP,41,FALSE),"")</f>
        <v/>
      </c>
      <c r="AB213" s="328" t="str">
        <f>IFERROR(VLOOKUP(AB212,'P1'!$B:$AP,41,FALSE),"")</f>
        <v/>
      </c>
      <c r="AC213" s="328" t="str">
        <f>IFERROR(VLOOKUP(AC212,'P1'!$B:$AP,41,FALSE),"")</f>
        <v/>
      </c>
      <c r="AD213" s="328" t="str">
        <f>IFERROR(VLOOKUP(AD212,'P1'!$B:$AP,41,FALSE),"")</f>
        <v/>
      </c>
      <c r="AE213" s="328" t="str">
        <f>IFERROR(VLOOKUP(AE212,'P1'!$B:$AP,41,FALSE),"")</f>
        <v/>
      </c>
      <c r="AF213" s="328" t="str">
        <f>IFERROR(VLOOKUP(AF212,'P1'!$B:$AP,41,FALSE),"")</f>
        <v/>
      </c>
      <c r="AG213" s="328" t="str">
        <f>IFERROR(VLOOKUP(AG212,'P1'!$B:$AP,41,FALSE),"")</f>
        <v/>
      </c>
      <c r="AH213" s="328" t="str">
        <f>IFERROR(VLOOKUP(AH212,'P1'!$B:$AP,41,FALSE),"")</f>
        <v/>
      </c>
      <c r="AI213" s="328" t="str">
        <f>IFERROR(VLOOKUP(AI212,'P1'!$B:$AP,41,FALSE),"")</f>
        <v/>
      </c>
      <c r="AJ213" s="328" t="str">
        <f>IFERROR(VLOOKUP(AJ212,'P1'!$B:$AP,41,FALSE),"")</f>
        <v/>
      </c>
      <c r="AK213" s="328" t="str">
        <f>IFERROR(VLOOKUP(AK212,'P1'!$B:$AP,41,FALSE),"")</f>
        <v/>
      </c>
      <c r="AL213" s="328" t="str">
        <f>IFERROR(VLOOKUP(AL212,'P1'!$B:$AP,41,FALSE),"")</f>
        <v/>
      </c>
      <c r="AM213" s="328" t="str">
        <f>IFERROR(VLOOKUP(AM212,'P1'!$B:$AP,41,FALSE),"")</f>
        <v/>
      </c>
      <c r="AN213" s="549"/>
      <c r="AO213" s="527"/>
      <c r="AP213" s="553"/>
      <c r="AQ213" s="554"/>
      <c r="AR213" s="527"/>
      <c r="AS213" s="527"/>
      <c r="AT213" s="529"/>
      <c r="AU213" s="326" t="str">
        <f t="shared" ref="AU213" si="246">IFERROR(IF($D212="□",($AO212/$AK$6),($AO212/$AK$8)),"")</f>
        <v/>
      </c>
      <c r="AV213" s="326" t="str">
        <f t="shared" ref="AV213" si="247">IFERROR(IF($D212="□",($AN212/$AO$6),($AN212/$AO$8)),"")</f>
        <v/>
      </c>
      <c r="AX213" s="326" t="s">
        <v>565</v>
      </c>
      <c r="AY213" s="326" t="s">
        <v>565</v>
      </c>
    </row>
    <row r="214" spans="1:51" s="302" customFormat="1" ht="12" customHeight="1">
      <c r="A214" s="532"/>
      <c r="B214" s="535"/>
      <c r="C214" s="538"/>
      <c r="D214" s="541"/>
      <c r="E214" s="323"/>
      <c r="F214" s="546"/>
      <c r="G214" s="547"/>
      <c r="H214" s="327" t="s">
        <v>407</v>
      </c>
      <c r="I214" s="328" t="str">
        <f>IFERROR(VLOOKUP(I212,'P1'!$B:$AP,31,FALSE),"")</f>
        <v/>
      </c>
      <c r="J214" s="328" t="str">
        <f>IFERROR(VLOOKUP(J212,'P1'!$B:$AP,31,FALSE),"")</f>
        <v/>
      </c>
      <c r="K214" s="328" t="str">
        <f>IFERROR(VLOOKUP(K212,'P1'!$B:$AP,31,FALSE),"")</f>
        <v/>
      </c>
      <c r="L214" s="328" t="str">
        <f>IFERROR(VLOOKUP(L212,'P1'!$B:$AP,31,FALSE),"")</f>
        <v/>
      </c>
      <c r="M214" s="328" t="str">
        <f>IFERROR(VLOOKUP(M212,'P1'!$B:$AP,31,FALSE),"")</f>
        <v/>
      </c>
      <c r="N214" s="328" t="str">
        <f>IFERROR(VLOOKUP(N212,'P1'!$B:$AP,31,FALSE),"")</f>
        <v/>
      </c>
      <c r="O214" s="328" t="str">
        <f>IFERROR(VLOOKUP(O212,'P1'!$B:$AP,31,FALSE),"")</f>
        <v/>
      </c>
      <c r="P214" s="328" t="str">
        <f>IFERROR(VLOOKUP(P212,'P1'!$B:$AP,31,FALSE),"")</f>
        <v/>
      </c>
      <c r="Q214" s="328" t="str">
        <f>IFERROR(VLOOKUP(Q212,'P1'!$B:$AP,31,FALSE),"")</f>
        <v/>
      </c>
      <c r="R214" s="328" t="str">
        <f>IFERROR(VLOOKUP(R212,'P1'!$B:$AP,31,FALSE),"")</f>
        <v/>
      </c>
      <c r="S214" s="328" t="str">
        <f>IFERROR(VLOOKUP(S212,'P1'!$B:$AP,31,FALSE),"")</f>
        <v/>
      </c>
      <c r="T214" s="328" t="str">
        <f>IFERROR(VLOOKUP(T212,'P1'!$B:$AP,31,FALSE),"")</f>
        <v/>
      </c>
      <c r="U214" s="328" t="str">
        <f>IFERROR(VLOOKUP(U212,'P1'!$B:$AP,31,FALSE),"")</f>
        <v/>
      </c>
      <c r="V214" s="328" t="str">
        <f>IFERROR(VLOOKUP(V212,'P1'!$B:$AP,31,FALSE),"")</f>
        <v/>
      </c>
      <c r="W214" s="328" t="str">
        <f>IFERROR(VLOOKUP(W212,'P1'!$B:$AP,31,FALSE),"")</f>
        <v/>
      </c>
      <c r="X214" s="328" t="str">
        <f>IFERROR(VLOOKUP(X212,'P1'!$B:$AP,31,FALSE),"")</f>
        <v/>
      </c>
      <c r="Y214" s="328" t="str">
        <f>IFERROR(VLOOKUP(Y212,'P1'!$B:$AP,31,FALSE),"")</f>
        <v/>
      </c>
      <c r="Z214" s="328" t="str">
        <f>IFERROR(VLOOKUP(Z212,'P1'!$B:$AP,31,FALSE),"")</f>
        <v/>
      </c>
      <c r="AA214" s="328" t="str">
        <f>IFERROR(VLOOKUP(AA212,'P1'!$B:$AP,31,FALSE),"")</f>
        <v/>
      </c>
      <c r="AB214" s="328" t="str">
        <f>IFERROR(VLOOKUP(AB212,'P1'!$B:$AP,31,FALSE),"")</f>
        <v/>
      </c>
      <c r="AC214" s="328" t="str">
        <f>IFERROR(VLOOKUP(AC212,'P1'!$B:$AP,31,FALSE),"")</f>
        <v/>
      </c>
      <c r="AD214" s="328" t="str">
        <f>IFERROR(VLOOKUP(AD212,'P1'!$B:$AP,31,FALSE),"")</f>
        <v/>
      </c>
      <c r="AE214" s="328" t="str">
        <f>IFERROR(VLOOKUP(AE212,'P1'!$B:$AP,31,FALSE),"")</f>
        <v/>
      </c>
      <c r="AF214" s="328" t="str">
        <f>IFERROR(VLOOKUP(AF212,'P1'!$B:$AP,31,FALSE),"")</f>
        <v/>
      </c>
      <c r="AG214" s="328" t="str">
        <f>IFERROR(VLOOKUP(AG212,'P1'!$B:$AP,31,FALSE),"")</f>
        <v/>
      </c>
      <c r="AH214" s="328" t="str">
        <f>IFERROR(VLOOKUP(AH212,'P1'!$B:$AP,31,FALSE),"")</f>
        <v/>
      </c>
      <c r="AI214" s="328" t="str">
        <f>IFERROR(VLOOKUP(AI212,'P1'!$B:$AP,31,FALSE),"")</f>
        <v/>
      </c>
      <c r="AJ214" s="328" t="str">
        <f>IFERROR(VLOOKUP(AJ212,'P1'!$B:$AP,31,FALSE),"")</f>
        <v/>
      </c>
      <c r="AK214" s="328" t="str">
        <f>IFERROR(VLOOKUP(AK212,'P1'!$B:$AP,31,FALSE),"")</f>
        <v/>
      </c>
      <c r="AL214" s="328" t="str">
        <f>IFERROR(VLOOKUP(AL212,'P1'!$B:$AP,31,FALSE),"")</f>
        <v/>
      </c>
      <c r="AM214" s="328" t="str">
        <f>IFERROR(VLOOKUP(AM212,'P1'!$B:$AP,31,FALSE),"")</f>
        <v/>
      </c>
      <c r="AN214" s="550"/>
      <c r="AO214" s="528"/>
      <c r="AP214" s="555"/>
      <c r="AQ214" s="556"/>
      <c r="AR214" s="528"/>
      <c r="AS214" s="528"/>
      <c r="AT214" s="529"/>
      <c r="AU214" s="329"/>
      <c r="AV214" s="329"/>
      <c r="AX214" s="329"/>
      <c r="AY214" s="329"/>
    </row>
    <row r="215" spans="1:51" s="302" customFormat="1" ht="12" customHeight="1">
      <c r="A215" s="530">
        <v>65</v>
      </c>
      <c r="B215" s="533"/>
      <c r="C215" s="536"/>
      <c r="D215" s="539" t="s">
        <v>400</v>
      </c>
      <c r="E215" s="319"/>
      <c r="F215" s="542"/>
      <c r="G215" s="543"/>
      <c r="H215" s="320" t="s">
        <v>401</v>
      </c>
      <c r="I215" s="321"/>
      <c r="J215" s="321"/>
      <c r="K215" s="321"/>
      <c r="L215" s="321"/>
      <c r="M215" s="321"/>
      <c r="N215" s="321"/>
      <c r="O215" s="321"/>
      <c r="P215" s="321"/>
      <c r="Q215" s="321"/>
      <c r="R215" s="321"/>
      <c r="S215" s="321"/>
      <c r="T215" s="321"/>
      <c r="U215" s="321"/>
      <c r="V215" s="321"/>
      <c r="W215" s="321"/>
      <c r="X215" s="321"/>
      <c r="Y215" s="321"/>
      <c r="Z215" s="321"/>
      <c r="AA215" s="321"/>
      <c r="AB215" s="321"/>
      <c r="AC215" s="321"/>
      <c r="AD215" s="321"/>
      <c r="AE215" s="321"/>
      <c r="AF215" s="321"/>
      <c r="AG215" s="321"/>
      <c r="AH215" s="321"/>
      <c r="AI215" s="321"/>
      <c r="AJ215" s="321"/>
      <c r="AK215" s="321"/>
      <c r="AL215" s="321"/>
      <c r="AM215" s="321"/>
      <c r="AN215" s="548">
        <f t="shared" ref="AN215" si="248">IF(LEFT($AN$1,6)="共同生活援助",SUM(I216:AM216),SUM(I216:AM217))</f>
        <v>0</v>
      </c>
      <c r="AO215" s="526">
        <f>IF($AN$3="４週",AN215/4,AN215/(DAY(EOMONTH($I$21,0))/7))</f>
        <v>0</v>
      </c>
      <c r="AP215" s="551"/>
      <c r="AQ215" s="552"/>
      <c r="AR215" s="526" t="str">
        <f t="shared" ref="AR215" si="249">IF($AN$3="４週",AU216,AV216)</f>
        <v/>
      </c>
      <c r="AS215" s="526"/>
      <c r="AT215" s="529"/>
      <c r="AU215" s="322" t="s">
        <v>402</v>
      </c>
      <c r="AV215" s="322" t="s">
        <v>403</v>
      </c>
      <c r="AX215" s="322" t="s">
        <v>404</v>
      </c>
      <c r="AY215" s="322" t="s">
        <v>405</v>
      </c>
    </row>
    <row r="216" spans="1:51" s="302" customFormat="1" ht="12" customHeight="1">
      <c r="A216" s="531"/>
      <c r="B216" s="534"/>
      <c r="C216" s="537"/>
      <c r="D216" s="540"/>
      <c r="E216" s="323"/>
      <c r="F216" s="544"/>
      <c r="G216" s="545"/>
      <c r="H216" s="324" t="s">
        <v>406</v>
      </c>
      <c r="I216" s="328" t="str">
        <f>IFERROR(VLOOKUP(I215,'P1'!$B:$AP,41,FALSE),"")</f>
        <v/>
      </c>
      <c r="J216" s="328" t="str">
        <f>IFERROR(VLOOKUP(J215,'P1'!$B:$AP,41,FALSE),"")</f>
        <v/>
      </c>
      <c r="K216" s="328" t="str">
        <f>IFERROR(VLOOKUP(K215,'P1'!$B:$AP,41,FALSE),"")</f>
        <v/>
      </c>
      <c r="L216" s="328" t="str">
        <f>IFERROR(VLOOKUP(L215,'P1'!$B:$AP,41,FALSE),"")</f>
        <v/>
      </c>
      <c r="M216" s="328" t="str">
        <f>IFERROR(VLOOKUP(M215,'P1'!$B:$AP,41,FALSE),"")</f>
        <v/>
      </c>
      <c r="N216" s="328" t="str">
        <f>IFERROR(VLOOKUP(N215,'P1'!$B:$AP,41,FALSE),"")</f>
        <v/>
      </c>
      <c r="O216" s="328" t="str">
        <f>IFERROR(VLOOKUP(O215,'P1'!$B:$AP,41,FALSE),"")</f>
        <v/>
      </c>
      <c r="P216" s="328" t="str">
        <f>IFERROR(VLOOKUP(P215,'P1'!$B:$AP,41,FALSE),"")</f>
        <v/>
      </c>
      <c r="Q216" s="328" t="str">
        <f>IFERROR(VLOOKUP(Q215,'P1'!$B:$AP,41,FALSE),"")</f>
        <v/>
      </c>
      <c r="R216" s="328" t="str">
        <f>IFERROR(VLOOKUP(R215,'P1'!$B:$AP,41,FALSE),"")</f>
        <v/>
      </c>
      <c r="S216" s="328" t="str">
        <f>IFERROR(VLOOKUP(S215,'P1'!$B:$AP,41,FALSE),"")</f>
        <v/>
      </c>
      <c r="T216" s="328" t="str">
        <f>IFERROR(VLOOKUP(T215,'P1'!$B:$AP,41,FALSE),"")</f>
        <v/>
      </c>
      <c r="U216" s="328" t="str">
        <f>IFERROR(VLOOKUP(U215,'P1'!$B:$AP,41,FALSE),"")</f>
        <v/>
      </c>
      <c r="V216" s="328" t="str">
        <f>IFERROR(VLOOKUP(V215,'P1'!$B:$AP,41,FALSE),"")</f>
        <v/>
      </c>
      <c r="W216" s="328" t="str">
        <f>IFERROR(VLOOKUP(W215,'P1'!$B:$AP,41,FALSE),"")</f>
        <v/>
      </c>
      <c r="X216" s="328" t="str">
        <f>IFERROR(VLOOKUP(X215,'P1'!$B:$AP,41,FALSE),"")</f>
        <v/>
      </c>
      <c r="Y216" s="328" t="str">
        <f>IFERROR(VLOOKUP(Y215,'P1'!$B:$AP,41,FALSE),"")</f>
        <v/>
      </c>
      <c r="Z216" s="328" t="str">
        <f>IFERROR(VLOOKUP(Z215,'P1'!$B:$AP,41,FALSE),"")</f>
        <v/>
      </c>
      <c r="AA216" s="328" t="str">
        <f>IFERROR(VLOOKUP(AA215,'P1'!$B:$AP,41,FALSE),"")</f>
        <v/>
      </c>
      <c r="AB216" s="328" t="str">
        <f>IFERROR(VLOOKUP(AB215,'P1'!$B:$AP,41,FALSE),"")</f>
        <v/>
      </c>
      <c r="AC216" s="328" t="str">
        <f>IFERROR(VLOOKUP(AC215,'P1'!$B:$AP,41,FALSE),"")</f>
        <v/>
      </c>
      <c r="AD216" s="328" t="str">
        <f>IFERROR(VLOOKUP(AD215,'P1'!$B:$AP,41,FALSE),"")</f>
        <v/>
      </c>
      <c r="AE216" s="328" t="str">
        <f>IFERROR(VLOOKUP(AE215,'P1'!$B:$AP,41,FALSE),"")</f>
        <v/>
      </c>
      <c r="AF216" s="328" t="str">
        <f>IFERROR(VLOOKUP(AF215,'P1'!$B:$AP,41,FALSE),"")</f>
        <v/>
      </c>
      <c r="AG216" s="328" t="str">
        <f>IFERROR(VLOOKUP(AG215,'P1'!$B:$AP,41,FALSE),"")</f>
        <v/>
      </c>
      <c r="AH216" s="328" t="str">
        <f>IFERROR(VLOOKUP(AH215,'P1'!$B:$AP,41,FALSE),"")</f>
        <v/>
      </c>
      <c r="AI216" s="328" t="str">
        <f>IFERROR(VLOOKUP(AI215,'P1'!$B:$AP,41,FALSE),"")</f>
        <v/>
      </c>
      <c r="AJ216" s="328" t="str">
        <f>IFERROR(VLOOKUP(AJ215,'P1'!$B:$AP,41,FALSE),"")</f>
        <v/>
      </c>
      <c r="AK216" s="328" t="str">
        <f>IFERROR(VLOOKUP(AK215,'P1'!$B:$AP,41,FALSE),"")</f>
        <v/>
      </c>
      <c r="AL216" s="328" t="str">
        <f>IFERROR(VLOOKUP(AL215,'P1'!$B:$AP,41,FALSE),"")</f>
        <v/>
      </c>
      <c r="AM216" s="328" t="str">
        <f>IFERROR(VLOOKUP(AM215,'P1'!$B:$AP,41,FALSE),"")</f>
        <v/>
      </c>
      <c r="AN216" s="549"/>
      <c r="AO216" s="527"/>
      <c r="AP216" s="553"/>
      <c r="AQ216" s="554"/>
      <c r="AR216" s="527"/>
      <c r="AS216" s="527"/>
      <c r="AT216" s="529"/>
      <c r="AU216" s="326" t="str">
        <f t="shared" ref="AU216" si="250">IFERROR(IF($D215="□",($AO215/$AK$6),($AO215/$AK$8)),"")</f>
        <v/>
      </c>
      <c r="AV216" s="326" t="str">
        <f t="shared" ref="AV216" si="251">IFERROR(IF($D215="□",($AN215/$AO$6),($AN215/$AO$8)),"")</f>
        <v/>
      </c>
      <c r="AX216" s="326" t="s">
        <v>565</v>
      </c>
      <c r="AY216" s="326" t="s">
        <v>565</v>
      </c>
    </row>
    <row r="217" spans="1:51" s="302" customFormat="1" ht="12" customHeight="1">
      <c r="A217" s="532"/>
      <c r="B217" s="535"/>
      <c r="C217" s="538"/>
      <c r="D217" s="541"/>
      <c r="E217" s="323"/>
      <c r="F217" s="546"/>
      <c r="G217" s="547"/>
      <c r="H217" s="327" t="s">
        <v>407</v>
      </c>
      <c r="I217" s="330" t="str">
        <f>IFERROR(VLOOKUP(I215,'P1'!$B:$AP,31,FALSE),"")</f>
        <v/>
      </c>
      <c r="J217" s="328" t="str">
        <f>IFERROR(VLOOKUP(J215,'P1'!$B:$AP,31,FALSE),"")</f>
        <v/>
      </c>
      <c r="K217" s="328" t="str">
        <f>IFERROR(VLOOKUP(K215,'P1'!$B:$AP,31,FALSE),"")</f>
        <v/>
      </c>
      <c r="L217" s="328" t="str">
        <f>IFERROR(VLOOKUP(L215,'P1'!$B:$AP,31,FALSE),"")</f>
        <v/>
      </c>
      <c r="M217" s="328" t="str">
        <f>IFERROR(VLOOKUP(M215,'P1'!$B:$AP,31,FALSE),"")</f>
        <v/>
      </c>
      <c r="N217" s="328" t="str">
        <f>IFERROR(VLOOKUP(N215,'P1'!$B:$AP,31,FALSE),"")</f>
        <v/>
      </c>
      <c r="O217" s="328" t="str">
        <f>IFERROR(VLOOKUP(O215,'P1'!$B:$AP,31,FALSE),"")</f>
        <v/>
      </c>
      <c r="P217" s="328" t="str">
        <f>IFERROR(VLOOKUP(P215,'P1'!$B:$AP,31,FALSE),"")</f>
        <v/>
      </c>
      <c r="Q217" s="328" t="str">
        <f>IFERROR(VLOOKUP(Q215,'P1'!$B:$AP,31,FALSE),"")</f>
        <v/>
      </c>
      <c r="R217" s="328" t="str">
        <f>IFERROR(VLOOKUP(R215,'P1'!$B:$AP,31,FALSE),"")</f>
        <v/>
      </c>
      <c r="S217" s="328" t="str">
        <f>IFERROR(VLOOKUP(S215,'P1'!$B:$AP,31,FALSE),"")</f>
        <v/>
      </c>
      <c r="T217" s="328" t="str">
        <f>IFERROR(VLOOKUP(T215,'P1'!$B:$AP,31,FALSE),"")</f>
        <v/>
      </c>
      <c r="U217" s="328" t="str">
        <f>IFERROR(VLOOKUP(U215,'P1'!$B:$AP,31,FALSE),"")</f>
        <v/>
      </c>
      <c r="V217" s="328" t="str">
        <f>IFERROR(VLOOKUP(V215,'P1'!$B:$AP,31,FALSE),"")</f>
        <v/>
      </c>
      <c r="W217" s="328" t="str">
        <f>IFERROR(VLOOKUP(W215,'P1'!$B:$AP,31,FALSE),"")</f>
        <v/>
      </c>
      <c r="X217" s="328" t="str">
        <f>IFERROR(VLOOKUP(X215,'P1'!$B:$AP,31,FALSE),"")</f>
        <v/>
      </c>
      <c r="Y217" s="328" t="str">
        <f>IFERROR(VLOOKUP(Y215,'P1'!$B:$AP,31,FALSE),"")</f>
        <v/>
      </c>
      <c r="Z217" s="328" t="str">
        <f>IFERROR(VLOOKUP(Z215,'P1'!$B:$AP,31,FALSE),"")</f>
        <v/>
      </c>
      <c r="AA217" s="328" t="str">
        <f>IFERROR(VLOOKUP(AA215,'P1'!$B:$AP,31,FALSE),"")</f>
        <v/>
      </c>
      <c r="AB217" s="328" t="str">
        <f>IFERROR(VLOOKUP(AB215,'P1'!$B:$AP,31,FALSE),"")</f>
        <v/>
      </c>
      <c r="AC217" s="328" t="str">
        <f>IFERROR(VLOOKUP(AC215,'P1'!$B:$AP,31,FALSE),"")</f>
        <v/>
      </c>
      <c r="AD217" s="328" t="str">
        <f>IFERROR(VLOOKUP(AD215,'P1'!$B:$AP,31,FALSE),"")</f>
        <v/>
      </c>
      <c r="AE217" s="328" t="str">
        <f>IFERROR(VLOOKUP(AE215,'P1'!$B:$AP,31,FALSE),"")</f>
        <v/>
      </c>
      <c r="AF217" s="328" t="str">
        <f>IFERROR(VLOOKUP(AF215,'P1'!$B:$AP,31,FALSE),"")</f>
        <v/>
      </c>
      <c r="AG217" s="328" t="str">
        <f>IFERROR(VLOOKUP(AG215,'P1'!$B:$AP,31,FALSE),"")</f>
        <v/>
      </c>
      <c r="AH217" s="328" t="str">
        <f>IFERROR(VLOOKUP(AH215,'P1'!$B:$AP,31,FALSE),"")</f>
        <v/>
      </c>
      <c r="AI217" s="328" t="str">
        <f>IFERROR(VLOOKUP(AI215,'P1'!$B:$AP,31,FALSE),"")</f>
        <v/>
      </c>
      <c r="AJ217" s="328" t="str">
        <f>IFERROR(VLOOKUP(AJ215,'P1'!$B:$AP,31,FALSE),"")</f>
        <v/>
      </c>
      <c r="AK217" s="328" t="str">
        <f>IFERROR(VLOOKUP(AK215,'P1'!$B:$AP,31,FALSE),"")</f>
        <v/>
      </c>
      <c r="AL217" s="328" t="str">
        <f>IFERROR(VLOOKUP(AL215,'P1'!$B:$AP,31,FALSE),"")</f>
        <v/>
      </c>
      <c r="AM217" s="328" t="str">
        <f>IFERROR(VLOOKUP(AM215,'P1'!$B:$AP,31,FALSE),"")</f>
        <v/>
      </c>
      <c r="AN217" s="550"/>
      <c r="AO217" s="528"/>
      <c r="AP217" s="555"/>
      <c r="AQ217" s="556"/>
      <c r="AR217" s="528"/>
      <c r="AS217" s="528"/>
      <c r="AT217" s="529"/>
      <c r="AU217" s="329"/>
      <c r="AV217" s="329"/>
      <c r="AX217" s="329"/>
      <c r="AY217" s="329"/>
    </row>
    <row r="218" spans="1:51" s="302" customFormat="1" ht="12" customHeight="1">
      <c r="A218" s="530">
        <v>66</v>
      </c>
      <c r="B218" s="533"/>
      <c r="C218" s="536"/>
      <c r="D218" s="539" t="s">
        <v>400</v>
      </c>
      <c r="E218" s="319"/>
      <c r="F218" s="542"/>
      <c r="G218" s="543"/>
      <c r="H218" s="320" t="s">
        <v>401</v>
      </c>
      <c r="I218" s="321"/>
      <c r="J218" s="321"/>
      <c r="K218" s="321"/>
      <c r="L218" s="321"/>
      <c r="M218" s="321"/>
      <c r="N218" s="321"/>
      <c r="O218" s="321"/>
      <c r="P218" s="321"/>
      <c r="Q218" s="321"/>
      <c r="R218" s="321"/>
      <c r="S218" s="321"/>
      <c r="T218" s="321"/>
      <c r="U218" s="321"/>
      <c r="V218" s="321"/>
      <c r="W218" s="321"/>
      <c r="X218" s="321"/>
      <c r="Y218" s="321"/>
      <c r="Z218" s="321"/>
      <c r="AA218" s="321"/>
      <c r="AB218" s="321"/>
      <c r="AC218" s="321"/>
      <c r="AD218" s="321"/>
      <c r="AE218" s="321"/>
      <c r="AF218" s="321"/>
      <c r="AG218" s="321"/>
      <c r="AH218" s="321"/>
      <c r="AI218" s="321"/>
      <c r="AJ218" s="321"/>
      <c r="AK218" s="321"/>
      <c r="AL218" s="321"/>
      <c r="AM218" s="321"/>
      <c r="AN218" s="548">
        <f t="shared" ref="AN218" si="252">IF(LEFT($AN$1,6)="共同生活援助",SUM(I219:AM219),SUM(I219:AM220))</f>
        <v>0</v>
      </c>
      <c r="AO218" s="526">
        <f>IF($AN$3="４週",AN218/4,AN218/(DAY(EOMONTH($I$21,0))/7))</f>
        <v>0</v>
      </c>
      <c r="AP218" s="551"/>
      <c r="AQ218" s="552"/>
      <c r="AR218" s="526" t="str">
        <f t="shared" ref="AR218" si="253">IF($AN$3="４週",AU219,AV219)</f>
        <v/>
      </c>
      <c r="AS218" s="526"/>
      <c r="AT218" s="529"/>
      <c r="AU218" s="322" t="s">
        <v>402</v>
      </c>
      <c r="AV218" s="322" t="s">
        <v>403</v>
      </c>
      <c r="AX218" s="322" t="s">
        <v>404</v>
      </c>
      <c r="AY218" s="322" t="s">
        <v>405</v>
      </c>
    </row>
    <row r="219" spans="1:51" s="302" customFormat="1" ht="12" customHeight="1">
      <c r="A219" s="531"/>
      <c r="B219" s="534"/>
      <c r="C219" s="537"/>
      <c r="D219" s="540"/>
      <c r="E219" s="323"/>
      <c r="F219" s="544"/>
      <c r="G219" s="545"/>
      <c r="H219" s="324" t="s">
        <v>406</v>
      </c>
      <c r="I219" s="328" t="str">
        <f>IFERROR(VLOOKUP(I218,'P1'!$B:$AP,41,FALSE),"")</f>
        <v/>
      </c>
      <c r="J219" s="328" t="str">
        <f>IFERROR(VLOOKUP(J218,'P1'!$B:$AP,41,FALSE),"")</f>
        <v/>
      </c>
      <c r="K219" s="328" t="str">
        <f>IFERROR(VLOOKUP(K218,'P1'!$B:$AP,41,FALSE),"")</f>
        <v/>
      </c>
      <c r="L219" s="328" t="str">
        <f>IFERROR(VLOOKUP(L218,'P1'!$B:$AP,41,FALSE),"")</f>
        <v/>
      </c>
      <c r="M219" s="328" t="str">
        <f>IFERROR(VLOOKUP(M218,'P1'!$B:$AP,41,FALSE),"")</f>
        <v/>
      </c>
      <c r="N219" s="328" t="str">
        <f>IFERROR(VLOOKUP(N218,'P1'!$B:$AP,41,FALSE),"")</f>
        <v/>
      </c>
      <c r="O219" s="328" t="str">
        <f>IFERROR(VLOOKUP(O218,'P1'!$B:$AP,41,FALSE),"")</f>
        <v/>
      </c>
      <c r="P219" s="328" t="str">
        <f>IFERROR(VLOOKUP(P218,'P1'!$B:$AP,41,FALSE),"")</f>
        <v/>
      </c>
      <c r="Q219" s="328" t="str">
        <f>IFERROR(VLOOKUP(Q218,'P1'!$B:$AP,41,FALSE),"")</f>
        <v/>
      </c>
      <c r="R219" s="328" t="str">
        <f>IFERROR(VLOOKUP(R218,'P1'!$B:$AP,41,FALSE),"")</f>
        <v/>
      </c>
      <c r="S219" s="328" t="str">
        <f>IFERROR(VLOOKUP(S218,'P1'!$B:$AP,41,FALSE),"")</f>
        <v/>
      </c>
      <c r="T219" s="328" t="str">
        <f>IFERROR(VLOOKUP(T218,'P1'!$B:$AP,41,FALSE),"")</f>
        <v/>
      </c>
      <c r="U219" s="328" t="str">
        <f>IFERROR(VLOOKUP(U218,'P1'!$B:$AP,41,FALSE),"")</f>
        <v/>
      </c>
      <c r="V219" s="328" t="str">
        <f>IFERROR(VLOOKUP(V218,'P1'!$B:$AP,41,FALSE),"")</f>
        <v/>
      </c>
      <c r="W219" s="328" t="str">
        <f>IFERROR(VLOOKUP(W218,'P1'!$B:$AP,41,FALSE),"")</f>
        <v/>
      </c>
      <c r="X219" s="328" t="str">
        <f>IFERROR(VLOOKUP(X218,'P1'!$B:$AP,41,FALSE),"")</f>
        <v/>
      </c>
      <c r="Y219" s="328" t="str">
        <f>IFERROR(VLOOKUP(Y218,'P1'!$B:$AP,41,FALSE),"")</f>
        <v/>
      </c>
      <c r="Z219" s="328" t="str">
        <f>IFERROR(VLOOKUP(Z218,'P1'!$B:$AP,41,FALSE),"")</f>
        <v/>
      </c>
      <c r="AA219" s="328" t="str">
        <f>IFERROR(VLOOKUP(AA218,'P1'!$B:$AP,41,FALSE),"")</f>
        <v/>
      </c>
      <c r="AB219" s="328" t="str">
        <f>IFERROR(VLOOKUP(AB218,'P1'!$B:$AP,41,FALSE),"")</f>
        <v/>
      </c>
      <c r="AC219" s="328" t="str">
        <f>IFERROR(VLOOKUP(AC218,'P1'!$B:$AP,41,FALSE),"")</f>
        <v/>
      </c>
      <c r="AD219" s="328" t="str">
        <f>IFERROR(VLOOKUP(AD218,'P1'!$B:$AP,41,FALSE),"")</f>
        <v/>
      </c>
      <c r="AE219" s="328" t="str">
        <f>IFERROR(VLOOKUP(AE218,'P1'!$B:$AP,41,FALSE),"")</f>
        <v/>
      </c>
      <c r="AF219" s="328" t="str">
        <f>IFERROR(VLOOKUP(AF218,'P1'!$B:$AP,41,FALSE),"")</f>
        <v/>
      </c>
      <c r="AG219" s="328" t="str">
        <f>IFERROR(VLOOKUP(AG218,'P1'!$B:$AP,41,FALSE),"")</f>
        <v/>
      </c>
      <c r="AH219" s="328" t="str">
        <f>IFERROR(VLOOKUP(AH218,'P1'!$B:$AP,41,FALSE),"")</f>
        <v/>
      </c>
      <c r="AI219" s="328" t="str">
        <f>IFERROR(VLOOKUP(AI218,'P1'!$B:$AP,41,FALSE),"")</f>
        <v/>
      </c>
      <c r="AJ219" s="328" t="str">
        <f>IFERROR(VLOOKUP(AJ218,'P1'!$B:$AP,41,FALSE),"")</f>
        <v/>
      </c>
      <c r="AK219" s="328" t="str">
        <f>IFERROR(VLOOKUP(AK218,'P1'!$B:$AP,41,FALSE),"")</f>
        <v/>
      </c>
      <c r="AL219" s="328" t="str">
        <f>IFERROR(VLOOKUP(AL218,'P1'!$B:$AP,41,FALSE),"")</f>
        <v/>
      </c>
      <c r="AM219" s="328" t="str">
        <f>IFERROR(VLOOKUP(AM218,'P1'!$B:$AP,41,FALSE),"")</f>
        <v/>
      </c>
      <c r="AN219" s="549"/>
      <c r="AO219" s="527"/>
      <c r="AP219" s="553"/>
      <c r="AQ219" s="554"/>
      <c r="AR219" s="527"/>
      <c r="AS219" s="527"/>
      <c r="AT219" s="529"/>
      <c r="AU219" s="326" t="str">
        <f t="shared" ref="AU219" si="254">IFERROR(IF($D218="□",($AO218/$AK$6),($AO218/$AK$8)),"")</f>
        <v/>
      </c>
      <c r="AV219" s="326" t="str">
        <f t="shared" ref="AV219" si="255">IFERROR(IF($D218="□",($AN218/$AO$6),($AN218/$AO$8)),"")</f>
        <v/>
      </c>
      <c r="AX219" s="326" t="s">
        <v>565</v>
      </c>
      <c r="AY219" s="326" t="s">
        <v>565</v>
      </c>
    </row>
    <row r="220" spans="1:51" s="302" customFormat="1" ht="12" customHeight="1">
      <c r="A220" s="532"/>
      <c r="B220" s="535"/>
      <c r="C220" s="538"/>
      <c r="D220" s="541"/>
      <c r="E220" s="323"/>
      <c r="F220" s="546"/>
      <c r="G220" s="547"/>
      <c r="H220" s="327" t="s">
        <v>407</v>
      </c>
      <c r="I220" s="328" t="str">
        <f>IFERROR(VLOOKUP(I218,'P1'!$B:$AP,31,FALSE),"")</f>
        <v/>
      </c>
      <c r="J220" s="328" t="str">
        <f>IFERROR(VLOOKUP(J218,'P1'!$B:$AP,31,FALSE),"")</f>
        <v/>
      </c>
      <c r="K220" s="328" t="str">
        <f>IFERROR(VLOOKUP(K218,'P1'!$B:$AP,31,FALSE),"")</f>
        <v/>
      </c>
      <c r="L220" s="328" t="str">
        <f>IFERROR(VLOOKUP(L218,'P1'!$B:$AP,31,FALSE),"")</f>
        <v/>
      </c>
      <c r="M220" s="328" t="str">
        <f>IFERROR(VLOOKUP(M218,'P1'!$B:$AP,31,FALSE),"")</f>
        <v/>
      </c>
      <c r="N220" s="328" t="str">
        <f>IFERROR(VLOOKUP(N218,'P1'!$B:$AP,31,FALSE),"")</f>
        <v/>
      </c>
      <c r="O220" s="328" t="str">
        <f>IFERROR(VLOOKUP(O218,'P1'!$B:$AP,31,FALSE),"")</f>
        <v/>
      </c>
      <c r="P220" s="328" t="str">
        <f>IFERROR(VLOOKUP(P218,'P1'!$B:$AP,31,FALSE),"")</f>
        <v/>
      </c>
      <c r="Q220" s="328" t="str">
        <f>IFERROR(VLOOKUP(Q218,'P1'!$B:$AP,31,FALSE),"")</f>
        <v/>
      </c>
      <c r="R220" s="328" t="str">
        <f>IFERROR(VLOOKUP(R218,'P1'!$B:$AP,31,FALSE),"")</f>
        <v/>
      </c>
      <c r="S220" s="328" t="str">
        <f>IFERROR(VLOOKUP(S218,'P1'!$B:$AP,31,FALSE),"")</f>
        <v/>
      </c>
      <c r="T220" s="328" t="str">
        <f>IFERROR(VLOOKUP(T218,'P1'!$B:$AP,31,FALSE),"")</f>
        <v/>
      </c>
      <c r="U220" s="328" t="str">
        <f>IFERROR(VLOOKUP(U218,'P1'!$B:$AP,31,FALSE),"")</f>
        <v/>
      </c>
      <c r="V220" s="328" t="str">
        <f>IFERROR(VLOOKUP(V218,'P1'!$B:$AP,31,FALSE),"")</f>
        <v/>
      </c>
      <c r="W220" s="328" t="str">
        <f>IFERROR(VLOOKUP(W218,'P1'!$B:$AP,31,FALSE),"")</f>
        <v/>
      </c>
      <c r="X220" s="328" t="str">
        <f>IFERROR(VLOOKUP(X218,'P1'!$B:$AP,31,FALSE),"")</f>
        <v/>
      </c>
      <c r="Y220" s="328" t="str">
        <f>IFERROR(VLOOKUP(Y218,'P1'!$B:$AP,31,FALSE),"")</f>
        <v/>
      </c>
      <c r="Z220" s="328" t="str">
        <f>IFERROR(VLOOKUP(Z218,'P1'!$B:$AP,31,FALSE),"")</f>
        <v/>
      </c>
      <c r="AA220" s="328" t="str">
        <f>IFERROR(VLOOKUP(AA218,'P1'!$B:$AP,31,FALSE),"")</f>
        <v/>
      </c>
      <c r="AB220" s="328" t="str">
        <f>IFERROR(VLOOKUP(AB218,'P1'!$B:$AP,31,FALSE),"")</f>
        <v/>
      </c>
      <c r="AC220" s="328" t="str">
        <f>IFERROR(VLOOKUP(AC218,'P1'!$B:$AP,31,FALSE),"")</f>
        <v/>
      </c>
      <c r="AD220" s="328" t="str">
        <f>IFERROR(VLOOKUP(AD218,'P1'!$B:$AP,31,FALSE),"")</f>
        <v/>
      </c>
      <c r="AE220" s="328" t="str">
        <f>IFERROR(VLOOKUP(AE218,'P1'!$B:$AP,31,FALSE),"")</f>
        <v/>
      </c>
      <c r="AF220" s="328" t="str">
        <f>IFERROR(VLOOKUP(AF218,'P1'!$B:$AP,31,FALSE),"")</f>
        <v/>
      </c>
      <c r="AG220" s="328" t="str">
        <f>IFERROR(VLOOKUP(AG218,'P1'!$B:$AP,31,FALSE),"")</f>
        <v/>
      </c>
      <c r="AH220" s="328" t="str">
        <f>IFERROR(VLOOKUP(AH218,'P1'!$B:$AP,31,FALSE),"")</f>
        <v/>
      </c>
      <c r="AI220" s="328" t="str">
        <f>IFERROR(VLOOKUP(AI218,'P1'!$B:$AP,31,FALSE),"")</f>
        <v/>
      </c>
      <c r="AJ220" s="328" t="str">
        <f>IFERROR(VLOOKUP(AJ218,'P1'!$B:$AP,31,FALSE),"")</f>
        <v/>
      </c>
      <c r="AK220" s="328" t="str">
        <f>IFERROR(VLOOKUP(AK218,'P1'!$B:$AP,31,FALSE),"")</f>
        <v/>
      </c>
      <c r="AL220" s="328" t="str">
        <f>IFERROR(VLOOKUP(AL218,'P1'!$B:$AP,31,FALSE),"")</f>
        <v/>
      </c>
      <c r="AM220" s="328" t="str">
        <f>IFERROR(VLOOKUP(AM218,'P1'!$B:$AP,31,FALSE),"")</f>
        <v/>
      </c>
      <c r="AN220" s="550"/>
      <c r="AO220" s="528"/>
      <c r="AP220" s="555"/>
      <c r="AQ220" s="556"/>
      <c r="AR220" s="528"/>
      <c r="AS220" s="528"/>
      <c r="AT220" s="529"/>
      <c r="AU220" s="329"/>
      <c r="AV220" s="329"/>
      <c r="AX220" s="329"/>
      <c r="AY220" s="329"/>
    </row>
    <row r="221" spans="1:51" s="302" customFormat="1" ht="12" customHeight="1">
      <c r="A221" s="530">
        <v>67</v>
      </c>
      <c r="B221" s="533"/>
      <c r="C221" s="536"/>
      <c r="D221" s="539" t="s">
        <v>400</v>
      </c>
      <c r="E221" s="319"/>
      <c r="F221" s="542"/>
      <c r="G221" s="543"/>
      <c r="H221" s="320" t="s">
        <v>401</v>
      </c>
      <c r="I221" s="321"/>
      <c r="J221" s="321"/>
      <c r="K221" s="321"/>
      <c r="L221" s="321"/>
      <c r="M221" s="321"/>
      <c r="N221" s="321"/>
      <c r="O221" s="321"/>
      <c r="P221" s="321"/>
      <c r="Q221" s="321"/>
      <c r="R221" s="321"/>
      <c r="S221" s="321"/>
      <c r="T221" s="321"/>
      <c r="U221" s="321"/>
      <c r="V221" s="321"/>
      <c r="W221" s="321"/>
      <c r="X221" s="321"/>
      <c r="Y221" s="321"/>
      <c r="Z221" s="321"/>
      <c r="AA221" s="321"/>
      <c r="AB221" s="321"/>
      <c r="AC221" s="321"/>
      <c r="AD221" s="321"/>
      <c r="AE221" s="321"/>
      <c r="AF221" s="321"/>
      <c r="AG221" s="321"/>
      <c r="AH221" s="321"/>
      <c r="AI221" s="321"/>
      <c r="AJ221" s="321"/>
      <c r="AK221" s="321"/>
      <c r="AL221" s="321"/>
      <c r="AM221" s="321"/>
      <c r="AN221" s="548">
        <f t="shared" ref="AN221" si="256">IF(LEFT($AN$1,6)="共同生活援助",SUM(I222:AM222),SUM(I222:AM223))</f>
        <v>0</v>
      </c>
      <c r="AO221" s="526">
        <f>IF($AN$3="４週",AN221/4,AN221/(DAY(EOMONTH($I$21,0))/7))</f>
        <v>0</v>
      </c>
      <c r="AP221" s="551"/>
      <c r="AQ221" s="552"/>
      <c r="AR221" s="526" t="str">
        <f t="shared" ref="AR221" si="257">IF($AN$3="４週",AU222,AV222)</f>
        <v/>
      </c>
      <c r="AS221" s="526"/>
      <c r="AT221" s="529"/>
      <c r="AU221" s="322" t="s">
        <v>402</v>
      </c>
      <c r="AV221" s="322" t="s">
        <v>403</v>
      </c>
      <c r="AX221" s="322" t="s">
        <v>404</v>
      </c>
      <c r="AY221" s="322" t="s">
        <v>405</v>
      </c>
    </row>
    <row r="222" spans="1:51" s="302" customFormat="1" ht="12" customHeight="1">
      <c r="A222" s="531"/>
      <c r="B222" s="534"/>
      <c r="C222" s="537"/>
      <c r="D222" s="540"/>
      <c r="E222" s="323"/>
      <c r="F222" s="544"/>
      <c r="G222" s="545"/>
      <c r="H222" s="324" t="s">
        <v>406</v>
      </c>
      <c r="I222" s="328" t="str">
        <f>IFERROR(VLOOKUP(I221,'P1'!$B:$AP,41,FALSE),"")</f>
        <v/>
      </c>
      <c r="J222" s="328" t="str">
        <f>IFERROR(VLOOKUP(J221,'P1'!$B:$AP,41,FALSE),"")</f>
        <v/>
      </c>
      <c r="K222" s="328" t="str">
        <f>IFERROR(VLOOKUP(K221,'P1'!$B:$AP,41,FALSE),"")</f>
        <v/>
      </c>
      <c r="L222" s="328" t="str">
        <f>IFERROR(VLOOKUP(L221,'P1'!$B:$AP,41,FALSE),"")</f>
        <v/>
      </c>
      <c r="M222" s="328" t="str">
        <f>IFERROR(VLOOKUP(M221,'P1'!$B:$AP,41,FALSE),"")</f>
        <v/>
      </c>
      <c r="N222" s="328" t="str">
        <f>IFERROR(VLOOKUP(N221,'P1'!$B:$AP,41,FALSE),"")</f>
        <v/>
      </c>
      <c r="O222" s="328" t="str">
        <f>IFERROR(VLOOKUP(O221,'P1'!$B:$AP,41,FALSE),"")</f>
        <v/>
      </c>
      <c r="P222" s="328" t="str">
        <f>IFERROR(VLOOKUP(P221,'P1'!$B:$AP,41,FALSE),"")</f>
        <v/>
      </c>
      <c r="Q222" s="328" t="str">
        <f>IFERROR(VLOOKUP(Q221,'P1'!$B:$AP,41,FALSE),"")</f>
        <v/>
      </c>
      <c r="R222" s="328" t="str">
        <f>IFERROR(VLOOKUP(R221,'P1'!$B:$AP,41,FALSE),"")</f>
        <v/>
      </c>
      <c r="S222" s="328" t="str">
        <f>IFERROR(VLOOKUP(S221,'P1'!$B:$AP,41,FALSE),"")</f>
        <v/>
      </c>
      <c r="T222" s="328" t="str">
        <f>IFERROR(VLOOKUP(T221,'P1'!$B:$AP,41,FALSE),"")</f>
        <v/>
      </c>
      <c r="U222" s="328" t="str">
        <f>IFERROR(VLOOKUP(U221,'P1'!$B:$AP,41,FALSE),"")</f>
        <v/>
      </c>
      <c r="V222" s="328" t="str">
        <f>IFERROR(VLOOKUP(V221,'P1'!$B:$AP,41,FALSE),"")</f>
        <v/>
      </c>
      <c r="W222" s="328" t="str">
        <f>IFERROR(VLOOKUP(W221,'P1'!$B:$AP,41,FALSE),"")</f>
        <v/>
      </c>
      <c r="X222" s="328" t="str">
        <f>IFERROR(VLOOKUP(X221,'P1'!$B:$AP,41,FALSE),"")</f>
        <v/>
      </c>
      <c r="Y222" s="328" t="str">
        <f>IFERROR(VLOOKUP(Y221,'P1'!$B:$AP,41,FALSE),"")</f>
        <v/>
      </c>
      <c r="Z222" s="328" t="str">
        <f>IFERROR(VLOOKUP(Z221,'P1'!$B:$AP,41,FALSE),"")</f>
        <v/>
      </c>
      <c r="AA222" s="328" t="str">
        <f>IFERROR(VLOOKUP(AA221,'P1'!$B:$AP,41,FALSE),"")</f>
        <v/>
      </c>
      <c r="AB222" s="328" t="str">
        <f>IFERROR(VLOOKUP(AB221,'P1'!$B:$AP,41,FALSE),"")</f>
        <v/>
      </c>
      <c r="AC222" s="328" t="str">
        <f>IFERROR(VLOOKUP(AC221,'P1'!$B:$AP,41,FALSE),"")</f>
        <v/>
      </c>
      <c r="AD222" s="328" t="str">
        <f>IFERROR(VLOOKUP(AD221,'P1'!$B:$AP,41,FALSE),"")</f>
        <v/>
      </c>
      <c r="AE222" s="328" t="str">
        <f>IFERROR(VLOOKUP(AE221,'P1'!$B:$AP,41,FALSE),"")</f>
        <v/>
      </c>
      <c r="AF222" s="328" t="str">
        <f>IFERROR(VLOOKUP(AF221,'P1'!$B:$AP,41,FALSE),"")</f>
        <v/>
      </c>
      <c r="AG222" s="328" t="str">
        <f>IFERROR(VLOOKUP(AG221,'P1'!$B:$AP,41,FALSE),"")</f>
        <v/>
      </c>
      <c r="AH222" s="328" t="str">
        <f>IFERROR(VLOOKUP(AH221,'P1'!$B:$AP,41,FALSE),"")</f>
        <v/>
      </c>
      <c r="AI222" s="328" t="str">
        <f>IFERROR(VLOOKUP(AI221,'P1'!$B:$AP,41,FALSE),"")</f>
        <v/>
      </c>
      <c r="AJ222" s="328" t="str">
        <f>IFERROR(VLOOKUP(AJ221,'P1'!$B:$AP,41,FALSE),"")</f>
        <v/>
      </c>
      <c r="AK222" s="328" t="str">
        <f>IFERROR(VLOOKUP(AK221,'P1'!$B:$AP,41,FALSE),"")</f>
        <v/>
      </c>
      <c r="AL222" s="328" t="str">
        <f>IFERROR(VLOOKUP(AL221,'P1'!$B:$AP,41,FALSE),"")</f>
        <v/>
      </c>
      <c r="AM222" s="328" t="str">
        <f>IFERROR(VLOOKUP(AM221,'P1'!$B:$AP,41,FALSE),"")</f>
        <v/>
      </c>
      <c r="AN222" s="549"/>
      <c r="AO222" s="527"/>
      <c r="AP222" s="553"/>
      <c r="AQ222" s="554"/>
      <c r="AR222" s="527"/>
      <c r="AS222" s="527"/>
      <c r="AT222" s="529"/>
      <c r="AU222" s="326" t="str">
        <f t="shared" ref="AU222" si="258">IFERROR(IF($D221="□",($AO221/$AK$6),($AO221/$AK$8)),"")</f>
        <v/>
      </c>
      <c r="AV222" s="326" t="str">
        <f t="shared" ref="AV222" si="259">IFERROR(IF($D221="□",($AN221/$AO$6),($AN221/$AO$8)),"")</f>
        <v/>
      </c>
      <c r="AX222" s="326" t="s">
        <v>565</v>
      </c>
      <c r="AY222" s="326" t="s">
        <v>565</v>
      </c>
    </row>
    <row r="223" spans="1:51" s="302" customFormat="1" ht="12" customHeight="1">
      <c r="A223" s="532"/>
      <c r="B223" s="535"/>
      <c r="C223" s="538"/>
      <c r="D223" s="541"/>
      <c r="E223" s="323"/>
      <c r="F223" s="546"/>
      <c r="G223" s="547"/>
      <c r="H223" s="327" t="s">
        <v>407</v>
      </c>
      <c r="I223" s="328" t="str">
        <f>IFERROR(VLOOKUP(I221,'P1'!$B:$AP,31,FALSE),"")</f>
        <v/>
      </c>
      <c r="J223" s="328" t="str">
        <f>IFERROR(VLOOKUP(J221,'P1'!$B:$AP,31,FALSE),"")</f>
        <v/>
      </c>
      <c r="K223" s="328" t="str">
        <f>IFERROR(VLOOKUP(K221,'P1'!$B:$AP,31,FALSE),"")</f>
        <v/>
      </c>
      <c r="L223" s="328" t="str">
        <f>IFERROR(VLOOKUP(L221,'P1'!$B:$AP,31,FALSE),"")</f>
        <v/>
      </c>
      <c r="M223" s="328" t="str">
        <f>IFERROR(VLOOKUP(M221,'P1'!$B:$AP,31,FALSE),"")</f>
        <v/>
      </c>
      <c r="N223" s="328" t="str">
        <f>IFERROR(VLOOKUP(N221,'P1'!$B:$AP,31,FALSE),"")</f>
        <v/>
      </c>
      <c r="O223" s="328" t="str">
        <f>IFERROR(VLOOKUP(O221,'P1'!$B:$AP,31,FALSE),"")</f>
        <v/>
      </c>
      <c r="P223" s="328" t="str">
        <f>IFERROR(VLOOKUP(P221,'P1'!$B:$AP,31,FALSE),"")</f>
        <v/>
      </c>
      <c r="Q223" s="328" t="str">
        <f>IFERROR(VLOOKUP(Q221,'P1'!$B:$AP,31,FALSE),"")</f>
        <v/>
      </c>
      <c r="R223" s="328" t="str">
        <f>IFERROR(VLOOKUP(R221,'P1'!$B:$AP,31,FALSE),"")</f>
        <v/>
      </c>
      <c r="S223" s="328" t="str">
        <f>IFERROR(VLOOKUP(S221,'P1'!$B:$AP,31,FALSE),"")</f>
        <v/>
      </c>
      <c r="T223" s="328" t="str">
        <f>IFERROR(VLOOKUP(T221,'P1'!$B:$AP,31,FALSE),"")</f>
        <v/>
      </c>
      <c r="U223" s="328" t="str">
        <f>IFERROR(VLOOKUP(U221,'P1'!$B:$AP,31,FALSE),"")</f>
        <v/>
      </c>
      <c r="V223" s="328" t="str">
        <f>IFERROR(VLOOKUP(V221,'P1'!$B:$AP,31,FALSE),"")</f>
        <v/>
      </c>
      <c r="W223" s="328" t="str">
        <f>IFERROR(VLOOKUP(W221,'P1'!$B:$AP,31,FALSE),"")</f>
        <v/>
      </c>
      <c r="X223" s="328" t="str">
        <f>IFERROR(VLOOKUP(X221,'P1'!$B:$AP,31,FALSE),"")</f>
        <v/>
      </c>
      <c r="Y223" s="328" t="str">
        <f>IFERROR(VLOOKUP(Y221,'P1'!$B:$AP,31,FALSE),"")</f>
        <v/>
      </c>
      <c r="Z223" s="328" t="str">
        <f>IFERROR(VLOOKUP(Z221,'P1'!$B:$AP,31,FALSE),"")</f>
        <v/>
      </c>
      <c r="AA223" s="328" t="str">
        <f>IFERROR(VLOOKUP(AA221,'P1'!$B:$AP,31,FALSE),"")</f>
        <v/>
      </c>
      <c r="AB223" s="328" t="str">
        <f>IFERROR(VLOOKUP(AB221,'P1'!$B:$AP,31,FALSE),"")</f>
        <v/>
      </c>
      <c r="AC223" s="328" t="str">
        <f>IFERROR(VLOOKUP(AC221,'P1'!$B:$AP,31,FALSE),"")</f>
        <v/>
      </c>
      <c r="AD223" s="328" t="str">
        <f>IFERROR(VLOOKUP(AD221,'P1'!$B:$AP,31,FALSE),"")</f>
        <v/>
      </c>
      <c r="AE223" s="328" t="str">
        <f>IFERROR(VLOOKUP(AE221,'P1'!$B:$AP,31,FALSE),"")</f>
        <v/>
      </c>
      <c r="AF223" s="328" t="str">
        <f>IFERROR(VLOOKUP(AF221,'P1'!$B:$AP,31,FALSE),"")</f>
        <v/>
      </c>
      <c r="AG223" s="328" t="str">
        <f>IFERROR(VLOOKUP(AG221,'P1'!$B:$AP,31,FALSE),"")</f>
        <v/>
      </c>
      <c r="AH223" s="328" t="str">
        <f>IFERROR(VLOOKUP(AH221,'P1'!$B:$AP,31,FALSE),"")</f>
        <v/>
      </c>
      <c r="AI223" s="328" t="str">
        <f>IFERROR(VLOOKUP(AI221,'P1'!$B:$AP,31,FALSE),"")</f>
        <v/>
      </c>
      <c r="AJ223" s="328" t="str">
        <f>IFERROR(VLOOKUP(AJ221,'P1'!$B:$AP,31,FALSE),"")</f>
        <v/>
      </c>
      <c r="AK223" s="328" t="str">
        <f>IFERROR(VLOOKUP(AK221,'P1'!$B:$AP,31,FALSE),"")</f>
        <v/>
      </c>
      <c r="AL223" s="328" t="str">
        <f>IFERROR(VLOOKUP(AL221,'P1'!$B:$AP,31,FALSE),"")</f>
        <v/>
      </c>
      <c r="AM223" s="328" t="str">
        <f>IFERROR(VLOOKUP(AM221,'P1'!$B:$AP,31,FALSE),"")</f>
        <v/>
      </c>
      <c r="AN223" s="550"/>
      <c r="AO223" s="528"/>
      <c r="AP223" s="555"/>
      <c r="AQ223" s="556"/>
      <c r="AR223" s="528"/>
      <c r="AS223" s="528"/>
      <c r="AT223" s="529"/>
      <c r="AU223" s="329"/>
      <c r="AV223" s="329"/>
      <c r="AX223" s="329"/>
      <c r="AY223" s="329"/>
    </row>
    <row r="224" spans="1:51" s="302" customFormat="1" ht="12" customHeight="1">
      <c r="A224" s="530">
        <v>68</v>
      </c>
      <c r="B224" s="533"/>
      <c r="C224" s="567"/>
      <c r="D224" s="539" t="s">
        <v>400</v>
      </c>
      <c r="E224" s="319"/>
      <c r="F224" s="542"/>
      <c r="G224" s="543"/>
      <c r="H224" s="320" t="s">
        <v>401</v>
      </c>
      <c r="I224" s="321"/>
      <c r="J224" s="321"/>
      <c r="K224" s="321"/>
      <c r="L224" s="321"/>
      <c r="M224" s="321"/>
      <c r="N224" s="321"/>
      <c r="O224" s="321"/>
      <c r="P224" s="321"/>
      <c r="Q224" s="321"/>
      <c r="R224" s="321"/>
      <c r="S224" s="321"/>
      <c r="T224" s="321"/>
      <c r="U224" s="321"/>
      <c r="V224" s="321"/>
      <c r="W224" s="321"/>
      <c r="X224" s="321"/>
      <c r="Y224" s="321"/>
      <c r="Z224" s="321"/>
      <c r="AA224" s="321"/>
      <c r="AB224" s="321"/>
      <c r="AC224" s="321"/>
      <c r="AD224" s="321"/>
      <c r="AE224" s="321"/>
      <c r="AF224" s="321"/>
      <c r="AG224" s="321"/>
      <c r="AH224" s="321"/>
      <c r="AI224" s="321"/>
      <c r="AJ224" s="321"/>
      <c r="AK224" s="321"/>
      <c r="AL224" s="321"/>
      <c r="AM224" s="321"/>
      <c r="AN224" s="548">
        <f t="shared" ref="AN224" si="260">IF(LEFT($AN$1,6)="共同生活援助",SUM(I225:AM225),SUM(I225:AM226))</f>
        <v>0</v>
      </c>
      <c r="AO224" s="526">
        <f>IF($AN$3="４週",AN224/4,AN224/(DAY(EOMONTH($I$21,0))/7))</f>
        <v>0</v>
      </c>
      <c r="AP224" s="551"/>
      <c r="AQ224" s="552"/>
      <c r="AR224" s="526" t="str">
        <f t="shared" ref="AR224" si="261">IF($AN$3="４週",AU225,AV225)</f>
        <v/>
      </c>
      <c r="AS224" s="526"/>
      <c r="AT224" s="529"/>
      <c r="AU224" s="322" t="s">
        <v>402</v>
      </c>
      <c r="AV224" s="322" t="s">
        <v>403</v>
      </c>
      <c r="AX224" s="322" t="s">
        <v>404</v>
      </c>
      <c r="AY224" s="322" t="s">
        <v>405</v>
      </c>
    </row>
    <row r="225" spans="1:51" s="302" customFormat="1" ht="12" customHeight="1">
      <c r="A225" s="531"/>
      <c r="B225" s="534"/>
      <c r="C225" s="568"/>
      <c r="D225" s="540"/>
      <c r="E225" s="323"/>
      <c r="F225" s="544"/>
      <c r="G225" s="545"/>
      <c r="H225" s="324" t="s">
        <v>406</v>
      </c>
      <c r="I225" s="328" t="str">
        <f>IFERROR(VLOOKUP(I224,'P1'!$B:$AP,41,FALSE),"")</f>
        <v/>
      </c>
      <c r="J225" s="328" t="str">
        <f>IFERROR(VLOOKUP(J224,'P1'!$B:$AP,41,FALSE),"")</f>
        <v/>
      </c>
      <c r="K225" s="328" t="str">
        <f>IFERROR(VLOOKUP(K224,'P1'!$B:$AP,41,FALSE),"")</f>
        <v/>
      </c>
      <c r="L225" s="328" t="str">
        <f>IFERROR(VLOOKUP(L224,'P1'!$B:$AP,41,FALSE),"")</f>
        <v/>
      </c>
      <c r="M225" s="328" t="str">
        <f>IFERROR(VLOOKUP(M224,'P1'!$B:$AP,41,FALSE),"")</f>
        <v/>
      </c>
      <c r="N225" s="328" t="str">
        <f>IFERROR(VLOOKUP(N224,'P1'!$B:$AP,41,FALSE),"")</f>
        <v/>
      </c>
      <c r="O225" s="328" t="str">
        <f>IFERROR(VLOOKUP(O224,'P1'!$B:$AP,41,FALSE),"")</f>
        <v/>
      </c>
      <c r="P225" s="328" t="str">
        <f>IFERROR(VLOOKUP(P224,'P1'!$B:$AP,41,FALSE),"")</f>
        <v/>
      </c>
      <c r="Q225" s="328" t="str">
        <f>IFERROR(VLOOKUP(Q224,'P1'!$B:$AP,41,FALSE),"")</f>
        <v/>
      </c>
      <c r="R225" s="328" t="str">
        <f>IFERROR(VLOOKUP(R224,'P1'!$B:$AP,41,FALSE),"")</f>
        <v/>
      </c>
      <c r="S225" s="328" t="str">
        <f>IFERROR(VLOOKUP(S224,'P1'!$B:$AP,41,FALSE),"")</f>
        <v/>
      </c>
      <c r="T225" s="328" t="str">
        <f>IFERROR(VLOOKUP(T224,'P1'!$B:$AP,41,FALSE),"")</f>
        <v/>
      </c>
      <c r="U225" s="328" t="str">
        <f>IFERROR(VLOOKUP(U224,'P1'!$B:$AP,41,FALSE),"")</f>
        <v/>
      </c>
      <c r="V225" s="328" t="str">
        <f>IFERROR(VLOOKUP(V224,'P1'!$B:$AP,41,FALSE),"")</f>
        <v/>
      </c>
      <c r="W225" s="328" t="str">
        <f>IFERROR(VLOOKUP(W224,'P1'!$B:$AP,41,FALSE),"")</f>
        <v/>
      </c>
      <c r="X225" s="328" t="str">
        <f>IFERROR(VLOOKUP(X224,'P1'!$B:$AP,41,FALSE),"")</f>
        <v/>
      </c>
      <c r="Y225" s="328" t="str">
        <f>IFERROR(VLOOKUP(Y224,'P1'!$B:$AP,41,FALSE),"")</f>
        <v/>
      </c>
      <c r="Z225" s="328" t="str">
        <f>IFERROR(VLOOKUP(Z224,'P1'!$B:$AP,41,FALSE),"")</f>
        <v/>
      </c>
      <c r="AA225" s="328" t="str">
        <f>IFERROR(VLOOKUP(AA224,'P1'!$B:$AP,41,FALSE),"")</f>
        <v/>
      </c>
      <c r="AB225" s="328" t="str">
        <f>IFERROR(VLOOKUP(AB224,'P1'!$B:$AP,41,FALSE),"")</f>
        <v/>
      </c>
      <c r="AC225" s="328" t="str">
        <f>IFERROR(VLOOKUP(AC224,'P1'!$B:$AP,41,FALSE),"")</f>
        <v/>
      </c>
      <c r="AD225" s="328" t="str">
        <f>IFERROR(VLOOKUP(AD224,'P1'!$B:$AP,41,FALSE),"")</f>
        <v/>
      </c>
      <c r="AE225" s="328" t="str">
        <f>IFERROR(VLOOKUP(AE224,'P1'!$B:$AP,41,FALSE),"")</f>
        <v/>
      </c>
      <c r="AF225" s="328" t="str">
        <f>IFERROR(VLOOKUP(AF224,'P1'!$B:$AP,41,FALSE),"")</f>
        <v/>
      </c>
      <c r="AG225" s="328" t="str">
        <f>IFERROR(VLOOKUP(AG224,'P1'!$B:$AP,41,FALSE),"")</f>
        <v/>
      </c>
      <c r="AH225" s="328" t="str">
        <f>IFERROR(VLOOKUP(AH224,'P1'!$B:$AP,41,FALSE),"")</f>
        <v/>
      </c>
      <c r="AI225" s="328" t="str">
        <f>IFERROR(VLOOKUP(AI224,'P1'!$B:$AP,41,FALSE),"")</f>
        <v/>
      </c>
      <c r="AJ225" s="328" t="str">
        <f>IFERROR(VLOOKUP(AJ224,'P1'!$B:$AP,41,FALSE),"")</f>
        <v/>
      </c>
      <c r="AK225" s="328" t="str">
        <f>IFERROR(VLOOKUP(AK224,'P1'!$B:$AP,41,FALSE),"")</f>
        <v/>
      </c>
      <c r="AL225" s="328" t="str">
        <f>IFERROR(VLOOKUP(AL224,'P1'!$B:$AP,41,FALSE),"")</f>
        <v/>
      </c>
      <c r="AM225" s="328" t="str">
        <f>IFERROR(VLOOKUP(AM224,'P1'!$B:$AP,41,FALSE),"")</f>
        <v/>
      </c>
      <c r="AN225" s="549"/>
      <c r="AO225" s="527"/>
      <c r="AP225" s="553"/>
      <c r="AQ225" s="554"/>
      <c r="AR225" s="527"/>
      <c r="AS225" s="527"/>
      <c r="AT225" s="529"/>
      <c r="AU225" s="326" t="str">
        <f t="shared" ref="AU225" si="262">IFERROR(IF($D224="□",($AO224/$AK$6),($AO224/$AK$8)),"")</f>
        <v/>
      </c>
      <c r="AV225" s="326" t="str">
        <f t="shared" ref="AV225" si="263">IFERROR(IF($D224="□",($AN224/$AO$6),($AN224/$AO$8)),"")</f>
        <v/>
      </c>
      <c r="AX225" s="326" t="s">
        <v>565</v>
      </c>
      <c r="AY225" s="326" t="s">
        <v>565</v>
      </c>
    </row>
    <row r="226" spans="1:51" s="302" customFormat="1" ht="12" customHeight="1">
      <c r="A226" s="532"/>
      <c r="B226" s="535"/>
      <c r="C226" s="569"/>
      <c r="D226" s="541"/>
      <c r="E226" s="323"/>
      <c r="F226" s="546"/>
      <c r="G226" s="547"/>
      <c r="H226" s="327" t="s">
        <v>407</v>
      </c>
      <c r="I226" s="328" t="str">
        <f>IFERROR(VLOOKUP(I224,'P1'!$B:$AP,31,FALSE),"")</f>
        <v/>
      </c>
      <c r="J226" s="328" t="str">
        <f>IFERROR(VLOOKUP(J224,'P1'!$B:$AP,31,FALSE),"")</f>
        <v/>
      </c>
      <c r="K226" s="328" t="str">
        <f>IFERROR(VLOOKUP(K224,'P1'!$B:$AP,31,FALSE),"")</f>
        <v/>
      </c>
      <c r="L226" s="328" t="str">
        <f>IFERROR(VLOOKUP(L224,'P1'!$B:$AP,31,FALSE),"")</f>
        <v/>
      </c>
      <c r="M226" s="328" t="str">
        <f>IFERROR(VLOOKUP(M224,'P1'!$B:$AP,31,FALSE),"")</f>
        <v/>
      </c>
      <c r="N226" s="328" t="str">
        <f>IFERROR(VLOOKUP(N224,'P1'!$B:$AP,31,FALSE),"")</f>
        <v/>
      </c>
      <c r="O226" s="328" t="str">
        <f>IFERROR(VLOOKUP(O224,'P1'!$B:$AP,31,FALSE),"")</f>
        <v/>
      </c>
      <c r="P226" s="328" t="str">
        <f>IFERROR(VLOOKUP(P224,'P1'!$B:$AP,31,FALSE),"")</f>
        <v/>
      </c>
      <c r="Q226" s="328" t="str">
        <f>IFERROR(VLOOKUP(Q224,'P1'!$B:$AP,31,FALSE),"")</f>
        <v/>
      </c>
      <c r="R226" s="328" t="str">
        <f>IFERROR(VLOOKUP(R224,'P1'!$B:$AP,31,FALSE),"")</f>
        <v/>
      </c>
      <c r="S226" s="328" t="str">
        <f>IFERROR(VLOOKUP(S224,'P1'!$B:$AP,31,FALSE),"")</f>
        <v/>
      </c>
      <c r="T226" s="328" t="str">
        <f>IFERROR(VLOOKUP(T224,'P1'!$B:$AP,31,FALSE),"")</f>
        <v/>
      </c>
      <c r="U226" s="328" t="str">
        <f>IFERROR(VLOOKUP(U224,'P1'!$B:$AP,31,FALSE),"")</f>
        <v/>
      </c>
      <c r="V226" s="328" t="str">
        <f>IFERROR(VLOOKUP(V224,'P1'!$B:$AP,31,FALSE),"")</f>
        <v/>
      </c>
      <c r="W226" s="328" t="str">
        <f>IFERROR(VLOOKUP(W224,'P1'!$B:$AP,31,FALSE),"")</f>
        <v/>
      </c>
      <c r="X226" s="328" t="str">
        <f>IFERROR(VLOOKUP(X224,'P1'!$B:$AP,31,FALSE),"")</f>
        <v/>
      </c>
      <c r="Y226" s="328" t="str">
        <f>IFERROR(VLOOKUP(Y224,'P1'!$B:$AP,31,FALSE),"")</f>
        <v/>
      </c>
      <c r="Z226" s="328" t="str">
        <f>IFERROR(VLOOKUP(Z224,'P1'!$B:$AP,31,FALSE),"")</f>
        <v/>
      </c>
      <c r="AA226" s="328" t="str">
        <f>IFERROR(VLOOKUP(AA224,'P1'!$B:$AP,31,FALSE),"")</f>
        <v/>
      </c>
      <c r="AB226" s="328" t="str">
        <f>IFERROR(VLOOKUP(AB224,'P1'!$B:$AP,31,FALSE),"")</f>
        <v/>
      </c>
      <c r="AC226" s="328" t="str">
        <f>IFERROR(VLOOKUP(AC224,'P1'!$B:$AP,31,FALSE),"")</f>
        <v/>
      </c>
      <c r="AD226" s="328" t="str">
        <f>IFERROR(VLOOKUP(AD224,'P1'!$B:$AP,31,FALSE),"")</f>
        <v/>
      </c>
      <c r="AE226" s="328" t="str">
        <f>IFERROR(VLOOKUP(AE224,'P1'!$B:$AP,31,FALSE),"")</f>
        <v/>
      </c>
      <c r="AF226" s="328" t="str">
        <f>IFERROR(VLOOKUP(AF224,'P1'!$B:$AP,31,FALSE),"")</f>
        <v/>
      </c>
      <c r="AG226" s="328" t="str">
        <f>IFERROR(VLOOKUP(AG224,'P1'!$B:$AP,31,FALSE),"")</f>
        <v/>
      </c>
      <c r="AH226" s="328" t="str">
        <f>IFERROR(VLOOKUP(AH224,'P1'!$B:$AP,31,FALSE),"")</f>
        <v/>
      </c>
      <c r="AI226" s="328" t="str">
        <f>IFERROR(VLOOKUP(AI224,'P1'!$B:$AP,31,FALSE),"")</f>
        <v/>
      </c>
      <c r="AJ226" s="328" t="str">
        <f>IFERROR(VLOOKUP(AJ224,'P1'!$B:$AP,31,FALSE),"")</f>
        <v/>
      </c>
      <c r="AK226" s="328" t="str">
        <f>IFERROR(VLOOKUP(AK224,'P1'!$B:$AP,31,FALSE),"")</f>
        <v/>
      </c>
      <c r="AL226" s="328" t="str">
        <f>IFERROR(VLOOKUP(AL224,'P1'!$B:$AP,31,FALSE),"")</f>
        <v/>
      </c>
      <c r="AM226" s="328" t="str">
        <f>IFERROR(VLOOKUP(AM224,'P1'!$B:$AP,31,FALSE),"")</f>
        <v/>
      </c>
      <c r="AN226" s="550"/>
      <c r="AO226" s="528"/>
      <c r="AP226" s="555"/>
      <c r="AQ226" s="556"/>
      <c r="AR226" s="528"/>
      <c r="AS226" s="528"/>
      <c r="AT226" s="529"/>
      <c r="AU226" s="329"/>
      <c r="AV226" s="329"/>
      <c r="AX226" s="329"/>
      <c r="AY226" s="329"/>
    </row>
    <row r="227" spans="1:51" s="302" customFormat="1" ht="12" customHeight="1">
      <c r="A227" s="530">
        <v>69</v>
      </c>
      <c r="B227" s="533"/>
      <c r="C227" s="536"/>
      <c r="D227" s="539" t="s">
        <v>400</v>
      </c>
      <c r="E227" s="319"/>
      <c r="F227" s="542"/>
      <c r="G227" s="543"/>
      <c r="H227" s="320" t="s">
        <v>401</v>
      </c>
      <c r="I227" s="321"/>
      <c r="J227" s="321"/>
      <c r="K227" s="321"/>
      <c r="L227" s="321"/>
      <c r="M227" s="321"/>
      <c r="N227" s="321"/>
      <c r="O227" s="321"/>
      <c r="P227" s="321"/>
      <c r="Q227" s="321"/>
      <c r="R227" s="321"/>
      <c r="S227" s="321"/>
      <c r="T227" s="321"/>
      <c r="U227" s="321"/>
      <c r="V227" s="321"/>
      <c r="W227" s="321"/>
      <c r="X227" s="321"/>
      <c r="Y227" s="321"/>
      <c r="Z227" s="321"/>
      <c r="AA227" s="321"/>
      <c r="AB227" s="321"/>
      <c r="AC227" s="321"/>
      <c r="AD227" s="321"/>
      <c r="AE227" s="321"/>
      <c r="AF227" s="321"/>
      <c r="AG227" s="321"/>
      <c r="AH227" s="321"/>
      <c r="AI227" s="321"/>
      <c r="AJ227" s="321"/>
      <c r="AK227" s="321"/>
      <c r="AL227" s="321"/>
      <c r="AM227" s="321"/>
      <c r="AN227" s="548">
        <f t="shared" ref="AN227" si="264">IF(LEFT($AN$1,6)="共同生活援助",SUM(I228:AM228),SUM(I228:AM229))</f>
        <v>0</v>
      </c>
      <c r="AO227" s="526">
        <f>IF($AN$3="４週",AN227/4,AN227/(DAY(EOMONTH($I$21,0))/7))</f>
        <v>0</v>
      </c>
      <c r="AP227" s="551"/>
      <c r="AQ227" s="552"/>
      <c r="AR227" s="526" t="str">
        <f t="shared" ref="AR227" si="265">IF($AN$3="４週",AU228,AV228)</f>
        <v/>
      </c>
      <c r="AS227" s="526"/>
      <c r="AT227" s="529"/>
      <c r="AU227" s="322" t="s">
        <v>402</v>
      </c>
      <c r="AV227" s="322" t="s">
        <v>403</v>
      </c>
      <c r="AX227" s="322" t="s">
        <v>404</v>
      </c>
      <c r="AY227" s="322" t="s">
        <v>405</v>
      </c>
    </row>
    <row r="228" spans="1:51" s="302" customFormat="1" ht="12" customHeight="1">
      <c r="A228" s="531"/>
      <c r="B228" s="534"/>
      <c r="C228" s="537"/>
      <c r="D228" s="540"/>
      <c r="E228" s="323"/>
      <c r="F228" s="544"/>
      <c r="G228" s="545"/>
      <c r="H228" s="324" t="s">
        <v>406</v>
      </c>
      <c r="I228" s="328" t="str">
        <f>IFERROR(VLOOKUP(I227,'P1'!$B:$AP,41,FALSE),"")</f>
        <v/>
      </c>
      <c r="J228" s="328" t="str">
        <f>IFERROR(VLOOKUP(J227,'P1'!$B:$AP,41,FALSE),"")</f>
        <v/>
      </c>
      <c r="K228" s="328" t="str">
        <f>IFERROR(VLOOKUP(K227,'P1'!$B:$AP,41,FALSE),"")</f>
        <v/>
      </c>
      <c r="L228" s="328" t="str">
        <f>IFERROR(VLOOKUP(L227,'P1'!$B:$AP,41,FALSE),"")</f>
        <v/>
      </c>
      <c r="M228" s="328" t="str">
        <f>IFERROR(VLOOKUP(M227,'P1'!$B:$AP,41,FALSE),"")</f>
        <v/>
      </c>
      <c r="N228" s="328" t="str">
        <f>IFERROR(VLOOKUP(N227,'P1'!$B:$AP,41,FALSE),"")</f>
        <v/>
      </c>
      <c r="O228" s="328" t="str">
        <f>IFERROR(VLOOKUP(O227,'P1'!$B:$AP,41,FALSE),"")</f>
        <v/>
      </c>
      <c r="P228" s="328" t="str">
        <f>IFERROR(VLOOKUP(P227,'P1'!$B:$AP,41,FALSE),"")</f>
        <v/>
      </c>
      <c r="Q228" s="328" t="str">
        <f>IFERROR(VLOOKUP(Q227,'P1'!$B:$AP,41,FALSE),"")</f>
        <v/>
      </c>
      <c r="R228" s="328" t="str">
        <f>IFERROR(VLOOKUP(R227,'P1'!$B:$AP,41,FALSE),"")</f>
        <v/>
      </c>
      <c r="S228" s="328" t="str">
        <f>IFERROR(VLOOKUP(S227,'P1'!$B:$AP,41,FALSE),"")</f>
        <v/>
      </c>
      <c r="T228" s="328" t="str">
        <f>IFERROR(VLOOKUP(T227,'P1'!$B:$AP,41,FALSE),"")</f>
        <v/>
      </c>
      <c r="U228" s="328" t="str">
        <f>IFERROR(VLOOKUP(U227,'P1'!$B:$AP,41,FALSE),"")</f>
        <v/>
      </c>
      <c r="V228" s="328" t="str">
        <f>IFERROR(VLOOKUP(V227,'P1'!$B:$AP,41,FALSE),"")</f>
        <v/>
      </c>
      <c r="W228" s="328" t="str">
        <f>IFERROR(VLOOKUP(W227,'P1'!$B:$AP,41,FALSE),"")</f>
        <v/>
      </c>
      <c r="X228" s="328" t="str">
        <f>IFERROR(VLOOKUP(X227,'P1'!$B:$AP,41,FALSE),"")</f>
        <v/>
      </c>
      <c r="Y228" s="328" t="str">
        <f>IFERROR(VLOOKUP(Y227,'P1'!$B:$AP,41,FALSE),"")</f>
        <v/>
      </c>
      <c r="Z228" s="328" t="str">
        <f>IFERROR(VLOOKUP(Z227,'P1'!$B:$AP,41,FALSE),"")</f>
        <v/>
      </c>
      <c r="AA228" s="328" t="str">
        <f>IFERROR(VLOOKUP(AA227,'P1'!$B:$AP,41,FALSE),"")</f>
        <v/>
      </c>
      <c r="AB228" s="328" t="str">
        <f>IFERROR(VLOOKUP(AB227,'P1'!$B:$AP,41,FALSE),"")</f>
        <v/>
      </c>
      <c r="AC228" s="328" t="str">
        <f>IFERROR(VLOOKUP(AC227,'P1'!$B:$AP,41,FALSE),"")</f>
        <v/>
      </c>
      <c r="AD228" s="328" t="str">
        <f>IFERROR(VLOOKUP(AD227,'P1'!$B:$AP,41,FALSE),"")</f>
        <v/>
      </c>
      <c r="AE228" s="328" t="str">
        <f>IFERROR(VLOOKUP(AE227,'P1'!$B:$AP,41,FALSE),"")</f>
        <v/>
      </c>
      <c r="AF228" s="328" t="str">
        <f>IFERROR(VLOOKUP(AF227,'P1'!$B:$AP,41,FALSE),"")</f>
        <v/>
      </c>
      <c r="AG228" s="328" t="str">
        <f>IFERROR(VLOOKUP(AG227,'P1'!$B:$AP,41,FALSE),"")</f>
        <v/>
      </c>
      <c r="AH228" s="328" t="str">
        <f>IFERROR(VLOOKUP(AH227,'P1'!$B:$AP,41,FALSE),"")</f>
        <v/>
      </c>
      <c r="AI228" s="328" t="str">
        <f>IFERROR(VLOOKUP(AI227,'P1'!$B:$AP,41,FALSE),"")</f>
        <v/>
      </c>
      <c r="AJ228" s="328" t="str">
        <f>IFERROR(VLOOKUP(AJ227,'P1'!$B:$AP,41,FALSE),"")</f>
        <v/>
      </c>
      <c r="AK228" s="328" t="str">
        <f>IFERROR(VLOOKUP(AK227,'P1'!$B:$AP,41,FALSE),"")</f>
        <v/>
      </c>
      <c r="AL228" s="328" t="str">
        <f>IFERROR(VLOOKUP(AL227,'P1'!$B:$AP,41,FALSE),"")</f>
        <v/>
      </c>
      <c r="AM228" s="328" t="str">
        <f>IFERROR(VLOOKUP(AM227,'P1'!$B:$AP,41,FALSE),"")</f>
        <v/>
      </c>
      <c r="AN228" s="549"/>
      <c r="AO228" s="527"/>
      <c r="AP228" s="553"/>
      <c r="AQ228" s="554"/>
      <c r="AR228" s="527"/>
      <c r="AS228" s="527"/>
      <c r="AT228" s="529"/>
      <c r="AU228" s="326" t="str">
        <f t="shared" ref="AU228" si="266">IFERROR(IF($D227="□",($AO227/$AK$6),($AO227/$AK$8)),"")</f>
        <v/>
      </c>
      <c r="AV228" s="326" t="str">
        <f t="shared" ref="AV228" si="267">IFERROR(IF($D227="□",($AN227/$AO$6),($AN227/$AO$8)),"")</f>
        <v/>
      </c>
      <c r="AX228" s="326" t="s">
        <v>565</v>
      </c>
      <c r="AY228" s="326" t="s">
        <v>565</v>
      </c>
    </row>
    <row r="229" spans="1:51" s="302" customFormat="1" ht="12" customHeight="1">
      <c r="A229" s="532"/>
      <c r="B229" s="535"/>
      <c r="C229" s="538"/>
      <c r="D229" s="541"/>
      <c r="E229" s="323"/>
      <c r="F229" s="546"/>
      <c r="G229" s="547"/>
      <c r="H229" s="327" t="s">
        <v>407</v>
      </c>
      <c r="I229" s="328" t="str">
        <f>IFERROR(VLOOKUP(I227,'P1'!$B:$AP,31,FALSE),"")</f>
        <v/>
      </c>
      <c r="J229" s="328" t="str">
        <f>IFERROR(VLOOKUP(J227,'P1'!$B:$AP,31,FALSE),"")</f>
        <v/>
      </c>
      <c r="K229" s="328" t="str">
        <f>IFERROR(VLOOKUP(K227,'P1'!$B:$AP,31,FALSE),"")</f>
        <v/>
      </c>
      <c r="L229" s="328" t="str">
        <f>IFERROR(VLOOKUP(L227,'P1'!$B:$AP,31,FALSE),"")</f>
        <v/>
      </c>
      <c r="M229" s="328" t="str">
        <f>IFERROR(VLOOKUP(M227,'P1'!$B:$AP,31,FALSE),"")</f>
        <v/>
      </c>
      <c r="N229" s="328" t="str">
        <f>IFERROR(VLOOKUP(N227,'P1'!$B:$AP,31,FALSE),"")</f>
        <v/>
      </c>
      <c r="O229" s="328" t="str">
        <f>IFERROR(VLOOKUP(O227,'P1'!$B:$AP,31,FALSE),"")</f>
        <v/>
      </c>
      <c r="P229" s="328" t="str">
        <f>IFERROR(VLOOKUP(P227,'P1'!$B:$AP,31,FALSE),"")</f>
        <v/>
      </c>
      <c r="Q229" s="328" t="str">
        <f>IFERROR(VLOOKUP(Q227,'P1'!$B:$AP,31,FALSE),"")</f>
        <v/>
      </c>
      <c r="R229" s="328" t="str">
        <f>IFERROR(VLOOKUP(R227,'P1'!$B:$AP,31,FALSE),"")</f>
        <v/>
      </c>
      <c r="S229" s="328" t="str">
        <f>IFERROR(VLOOKUP(S227,'P1'!$B:$AP,31,FALSE),"")</f>
        <v/>
      </c>
      <c r="T229" s="328" t="str">
        <f>IFERROR(VLOOKUP(T227,'P1'!$B:$AP,31,FALSE),"")</f>
        <v/>
      </c>
      <c r="U229" s="328" t="str">
        <f>IFERROR(VLOOKUP(U227,'P1'!$B:$AP,31,FALSE),"")</f>
        <v/>
      </c>
      <c r="V229" s="328" t="str">
        <f>IFERROR(VLOOKUP(V227,'P1'!$B:$AP,31,FALSE),"")</f>
        <v/>
      </c>
      <c r="W229" s="328" t="str">
        <f>IFERROR(VLOOKUP(W227,'P1'!$B:$AP,31,FALSE),"")</f>
        <v/>
      </c>
      <c r="X229" s="328" t="str">
        <f>IFERROR(VLOOKUP(X227,'P1'!$B:$AP,31,FALSE),"")</f>
        <v/>
      </c>
      <c r="Y229" s="328" t="str">
        <f>IFERROR(VLOOKUP(Y227,'P1'!$B:$AP,31,FALSE),"")</f>
        <v/>
      </c>
      <c r="Z229" s="328" t="str">
        <f>IFERROR(VLOOKUP(Z227,'P1'!$B:$AP,31,FALSE),"")</f>
        <v/>
      </c>
      <c r="AA229" s="328" t="str">
        <f>IFERROR(VLOOKUP(AA227,'P1'!$B:$AP,31,FALSE),"")</f>
        <v/>
      </c>
      <c r="AB229" s="328" t="str">
        <f>IFERROR(VLOOKUP(AB227,'P1'!$B:$AP,31,FALSE),"")</f>
        <v/>
      </c>
      <c r="AC229" s="328" t="str">
        <f>IFERROR(VLOOKUP(AC227,'P1'!$B:$AP,31,FALSE),"")</f>
        <v/>
      </c>
      <c r="AD229" s="328" t="str">
        <f>IFERROR(VLOOKUP(AD227,'P1'!$B:$AP,31,FALSE),"")</f>
        <v/>
      </c>
      <c r="AE229" s="328" t="str">
        <f>IFERROR(VLOOKUP(AE227,'P1'!$B:$AP,31,FALSE),"")</f>
        <v/>
      </c>
      <c r="AF229" s="328" t="str">
        <f>IFERROR(VLOOKUP(AF227,'P1'!$B:$AP,31,FALSE),"")</f>
        <v/>
      </c>
      <c r="AG229" s="328" t="str">
        <f>IFERROR(VLOOKUP(AG227,'P1'!$B:$AP,31,FALSE),"")</f>
        <v/>
      </c>
      <c r="AH229" s="328" t="str">
        <f>IFERROR(VLOOKUP(AH227,'P1'!$B:$AP,31,FALSE),"")</f>
        <v/>
      </c>
      <c r="AI229" s="328" t="str">
        <f>IFERROR(VLOOKUP(AI227,'P1'!$B:$AP,31,FALSE),"")</f>
        <v/>
      </c>
      <c r="AJ229" s="328" t="str">
        <f>IFERROR(VLOOKUP(AJ227,'P1'!$B:$AP,31,FALSE),"")</f>
        <v/>
      </c>
      <c r="AK229" s="328" t="str">
        <f>IFERROR(VLOOKUP(AK227,'P1'!$B:$AP,31,FALSE),"")</f>
        <v/>
      </c>
      <c r="AL229" s="328" t="str">
        <f>IFERROR(VLOOKUP(AL227,'P1'!$B:$AP,31,FALSE),"")</f>
        <v/>
      </c>
      <c r="AM229" s="328" t="str">
        <f>IFERROR(VLOOKUP(AM227,'P1'!$B:$AP,31,FALSE),"")</f>
        <v/>
      </c>
      <c r="AN229" s="550"/>
      <c r="AO229" s="528"/>
      <c r="AP229" s="555"/>
      <c r="AQ229" s="556"/>
      <c r="AR229" s="528"/>
      <c r="AS229" s="528"/>
      <c r="AT229" s="529"/>
      <c r="AU229" s="329"/>
      <c r="AV229" s="329"/>
      <c r="AX229" s="329"/>
      <c r="AY229" s="329"/>
    </row>
    <row r="230" spans="1:51" s="302" customFormat="1" ht="12" customHeight="1">
      <c r="A230" s="530">
        <v>70</v>
      </c>
      <c r="B230" s="533"/>
      <c r="C230" s="536"/>
      <c r="D230" s="539" t="s">
        <v>400</v>
      </c>
      <c r="E230" s="319"/>
      <c r="F230" s="542"/>
      <c r="G230" s="543"/>
      <c r="H230" s="320" t="s">
        <v>401</v>
      </c>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548">
        <f t="shared" ref="AN230" si="268">IF(LEFT($AN$1,6)="共同生活援助",SUM(I231:AM231),SUM(I231:AM232))</f>
        <v>0</v>
      </c>
      <c r="AO230" s="526">
        <f>IF($AN$3="４週",AN230/4,AN230/(DAY(EOMONTH($I$21,0))/7))</f>
        <v>0</v>
      </c>
      <c r="AP230" s="551"/>
      <c r="AQ230" s="552"/>
      <c r="AR230" s="526" t="str">
        <f t="shared" ref="AR230" si="269">IF($AN$3="４週",AU231,AV231)</f>
        <v/>
      </c>
      <c r="AS230" s="526"/>
      <c r="AT230" s="529"/>
      <c r="AU230" s="322" t="s">
        <v>402</v>
      </c>
      <c r="AV230" s="322" t="s">
        <v>403</v>
      </c>
      <c r="AX230" s="322" t="s">
        <v>404</v>
      </c>
      <c r="AY230" s="322" t="s">
        <v>405</v>
      </c>
    </row>
    <row r="231" spans="1:51" s="302" customFormat="1" ht="12" customHeight="1">
      <c r="A231" s="531"/>
      <c r="B231" s="534"/>
      <c r="C231" s="537"/>
      <c r="D231" s="540"/>
      <c r="E231" s="323"/>
      <c r="F231" s="544"/>
      <c r="G231" s="545"/>
      <c r="H231" s="324" t="s">
        <v>406</v>
      </c>
      <c r="I231" s="328" t="str">
        <f>IFERROR(VLOOKUP(I230,'P1'!$B:$AP,41,FALSE),"")</f>
        <v/>
      </c>
      <c r="J231" s="328" t="str">
        <f>IFERROR(VLOOKUP(J230,'P1'!$B:$AP,41,FALSE),"")</f>
        <v/>
      </c>
      <c r="K231" s="328" t="str">
        <f>IFERROR(VLOOKUP(K230,'P1'!$B:$AP,41,FALSE),"")</f>
        <v/>
      </c>
      <c r="L231" s="328" t="str">
        <f>IFERROR(VLOOKUP(L230,'P1'!$B:$AP,41,FALSE),"")</f>
        <v/>
      </c>
      <c r="M231" s="328" t="str">
        <f>IFERROR(VLOOKUP(M230,'P1'!$B:$AP,41,FALSE),"")</f>
        <v/>
      </c>
      <c r="N231" s="328" t="str">
        <f>IFERROR(VLOOKUP(N230,'P1'!$B:$AP,41,FALSE),"")</f>
        <v/>
      </c>
      <c r="O231" s="328" t="str">
        <f>IFERROR(VLOOKUP(O230,'P1'!$B:$AP,41,FALSE),"")</f>
        <v/>
      </c>
      <c r="P231" s="328" t="str">
        <f>IFERROR(VLOOKUP(P230,'P1'!$B:$AP,41,FALSE),"")</f>
        <v/>
      </c>
      <c r="Q231" s="328" t="str">
        <f>IFERROR(VLOOKUP(Q230,'P1'!$B:$AP,41,FALSE),"")</f>
        <v/>
      </c>
      <c r="R231" s="328" t="str">
        <f>IFERROR(VLOOKUP(R230,'P1'!$B:$AP,41,FALSE),"")</f>
        <v/>
      </c>
      <c r="S231" s="328" t="str">
        <f>IFERROR(VLOOKUP(S230,'P1'!$B:$AP,41,FALSE),"")</f>
        <v/>
      </c>
      <c r="T231" s="328" t="str">
        <f>IFERROR(VLOOKUP(T230,'P1'!$B:$AP,41,FALSE),"")</f>
        <v/>
      </c>
      <c r="U231" s="328" t="str">
        <f>IFERROR(VLOOKUP(U230,'P1'!$B:$AP,41,FALSE),"")</f>
        <v/>
      </c>
      <c r="V231" s="328" t="str">
        <f>IFERROR(VLOOKUP(V230,'P1'!$B:$AP,41,FALSE),"")</f>
        <v/>
      </c>
      <c r="W231" s="328" t="str">
        <f>IFERROR(VLOOKUP(W230,'P1'!$B:$AP,41,FALSE),"")</f>
        <v/>
      </c>
      <c r="X231" s="328" t="str">
        <f>IFERROR(VLOOKUP(X230,'P1'!$B:$AP,41,FALSE),"")</f>
        <v/>
      </c>
      <c r="Y231" s="328" t="str">
        <f>IFERROR(VLOOKUP(Y230,'P1'!$B:$AP,41,FALSE),"")</f>
        <v/>
      </c>
      <c r="Z231" s="328" t="str">
        <f>IFERROR(VLOOKUP(Z230,'P1'!$B:$AP,41,FALSE),"")</f>
        <v/>
      </c>
      <c r="AA231" s="328" t="str">
        <f>IFERROR(VLOOKUP(AA230,'P1'!$B:$AP,41,FALSE),"")</f>
        <v/>
      </c>
      <c r="AB231" s="328" t="str">
        <f>IFERROR(VLOOKUP(AB230,'P1'!$B:$AP,41,FALSE),"")</f>
        <v/>
      </c>
      <c r="AC231" s="328" t="str">
        <f>IFERROR(VLOOKUP(AC230,'P1'!$B:$AP,41,FALSE),"")</f>
        <v/>
      </c>
      <c r="AD231" s="328" t="str">
        <f>IFERROR(VLOOKUP(AD230,'P1'!$B:$AP,41,FALSE),"")</f>
        <v/>
      </c>
      <c r="AE231" s="328" t="str">
        <f>IFERROR(VLOOKUP(AE230,'P1'!$B:$AP,41,FALSE),"")</f>
        <v/>
      </c>
      <c r="AF231" s="328" t="str">
        <f>IFERROR(VLOOKUP(AF230,'P1'!$B:$AP,41,FALSE),"")</f>
        <v/>
      </c>
      <c r="AG231" s="328" t="str">
        <f>IFERROR(VLOOKUP(AG230,'P1'!$B:$AP,41,FALSE),"")</f>
        <v/>
      </c>
      <c r="AH231" s="328" t="str">
        <f>IFERROR(VLOOKUP(AH230,'P1'!$B:$AP,41,FALSE),"")</f>
        <v/>
      </c>
      <c r="AI231" s="328" t="str">
        <f>IFERROR(VLOOKUP(AI230,'P1'!$B:$AP,41,FALSE),"")</f>
        <v/>
      </c>
      <c r="AJ231" s="328" t="str">
        <f>IFERROR(VLOOKUP(AJ230,'P1'!$B:$AP,41,FALSE),"")</f>
        <v/>
      </c>
      <c r="AK231" s="328" t="str">
        <f>IFERROR(VLOOKUP(AK230,'P1'!$B:$AP,41,FALSE),"")</f>
        <v/>
      </c>
      <c r="AL231" s="328" t="str">
        <f>IFERROR(VLOOKUP(AL230,'P1'!$B:$AP,41,FALSE),"")</f>
        <v/>
      </c>
      <c r="AM231" s="328" t="str">
        <f>IFERROR(VLOOKUP(AM230,'P1'!$B:$AP,41,FALSE),"")</f>
        <v/>
      </c>
      <c r="AN231" s="549"/>
      <c r="AO231" s="527"/>
      <c r="AP231" s="553"/>
      <c r="AQ231" s="554"/>
      <c r="AR231" s="527"/>
      <c r="AS231" s="527"/>
      <c r="AT231" s="529"/>
      <c r="AU231" s="326" t="str">
        <f t="shared" ref="AU231" si="270">IFERROR(IF($D230="□",($AO230/$AK$6),($AO230/$AK$8)),"")</f>
        <v/>
      </c>
      <c r="AV231" s="326" t="str">
        <f t="shared" ref="AV231" si="271">IFERROR(IF($D230="□",($AN230/$AO$6),($AN230/$AO$8)),"")</f>
        <v/>
      </c>
      <c r="AX231" s="326" t="s">
        <v>565</v>
      </c>
      <c r="AY231" s="326" t="s">
        <v>565</v>
      </c>
    </row>
    <row r="232" spans="1:51" s="302" customFormat="1" ht="12" customHeight="1">
      <c r="A232" s="532"/>
      <c r="B232" s="535"/>
      <c r="C232" s="538"/>
      <c r="D232" s="541"/>
      <c r="E232" s="323"/>
      <c r="F232" s="546"/>
      <c r="G232" s="547"/>
      <c r="H232" s="327" t="s">
        <v>407</v>
      </c>
      <c r="I232" s="328" t="str">
        <f>IFERROR(VLOOKUP(I230,'P1'!$B:$AP,31,FALSE),"")</f>
        <v/>
      </c>
      <c r="J232" s="328" t="str">
        <f>IFERROR(VLOOKUP(J230,'P1'!$B:$AP,31,FALSE),"")</f>
        <v/>
      </c>
      <c r="K232" s="328" t="str">
        <f>IFERROR(VLOOKUP(K230,'P1'!$B:$AP,31,FALSE),"")</f>
        <v/>
      </c>
      <c r="L232" s="328" t="str">
        <f>IFERROR(VLOOKUP(L230,'P1'!$B:$AP,31,FALSE),"")</f>
        <v/>
      </c>
      <c r="M232" s="328" t="str">
        <f>IFERROR(VLOOKUP(M230,'P1'!$B:$AP,31,FALSE),"")</f>
        <v/>
      </c>
      <c r="N232" s="328" t="str">
        <f>IFERROR(VLOOKUP(N230,'P1'!$B:$AP,31,FALSE),"")</f>
        <v/>
      </c>
      <c r="O232" s="328" t="str">
        <f>IFERROR(VLOOKUP(O230,'P1'!$B:$AP,31,FALSE),"")</f>
        <v/>
      </c>
      <c r="P232" s="328" t="str">
        <f>IFERROR(VLOOKUP(P230,'P1'!$B:$AP,31,FALSE),"")</f>
        <v/>
      </c>
      <c r="Q232" s="328" t="str">
        <f>IFERROR(VLOOKUP(Q230,'P1'!$B:$AP,31,FALSE),"")</f>
        <v/>
      </c>
      <c r="R232" s="328" t="str">
        <f>IFERROR(VLOOKUP(R230,'P1'!$B:$AP,31,FALSE),"")</f>
        <v/>
      </c>
      <c r="S232" s="328" t="str">
        <f>IFERROR(VLOOKUP(S230,'P1'!$B:$AP,31,FALSE),"")</f>
        <v/>
      </c>
      <c r="T232" s="328" t="str">
        <f>IFERROR(VLOOKUP(T230,'P1'!$B:$AP,31,FALSE),"")</f>
        <v/>
      </c>
      <c r="U232" s="328" t="str">
        <f>IFERROR(VLOOKUP(U230,'P1'!$B:$AP,31,FALSE),"")</f>
        <v/>
      </c>
      <c r="V232" s="328" t="str">
        <f>IFERROR(VLOOKUP(V230,'P1'!$B:$AP,31,FALSE),"")</f>
        <v/>
      </c>
      <c r="W232" s="328" t="str">
        <f>IFERROR(VLOOKUP(W230,'P1'!$B:$AP,31,FALSE),"")</f>
        <v/>
      </c>
      <c r="X232" s="328" t="str">
        <f>IFERROR(VLOOKUP(X230,'P1'!$B:$AP,31,FALSE),"")</f>
        <v/>
      </c>
      <c r="Y232" s="328" t="str">
        <f>IFERROR(VLOOKUP(Y230,'P1'!$B:$AP,31,FALSE),"")</f>
        <v/>
      </c>
      <c r="Z232" s="328" t="str">
        <f>IFERROR(VLOOKUP(Z230,'P1'!$B:$AP,31,FALSE),"")</f>
        <v/>
      </c>
      <c r="AA232" s="328" t="str">
        <f>IFERROR(VLOOKUP(AA230,'P1'!$B:$AP,31,FALSE),"")</f>
        <v/>
      </c>
      <c r="AB232" s="328" t="str">
        <f>IFERROR(VLOOKUP(AB230,'P1'!$B:$AP,31,FALSE),"")</f>
        <v/>
      </c>
      <c r="AC232" s="328" t="str">
        <f>IFERROR(VLOOKUP(AC230,'P1'!$B:$AP,31,FALSE),"")</f>
        <v/>
      </c>
      <c r="AD232" s="328" t="str">
        <f>IFERROR(VLOOKUP(AD230,'P1'!$B:$AP,31,FALSE),"")</f>
        <v/>
      </c>
      <c r="AE232" s="328" t="str">
        <f>IFERROR(VLOOKUP(AE230,'P1'!$B:$AP,31,FALSE),"")</f>
        <v/>
      </c>
      <c r="AF232" s="328" t="str">
        <f>IFERROR(VLOOKUP(AF230,'P1'!$B:$AP,31,FALSE),"")</f>
        <v/>
      </c>
      <c r="AG232" s="328" t="str">
        <f>IFERROR(VLOOKUP(AG230,'P1'!$B:$AP,31,FALSE),"")</f>
        <v/>
      </c>
      <c r="AH232" s="328" t="str">
        <f>IFERROR(VLOOKUP(AH230,'P1'!$B:$AP,31,FALSE),"")</f>
        <v/>
      </c>
      <c r="AI232" s="328" t="str">
        <f>IFERROR(VLOOKUP(AI230,'P1'!$B:$AP,31,FALSE),"")</f>
        <v/>
      </c>
      <c r="AJ232" s="328" t="str">
        <f>IFERROR(VLOOKUP(AJ230,'P1'!$B:$AP,31,FALSE),"")</f>
        <v/>
      </c>
      <c r="AK232" s="328" t="str">
        <f>IFERROR(VLOOKUP(AK230,'P1'!$B:$AP,31,FALSE),"")</f>
        <v/>
      </c>
      <c r="AL232" s="328" t="str">
        <f>IFERROR(VLOOKUP(AL230,'P1'!$B:$AP,31,FALSE),"")</f>
        <v/>
      </c>
      <c r="AM232" s="328" t="str">
        <f>IFERROR(VLOOKUP(AM230,'P1'!$B:$AP,31,FALSE),"")</f>
        <v/>
      </c>
      <c r="AN232" s="550"/>
      <c r="AO232" s="528"/>
      <c r="AP232" s="555"/>
      <c r="AQ232" s="556"/>
      <c r="AR232" s="528"/>
      <c r="AS232" s="528"/>
      <c r="AT232" s="529"/>
      <c r="AU232" s="329"/>
      <c r="AV232" s="329"/>
      <c r="AX232" s="329"/>
      <c r="AY232" s="329"/>
    </row>
    <row r="233" spans="1:51" s="302" customFormat="1" ht="12" customHeight="1">
      <c r="A233" s="530">
        <v>71</v>
      </c>
      <c r="B233" s="533"/>
      <c r="C233" s="536"/>
      <c r="D233" s="539" t="s">
        <v>400</v>
      </c>
      <c r="E233" s="319"/>
      <c r="F233" s="542"/>
      <c r="G233" s="543"/>
      <c r="H233" s="320" t="s">
        <v>401</v>
      </c>
      <c r="I233" s="321"/>
      <c r="J233" s="321"/>
      <c r="K233" s="321"/>
      <c r="L233" s="321"/>
      <c r="M233" s="321"/>
      <c r="N233" s="321"/>
      <c r="O233" s="321"/>
      <c r="P233" s="321"/>
      <c r="Q233" s="321"/>
      <c r="R233" s="321"/>
      <c r="S233" s="321"/>
      <c r="T233" s="321"/>
      <c r="U233" s="321"/>
      <c r="V233" s="321"/>
      <c r="W233" s="321"/>
      <c r="X233" s="321"/>
      <c r="Y233" s="321"/>
      <c r="Z233" s="321"/>
      <c r="AA233" s="321"/>
      <c r="AB233" s="321"/>
      <c r="AC233" s="321"/>
      <c r="AD233" s="321"/>
      <c r="AE233" s="321"/>
      <c r="AF233" s="321"/>
      <c r="AG233" s="321"/>
      <c r="AH233" s="321"/>
      <c r="AI233" s="321"/>
      <c r="AJ233" s="321"/>
      <c r="AK233" s="321"/>
      <c r="AL233" s="321"/>
      <c r="AM233" s="321"/>
      <c r="AN233" s="548">
        <f t="shared" ref="AN233" si="272">IF(LEFT($AN$1,6)="共同生活援助",SUM(I234:AM234),SUM(I234:AM235))</f>
        <v>0</v>
      </c>
      <c r="AO233" s="526">
        <f>IF($AN$3="４週",AN233/4,AN233/(DAY(EOMONTH($I$21,0))/7))</f>
        <v>0</v>
      </c>
      <c r="AP233" s="551"/>
      <c r="AQ233" s="552"/>
      <c r="AR233" s="526" t="str">
        <f t="shared" ref="AR233" si="273">IF($AN$3="４週",AU234,AV234)</f>
        <v/>
      </c>
      <c r="AS233" s="526"/>
      <c r="AT233" s="529"/>
      <c r="AU233" s="322" t="s">
        <v>402</v>
      </c>
      <c r="AV233" s="322" t="s">
        <v>403</v>
      </c>
      <c r="AX233" s="322" t="s">
        <v>404</v>
      </c>
      <c r="AY233" s="322" t="s">
        <v>405</v>
      </c>
    </row>
    <row r="234" spans="1:51" s="302" customFormat="1" ht="12" customHeight="1">
      <c r="A234" s="531"/>
      <c r="B234" s="534"/>
      <c r="C234" s="537"/>
      <c r="D234" s="540"/>
      <c r="E234" s="323"/>
      <c r="F234" s="544"/>
      <c r="G234" s="545"/>
      <c r="H234" s="324" t="s">
        <v>406</v>
      </c>
      <c r="I234" s="328" t="str">
        <f>IFERROR(VLOOKUP(I233,'P1'!$B:$AP,41,FALSE),"")</f>
        <v/>
      </c>
      <c r="J234" s="328" t="str">
        <f>IFERROR(VLOOKUP(J233,'P1'!$B:$AP,41,FALSE),"")</f>
        <v/>
      </c>
      <c r="K234" s="328" t="str">
        <f>IFERROR(VLOOKUP(K233,'P1'!$B:$AP,41,FALSE),"")</f>
        <v/>
      </c>
      <c r="L234" s="328" t="str">
        <f>IFERROR(VLOOKUP(L233,'P1'!$B:$AP,41,FALSE),"")</f>
        <v/>
      </c>
      <c r="M234" s="328" t="str">
        <f>IFERROR(VLOOKUP(M233,'P1'!$B:$AP,41,FALSE),"")</f>
        <v/>
      </c>
      <c r="N234" s="328" t="str">
        <f>IFERROR(VLOOKUP(N233,'P1'!$B:$AP,41,FALSE),"")</f>
        <v/>
      </c>
      <c r="O234" s="328" t="str">
        <f>IFERROR(VLOOKUP(O233,'P1'!$B:$AP,41,FALSE),"")</f>
        <v/>
      </c>
      <c r="P234" s="328" t="str">
        <f>IFERROR(VLOOKUP(P233,'P1'!$B:$AP,41,FALSE),"")</f>
        <v/>
      </c>
      <c r="Q234" s="328" t="str">
        <f>IFERROR(VLOOKUP(Q233,'P1'!$B:$AP,41,FALSE),"")</f>
        <v/>
      </c>
      <c r="R234" s="328" t="str">
        <f>IFERROR(VLOOKUP(R233,'P1'!$B:$AP,41,FALSE),"")</f>
        <v/>
      </c>
      <c r="S234" s="328" t="str">
        <f>IFERROR(VLOOKUP(S233,'P1'!$B:$AP,41,FALSE),"")</f>
        <v/>
      </c>
      <c r="T234" s="328" t="str">
        <f>IFERROR(VLOOKUP(T233,'P1'!$B:$AP,41,FALSE),"")</f>
        <v/>
      </c>
      <c r="U234" s="328" t="str">
        <f>IFERROR(VLOOKUP(U233,'P1'!$B:$AP,41,FALSE),"")</f>
        <v/>
      </c>
      <c r="V234" s="328" t="str">
        <f>IFERROR(VLOOKUP(V233,'P1'!$B:$AP,41,FALSE),"")</f>
        <v/>
      </c>
      <c r="W234" s="328" t="str">
        <f>IFERROR(VLOOKUP(W233,'P1'!$B:$AP,41,FALSE),"")</f>
        <v/>
      </c>
      <c r="X234" s="328" t="str">
        <f>IFERROR(VLOOKUP(X233,'P1'!$B:$AP,41,FALSE),"")</f>
        <v/>
      </c>
      <c r="Y234" s="328" t="str">
        <f>IFERROR(VLOOKUP(Y233,'P1'!$B:$AP,41,FALSE),"")</f>
        <v/>
      </c>
      <c r="Z234" s="328" t="str">
        <f>IFERROR(VLOOKUP(Z233,'P1'!$B:$AP,41,FALSE),"")</f>
        <v/>
      </c>
      <c r="AA234" s="328" t="str">
        <f>IFERROR(VLOOKUP(AA233,'P1'!$B:$AP,41,FALSE),"")</f>
        <v/>
      </c>
      <c r="AB234" s="328" t="str">
        <f>IFERROR(VLOOKUP(AB233,'P1'!$B:$AP,41,FALSE),"")</f>
        <v/>
      </c>
      <c r="AC234" s="328" t="str">
        <f>IFERROR(VLOOKUP(AC233,'P1'!$B:$AP,41,FALSE),"")</f>
        <v/>
      </c>
      <c r="AD234" s="328" t="str">
        <f>IFERROR(VLOOKUP(AD233,'P1'!$B:$AP,41,FALSE),"")</f>
        <v/>
      </c>
      <c r="AE234" s="328" t="str">
        <f>IFERROR(VLOOKUP(AE233,'P1'!$B:$AP,41,FALSE),"")</f>
        <v/>
      </c>
      <c r="AF234" s="328" t="str">
        <f>IFERROR(VLOOKUP(AF233,'P1'!$B:$AP,41,FALSE),"")</f>
        <v/>
      </c>
      <c r="AG234" s="328" t="str">
        <f>IFERROR(VLOOKUP(AG233,'P1'!$B:$AP,41,FALSE),"")</f>
        <v/>
      </c>
      <c r="AH234" s="328" t="str">
        <f>IFERROR(VLOOKUP(AH233,'P1'!$B:$AP,41,FALSE),"")</f>
        <v/>
      </c>
      <c r="AI234" s="328" t="str">
        <f>IFERROR(VLOOKUP(AI233,'P1'!$B:$AP,41,FALSE),"")</f>
        <v/>
      </c>
      <c r="AJ234" s="328" t="str">
        <f>IFERROR(VLOOKUP(AJ233,'P1'!$B:$AP,41,FALSE),"")</f>
        <v/>
      </c>
      <c r="AK234" s="328" t="str">
        <f>IFERROR(VLOOKUP(AK233,'P1'!$B:$AP,41,FALSE),"")</f>
        <v/>
      </c>
      <c r="AL234" s="328" t="str">
        <f>IFERROR(VLOOKUP(AL233,'P1'!$B:$AP,41,FALSE),"")</f>
        <v/>
      </c>
      <c r="AM234" s="328" t="str">
        <f>IFERROR(VLOOKUP(AM233,'P1'!$B:$AP,41,FALSE),"")</f>
        <v/>
      </c>
      <c r="AN234" s="549"/>
      <c r="AO234" s="527"/>
      <c r="AP234" s="553"/>
      <c r="AQ234" s="554"/>
      <c r="AR234" s="527"/>
      <c r="AS234" s="527"/>
      <c r="AT234" s="529"/>
      <c r="AU234" s="326" t="str">
        <f t="shared" ref="AU234" si="274">IFERROR(IF($D233="□",($AO233/$AK$6),($AO233/$AK$8)),"")</f>
        <v/>
      </c>
      <c r="AV234" s="326" t="str">
        <f t="shared" ref="AV234" si="275">IFERROR(IF($D233="□",($AN233/$AO$6),($AN233/$AO$8)),"")</f>
        <v/>
      </c>
      <c r="AX234" s="326" t="s">
        <v>565</v>
      </c>
      <c r="AY234" s="326" t="s">
        <v>565</v>
      </c>
    </row>
    <row r="235" spans="1:51" s="302" customFormat="1" ht="12" customHeight="1">
      <c r="A235" s="532"/>
      <c r="B235" s="535"/>
      <c r="C235" s="538"/>
      <c r="D235" s="541"/>
      <c r="E235" s="323"/>
      <c r="F235" s="546"/>
      <c r="G235" s="547"/>
      <c r="H235" s="327" t="s">
        <v>407</v>
      </c>
      <c r="I235" s="328" t="str">
        <f>IFERROR(VLOOKUP(I233,'P1'!$B:$AP,31,FALSE),"")</f>
        <v/>
      </c>
      <c r="J235" s="328" t="str">
        <f>IFERROR(VLOOKUP(J233,'P1'!$B:$AP,31,FALSE),"")</f>
        <v/>
      </c>
      <c r="K235" s="328" t="str">
        <f>IFERROR(VLOOKUP(K233,'P1'!$B:$AP,31,FALSE),"")</f>
        <v/>
      </c>
      <c r="L235" s="328" t="str">
        <f>IFERROR(VLOOKUP(L233,'P1'!$B:$AP,31,FALSE),"")</f>
        <v/>
      </c>
      <c r="M235" s="328" t="str">
        <f>IFERROR(VLOOKUP(M233,'P1'!$B:$AP,31,FALSE),"")</f>
        <v/>
      </c>
      <c r="N235" s="328" t="str">
        <f>IFERROR(VLOOKUP(N233,'P1'!$B:$AP,31,FALSE),"")</f>
        <v/>
      </c>
      <c r="O235" s="328" t="str">
        <f>IFERROR(VLOOKUP(O233,'P1'!$B:$AP,31,FALSE),"")</f>
        <v/>
      </c>
      <c r="P235" s="328" t="str">
        <f>IFERROR(VLOOKUP(P233,'P1'!$B:$AP,31,FALSE),"")</f>
        <v/>
      </c>
      <c r="Q235" s="328" t="str">
        <f>IFERROR(VLOOKUP(Q233,'P1'!$B:$AP,31,FALSE),"")</f>
        <v/>
      </c>
      <c r="R235" s="328" t="str">
        <f>IFERROR(VLOOKUP(R233,'P1'!$B:$AP,31,FALSE),"")</f>
        <v/>
      </c>
      <c r="S235" s="328" t="str">
        <f>IFERROR(VLOOKUP(S233,'P1'!$B:$AP,31,FALSE),"")</f>
        <v/>
      </c>
      <c r="T235" s="328" t="str">
        <f>IFERROR(VLOOKUP(T233,'P1'!$B:$AP,31,FALSE),"")</f>
        <v/>
      </c>
      <c r="U235" s="328" t="str">
        <f>IFERROR(VLOOKUP(U233,'P1'!$B:$AP,31,FALSE),"")</f>
        <v/>
      </c>
      <c r="V235" s="328" t="str">
        <f>IFERROR(VLOOKUP(V233,'P1'!$B:$AP,31,FALSE),"")</f>
        <v/>
      </c>
      <c r="W235" s="328" t="str">
        <f>IFERROR(VLOOKUP(W233,'P1'!$B:$AP,31,FALSE),"")</f>
        <v/>
      </c>
      <c r="X235" s="328" t="str">
        <f>IFERROR(VLOOKUP(X233,'P1'!$B:$AP,31,FALSE),"")</f>
        <v/>
      </c>
      <c r="Y235" s="328" t="str">
        <f>IFERROR(VLOOKUP(Y233,'P1'!$B:$AP,31,FALSE),"")</f>
        <v/>
      </c>
      <c r="Z235" s="328" t="str">
        <f>IFERROR(VLOOKUP(Z233,'P1'!$B:$AP,31,FALSE),"")</f>
        <v/>
      </c>
      <c r="AA235" s="328" t="str">
        <f>IFERROR(VLOOKUP(AA233,'P1'!$B:$AP,31,FALSE),"")</f>
        <v/>
      </c>
      <c r="AB235" s="328" t="str">
        <f>IFERROR(VLOOKUP(AB233,'P1'!$B:$AP,31,FALSE),"")</f>
        <v/>
      </c>
      <c r="AC235" s="328" t="str">
        <f>IFERROR(VLOOKUP(AC233,'P1'!$B:$AP,31,FALSE),"")</f>
        <v/>
      </c>
      <c r="AD235" s="328" t="str">
        <f>IFERROR(VLOOKUP(AD233,'P1'!$B:$AP,31,FALSE),"")</f>
        <v/>
      </c>
      <c r="AE235" s="328" t="str">
        <f>IFERROR(VLOOKUP(AE233,'P1'!$B:$AP,31,FALSE),"")</f>
        <v/>
      </c>
      <c r="AF235" s="328" t="str">
        <f>IFERROR(VLOOKUP(AF233,'P1'!$B:$AP,31,FALSE),"")</f>
        <v/>
      </c>
      <c r="AG235" s="328" t="str">
        <f>IFERROR(VLOOKUP(AG233,'P1'!$B:$AP,31,FALSE),"")</f>
        <v/>
      </c>
      <c r="AH235" s="328" t="str">
        <f>IFERROR(VLOOKUP(AH233,'P1'!$B:$AP,31,FALSE),"")</f>
        <v/>
      </c>
      <c r="AI235" s="328" t="str">
        <f>IFERROR(VLOOKUP(AI233,'P1'!$B:$AP,31,FALSE),"")</f>
        <v/>
      </c>
      <c r="AJ235" s="328" t="str">
        <f>IFERROR(VLOOKUP(AJ233,'P1'!$B:$AP,31,FALSE),"")</f>
        <v/>
      </c>
      <c r="AK235" s="328" t="str">
        <f>IFERROR(VLOOKUP(AK233,'P1'!$B:$AP,31,FALSE),"")</f>
        <v/>
      </c>
      <c r="AL235" s="328" t="str">
        <f>IFERROR(VLOOKUP(AL233,'P1'!$B:$AP,31,FALSE),"")</f>
        <v/>
      </c>
      <c r="AM235" s="328" t="str">
        <f>IFERROR(VLOOKUP(AM233,'P1'!$B:$AP,31,FALSE),"")</f>
        <v/>
      </c>
      <c r="AN235" s="550"/>
      <c r="AO235" s="528"/>
      <c r="AP235" s="555"/>
      <c r="AQ235" s="556"/>
      <c r="AR235" s="528"/>
      <c r="AS235" s="528"/>
      <c r="AT235" s="529"/>
      <c r="AU235" s="329"/>
      <c r="AV235" s="329"/>
      <c r="AX235" s="329"/>
      <c r="AY235" s="329"/>
    </row>
    <row r="236" spans="1:51" s="302" customFormat="1" ht="12" customHeight="1">
      <c r="A236" s="530">
        <v>72</v>
      </c>
      <c r="B236" s="533"/>
      <c r="C236" s="536"/>
      <c r="D236" s="539" t="s">
        <v>400</v>
      </c>
      <c r="E236" s="319"/>
      <c r="F236" s="542"/>
      <c r="G236" s="543"/>
      <c r="H236" s="320" t="s">
        <v>401</v>
      </c>
      <c r="I236" s="321"/>
      <c r="J236" s="321"/>
      <c r="K236" s="321"/>
      <c r="L236" s="321"/>
      <c r="M236" s="321"/>
      <c r="N236" s="321"/>
      <c r="O236" s="321"/>
      <c r="P236" s="321"/>
      <c r="Q236" s="321"/>
      <c r="R236" s="321"/>
      <c r="S236" s="321"/>
      <c r="T236" s="321"/>
      <c r="U236" s="321"/>
      <c r="V236" s="321"/>
      <c r="W236" s="321"/>
      <c r="X236" s="321"/>
      <c r="Y236" s="321"/>
      <c r="Z236" s="321"/>
      <c r="AA236" s="321"/>
      <c r="AB236" s="321"/>
      <c r="AC236" s="321"/>
      <c r="AD236" s="321"/>
      <c r="AE236" s="321"/>
      <c r="AF236" s="321"/>
      <c r="AG236" s="321"/>
      <c r="AH236" s="321"/>
      <c r="AI236" s="321"/>
      <c r="AJ236" s="321"/>
      <c r="AK236" s="321"/>
      <c r="AL236" s="321"/>
      <c r="AM236" s="321"/>
      <c r="AN236" s="548">
        <f t="shared" ref="AN236" si="276">IF(LEFT($AN$1,6)="共同生活援助",SUM(I237:AM237),SUM(I237:AM238))</f>
        <v>0</v>
      </c>
      <c r="AO236" s="526">
        <f>IF($AN$3="４週",AN236/4,AN236/(DAY(EOMONTH($I$21,0))/7))</f>
        <v>0</v>
      </c>
      <c r="AP236" s="551"/>
      <c r="AQ236" s="552"/>
      <c r="AR236" s="526" t="str">
        <f t="shared" ref="AR236" si="277">IF($AN$3="４週",AU237,AV237)</f>
        <v/>
      </c>
      <c r="AS236" s="526"/>
      <c r="AT236" s="529"/>
      <c r="AU236" s="322" t="s">
        <v>402</v>
      </c>
      <c r="AV236" s="322" t="s">
        <v>403</v>
      </c>
      <c r="AX236" s="322" t="s">
        <v>404</v>
      </c>
      <c r="AY236" s="322" t="s">
        <v>405</v>
      </c>
    </row>
    <row r="237" spans="1:51" s="302" customFormat="1" ht="12" customHeight="1">
      <c r="A237" s="531"/>
      <c r="B237" s="534"/>
      <c r="C237" s="537"/>
      <c r="D237" s="540"/>
      <c r="E237" s="323"/>
      <c r="F237" s="544"/>
      <c r="G237" s="545"/>
      <c r="H237" s="324" t="s">
        <v>406</v>
      </c>
      <c r="I237" s="328" t="str">
        <f>IFERROR(VLOOKUP(I236,'P1'!$B:$AP,41,FALSE),"")</f>
        <v/>
      </c>
      <c r="J237" s="328" t="str">
        <f>IFERROR(VLOOKUP(J236,'P1'!$B:$AP,41,FALSE),"")</f>
        <v/>
      </c>
      <c r="K237" s="328" t="str">
        <f>IFERROR(VLOOKUP(K236,'P1'!$B:$AP,41,FALSE),"")</f>
        <v/>
      </c>
      <c r="L237" s="328" t="str">
        <f>IFERROR(VLOOKUP(L236,'P1'!$B:$AP,41,FALSE),"")</f>
        <v/>
      </c>
      <c r="M237" s="328" t="str">
        <f>IFERROR(VLOOKUP(M236,'P1'!$B:$AP,41,FALSE),"")</f>
        <v/>
      </c>
      <c r="N237" s="328" t="str">
        <f>IFERROR(VLOOKUP(N236,'P1'!$B:$AP,41,FALSE),"")</f>
        <v/>
      </c>
      <c r="O237" s="328" t="str">
        <f>IFERROR(VLOOKUP(O236,'P1'!$B:$AP,41,FALSE),"")</f>
        <v/>
      </c>
      <c r="P237" s="328" t="str">
        <f>IFERROR(VLOOKUP(P236,'P1'!$B:$AP,41,FALSE),"")</f>
        <v/>
      </c>
      <c r="Q237" s="328" t="str">
        <f>IFERROR(VLOOKUP(Q236,'P1'!$B:$AP,41,FALSE),"")</f>
        <v/>
      </c>
      <c r="R237" s="328" t="str">
        <f>IFERROR(VLOOKUP(R236,'P1'!$B:$AP,41,FALSE),"")</f>
        <v/>
      </c>
      <c r="S237" s="328" t="str">
        <f>IFERROR(VLOOKUP(S236,'P1'!$B:$AP,41,FALSE),"")</f>
        <v/>
      </c>
      <c r="T237" s="328" t="str">
        <f>IFERROR(VLOOKUP(T236,'P1'!$B:$AP,41,FALSE),"")</f>
        <v/>
      </c>
      <c r="U237" s="328" t="str">
        <f>IFERROR(VLOOKUP(U236,'P1'!$B:$AP,41,FALSE),"")</f>
        <v/>
      </c>
      <c r="V237" s="328" t="str">
        <f>IFERROR(VLOOKUP(V236,'P1'!$B:$AP,41,FALSE),"")</f>
        <v/>
      </c>
      <c r="W237" s="328" t="str">
        <f>IFERROR(VLOOKUP(W236,'P1'!$B:$AP,41,FALSE),"")</f>
        <v/>
      </c>
      <c r="X237" s="328" t="str">
        <f>IFERROR(VLOOKUP(X236,'P1'!$B:$AP,41,FALSE),"")</f>
        <v/>
      </c>
      <c r="Y237" s="328" t="str">
        <f>IFERROR(VLOOKUP(Y236,'P1'!$B:$AP,41,FALSE),"")</f>
        <v/>
      </c>
      <c r="Z237" s="328" t="str">
        <f>IFERROR(VLOOKUP(Z236,'P1'!$B:$AP,41,FALSE),"")</f>
        <v/>
      </c>
      <c r="AA237" s="328" t="str">
        <f>IFERROR(VLOOKUP(AA236,'P1'!$B:$AP,41,FALSE),"")</f>
        <v/>
      </c>
      <c r="AB237" s="328" t="str">
        <f>IFERROR(VLOOKUP(AB236,'P1'!$B:$AP,41,FALSE),"")</f>
        <v/>
      </c>
      <c r="AC237" s="328" t="str">
        <f>IFERROR(VLOOKUP(AC236,'P1'!$B:$AP,41,FALSE),"")</f>
        <v/>
      </c>
      <c r="AD237" s="328" t="str">
        <f>IFERROR(VLOOKUP(AD236,'P1'!$B:$AP,41,FALSE),"")</f>
        <v/>
      </c>
      <c r="AE237" s="328" t="str">
        <f>IFERROR(VLOOKUP(AE236,'P1'!$B:$AP,41,FALSE),"")</f>
        <v/>
      </c>
      <c r="AF237" s="328" t="str">
        <f>IFERROR(VLOOKUP(AF236,'P1'!$B:$AP,41,FALSE),"")</f>
        <v/>
      </c>
      <c r="AG237" s="328" t="str">
        <f>IFERROR(VLOOKUP(AG236,'P1'!$B:$AP,41,FALSE),"")</f>
        <v/>
      </c>
      <c r="AH237" s="328" t="str">
        <f>IFERROR(VLOOKUP(AH236,'P1'!$B:$AP,41,FALSE),"")</f>
        <v/>
      </c>
      <c r="AI237" s="328" t="str">
        <f>IFERROR(VLOOKUP(AI236,'P1'!$B:$AP,41,FALSE),"")</f>
        <v/>
      </c>
      <c r="AJ237" s="328" t="str">
        <f>IFERROR(VLOOKUP(AJ236,'P1'!$B:$AP,41,FALSE),"")</f>
        <v/>
      </c>
      <c r="AK237" s="328" t="str">
        <f>IFERROR(VLOOKUP(AK236,'P1'!$B:$AP,41,FALSE),"")</f>
        <v/>
      </c>
      <c r="AL237" s="328" t="str">
        <f>IFERROR(VLOOKUP(AL236,'P1'!$B:$AP,41,FALSE),"")</f>
        <v/>
      </c>
      <c r="AM237" s="328" t="str">
        <f>IFERROR(VLOOKUP(AM236,'P1'!$B:$AP,41,FALSE),"")</f>
        <v/>
      </c>
      <c r="AN237" s="549"/>
      <c r="AO237" s="527"/>
      <c r="AP237" s="553"/>
      <c r="AQ237" s="554"/>
      <c r="AR237" s="527"/>
      <c r="AS237" s="527"/>
      <c r="AT237" s="529"/>
      <c r="AU237" s="326" t="str">
        <f>IFERROR(IF($D236="□",($AO236/$AK$6),($AO236/$AK$8)),"")</f>
        <v/>
      </c>
      <c r="AV237" s="326" t="str">
        <f>IFERROR(IF($D236="□",($AN236/$AO$6),($AN236/$AO$8)),"")</f>
        <v/>
      </c>
      <c r="AX237" s="326" t="s">
        <v>565</v>
      </c>
      <c r="AY237" s="326" t="s">
        <v>565</v>
      </c>
    </row>
    <row r="238" spans="1:51" s="302" customFormat="1" ht="12" customHeight="1">
      <c r="A238" s="532"/>
      <c r="B238" s="535"/>
      <c r="C238" s="538"/>
      <c r="D238" s="541"/>
      <c r="E238" s="323"/>
      <c r="F238" s="546"/>
      <c r="G238" s="547"/>
      <c r="H238" s="327" t="s">
        <v>407</v>
      </c>
      <c r="I238" s="328" t="str">
        <f>IFERROR(VLOOKUP(I236,'P1'!$B:$AP,31,FALSE),"")</f>
        <v/>
      </c>
      <c r="J238" s="328" t="str">
        <f>IFERROR(VLOOKUP(J236,'P1'!$B:$AP,31,FALSE),"")</f>
        <v/>
      </c>
      <c r="K238" s="328" t="str">
        <f>IFERROR(VLOOKUP(K236,'P1'!$B:$AP,31,FALSE),"")</f>
        <v/>
      </c>
      <c r="L238" s="328" t="str">
        <f>IFERROR(VLOOKUP(L236,'P1'!$B:$AP,31,FALSE),"")</f>
        <v/>
      </c>
      <c r="M238" s="328" t="str">
        <f>IFERROR(VLOOKUP(M236,'P1'!$B:$AP,31,FALSE),"")</f>
        <v/>
      </c>
      <c r="N238" s="328" t="str">
        <f>IFERROR(VLOOKUP(N236,'P1'!$B:$AP,31,FALSE),"")</f>
        <v/>
      </c>
      <c r="O238" s="328" t="str">
        <f>IFERROR(VLOOKUP(O236,'P1'!$B:$AP,31,FALSE),"")</f>
        <v/>
      </c>
      <c r="P238" s="328" t="str">
        <f>IFERROR(VLOOKUP(P236,'P1'!$B:$AP,31,FALSE),"")</f>
        <v/>
      </c>
      <c r="Q238" s="328" t="str">
        <f>IFERROR(VLOOKUP(Q236,'P1'!$B:$AP,31,FALSE),"")</f>
        <v/>
      </c>
      <c r="R238" s="328" t="str">
        <f>IFERROR(VLOOKUP(R236,'P1'!$B:$AP,31,FALSE),"")</f>
        <v/>
      </c>
      <c r="S238" s="328" t="str">
        <f>IFERROR(VLOOKUP(S236,'P1'!$B:$AP,31,FALSE),"")</f>
        <v/>
      </c>
      <c r="T238" s="328" t="str">
        <f>IFERROR(VLOOKUP(T236,'P1'!$B:$AP,31,FALSE),"")</f>
        <v/>
      </c>
      <c r="U238" s="328" t="str">
        <f>IFERROR(VLOOKUP(U236,'P1'!$B:$AP,31,FALSE),"")</f>
        <v/>
      </c>
      <c r="V238" s="328" t="str">
        <f>IFERROR(VLOOKUP(V236,'P1'!$B:$AP,31,FALSE),"")</f>
        <v/>
      </c>
      <c r="W238" s="328" t="str">
        <f>IFERROR(VLOOKUP(W236,'P1'!$B:$AP,31,FALSE),"")</f>
        <v/>
      </c>
      <c r="X238" s="328" t="str">
        <f>IFERROR(VLOOKUP(X236,'P1'!$B:$AP,31,FALSE),"")</f>
        <v/>
      </c>
      <c r="Y238" s="328" t="str">
        <f>IFERROR(VLOOKUP(Y236,'P1'!$B:$AP,31,FALSE),"")</f>
        <v/>
      </c>
      <c r="Z238" s="328" t="str">
        <f>IFERROR(VLOOKUP(Z236,'P1'!$B:$AP,31,FALSE),"")</f>
        <v/>
      </c>
      <c r="AA238" s="328" t="str">
        <f>IFERROR(VLOOKUP(AA236,'P1'!$B:$AP,31,FALSE),"")</f>
        <v/>
      </c>
      <c r="AB238" s="328" t="str">
        <f>IFERROR(VLOOKUP(AB236,'P1'!$B:$AP,31,FALSE),"")</f>
        <v/>
      </c>
      <c r="AC238" s="328" t="str">
        <f>IFERROR(VLOOKUP(AC236,'P1'!$B:$AP,31,FALSE),"")</f>
        <v/>
      </c>
      <c r="AD238" s="328" t="str">
        <f>IFERROR(VLOOKUP(AD236,'P1'!$B:$AP,31,FALSE),"")</f>
        <v/>
      </c>
      <c r="AE238" s="328" t="str">
        <f>IFERROR(VLOOKUP(AE236,'P1'!$B:$AP,31,FALSE),"")</f>
        <v/>
      </c>
      <c r="AF238" s="328" t="str">
        <f>IFERROR(VLOOKUP(AF236,'P1'!$B:$AP,31,FALSE),"")</f>
        <v/>
      </c>
      <c r="AG238" s="328" t="str">
        <f>IFERROR(VLOOKUP(AG236,'P1'!$B:$AP,31,FALSE),"")</f>
        <v/>
      </c>
      <c r="AH238" s="328" t="str">
        <f>IFERROR(VLOOKUP(AH236,'P1'!$B:$AP,31,FALSE),"")</f>
        <v/>
      </c>
      <c r="AI238" s="328" t="str">
        <f>IFERROR(VLOOKUP(AI236,'P1'!$B:$AP,31,FALSE),"")</f>
        <v/>
      </c>
      <c r="AJ238" s="328" t="str">
        <f>IFERROR(VLOOKUP(AJ236,'P1'!$B:$AP,31,FALSE),"")</f>
        <v/>
      </c>
      <c r="AK238" s="328" t="str">
        <f>IFERROR(VLOOKUP(AK236,'P1'!$B:$AP,31,FALSE),"")</f>
        <v/>
      </c>
      <c r="AL238" s="328" t="str">
        <f>IFERROR(VLOOKUP(AL236,'P1'!$B:$AP,31,FALSE),"")</f>
        <v/>
      </c>
      <c r="AM238" s="328" t="str">
        <f>IFERROR(VLOOKUP(AM236,'P1'!$B:$AP,31,FALSE),"")</f>
        <v/>
      </c>
      <c r="AN238" s="550"/>
      <c r="AO238" s="528"/>
      <c r="AP238" s="555"/>
      <c r="AQ238" s="556"/>
      <c r="AR238" s="528"/>
      <c r="AS238" s="528"/>
      <c r="AT238" s="529"/>
      <c r="AU238" s="329"/>
      <c r="AV238" s="329"/>
      <c r="AX238" s="329"/>
      <c r="AY238" s="329"/>
    </row>
    <row r="239" spans="1:51" s="302" customFormat="1" ht="12" customHeight="1">
      <c r="A239" s="530">
        <v>73</v>
      </c>
      <c r="B239" s="533"/>
      <c r="C239" s="536"/>
      <c r="D239" s="539" t="s">
        <v>400</v>
      </c>
      <c r="E239" s="319"/>
      <c r="F239" s="542"/>
      <c r="G239" s="543"/>
      <c r="H239" s="320" t="s">
        <v>401</v>
      </c>
      <c r="I239" s="321"/>
      <c r="J239" s="321"/>
      <c r="K239" s="321"/>
      <c r="L239" s="321"/>
      <c r="M239" s="321"/>
      <c r="N239" s="321"/>
      <c r="O239" s="321"/>
      <c r="P239" s="321"/>
      <c r="Q239" s="321"/>
      <c r="R239" s="321"/>
      <c r="S239" s="321"/>
      <c r="T239" s="321"/>
      <c r="U239" s="321"/>
      <c r="V239" s="321"/>
      <c r="W239" s="321"/>
      <c r="X239" s="321"/>
      <c r="Y239" s="321"/>
      <c r="Z239" s="321"/>
      <c r="AA239" s="321"/>
      <c r="AB239" s="321"/>
      <c r="AC239" s="321"/>
      <c r="AD239" s="321"/>
      <c r="AE239" s="321"/>
      <c r="AF239" s="321"/>
      <c r="AG239" s="321"/>
      <c r="AH239" s="321"/>
      <c r="AI239" s="321"/>
      <c r="AJ239" s="321"/>
      <c r="AK239" s="321"/>
      <c r="AL239" s="321"/>
      <c r="AM239" s="321"/>
      <c r="AN239" s="548">
        <f t="shared" ref="AN239" si="278">IF(LEFT($AN$1,6)="共同生活援助",SUM(I240:AM240),SUM(I240:AM241))</f>
        <v>0</v>
      </c>
      <c r="AO239" s="526">
        <f>IF($AN$3="４週",AN239/4,AN239/(DAY(EOMONTH($I$21,0))/7))</f>
        <v>0</v>
      </c>
      <c r="AP239" s="551"/>
      <c r="AQ239" s="552"/>
      <c r="AR239" s="526" t="str">
        <f t="shared" ref="AR239" si="279">IF($AN$3="４週",AU240,AV240)</f>
        <v/>
      </c>
      <c r="AS239" s="526"/>
      <c r="AT239" s="529"/>
      <c r="AU239" s="322" t="s">
        <v>402</v>
      </c>
      <c r="AV239" s="322" t="s">
        <v>403</v>
      </c>
      <c r="AX239" s="322" t="s">
        <v>404</v>
      </c>
      <c r="AY239" s="322" t="s">
        <v>405</v>
      </c>
    </row>
    <row r="240" spans="1:51" s="302" customFormat="1" ht="12" customHeight="1">
      <c r="A240" s="531"/>
      <c r="B240" s="534"/>
      <c r="C240" s="537"/>
      <c r="D240" s="540"/>
      <c r="E240" s="323"/>
      <c r="F240" s="544"/>
      <c r="G240" s="545"/>
      <c r="H240" s="324" t="s">
        <v>406</v>
      </c>
      <c r="I240" s="328" t="str">
        <f>IFERROR(VLOOKUP(I239,'P1'!$B:$AP,41,FALSE),"")</f>
        <v/>
      </c>
      <c r="J240" s="328" t="str">
        <f>IFERROR(VLOOKUP(J239,'P1'!$B:$AP,41,FALSE),"")</f>
        <v/>
      </c>
      <c r="K240" s="328" t="str">
        <f>IFERROR(VLOOKUP(K239,'P1'!$B:$AP,41,FALSE),"")</f>
        <v/>
      </c>
      <c r="L240" s="328" t="str">
        <f>IFERROR(VLOOKUP(L239,'P1'!$B:$AP,41,FALSE),"")</f>
        <v/>
      </c>
      <c r="M240" s="328" t="str">
        <f>IFERROR(VLOOKUP(M239,'P1'!$B:$AP,41,FALSE),"")</f>
        <v/>
      </c>
      <c r="N240" s="328" t="str">
        <f>IFERROR(VLOOKUP(N239,'P1'!$B:$AP,41,FALSE),"")</f>
        <v/>
      </c>
      <c r="O240" s="328" t="str">
        <f>IFERROR(VLOOKUP(O239,'P1'!$B:$AP,41,FALSE),"")</f>
        <v/>
      </c>
      <c r="P240" s="328" t="str">
        <f>IFERROR(VLOOKUP(P239,'P1'!$B:$AP,41,FALSE),"")</f>
        <v/>
      </c>
      <c r="Q240" s="328" t="str">
        <f>IFERROR(VLOOKUP(Q239,'P1'!$B:$AP,41,FALSE),"")</f>
        <v/>
      </c>
      <c r="R240" s="328" t="str">
        <f>IFERROR(VLOOKUP(R239,'P1'!$B:$AP,41,FALSE),"")</f>
        <v/>
      </c>
      <c r="S240" s="328" t="str">
        <f>IFERROR(VLOOKUP(S239,'P1'!$B:$AP,41,FALSE),"")</f>
        <v/>
      </c>
      <c r="T240" s="328" t="str">
        <f>IFERROR(VLOOKUP(T239,'P1'!$B:$AP,41,FALSE),"")</f>
        <v/>
      </c>
      <c r="U240" s="328" t="str">
        <f>IFERROR(VLOOKUP(U239,'P1'!$B:$AP,41,FALSE),"")</f>
        <v/>
      </c>
      <c r="V240" s="328" t="str">
        <f>IFERROR(VLOOKUP(V239,'P1'!$B:$AP,41,FALSE),"")</f>
        <v/>
      </c>
      <c r="W240" s="328" t="str">
        <f>IFERROR(VLOOKUP(W239,'P1'!$B:$AP,41,FALSE),"")</f>
        <v/>
      </c>
      <c r="X240" s="328" t="str">
        <f>IFERROR(VLOOKUP(X239,'P1'!$B:$AP,41,FALSE),"")</f>
        <v/>
      </c>
      <c r="Y240" s="328" t="str">
        <f>IFERROR(VLOOKUP(Y239,'P1'!$B:$AP,41,FALSE),"")</f>
        <v/>
      </c>
      <c r="Z240" s="328" t="str">
        <f>IFERROR(VLOOKUP(Z239,'P1'!$B:$AP,41,FALSE),"")</f>
        <v/>
      </c>
      <c r="AA240" s="328" t="str">
        <f>IFERROR(VLOOKUP(AA239,'P1'!$B:$AP,41,FALSE),"")</f>
        <v/>
      </c>
      <c r="AB240" s="328" t="str">
        <f>IFERROR(VLOOKUP(AB239,'P1'!$B:$AP,41,FALSE),"")</f>
        <v/>
      </c>
      <c r="AC240" s="328" t="str">
        <f>IFERROR(VLOOKUP(AC239,'P1'!$B:$AP,41,FALSE),"")</f>
        <v/>
      </c>
      <c r="AD240" s="328" t="str">
        <f>IFERROR(VLOOKUP(AD239,'P1'!$B:$AP,41,FALSE),"")</f>
        <v/>
      </c>
      <c r="AE240" s="328" t="str">
        <f>IFERROR(VLOOKUP(AE239,'P1'!$B:$AP,41,FALSE),"")</f>
        <v/>
      </c>
      <c r="AF240" s="328" t="str">
        <f>IFERROR(VLOOKUP(AF239,'P1'!$B:$AP,41,FALSE),"")</f>
        <v/>
      </c>
      <c r="AG240" s="328" t="str">
        <f>IFERROR(VLOOKUP(AG239,'P1'!$B:$AP,41,FALSE),"")</f>
        <v/>
      </c>
      <c r="AH240" s="328" t="str">
        <f>IFERROR(VLOOKUP(AH239,'P1'!$B:$AP,41,FALSE),"")</f>
        <v/>
      </c>
      <c r="AI240" s="328" t="str">
        <f>IFERROR(VLOOKUP(AI239,'P1'!$B:$AP,41,FALSE),"")</f>
        <v/>
      </c>
      <c r="AJ240" s="328" t="str">
        <f>IFERROR(VLOOKUP(AJ239,'P1'!$B:$AP,41,FALSE),"")</f>
        <v/>
      </c>
      <c r="AK240" s="328" t="str">
        <f>IFERROR(VLOOKUP(AK239,'P1'!$B:$AP,41,FALSE),"")</f>
        <v/>
      </c>
      <c r="AL240" s="328" t="str">
        <f>IFERROR(VLOOKUP(AL239,'P1'!$B:$AP,41,FALSE),"")</f>
        <v/>
      </c>
      <c r="AM240" s="328" t="str">
        <f>IFERROR(VLOOKUP(AM239,'P1'!$B:$AP,41,FALSE),"")</f>
        <v/>
      </c>
      <c r="AN240" s="549"/>
      <c r="AO240" s="527"/>
      <c r="AP240" s="553"/>
      <c r="AQ240" s="554"/>
      <c r="AR240" s="527"/>
      <c r="AS240" s="527"/>
      <c r="AT240" s="529"/>
      <c r="AU240" s="326" t="str">
        <f t="shared" ref="AU240" si="280">IFERROR(IF($D239="□",($AO239/$AK$6),($AO239/$AK$8)),"")</f>
        <v/>
      </c>
      <c r="AV240" s="326" t="str">
        <f t="shared" ref="AV240" si="281">IFERROR(IF($D239="□",($AN239/$AO$6),($AN239/$AO$8)),"")</f>
        <v/>
      </c>
      <c r="AX240" s="326" t="s">
        <v>565</v>
      </c>
      <c r="AY240" s="326" t="s">
        <v>565</v>
      </c>
    </row>
    <row r="241" spans="1:51" s="302" customFormat="1" ht="12" customHeight="1">
      <c r="A241" s="532"/>
      <c r="B241" s="535"/>
      <c r="C241" s="538"/>
      <c r="D241" s="541"/>
      <c r="E241" s="323"/>
      <c r="F241" s="546"/>
      <c r="G241" s="547"/>
      <c r="H241" s="327" t="s">
        <v>407</v>
      </c>
      <c r="I241" s="328" t="str">
        <f>IFERROR(VLOOKUP(I239,'P1'!$B:$AP,31,FALSE),"")</f>
        <v/>
      </c>
      <c r="J241" s="328" t="str">
        <f>IFERROR(VLOOKUP(J239,'P1'!$B:$AP,31,FALSE),"")</f>
        <v/>
      </c>
      <c r="K241" s="328" t="str">
        <f>IFERROR(VLOOKUP(K239,'P1'!$B:$AP,31,FALSE),"")</f>
        <v/>
      </c>
      <c r="L241" s="328" t="str">
        <f>IFERROR(VLOOKUP(L239,'P1'!$B:$AP,31,FALSE),"")</f>
        <v/>
      </c>
      <c r="M241" s="328" t="str">
        <f>IFERROR(VLOOKUP(M239,'P1'!$B:$AP,31,FALSE),"")</f>
        <v/>
      </c>
      <c r="N241" s="328" t="str">
        <f>IFERROR(VLOOKUP(N239,'P1'!$B:$AP,31,FALSE),"")</f>
        <v/>
      </c>
      <c r="O241" s="328" t="str">
        <f>IFERROR(VLOOKUP(O239,'P1'!$B:$AP,31,FALSE),"")</f>
        <v/>
      </c>
      <c r="P241" s="328" t="str">
        <f>IFERROR(VLOOKUP(P239,'P1'!$B:$AP,31,FALSE),"")</f>
        <v/>
      </c>
      <c r="Q241" s="328" t="str">
        <f>IFERROR(VLOOKUP(Q239,'P1'!$B:$AP,31,FALSE),"")</f>
        <v/>
      </c>
      <c r="R241" s="328" t="str">
        <f>IFERROR(VLOOKUP(R239,'P1'!$B:$AP,31,FALSE),"")</f>
        <v/>
      </c>
      <c r="S241" s="328" t="str">
        <f>IFERROR(VLOOKUP(S239,'P1'!$B:$AP,31,FALSE),"")</f>
        <v/>
      </c>
      <c r="T241" s="328" t="str">
        <f>IFERROR(VLOOKUP(T239,'P1'!$B:$AP,31,FALSE),"")</f>
        <v/>
      </c>
      <c r="U241" s="328" t="str">
        <f>IFERROR(VLOOKUP(U239,'P1'!$B:$AP,31,FALSE),"")</f>
        <v/>
      </c>
      <c r="V241" s="328" t="str">
        <f>IFERROR(VLOOKUP(V239,'P1'!$B:$AP,31,FALSE),"")</f>
        <v/>
      </c>
      <c r="W241" s="328" t="str">
        <f>IFERROR(VLOOKUP(W239,'P1'!$B:$AP,31,FALSE),"")</f>
        <v/>
      </c>
      <c r="X241" s="328" t="str">
        <f>IFERROR(VLOOKUP(X239,'P1'!$B:$AP,31,FALSE),"")</f>
        <v/>
      </c>
      <c r="Y241" s="328" t="str">
        <f>IFERROR(VLOOKUP(Y239,'P1'!$B:$AP,31,FALSE),"")</f>
        <v/>
      </c>
      <c r="Z241" s="328" t="str">
        <f>IFERROR(VLOOKUP(Z239,'P1'!$B:$AP,31,FALSE),"")</f>
        <v/>
      </c>
      <c r="AA241" s="328" t="str">
        <f>IFERROR(VLOOKUP(AA239,'P1'!$B:$AP,31,FALSE),"")</f>
        <v/>
      </c>
      <c r="AB241" s="328" t="str">
        <f>IFERROR(VLOOKUP(AB239,'P1'!$B:$AP,31,FALSE),"")</f>
        <v/>
      </c>
      <c r="AC241" s="328" t="str">
        <f>IFERROR(VLOOKUP(AC239,'P1'!$B:$AP,31,FALSE),"")</f>
        <v/>
      </c>
      <c r="AD241" s="328" t="str">
        <f>IFERROR(VLOOKUP(AD239,'P1'!$B:$AP,31,FALSE),"")</f>
        <v/>
      </c>
      <c r="AE241" s="328" t="str">
        <f>IFERROR(VLOOKUP(AE239,'P1'!$B:$AP,31,FALSE),"")</f>
        <v/>
      </c>
      <c r="AF241" s="328" t="str">
        <f>IFERROR(VLOOKUP(AF239,'P1'!$B:$AP,31,FALSE),"")</f>
        <v/>
      </c>
      <c r="AG241" s="328" t="str">
        <f>IFERROR(VLOOKUP(AG239,'P1'!$B:$AP,31,FALSE),"")</f>
        <v/>
      </c>
      <c r="AH241" s="328" t="str">
        <f>IFERROR(VLOOKUP(AH239,'P1'!$B:$AP,31,FALSE),"")</f>
        <v/>
      </c>
      <c r="AI241" s="328" t="str">
        <f>IFERROR(VLOOKUP(AI239,'P1'!$B:$AP,31,FALSE),"")</f>
        <v/>
      </c>
      <c r="AJ241" s="328" t="str">
        <f>IFERROR(VLOOKUP(AJ239,'P1'!$B:$AP,31,FALSE),"")</f>
        <v/>
      </c>
      <c r="AK241" s="328" t="str">
        <f>IFERROR(VLOOKUP(AK239,'P1'!$B:$AP,31,FALSE),"")</f>
        <v/>
      </c>
      <c r="AL241" s="328" t="str">
        <f>IFERROR(VLOOKUP(AL239,'P1'!$B:$AP,31,FALSE),"")</f>
        <v/>
      </c>
      <c r="AM241" s="328" t="str">
        <f>IFERROR(VLOOKUP(AM239,'P1'!$B:$AP,31,FALSE),"")</f>
        <v/>
      </c>
      <c r="AN241" s="550"/>
      <c r="AO241" s="528"/>
      <c r="AP241" s="555"/>
      <c r="AQ241" s="556"/>
      <c r="AR241" s="528"/>
      <c r="AS241" s="528"/>
      <c r="AT241" s="529"/>
      <c r="AU241" s="329"/>
      <c r="AV241" s="329"/>
      <c r="AX241" s="329"/>
      <c r="AY241" s="329"/>
    </row>
    <row r="242" spans="1:51" s="302" customFormat="1" ht="12" customHeight="1">
      <c r="A242" s="530">
        <v>74</v>
      </c>
      <c r="B242" s="533"/>
      <c r="C242" s="536"/>
      <c r="D242" s="539" t="s">
        <v>400</v>
      </c>
      <c r="E242" s="319"/>
      <c r="F242" s="542"/>
      <c r="G242" s="543"/>
      <c r="H242" s="320" t="s">
        <v>401</v>
      </c>
      <c r="I242" s="321"/>
      <c r="J242" s="321"/>
      <c r="K242" s="321"/>
      <c r="L242" s="321"/>
      <c r="M242" s="321"/>
      <c r="N242" s="321"/>
      <c r="O242" s="321"/>
      <c r="P242" s="321"/>
      <c r="Q242" s="321"/>
      <c r="R242" s="321"/>
      <c r="S242" s="321"/>
      <c r="T242" s="321"/>
      <c r="U242" s="321"/>
      <c r="V242" s="321"/>
      <c r="W242" s="321"/>
      <c r="X242" s="321"/>
      <c r="Y242" s="321"/>
      <c r="Z242" s="321"/>
      <c r="AA242" s="321"/>
      <c r="AB242" s="321"/>
      <c r="AC242" s="321"/>
      <c r="AD242" s="321"/>
      <c r="AE242" s="321"/>
      <c r="AF242" s="321"/>
      <c r="AG242" s="321"/>
      <c r="AH242" s="321"/>
      <c r="AI242" s="321"/>
      <c r="AJ242" s="321"/>
      <c r="AK242" s="321"/>
      <c r="AL242" s="321"/>
      <c r="AM242" s="321"/>
      <c r="AN242" s="548">
        <f t="shared" ref="AN242" si="282">IF(LEFT($AN$1,6)="共同生活援助",SUM(I243:AM243),SUM(I243:AM244))</f>
        <v>0</v>
      </c>
      <c r="AO242" s="526">
        <f>IF($AN$3="４週",AN242/4,AN242/(DAY(EOMONTH($I$21,0))/7))</f>
        <v>0</v>
      </c>
      <c r="AP242" s="551"/>
      <c r="AQ242" s="552"/>
      <c r="AR242" s="526" t="str">
        <f t="shared" ref="AR242" si="283">IF($AN$3="４週",AU243,AV243)</f>
        <v/>
      </c>
      <c r="AS242" s="526"/>
      <c r="AT242" s="529"/>
      <c r="AU242" s="322" t="s">
        <v>402</v>
      </c>
      <c r="AV242" s="322" t="s">
        <v>403</v>
      </c>
      <c r="AX242" s="322" t="s">
        <v>404</v>
      </c>
      <c r="AY242" s="322" t="s">
        <v>405</v>
      </c>
    </row>
    <row r="243" spans="1:51" s="302" customFormat="1" ht="12" customHeight="1">
      <c r="A243" s="531"/>
      <c r="B243" s="534"/>
      <c r="C243" s="537"/>
      <c r="D243" s="540"/>
      <c r="E243" s="323"/>
      <c r="F243" s="544"/>
      <c r="G243" s="545"/>
      <c r="H243" s="324" t="s">
        <v>406</v>
      </c>
      <c r="I243" s="328" t="str">
        <f>IFERROR(VLOOKUP(I242,'P1'!$B:$AP,41,FALSE),"")</f>
        <v/>
      </c>
      <c r="J243" s="328" t="str">
        <f>IFERROR(VLOOKUP(J242,'P1'!$B:$AP,41,FALSE),"")</f>
        <v/>
      </c>
      <c r="K243" s="328" t="str">
        <f>IFERROR(VLOOKUP(K242,'P1'!$B:$AP,41,FALSE),"")</f>
        <v/>
      </c>
      <c r="L243" s="328" t="str">
        <f>IFERROR(VLOOKUP(L242,'P1'!$B:$AP,41,FALSE),"")</f>
        <v/>
      </c>
      <c r="M243" s="328" t="str">
        <f>IFERROR(VLOOKUP(M242,'P1'!$B:$AP,41,FALSE),"")</f>
        <v/>
      </c>
      <c r="N243" s="328" t="str">
        <f>IFERROR(VLOOKUP(N242,'P1'!$B:$AP,41,FALSE),"")</f>
        <v/>
      </c>
      <c r="O243" s="328" t="str">
        <f>IFERROR(VLOOKUP(O242,'P1'!$B:$AP,41,FALSE),"")</f>
        <v/>
      </c>
      <c r="P243" s="328" t="str">
        <f>IFERROR(VLOOKUP(P242,'P1'!$B:$AP,41,FALSE),"")</f>
        <v/>
      </c>
      <c r="Q243" s="328" t="str">
        <f>IFERROR(VLOOKUP(Q242,'P1'!$B:$AP,41,FALSE),"")</f>
        <v/>
      </c>
      <c r="R243" s="328" t="str">
        <f>IFERROR(VLOOKUP(R242,'P1'!$B:$AP,41,FALSE),"")</f>
        <v/>
      </c>
      <c r="S243" s="328" t="str">
        <f>IFERROR(VLOOKUP(S242,'P1'!$B:$AP,41,FALSE),"")</f>
        <v/>
      </c>
      <c r="T243" s="328" t="str">
        <f>IFERROR(VLOOKUP(T242,'P1'!$B:$AP,41,FALSE),"")</f>
        <v/>
      </c>
      <c r="U243" s="328" t="str">
        <f>IFERROR(VLOOKUP(U242,'P1'!$B:$AP,41,FALSE),"")</f>
        <v/>
      </c>
      <c r="V243" s="328" t="str">
        <f>IFERROR(VLOOKUP(V242,'P1'!$B:$AP,41,FALSE),"")</f>
        <v/>
      </c>
      <c r="W243" s="328" t="str">
        <f>IFERROR(VLOOKUP(W242,'P1'!$B:$AP,41,FALSE),"")</f>
        <v/>
      </c>
      <c r="X243" s="328" t="str">
        <f>IFERROR(VLOOKUP(X242,'P1'!$B:$AP,41,FALSE),"")</f>
        <v/>
      </c>
      <c r="Y243" s="328" t="str">
        <f>IFERROR(VLOOKUP(Y242,'P1'!$B:$AP,41,FALSE),"")</f>
        <v/>
      </c>
      <c r="Z243" s="328" t="str">
        <f>IFERROR(VLOOKUP(Z242,'P1'!$B:$AP,41,FALSE),"")</f>
        <v/>
      </c>
      <c r="AA243" s="328" t="str">
        <f>IFERROR(VLOOKUP(AA242,'P1'!$B:$AP,41,FALSE),"")</f>
        <v/>
      </c>
      <c r="AB243" s="328" t="str">
        <f>IFERROR(VLOOKUP(AB242,'P1'!$B:$AP,41,FALSE),"")</f>
        <v/>
      </c>
      <c r="AC243" s="328" t="str">
        <f>IFERROR(VLOOKUP(AC242,'P1'!$B:$AP,41,FALSE),"")</f>
        <v/>
      </c>
      <c r="AD243" s="328" t="str">
        <f>IFERROR(VLOOKUP(AD242,'P1'!$B:$AP,41,FALSE),"")</f>
        <v/>
      </c>
      <c r="AE243" s="328" t="str">
        <f>IFERROR(VLOOKUP(AE242,'P1'!$B:$AP,41,FALSE),"")</f>
        <v/>
      </c>
      <c r="AF243" s="328" t="str">
        <f>IFERROR(VLOOKUP(AF242,'P1'!$B:$AP,41,FALSE),"")</f>
        <v/>
      </c>
      <c r="AG243" s="328" t="str">
        <f>IFERROR(VLOOKUP(AG242,'P1'!$B:$AP,41,FALSE),"")</f>
        <v/>
      </c>
      <c r="AH243" s="328" t="str">
        <f>IFERROR(VLOOKUP(AH242,'P1'!$B:$AP,41,FALSE),"")</f>
        <v/>
      </c>
      <c r="AI243" s="328" t="str">
        <f>IFERROR(VLOOKUP(AI242,'P1'!$B:$AP,41,FALSE),"")</f>
        <v/>
      </c>
      <c r="AJ243" s="328" t="str">
        <f>IFERROR(VLOOKUP(AJ242,'P1'!$B:$AP,41,FALSE),"")</f>
        <v/>
      </c>
      <c r="AK243" s="328" t="str">
        <f>IFERROR(VLOOKUP(AK242,'P1'!$B:$AP,41,FALSE),"")</f>
        <v/>
      </c>
      <c r="AL243" s="328" t="str">
        <f>IFERROR(VLOOKUP(AL242,'P1'!$B:$AP,41,FALSE),"")</f>
        <v/>
      </c>
      <c r="AM243" s="328" t="str">
        <f>IFERROR(VLOOKUP(AM242,'P1'!$B:$AP,41,FALSE),"")</f>
        <v/>
      </c>
      <c r="AN243" s="549"/>
      <c r="AO243" s="527"/>
      <c r="AP243" s="553"/>
      <c r="AQ243" s="554"/>
      <c r="AR243" s="527"/>
      <c r="AS243" s="527"/>
      <c r="AT243" s="529"/>
      <c r="AU243" s="326" t="str">
        <f t="shared" ref="AU243" si="284">IFERROR(IF($D242="□",($AO242/$AK$6),($AO242/$AK$8)),"")</f>
        <v/>
      </c>
      <c r="AV243" s="326" t="str">
        <f t="shared" ref="AV243" si="285">IFERROR(IF($D242="□",($AN242/$AO$6),($AN242/$AO$8)),"")</f>
        <v/>
      </c>
      <c r="AX243" s="326" t="s">
        <v>565</v>
      </c>
      <c r="AY243" s="326" t="s">
        <v>565</v>
      </c>
    </row>
    <row r="244" spans="1:51" s="302" customFormat="1" ht="12" customHeight="1">
      <c r="A244" s="532"/>
      <c r="B244" s="535"/>
      <c r="C244" s="538"/>
      <c r="D244" s="541"/>
      <c r="E244" s="323"/>
      <c r="F244" s="546"/>
      <c r="G244" s="547"/>
      <c r="H244" s="327" t="s">
        <v>407</v>
      </c>
      <c r="I244" s="328" t="str">
        <f>IFERROR(VLOOKUP(I242,'P1'!$B:$AP,31,FALSE),"")</f>
        <v/>
      </c>
      <c r="J244" s="328" t="str">
        <f>IFERROR(VLOOKUP(J242,'P1'!$B:$AP,31,FALSE),"")</f>
        <v/>
      </c>
      <c r="K244" s="328" t="str">
        <f>IFERROR(VLOOKUP(K242,'P1'!$B:$AP,31,FALSE),"")</f>
        <v/>
      </c>
      <c r="L244" s="328" t="str">
        <f>IFERROR(VLOOKUP(L242,'P1'!$B:$AP,31,FALSE),"")</f>
        <v/>
      </c>
      <c r="M244" s="328" t="str">
        <f>IFERROR(VLOOKUP(M242,'P1'!$B:$AP,31,FALSE),"")</f>
        <v/>
      </c>
      <c r="N244" s="328" t="str">
        <f>IFERROR(VLOOKUP(N242,'P1'!$B:$AP,31,FALSE),"")</f>
        <v/>
      </c>
      <c r="O244" s="328" t="str">
        <f>IFERROR(VLOOKUP(O242,'P1'!$B:$AP,31,FALSE),"")</f>
        <v/>
      </c>
      <c r="P244" s="328" t="str">
        <f>IFERROR(VLOOKUP(P242,'P1'!$B:$AP,31,FALSE),"")</f>
        <v/>
      </c>
      <c r="Q244" s="328" t="str">
        <f>IFERROR(VLOOKUP(Q242,'P1'!$B:$AP,31,FALSE),"")</f>
        <v/>
      </c>
      <c r="R244" s="328" t="str">
        <f>IFERROR(VLOOKUP(R242,'P1'!$B:$AP,31,FALSE),"")</f>
        <v/>
      </c>
      <c r="S244" s="328" t="str">
        <f>IFERROR(VLOOKUP(S242,'P1'!$B:$AP,31,FALSE),"")</f>
        <v/>
      </c>
      <c r="T244" s="328" t="str">
        <f>IFERROR(VLOOKUP(T242,'P1'!$B:$AP,31,FALSE),"")</f>
        <v/>
      </c>
      <c r="U244" s="328" t="str">
        <f>IFERROR(VLOOKUP(U242,'P1'!$B:$AP,31,FALSE),"")</f>
        <v/>
      </c>
      <c r="V244" s="328" t="str">
        <f>IFERROR(VLOOKUP(V242,'P1'!$B:$AP,31,FALSE),"")</f>
        <v/>
      </c>
      <c r="W244" s="328" t="str">
        <f>IFERROR(VLOOKUP(W242,'P1'!$B:$AP,31,FALSE),"")</f>
        <v/>
      </c>
      <c r="X244" s="328" t="str">
        <f>IFERROR(VLOOKUP(X242,'P1'!$B:$AP,31,FALSE),"")</f>
        <v/>
      </c>
      <c r="Y244" s="328" t="str">
        <f>IFERROR(VLOOKUP(Y242,'P1'!$B:$AP,31,FALSE),"")</f>
        <v/>
      </c>
      <c r="Z244" s="328" t="str">
        <f>IFERROR(VLOOKUP(Z242,'P1'!$B:$AP,31,FALSE),"")</f>
        <v/>
      </c>
      <c r="AA244" s="328" t="str">
        <f>IFERROR(VLOOKUP(AA242,'P1'!$B:$AP,31,FALSE),"")</f>
        <v/>
      </c>
      <c r="AB244" s="328" t="str">
        <f>IFERROR(VLOOKUP(AB242,'P1'!$B:$AP,31,FALSE),"")</f>
        <v/>
      </c>
      <c r="AC244" s="328" t="str">
        <f>IFERROR(VLOOKUP(AC242,'P1'!$B:$AP,31,FALSE),"")</f>
        <v/>
      </c>
      <c r="AD244" s="328" t="str">
        <f>IFERROR(VLOOKUP(AD242,'P1'!$B:$AP,31,FALSE),"")</f>
        <v/>
      </c>
      <c r="AE244" s="328" t="str">
        <f>IFERROR(VLOOKUP(AE242,'P1'!$B:$AP,31,FALSE),"")</f>
        <v/>
      </c>
      <c r="AF244" s="328" t="str">
        <f>IFERROR(VLOOKUP(AF242,'P1'!$B:$AP,31,FALSE),"")</f>
        <v/>
      </c>
      <c r="AG244" s="328" t="str">
        <f>IFERROR(VLOOKUP(AG242,'P1'!$B:$AP,31,FALSE),"")</f>
        <v/>
      </c>
      <c r="AH244" s="328" t="str">
        <f>IFERROR(VLOOKUP(AH242,'P1'!$B:$AP,31,FALSE),"")</f>
        <v/>
      </c>
      <c r="AI244" s="328" t="str">
        <f>IFERROR(VLOOKUP(AI242,'P1'!$B:$AP,31,FALSE),"")</f>
        <v/>
      </c>
      <c r="AJ244" s="328" t="str">
        <f>IFERROR(VLOOKUP(AJ242,'P1'!$B:$AP,31,FALSE),"")</f>
        <v/>
      </c>
      <c r="AK244" s="328" t="str">
        <f>IFERROR(VLOOKUP(AK242,'P1'!$B:$AP,31,FALSE),"")</f>
        <v/>
      </c>
      <c r="AL244" s="328" t="str">
        <f>IFERROR(VLOOKUP(AL242,'P1'!$B:$AP,31,FALSE),"")</f>
        <v/>
      </c>
      <c r="AM244" s="328" t="str">
        <f>IFERROR(VLOOKUP(AM242,'P1'!$B:$AP,31,FALSE),"")</f>
        <v/>
      </c>
      <c r="AN244" s="550"/>
      <c r="AO244" s="528"/>
      <c r="AP244" s="555"/>
      <c r="AQ244" s="556"/>
      <c r="AR244" s="528"/>
      <c r="AS244" s="528"/>
      <c r="AT244" s="529"/>
      <c r="AU244" s="329"/>
      <c r="AV244" s="329"/>
      <c r="AX244" s="329"/>
      <c r="AY244" s="329"/>
    </row>
    <row r="245" spans="1:51" s="302" customFormat="1" ht="12" customHeight="1">
      <c r="A245" s="530">
        <v>75</v>
      </c>
      <c r="B245" s="533"/>
      <c r="C245" s="536"/>
      <c r="D245" s="539" t="s">
        <v>400</v>
      </c>
      <c r="E245" s="319"/>
      <c r="F245" s="542"/>
      <c r="G245" s="543"/>
      <c r="H245" s="320" t="s">
        <v>401</v>
      </c>
      <c r="I245" s="321"/>
      <c r="J245" s="321"/>
      <c r="K245" s="321"/>
      <c r="L245" s="321"/>
      <c r="M245" s="321"/>
      <c r="N245" s="321"/>
      <c r="O245" s="321"/>
      <c r="P245" s="321"/>
      <c r="Q245" s="321"/>
      <c r="R245" s="321"/>
      <c r="S245" s="321"/>
      <c r="T245" s="321"/>
      <c r="U245" s="321"/>
      <c r="V245" s="321"/>
      <c r="W245" s="321"/>
      <c r="X245" s="321"/>
      <c r="Y245" s="321"/>
      <c r="Z245" s="321"/>
      <c r="AA245" s="321"/>
      <c r="AB245" s="321"/>
      <c r="AC245" s="321"/>
      <c r="AD245" s="321"/>
      <c r="AE245" s="321"/>
      <c r="AF245" s="321"/>
      <c r="AG245" s="321"/>
      <c r="AH245" s="321"/>
      <c r="AI245" s="321"/>
      <c r="AJ245" s="321"/>
      <c r="AK245" s="321"/>
      <c r="AL245" s="321"/>
      <c r="AM245" s="321"/>
      <c r="AN245" s="548">
        <f t="shared" ref="AN245" si="286">IF(LEFT($AN$1,6)="共同生活援助",SUM(I246:AM246),SUM(I246:AM247))</f>
        <v>0</v>
      </c>
      <c r="AO245" s="526">
        <f>IF($AN$3="４週",AN245/4,AN245/(DAY(EOMONTH($I$21,0))/7))</f>
        <v>0</v>
      </c>
      <c r="AP245" s="551"/>
      <c r="AQ245" s="552"/>
      <c r="AR245" s="526" t="str">
        <f t="shared" ref="AR245" si="287">IF($AN$3="４週",AU246,AV246)</f>
        <v/>
      </c>
      <c r="AS245" s="526"/>
      <c r="AT245" s="529"/>
      <c r="AU245" s="322" t="s">
        <v>402</v>
      </c>
      <c r="AV245" s="322" t="s">
        <v>403</v>
      </c>
      <c r="AX245" s="322" t="s">
        <v>404</v>
      </c>
      <c r="AY245" s="322" t="s">
        <v>405</v>
      </c>
    </row>
    <row r="246" spans="1:51" s="302" customFormat="1" ht="12" customHeight="1">
      <c r="A246" s="531"/>
      <c r="B246" s="534"/>
      <c r="C246" s="537"/>
      <c r="D246" s="540"/>
      <c r="E246" s="323"/>
      <c r="F246" s="544"/>
      <c r="G246" s="545"/>
      <c r="H246" s="324" t="s">
        <v>406</v>
      </c>
      <c r="I246" s="328" t="str">
        <f>IFERROR(VLOOKUP(I245,'P1'!$B:$AP,41,FALSE),"")</f>
        <v/>
      </c>
      <c r="J246" s="330" t="str">
        <f>IFERROR(VLOOKUP(J245,'P1'!$B:$AP,41,FALSE),"")</f>
        <v/>
      </c>
      <c r="K246" s="328" t="str">
        <f>IFERROR(VLOOKUP(K245,'P1'!$B:$AP,41,FALSE),"")</f>
        <v/>
      </c>
      <c r="L246" s="328" t="str">
        <f>IFERROR(VLOOKUP(L245,'P1'!$B:$AP,41,FALSE),"")</f>
        <v/>
      </c>
      <c r="M246" s="328" t="str">
        <f>IFERROR(VLOOKUP(M245,'P1'!$B:$AP,41,FALSE),"")</f>
        <v/>
      </c>
      <c r="N246" s="328" t="str">
        <f>IFERROR(VLOOKUP(N245,'P1'!$B:$AP,41,FALSE),"")</f>
        <v/>
      </c>
      <c r="O246" s="328" t="str">
        <f>IFERROR(VLOOKUP(O245,'P1'!$B:$AP,41,FALSE),"")</f>
        <v/>
      </c>
      <c r="P246" s="328" t="str">
        <f>IFERROR(VLOOKUP(P245,'P1'!$B:$AP,41,FALSE),"")</f>
        <v/>
      </c>
      <c r="Q246" s="328" t="str">
        <f>IFERROR(VLOOKUP(Q245,'P1'!$B:$AP,41,FALSE),"")</f>
        <v/>
      </c>
      <c r="R246" s="328" t="str">
        <f>IFERROR(VLOOKUP(R245,'P1'!$B:$AP,41,FALSE),"")</f>
        <v/>
      </c>
      <c r="S246" s="328" t="str">
        <f>IFERROR(VLOOKUP(S245,'P1'!$B:$AP,41,FALSE),"")</f>
        <v/>
      </c>
      <c r="T246" s="328" t="str">
        <f>IFERROR(VLOOKUP(T245,'P1'!$B:$AP,41,FALSE),"")</f>
        <v/>
      </c>
      <c r="U246" s="328" t="str">
        <f>IFERROR(VLOOKUP(U245,'P1'!$B:$AP,41,FALSE),"")</f>
        <v/>
      </c>
      <c r="V246" s="328" t="str">
        <f>IFERROR(VLOOKUP(V245,'P1'!$B:$AP,41,FALSE),"")</f>
        <v/>
      </c>
      <c r="W246" s="328" t="str">
        <f>IFERROR(VLOOKUP(W245,'P1'!$B:$AP,41,FALSE),"")</f>
        <v/>
      </c>
      <c r="X246" s="328" t="str">
        <f>IFERROR(VLOOKUP(X245,'P1'!$B:$AP,41,FALSE),"")</f>
        <v/>
      </c>
      <c r="Y246" s="328" t="str">
        <f>IFERROR(VLOOKUP(Y245,'P1'!$B:$AP,41,FALSE),"")</f>
        <v/>
      </c>
      <c r="Z246" s="328" t="str">
        <f>IFERROR(VLOOKUP(Z245,'P1'!$B:$AP,41,FALSE),"")</f>
        <v/>
      </c>
      <c r="AA246" s="328" t="str">
        <f>IFERROR(VLOOKUP(AA245,'P1'!$B:$AP,41,FALSE),"")</f>
        <v/>
      </c>
      <c r="AB246" s="328" t="str">
        <f>IFERROR(VLOOKUP(AB245,'P1'!$B:$AP,41,FALSE),"")</f>
        <v/>
      </c>
      <c r="AC246" s="328" t="str">
        <f>IFERROR(VLOOKUP(AC245,'P1'!$B:$AP,41,FALSE),"")</f>
        <v/>
      </c>
      <c r="AD246" s="328" t="str">
        <f>IFERROR(VLOOKUP(AD245,'P1'!$B:$AP,41,FALSE),"")</f>
        <v/>
      </c>
      <c r="AE246" s="328" t="str">
        <f>IFERROR(VLOOKUP(AE245,'P1'!$B:$AP,41,FALSE),"")</f>
        <v/>
      </c>
      <c r="AF246" s="328" t="str">
        <f>IFERROR(VLOOKUP(AF245,'P1'!$B:$AP,41,FALSE),"")</f>
        <v/>
      </c>
      <c r="AG246" s="328" t="str">
        <f>IFERROR(VLOOKUP(AG245,'P1'!$B:$AP,41,FALSE),"")</f>
        <v/>
      </c>
      <c r="AH246" s="328" t="str">
        <f>IFERROR(VLOOKUP(AH245,'P1'!$B:$AP,41,FALSE),"")</f>
        <v/>
      </c>
      <c r="AI246" s="328" t="str">
        <f>IFERROR(VLOOKUP(AI245,'P1'!$B:$AP,41,FALSE),"")</f>
        <v/>
      </c>
      <c r="AJ246" s="328" t="str">
        <f>IFERROR(VLOOKUP(AJ245,'P1'!$B:$AP,41,FALSE),"")</f>
        <v/>
      </c>
      <c r="AK246" s="328" t="str">
        <f>IFERROR(VLOOKUP(AK245,'P1'!$B:$AP,41,FALSE),"")</f>
        <v/>
      </c>
      <c r="AL246" s="328" t="str">
        <f>IFERROR(VLOOKUP(AL245,'P1'!$B:$AP,41,FALSE),"")</f>
        <v/>
      </c>
      <c r="AM246" s="328" t="str">
        <f>IFERROR(VLOOKUP(AM245,'P1'!$B:$AP,41,FALSE),"")</f>
        <v/>
      </c>
      <c r="AN246" s="549"/>
      <c r="AO246" s="527"/>
      <c r="AP246" s="553"/>
      <c r="AQ246" s="554"/>
      <c r="AR246" s="527"/>
      <c r="AS246" s="527"/>
      <c r="AT246" s="529"/>
      <c r="AU246" s="326" t="str">
        <f t="shared" ref="AU246" si="288">IFERROR(IF($D245="□",($AO245/$AK$6),($AO245/$AK$8)),"")</f>
        <v/>
      </c>
      <c r="AV246" s="326" t="str">
        <f t="shared" ref="AV246" si="289">IFERROR(IF($D245="□",($AN245/$AO$6),($AN245/$AO$8)),"")</f>
        <v/>
      </c>
      <c r="AX246" s="326" t="s">
        <v>565</v>
      </c>
      <c r="AY246" s="326" t="s">
        <v>565</v>
      </c>
    </row>
    <row r="247" spans="1:51" s="302" customFormat="1" ht="12" customHeight="1">
      <c r="A247" s="532"/>
      <c r="B247" s="535"/>
      <c r="C247" s="538"/>
      <c r="D247" s="541"/>
      <c r="E247" s="323"/>
      <c r="F247" s="546"/>
      <c r="G247" s="547"/>
      <c r="H247" s="327" t="s">
        <v>407</v>
      </c>
      <c r="I247" s="328" t="str">
        <f>IFERROR(VLOOKUP(I245,'P1'!$B:$AP,31,FALSE),"")</f>
        <v/>
      </c>
      <c r="J247" s="328" t="str">
        <f>IFERROR(VLOOKUP(J245,'P1'!$B:$AP,31,FALSE),"")</f>
        <v/>
      </c>
      <c r="K247" s="328" t="str">
        <f>IFERROR(VLOOKUP(K245,'P1'!$B:$AP,31,FALSE),"")</f>
        <v/>
      </c>
      <c r="L247" s="328" t="str">
        <f>IFERROR(VLOOKUP(L245,'P1'!$B:$AP,31,FALSE),"")</f>
        <v/>
      </c>
      <c r="M247" s="328" t="str">
        <f>IFERROR(VLOOKUP(M245,'P1'!$B:$AP,31,FALSE),"")</f>
        <v/>
      </c>
      <c r="N247" s="328" t="str">
        <f>IFERROR(VLOOKUP(N245,'P1'!$B:$AP,31,FALSE),"")</f>
        <v/>
      </c>
      <c r="O247" s="328" t="str">
        <f>IFERROR(VLOOKUP(O245,'P1'!$B:$AP,31,FALSE),"")</f>
        <v/>
      </c>
      <c r="P247" s="328" t="str">
        <f>IFERROR(VLOOKUP(P245,'P1'!$B:$AP,31,FALSE),"")</f>
        <v/>
      </c>
      <c r="Q247" s="328" t="str">
        <f>IFERROR(VLOOKUP(Q245,'P1'!$B:$AP,31,FALSE),"")</f>
        <v/>
      </c>
      <c r="R247" s="328" t="str">
        <f>IFERROR(VLOOKUP(R245,'P1'!$B:$AP,31,FALSE),"")</f>
        <v/>
      </c>
      <c r="S247" s="328" t="str">
        <f>IFERROR(VLOOKUP(S245,'P1'!$B:$AP,31,FALSE),"")</f>
        <v/>
      </c>
      <c r="T247" s="328" t="str">
        <f>IFERROR(VLOOKUP(T245,'P1'!$B:$AP,31,FALSE),"")</f>
        <v/>
      </c>
      <c r="U247" s="328" t="str">
        <f>IFERROR(VLOOKUP(U245,'P1'!$B:$AP,31,FALSE),"")</f>
        <v/>
      </c>
      <c r="V247" s="328" t="str">
        <f>IFERROR(VLOOKUP(V245,'P1'!$B:$AP,31,FALSE),"")</f>
        <v/>
      </c>
      <c r="W247" s="328" t="str">
        <f>IFERROR(VLOOKUP(W245,'P1'!$B:$AP,31,FALSE),"")</f>
        <v/>
      </c>
      <c r="X247" s="328" t="str">
        <f>IFERROR(VLOOKUP(X245,'P1'!$B:$AP,31,FALSE),"")</f>
        <v/>
      </c>
      <c r="Y247" s="328" t="str">
        <f>IFERROR(VLOOKUP(Y245,'P1'!$B:$AP,31,FALSE),"")</f>
        <v/>
      </c>
      <c r="Z247" s="328" t="str">
        <f>IFERROR(VLOOKUP(Z245,'P1'!$B:$AP,31,FALSE),"")</f>
        <v/>
      </c>
      <c r="AA247" s="328" t="str">
        <f>IFERROR(VLOOKUP(AA245,'P1'!$B:$AP,31,FALSE),"")</f>
        <v/>
      </c>
      <c r="AB247" s="328" t="str">
        <f>IFERROR(VLOOKUP(AB245,'P1'!$B:$AP,31,FALSE),"")</f>
        <v/>
      </c>
      <c r="AC247" s="328" t="str">
        <f>IFERROR(VLOOKUP(AC245,'P1'!$B:$AP,31,FALSE),"")</f>
        <v/>
      </c>
      <c r="AD247" s="328" t="str">
        <f>IFERROR(VLOOKUP(AD245,'P1'!$B:$AP,31,FALSE),"")</f>
        <v/>
      </c>
      <c r="AE247" s="328" t="str">
        <f>IFERROR(VLOOKUP(AE245,'P1'!$B:$AP,31,FALSE),"")</f>
        <v/>
      </c>
      <c r="AF247" s="328" t="str">
        <f>IFERROR(VLOOKUP(AF245,'P1'!$B:$AP,31,FALSE),"")</f>
        <v/>
      </c>
      <c r="AG247" s="328" t="str">
        <f>IFERROR(VLOOKUP(AG245,'P1'!$B:$AP,31,FALSE),"")</f>
        <v/>
      </c>
      <c r="AH247" s="328" t="str">
        <f>IFERROR(VLOOKUP(AH245,'P1'!$B:$AP,31,FALSE),"")</f>
        <v/>
      </c>
      <c r="AI247" s="328" t="str">
        <f>IFERROR(VLOOKUP(AI245,'P1'!$B:$AP,31,FALSE),"")</f>
        <v/>
      </c>
      <c r="AJ247" s="328" t="str">
        <f>IFERROR(VLOOKUP(AJ245,'P1'!$B:$AP,31,FALSE),"")</f>
        <v/>
      </c>
      <c r="AK247" s="328" t="str">
        <f>IFERROR(VLOOKUP(AK245,'P1'!$B:$AP,31,FALSE),"")</f>
        <v/>
      </c>
      <c r="AL247" s="328" t="str">
        <f>IFERROR(VLOOKUP(AL245,'P1'!$B:$AP,31,FALSE),"")</f>
        <v/>
      </c>
      <c r="AM247" s="328" t="str">
        <f>IFERROR(VLOOKUP(AM245,'P1'!$B:$AP,31,FALSE),"")</f>
        <v/>
      </c>
      <c r="AN247" s="550"/>
      <c r="AO247" s="528"/>
      <c r="AP247" s="555"/>
      <c r="AQ247" s="556"/>
      <c r="AR247" s="528"/>
      <c r="AS247" s="528"/>
      <c r="AT247" s="529"/>
      <c r="AU247" s="329"/>
      <c r="AV247" s="329"/>
      <c r="AX247" s="329"/>
      <c r="AY247" s="329"/>
    </row>
    <row r="248" spans="1:51" s="302" customFormat="1" ht="12" customHeight="1">
      <c r="A248" s="530">
        <v>76</v>
      </c>
      <c r="B248" s="533"/>
      <c r="C248" s="536"/>
      <c r="D248" s="539" t="s">
        <v>400</v>
      </c>
      <c r="E248" s="319"/>
      <c r="F248" s="542"/>
      <c r="G248" s="543"/>
      <c r="H248" s="320" t="s">
        <v>401</v>
      </c>
      <c r="I248" s="321"/>
      <c r="J248" s="321"/>
      <c r="K248" s="321"/>
      <c r="L248" s="321"/>
      <c r="M248" s="321"/>
      <c r="N248" s="321"/>
      <c r="O248" s="321"/>
      <c r="P248" s="321"/>
      <c r="Q248" s="321"/>
      <c r="R248" s="321"/>
      <c r="S248" s="321"/>
      <c r="T248" s="321"/>
      <c r="U248" s="321"/>
      <c r="V248" s="321"/>
      <c r="W248" s="321"/>
      <c r="X248" s="321"/>
      <c r="Y248" s="321"/>
      <c r="Z248" s="321"/>
      <c r="AA248" s="321"/>
      <c r="AB248" s="321"/>
      <c r="AC248" s="321"/>
      <c r="AD248" s="321"/>
      <c r="AE248" s="321"/>
      <c r="AF248" s="321"/>
      <c r="AG248" s="321"/>
      <c r="AH248" s="321"/>
      <c r="AI248" s="321"/>
      <c r="AJ248" s="321"/>
      <c r="AK248" s="321"/>
      <c r="AL248" s="321"/>
      <c r="AM248" s="321"/>
      <c r="AN248" s="548">
        <f t="shared" ref="AN248" si="290">IF(LEFT($AN$1,6)="共同生活援助",SUM(I249:AM249),SUM(I249:AM250))</f>
        <v>0</v>
      </c>
      <c r="AO248" s="526">
        <f>IF($AN$3="４週",AN248/4,AN248/(DAY(EOMONTH($I$21,0))/7))</f>
        <v>0</v>
      </c>
      <c r="AP248" s="551"/>
      <c r="AQ248" s="552"/>
      <c r="AR248" s="526" t="str">
        <f t="shared" ref="AR248" si="291">IF($AN$3="４週",AU249,AV249)</f>
        <v/>
      </c>
      <c r="AS248" s="526"/>
      <c r="AT248" s="529"/>
      <c r="AU248" s="322" t="s">
        <v>402</v>
      </c>
      <c r="AV248" s="322" t="s">
        <v>403</v>
      </c>
      <c r="AX248" s="322" t="s">
        <v>404</v>
      </c>
      <c r="AY248" s="322" t="s">
        <v>405</v>
      </c>
    </row>
    <row r="249" spans="1:51" s="302" customFormat="1" ht="12" customHeight="1">
      <c r="A249" s="531"/>
      <c r="B249" s="534"/>
      <c r="C249" s="537"/>
      <c r="D249" s="540"/>
      <c r="E249" s="323"/>
      <c r="F249" s="544"/>
      <c r="G249" s="545"/>
      <c r="H249" s="324" t="s">
        <v>406</v>
      </c>
      <c r="I249" s="328" t="str">
        <f>IFERROR(VLOOKUP(I248,'P1'!$B:$AP,41,FALSE),"")</f>
        <v/>
      </c>
      <c r="J249" s="328" t="str">
        <f>IFERROR(VLOOKUP(J248,'P1'!$B:$AP,41,FALSE),"")</f>
        <v/>
      </c>
      <c r="K249" s="328" t="str">
        <f>IFERROR(VLOOKUP(K248,'P1'!$B:$AP,41,FALSE),"")</f>
        <v/>
      </c>
      <c r="L249" s="328" t="str">
        <f>IFERROR(VLOOKUP(L248,'P1'!$B:$AP,41,FALSE),"")</f>
        <v/>
      </c>
      <c r="M249" s="328" t="str">
        <f>IFERROR(VLOOKUP(M248,'P1'!$B:$AP,41,FALSE),"")</f>
        <v/>
      </c>
      <c r="N249" s="328" t="str">
        <f>IFERROR(VLOOKUP(N248,'P1'!$B:$AP,41,FALSE),"")</f>
        <v/>
      </c>
      <c r="O249" s="328" t="str">
        <f>IFERROR(VLOOKUP(O248,'P1'!$B:$AP,41,FALSE),"")</f>
        <v/>
      </c>
      <c r="P249" s="328" t="str">
        <f>IFERROR(VLOOKUP(P248,'P1'!$B:$AP,41,FALSE),"")</f>
        <v/>
      </c>
      <c r="Q249" s="328" t="str">
        <f>IFERROR(VLOOKUP(Q248,'P1'!$B:$AP,41,FALSE),"")</f>
        <v/>
      </c>
      <c r="R249" s="328" t="str">
        <f>IFERROR(VLOOKUP(R248,'P1'!$B:$AP,41,FALSE),"")</f>
        <v/>
      </c>
      <c r="S249" s="328" t="str">
        <f>IFERROR(VLOOKUP(S248,'P1'!$B:$AP,41,FALSE),"")</f>
        <v/>
      </c>
      <c r="T249" s="328" t="str">
        <f>IFERROR(VLOOKUP(T248,'P1'!$B:$AP,41,FALSE),"")</f>
        <v/>
      </c>
      <c r="U249" s="328" t="str">
        <f>IFERROR(VLOOKUP(U248,'P1'!$B:$AP,41,FALSE),"")</f>
        <v/>
      </c>
      <c r="V249" s="328" t="str">
        <f>IFERROR(VLOOKUP(V248,'P1'!$B:$AP,41,FALSE),"")</f>
        <v/>
      </c>
      <c r="W249" s="328" t="str">
        <f>IFERROR(VLOOKUP(W248,'P1'!$B:$AP,41,FALSE),"")</f>
        <v/>
      </c>
      <c r="X249" s="328" t="str">
        <f>IFERROR(VLOOKUP(X248,'P1'!$B:$AP,41,FALSE),"")</f>
        <v/>
      </c>
      <c r="Y249" s="328" t="str">
        <f>IFERROR(VLOOKUP(Y248,'P1'!$B:$AP,41,FALSE),"")</f>
        <v/>
      </c>
      <c r="Z249" s="328" t="str">
        <f>IFERROR(VLOOKUP(Z248,'P1'!$B:$AP,41,FALSE),"")</f>
        <v/>
      </c>
      <c r="AA249" s="328" t="str">
        <f>IFERROR(VLOOKUP(AA248,'P1'!$B:$AP,41,FALSE),"")</f>
        <v/>
      </c>
      <c r="AB249" s="328" t="str">
        <f>IFERROR(VLOOKUP(AB248,'P1'!$B:$AP,41,FALSE),"")</f>
        <v/>
      </c>
      <c r="AC249" s="328" t="str">
        <f>IFERROR(VLOOKUP(AC248,'P1'!$B:$AP,41,FALSE),"")</f>
        <v/>
      </c>
      <c r="AD249" s="328" t="str">
        <f>IFERROR(VLOOKUP(AD248,'P1'!$B:$AP,41,FALSE),"")</f>
        <v/>
      </c>
      <c r="AE249" s="328" t="str">
        <f>IFERROR(VLOOKUP(AE248,'P1'!$B:$AP,41,FALSE),"")</f>
        <v/>
      </c>
      <c r="AF249" s="328" t="str">
        <f>IFERROR(VLOOKUP(AF248,'P1'!$B:$AP,41,FALSE),"")</f>
        <v/>
      </c>
      <c r="AG249" s="328" t="str">
        <f>IFERROR(VLOOKUP(AG248,'P1'!$B:$AP,41,FALSE),"")</f>
        <v/>
      </c>
      <c r="AH249" s="328" t="str">
        <f>IFERROR(VLOOKUP(AH248,'P1'!$B:$AP,41,FALSE),"")</f>
        <v/>
      </c>
      <c r="AI249" s="328" t="str">
        <f>IFERROR(VLOOKUP(AI248,'P1'!$B:$AP,41,FALSE),"")</f>
        <v/>
      </c>
      <c r="AJ249" s="328" t="str">
        <f>IFERROR(VLOOKUP(AJ248,'P1'!$B:$AP,41,FALSE),"")</f>
        <v/>
      </c>
      <c r="AK249" s="328" t="str">
        <f>IFERROR(VLOOKUP(AK248,'P1'!$B:$AP,41,FALSE),"")</f>
        <v/>
      </c>
      <c r="AL249" s="328" t="str">
        <f>IFERROR(VLOOKUP(AL248,'P1'!$B:$AP,41,FALSE),"")</f>
        <v/>
      </c>
      <c r="AM249" s="328" t="str">
        <f>IFERROR(VLOOKUP(AM248,'P1'!$B:$AP,41,FALSE),"")</f>
        <v/>
      </c>
      <c r="AN249" s="549"/>
      <c r="AO249" s="527"/>
      <c r="AP249" s="553"/>
      <c r="AQ249" s="554"/>
      <c r="AR249" s="527"/>
      <c r="AS249" s="527"/>
      <c r="AT249" s="529"/>
      <c r="AU249" s="326" t="str">
        <f t="shared" ref="AU249" si="292">IFERROR(IF($D248="□",($AO248/$AK$6),($AO248/$AK$8)),"")</f>
        <v/>
      </c>
      <c r="AV249" s="326" t="str">
        <f t="shared" ref="AV249" si="293">IFERROR(IF($D248="□",($AN248/$AO$6),($AN248/$AO$8)),"")</f>
        <v/>
      </c>
      <c r="AX249" s="326" t="s">
        <v>565</v>
      </c>
      <c r="AY249" s="326" t="s">
        <v>565</v>
      </c>
    </row>
    <row r="250" spans="1:51" s="302" customFormat="1" ht="12" customHeight="1">
      <c r="A250" s="532"/>
      <c r="B250" s="535"/>
      <c r="C250" s="538"/>
      <c r="D250" s="541"/>
      <c r="E250" s="323"/>
      <c r="F250" s="546"/>
      <c r="G250" s="547"/>
      <c r="H250" s="327" t="s">
        <v>407</v>
      </c>
      <c r="I250" s="328" t="str">
        <f>IFERROR(VLOOKUP(I248,'P1'!$B:$AP,31,FALSE),"")</f>
        <v/>
      </c>
      <c r="J250" s="328" t="str">
        <f>IFERROR(VLOOKUP(J248,'P1'!$B:$AP,31,FALSE),"")</f>
        <v/>
      </c>
      <c r="K250" s="328" t="str">
        <f>IFERROR(VLOOKUP(K248,'P1'!$B:$AP,31,FALSE),"")</f>
        <v/>
      </c>
      <c r="L250" s="328" t="str">
        <f>IFERROR(VLOOKUP(L248,'P1'!$B:$AP,31,FALSE),"")</f>
        <v/>
      </c>
      <c r="M250" s="328" t="str">
        <f>IFERROR(VLOOKUP(M248,'P1'!$B:$AP,31,FALSE),"")</f>
        <v/>
      </c>
      <c r="N250" s="328" t="str">
        <f>IFERROR(VLOOKUP(N248,'P1'!$B:$AP,31,FALSE),"")</f>
        <v/>
      </c>
      <c r="O250" s="328" t="str">
        <f>IFERROR(VLOOKUP(O248,'P1'!$B:$AP,31,FALSE),"")</f>
        <v/>
      </c>
      <c r="P250" s="328" t="str">
        <f>IFERROR(VLOOKUP(P248,'P1'!$B:$AP,31,FALSE),"")</f>
        <v/>
      </c>
      <c r="Q250" s="328" t="str">
        <f>IFERROR(VLOOKUP(Q248,'P1'!$B:$AP,31,FALSE),"")</f>
        <v/>
      </c>
      <c r="R250" s="328" t="str">
        <f>IFERROR(VLOOKUP(R248,'P1'!$B:$AP,31,FALSE),"")</f>
        <v/>
      </c>
      <c r="S250" s="328" t="str">
        <f>IFERROR(VLOOKUP(S248,'P1'!$B:$AP,31,FALSE),"")</f>
        <v/>
      </c>
      <c r="T250" s="328" t="str">
        <f>IFERROR(VLOOKUP(T248,'P1'!$B:$AP,31,FALSE),"")</f>
        <v/>
      </c>
      <c r="U250" s="328" t="str">
        <f>IFERROR(VLOOKUP(U248,'P1'!$B:$AP,31,FALSE),"")</f>
        <v/>
      </c>
      <c r="V250" s="328" t="str">
        <f>IFERROR(VLOOKUP(V248,'P1'!$B:$AP,31,FALSE),"")</f>
        <v/>
      </c>
      <c r="W250" s="328" t="str">
        <f>IFERROR(VLOOKUP(W248,'P1'!$B:$AP,31,FALSE),"")</f>
        <v/>
      </c>
      <c r="X250" s="328" t="str">
        <f>IFERROR(VLOOKUP(X248,'P1'!$B:$AP,31,FALSE),"")</f>
        <v/>
      </c>
      <c r="Y250" s="328" t="str">
        <f>IFERROR(VLOOKUP(Y248,'P1'!$B:$AP,31,FALSE),"")</f>
        <v/>
      </c>
      <c r="Z250" s="328" t="str">
        <f>IFERROR(VLOOKUP(Z248,'P1'!$B:$AP,31,FALSE),"")</f>
        <v/>
      </c>
      <c r="AA250" s="328" t="str">
        <f>IFERROR(VLOOKUP(AA248,'P1'!$B:$AP,31,FALSE),"")</f>
        <v/>
      </c>
      <c r="AB250" s="328" t="str">
        <f>IFERROR(VLOOKUP(AB248,'P1'!$B:$AP,31,FALSE),"")</f>
        <v/>
      </c>
      <c r="AC250" s="328" t="str">
        <f>IFERROR(VLOOKUP(AC248,'P1'!$B:$AP,31,FALSE),"")</f>
        <v/>
      </c>
      <c r="AD250" s="328" t="str">
        <f>IFERROR(VLOOKUP(AD248,'P1'!$B:$AP,31,FALSE),"")</f>
        <v/>
      </c>
      <c r="AE250" s="328" t="str">
        <f>IFERROR(VLOOKUP(AE248,'P1'!$B:$AP,31,FALSE),"")</f>
        <v/>
      </c>
      <c r="AF250" s="328" t="str">
        <f>IFERROR(VLOOKUP(AF248,'P1'!$B:$AP,31,FALSE),"")</f>
        <v/>
      </c>
      <c r="AG250" s="328" t="str">
        <f>IFERROR(VLOOKUP(AG248,'P1'!$B:$AP,31,FALSE),"")</f>
        <v/>
      </c>
      <c r="AH250" s="328" t="str">
        <f>IFERROR(VLOOKUP(AH248,'P1'!$B:$AP,31,FALSE),"")</f>
        <v/>
      </c>
      <c r="AI250" s="328" t="str">
        <f>IFERROR(VLOOKUP(AI248,'P1'!$B:$AP,31,FALSE),"")</f>
        <v/>
      </c>
      <c r="AJ250" s="328" t="str">
        <f>IFERROR(VLOOKUP(AJ248,'P1'!$B:$AP,31,FALSE),"")</f>
        <v/>
      </c>
      <c r="AK250" s="328" t="str">
        <f>IFERROR(VLOOKUP(AK248,'P1'!$B:$AP,31,FALSE),"")</f>
        <v/>
      </c>
      <c r="AL250" s="328" t="str">
        <f>IFERROR(VLOOKUP(AL248,'P1'!$B:$AP,31,FALSE),"")</f>
        <v/>
      </c>
      <c r="AM250" s="328" t="str">
        <f>IFERROR(VLOOKUP(AM248,'P1'!$B:$AP,31,FALSE),"")</f>
        <v/>
      </c>
      <c r="AN250" s="550"/>
      <c r="AO250" s="528"/>
      <c r="AP250" s="555"/>
      <c r="AQ250" s="556"/>
      <c r="AR250" s="528"/>
      <c r="AS250" s="528"/>
      <c r="AT250" s="529"/>
      <c r="AU250" s="329"/>
      <c r="AV250" s="329"/>
      <c r="AX250" s="329"/>
      <c r="AY250" s="329"/>
    </row>
    <row r="251" spans="1:51" s="302" customFormat="1" ht="12" customHeight="1">
      <c r="A251" s="530">
        <v>77</v>
      </c>
      <c r="B251" s="533"/>
      <c r="C251" s="536"/>
      <c r="D251" s="539" t="s">
        <v>400</v>
      </c>
      <c r="E251" s="319"/>
      <c r="F251" s="542"/>
      <c r="G251" s="543"/>
      <c r="H251" s="320" t="s">
        <v>401</v>
      </c>
      <c r="I251" s="321"/>
      <c r="J251" s="321"/>
      <c r="K251" s="321"/>
      <c r="L251" s="321"/>
      <c r="M251" s="321"/>
      <c r="N251" s="321"/>
      <c r="O251" s="321"/>
      <c r="P251" s="321"/>
      <c r="Q251" s="321"/>
      <c r="R251" s="321"/>
      <c r="S251" s="321"/>
      <c r="T251" s="321"/>
      <c r="U251" s="321"/>
      <c r="V251" s="321"/>
      <c r="W251" s="321"/>
      <c r="X251" s="321"/>
      <c r="Y251" s="321"/>
      <c r="Z251" s="321"/>
      <c r="AA251" s="321"/>
      <c r="AB251" s="321"/>
      <c r="AC251" s="321"/>
      <c r="AD251" s="321"/>
      <c r="AE251" s="321"/>
      <c r="AF251" s="321"/>
      <c r="AG251" s="321"/>
      <c r="AH251" s="321"/>
      <c r="AI251" s="321"/>
      <c r="AJ251" s="321"/>
      <c r="AK251" s="321"/>
      <c r="AL251" s="321"/>
      <c r="AM251" s="321"/>
      <c r="AN251" s="548">
        <f t="shared" ref="AN251" si="294">IF(LEFT($AN$1,6)="共同生活援助",SUM(I252:AM252),SUM(I252:AM253))</f>
        <v>0</v>
      </c>
      <c r="AO251" s="526">
        <f>IF($AN$3="４週",AN251/4,AN251/(DAY(EOMONTH($I$21,0))/7))</f>
        <v>0</v>
      </c>
      <c r="AP251" s="551"/>
      <c r="AQ251" s="552"/>
      <c r="AR251" s="526" t="str">
        <f t="shared" ref="AR251" si="295">IF($AN$3="４週",AU252,AV252)</f>
        <v/>
      </c>
      <c r="AS251" s="526"/>
      <c r="AT251" s="529"/>
      <c r="AU251" s="322" t="s">
        <v>402</v>
      </c>
      <c r="AV251" s="322" t="s">
        <v>403</v>
      </c>
      <c r="AX251" s="322" t="s">
        <v>404</v>
      </c>
      <c r="AY251" s="322" t="s">
        <v>405</v>
      </c>
    </row>
    <row r="252" spans="1:51" s="302" customFormat="1" ht="12" customHeight="1">
      <c r="A252" s="531"/>
      <c r="B252" s="534"/>
      <c r="C252" s="537"/>
      <c r="D252" s="540"/>
      <c r="E252" s="323"/>
      <c r="F252" s="544"/>
      <c r="G252" s="545"/>
      <c r="H252" s="324" t="s">
        <v>406</v>
      </c>
      <c r="I252" s="328" t="str">
        <f>IFERROR(VLOOKUP(I251,'P1'!$B:$AP,41,FALSE),"")</f>
        <v/>
      </c>
      <c r="J252" s="328" t="str">
        <f>IFERROR(VLOOKUP(J251,'P1'!$B:$AP,41,FALSE),"")</f>
        <v/>
      </c>
      <c r="K252" s="328" t="str">
        <f>IFERROR(VLOOKUP(K251,'P1'!$B:$AP,41,FALSE),"")</f>
        <v/>
      </c>
      <c r="L252" s="328" t="str">
        <f>IFERROR(VLOOKUP(L251,'P1'!$B:$AP,41,FALSE),"")</f>
        <v/>
      </c>
      <c r="M252" s="328" t="str">
        <f>IFERROR(VLOOKUP(M251,'P1'!$B:$AP,41,FALSE),"")</f>
        <v/>
      </c>
      <c r="N252" s="328" t="str">
        <f>IFERROR(VLOOKUP(N251,'P1'!$B:$AP,41,FALSE),"")</f>
        <v/>
      </c>
      <c r="O252" s="328" t="str">
        <f>IFERROR(VLOOKUP(O251,'P1'!$B:$AP,41,FALSE),"")</f>
        <v/>
      </c>
      <c r="P252" s="328" t="str">
        <f>IFERROR(VLOOKUP(P251,'P1'!$B:$AP,41,FALSE),"")</f>
        <v/>
      </c>
      <c r="Q252" s="328" t="str">
        <f>IFERROR(VLOOKUP(Q251,'P1'!$B:$AP,41,FALSE),"")</f>
        <v/>
      </c>
      <c r="R252" s="328" t="str">
        <f>IFERROR(VLOOKUP(R251,'P1'!$B:$AP,41,FALSE),"")</f>
        <v/>
      </c>
      <c r="S252" s="328" t="str">
        <f>IFERROR(VLOOKUP(S251,'P1'!$B:$AP,41,FALSE),"")</f>
        <v/>
      </c>
      <c r="T252" s="328" t="str">
        <f>IFERROR(VLOOKUP(T251,'P1'!$B:$AP,41,FALSE),"")</f>
        <v/>
      </c>
      <c r="U252" s="328" t="str">
        <f>IFERROR(VLOOKUP(U251,'P1'!$B:$AP,41,FALSE),"")</f>
        <v/>
      </c>
      <c r="V252" s="328" t="str">
        <f>IFERROR(VLOOKUP(V251,'P1'!$B:$AP,41,FALSE),"")</f>
        <v/>
      </c>
      <c r="W252" s="328" t="str">
        <f>IFERROR(VLOOKUP(W251,'P1'!$B:$AP,41,FALSE),"")</f>
        <v/>
      </c>
      <c r="X252" s="328" t="str">
        <f>IFERROR(VLOOKUP(X251,'P1'!$B:$AP,41,FALSE),"")</f>
        <v/>
      </c>
      <c r="Y252" s="328" t="str">
        <f>IFERROR(VLOOKUP(Y251,'P1'!$B:$AP,41,FALSE),"")</f>
        <v/>
      </c>
      <c r="Z252" s="328" t="str">
        <f>IFERROR(VLOOKUP(Z251,'P1'!$B:$AP,41,FALSE),"")</f>
        <v/>
      </c>
      <c r="AA252" s="328" t="str">
        <f>IFERROR(VLOOKUP(AA251,'P1'!$B:$AP,41,FALSE),"")</f>
        <v/>
      </c>
      <c r="AB252" s="328" t="str">
        <f>IFERROR(VLOOKUP(AB251,'P1'!$B:$AP,41,FALSE),"")</f>
        <v/>
      </c>
      <c r="AC252" s="328" t="str">
        <f>IFERROR(VLOOKUP(AC251,'P1'!$B:$AP,41,FALSE),"")</f>
        <v/>
      </c>
      <c r="AD252" s="328" t="str">
        <f>IFERROR(VLOOKUP(AD251,'P1'!$B:$AP,41,FALSE),"")</f>
        <v/>
      </c>
      <c r="AE252" s="328" t="str">
        <f>IFERROR(VLOOKUP(AE251,'P1'!$B:$AP,41,FALSE),"")</f>
        <v/>
      </c>
      <c r="AF252" s="328" t="str">
        <f>IFERROR(VLOOKUP(AF251,'P1'!$B:$AP,41,FALSE),"")</f>
        <v/>
      </c>
      <c r="AG252" s="328" t="str">
        <f>IFERROR(VLOOKUP(AG251,'P1'!$B:$AP,41,FALSE),"")</f>
        <v/>
      </c>
      <c r="AH252" s="328" t="str">
        <f>IFERROR(VLOOKUP(AH251,'P1'!$B:$AP,41,FALSE),"")</f>
        <v/>
      </c>
      <c r="AI252" s="328" t="str">
        <f>IFERROR(VLOOKUP(AI251,'P1'!$B:$AP,41,FALSE),"")</f>
        <v/>
      </c>
      <c r="AJ252" s="328" t="str">
        <f>IFERROR(VLOOKUP(AJ251,'P1'!$B:$AP,41,FALSE),"")</f>
        <v/>
      </c>
      <c r="AK252" s="328" t="str">
        <f>IFERROR(VLOOKUP(AK251,'P1'!$B:$AP,41,FALSE),"")</f>
        <v/>
      </c>
      <c r="AL252" s="328" t="str">
        <f>IFERROR(VLOOKUP(AL251,'P1'!$B:$AP,41,FALSE),"")</f>
        <v/>
      </c>
      <c r="AM252" s="328" t="str">
        <f>IFERROR(VLOOKUP(AM251,'P1'!$B:$AP,41,FALSE),"")</f>
        <v/>
      </c>
      <c r="AN252" s="549"/>
      <c r="AO252" s="527"/>
      <c r="AP252" s="553"/>
      <c r="AQ252" s="554"/>
      <c r="AR252" s="527"/>
      <c r="AS252" s="527"/>
      <c r="AT252" s="529"/>
      <c r="AU252" s="326" t="str">
        <f t="shared" ref="AU252" si="296">IFERROR(IF($D251="□",($AO251/$AK$6),($AO251/$AK$8)),"")</f>
        <v/>
      </c>
      <c r="AV252" s="326" t="str">
        <f t="shared" ref="AV252" si="297">IFERROR(IF($D251="□",($AN251/$AO$6),($AN251/$AO$8)),"")</f>
        <v/>
      </c>
      <c r="AX252" s="326" t="s">
        <v>565</v>
      </c>
      <c r="AY252" s="326" t="s">
        <v>565</v>
      </c>
    </row>
    <row r="253" spans="1:51" s="302" customFormat="1" ht="12" customHeight="1">
      <c r="A253" s="532"/>
      <c r="B253" s="535"/>
      <c r="C253" s="538"/>
      <c r="D253" s="541"/>
      <c r="E253" s="323"/>
      <c r="F253" s="546"/>
      <c r="G253" s="547"/>
      <c r="H253" s="327" t="s">
        <v>407</v>
      </c>
      <c r="I253" s="328" t="str">
        <f>IFERROR(VLOOKUP(I251,'P1'!$B:$AP,31,FALSE),"")</f>
        <v/>
      </c>
      <c r="J253" s="328" t="str">
        <f>IFERROR(VLOOKUP(J251,'P1'!$B:$AP,31,FALSE),"")</f>
        <v/>
      </c>
      <c r="K253" s="328" t="str">
        <f>IFERROR(VLOOKUP(K251,'P1'!$B:$AP,31,FALSE),"")</f>
        <v/>
      </c>
      <c r="L253" s="328" t="str">
        <f>IFERROR(VLOOKUP(L251,'P1'!$B:$AP,31,FALSE),"")</f>
        <v/>
      </c>
      <c r="M253" s="328" t="str">
        <f>IFERROR(VLOOKUP(M251,'P1'!$B:$AP,31,FALSE),"")</f>
        <v/>
      </c>
      <c r="N253" s="328" t="str">
        <f>IFERROR(VLOOKUP(N251,'P1'!$B:$AP,31,FALSE),"")</f>
        <v/>
      </c>
      <c r="O253" s="328" t="str">
        <f>IFERROR(VLOOKUP(O251,'P1'!$B:$AP,31,FALSE),"")</f>
        <v/>
      </c>
      <c r="P253" s="328" t="str">
        <f>IFERROR(VLOOKUP(P251,'P1'!$B:$AP,31,FALSE),"")</f>
        <v/>
      </c>
      <c r="Q253" s="328" t="str">
        <f>IFERROR(VLOOKUP(Q251,'P1'!$B:$AP,31,FALSE),"")</f>
        <v/>
      </c>
      <c r="R253" s="328" t="str">
        <f>IFERROR(VLOOKUP(R251,'P1'!$B:$AP,31,FALSE),"")</f>
        <v/>
      </c>
      <c r="S253" s="328" t="str">
        <f>IFERROR(VLOOKUP(S251,'P1'!$B:$AP,31,FALSE),"")</f>
        <v/>
      </c>
      <c r="T253" s="328" t="str">
        <f>IFERROR(VLOOKUP(T251,'P1'!$B:$AP,31,FALSE),"")</f>
        <v/>
      </c>
      <c r="U253" s="328" t="str">
        <f>IFERROR(VLOOKUP(U251,'P1'!$B:$AP,31,FALSE),"")</f>
        <v/>
      </c>
      <c r="V253" s="328" t="str">
        <f>IFERROR(VLOOKUP(V251,'P1'!$B:$AP,31,FALSE),"")</f>
        <v/>
      </c>
      <c r="W253" s="328" t="str">
        <f>IFERROR(VLOOKUP(W251,'P1'!$B:$AP,31,FALSE),"")</f>
        <v/>
      </c>
      <c r="X253" s="328" t="str">
        <f>IFERROR(VLOOKUP(X251,'P1'!$B:$AP,31,FALSE),"")</f>
        <v/>
      </c>
      <c r="Y253" s="328" t="str">
        <f>IFERROR(VLOOKUP(Y251,'P1'!$B:$AP,31,FALSE),"")</f>
        <v/>
      </c>
      <c r="Z253" s="328" t="str">
        <f>IFERROR(VLOOKUP(Z251,'P1'!$B:$AP,31,FALSE),"")</f>
        <v/>
      </c>
      <c r="AA253" s="328" t="str">
        <f>IFERROR(VLOOKUP(AA251,'P1'!$B:$AP,31,FALSE),"")</f>
        <v/>
      </c>
      <c r="AB253" s="328" t="str">
        <f>IFERROR(VLOOKUP(AB251,'P1'!$B:$AP,31,FALSE),"")</f>
        <v/>
      </c>
      <c r="AC253" s="328" t="str">
        <f>IFERROR(VLOOKUP(AC251,'P1'!$B:$AP,31,FALSE),"")</f>
        <v/>
      </c>
      <c r="AD253" s="328" t="str">
        <f>IFERROR(VLOOKUP(AD251,'P1'!$B:$AP,31,FALSE),"")</f>
        <v/>
      </c>
      <c r="AE253" s="328" t="str">
        <f>IFERROR(VLOOKUP(AE251,'P1'!$B:$AP,31,FALSE),"")</f>
        <v/>
      </c>
      <c r="AF253" s="328" t="str">
        <f>IFERROR(VLOOKUP(AF251,'P1'!$B:$AP,31,FALSE),"")</f>
        <v/>
      </c>
      <c r="AG253" s="328" t="str">
        <f>IFERROR(VLOOKUP(AG251,'P1'!$B:$AP,31,FALSE),"")</f>
        <v/>
      </c>
      <c r="AH253" s="328" t="str">
        <f>IFERROR(VLOOKUP(AH251,'P1'!$B:$AP,31,FALSE),"")</f>
        <v/>
      </c>
      <c r="AI253" s="328" t="str">
        <f>IFERROR(VLOOKUP(AI251,'P1'!$B:$AP,31,FALSE),"")</f>
        <v/>
      </c>
      <c r="AJ253" s="328" t="str">
        <f>IFERROR(VLOOKUP(AJ251,'P1'!$B:$AP,31,FALSE),"")</f>
        <v/>
      </c>
      <c r="AK253" s="328" t="str">
        <f>IFERROR(VLOOKUP(AK251,'P1'!$B:$AP,31,FALSE),"")</f>
        <v/>
      </c>
      <c r="AL253" s="328" t="str">
        <f>IFERROR(VLOOKUP(AL251,'P1'!$B:$AP,31,FALSE),"")</f>
        <v/>
      </c>
      <c r="AM253" s="328" t="str">
        <f>IFERROR(VLOOKUP(AM251,'P1'!$B:$AP,31,FALSE),"")</f>
        <v/>
      </c>
      <c r="AN253" s="550"/>
      <c r="AO253" s="528"/>
      <c r="AP253" s="555"/>
      <c r="AQ253" s="556"/>
      <c r="AR253" s="528"/>
      <c r="AS253" s="528"/>
      <c r="AT253" s="529"/>
      <c r="AU253" s="329"/>
      <c r="AV253" s="329"/>
      <c r="AX253" s="329"/>
      <c r="AY253" s="329"/>
    </row>
    <row r="254" spans="1:51" s="302" customFormat="1" ht="12" customHeight="1">
      <c r="A254" s="530">
        <v>78</v>
      </c>
      <c r="B254" s="533"/>
      <c r="C254" s="536"/>
      <c r="D254" s="539" t="s">
        <v>400</v>
      </c>
      <c r="E254" s="319"/>
      <c r="F254" s="542"/>
      <c r="G254" s="543"/>
      <c r="H254" s="320" t="s">
        <v>401</v>
      </c>
      <c r="I254" s="321"/>
      <c r="J254" s="321"/>
      <c r="K254" s="321"/>
      <c r="L254" s="321"/>
      <c r="M254" s="321"/>
      <c r="N254" s="321"/>
      <c r="O254" s="321"/>
      <c r="P254" s="321"/>
      <c r="Q254" s="321"/>
      <c r="R254" s="321"/>
      <c r="S254" s="321"/>
      <c r="T254" s="321"/>
      <c r="U254" s="321"/>
      <c r="V254" s="321"/>
      <c r="W254" s="321"/>
      <c r="X254" s="321"/>
      <c r="Y254" s="321"/>
      <c r="Z254" s="321"/>
      <c r="AA254" s="321"/>
      <c r="AB254" s="321"/>
      <c r="AC254" s="321"/>
      <c r="AD254" s="321"/>
      <c r="AE254" s="321"/>
      <c r="AF254" s="321"/>
      <c r="AG254" s="321"/>
      <c r="AH254" s="321"/>
      <c r="AI254" s="321"/>
      <c r="AJ254" s="321"/>
      <c r="AK254" s="321"/>
      <c r="AL254" s="321"/>
      <c r="AM254" s="321"/>
      <c r="AN254" s="548">
        <f t="shared" ref="AN254" si="298">IF(LEFT($AN$1,6)="共同生活援助",SUM(I255:AM255),SUM(I255:AM256))</f>
        <v>0</v>
      </c>
      <c r="AO254" s="526">
        <f>IF($AN$3="４週",AN254/4,AN254/(DAY(EOMONTH($I$21,0))/7))</f>
        <v>0</v>
      </c>
      <c r="AP254" s="551"/>
      <c r="AQ254" s="552"/>
      <c r="AR254" s="526" t="str">
        <f t="shared" ref="AR254" si="299">IF($AN$3="４週",AU255,AV255)</f>
        <v/>
      </c>
      <c r="AS254" s="526"/>
      <c r="AT254" s="529"/>
      <c r="AU254" s="322" t="s">
        <v>402</v>
      </c>
      <c r="AV254" s="322" t="s">
        <v>403</v>
      </c>
      <c r="AX254" s="322" t="s">
        <v>404</v>
      </c>
      <c r="AY254" s="322" t="s">
        <v>405</v>
      </c>
    </row>
    <row r="255" spans="1:51" s="302" customFormat="1" ht="12" customHeight="1">
      <c r="A255" s="531"/>
      <c r="B255" s="534"/>
      <c r="C255" s="537"/>
      <c r="D255" s="540"/>
      <c r="E255" s="323"/>
      <c r="F255" s="544"/>
      <c r="G255" s="545"/>
      <c r="H255" s="324" t="s">
        <v>406</v>
      </c>
      <c r="I255" s="328" t="str">
        <f>IFERROR(VLOOKUP(I254,'P1'!$B:$AP,41,FALSE),"")</f>
        <v/>
      </c>
      <c r="J255" s="328" t="str">
        <f>IFERROR(VLOOKUP(J254,'P1'!$B:$AP,41,FALSE),"")</f>
        <v/>
      </c>
      <c r="K255" s="328" t="str">
        <f>IFERROR(VLOOKUP(K254,'P1'!$B:$AP,41,FALSE),"")</f>
        <v/>
      </c>
      <c r="L255" s="328" t="str">
        <f>IFERROR(VLOOKUP(L254,'P1'!$B:$AP,41,FALSE),"")</f>
        <v/>
      </c>
      <c r="M255" s="328" t="str">
        <f>IFERROR(VLOOKUP(M254,'P1'!$B:$AP,41,FALSE),"")</f>
        <v/>
      </c>
      <c r="N255" s="328" t="str">
        <f>IFERROR(VLOOKUP(N254,'P1'!$B:$AP,41,FALSE),"")</f>
        <v/>
      </c>
      <c r="O255" s="328" t="str">
        <f>IFERROR(VLOOKUP(O254,'P1'!$B:$AP,41,FALSE),"")</f>
        <v/>
      </c>
      <c r="P255" s="328" t="str">
        <f>IFERROR(VLOOKUP(P254,'P1'!$B:$AP,41,FALSE),"")</f>
        <v/>
      </c>
      <c r="Q255" s="328" t="str">
        <f>IFERROR(VLOOKUP(Q254,'P1'!$B:$AP,41,FALSE),"")</f>
        <v/>
      </c>
      <c r="R255" s="328" t="str">
        <f>IFERROR(VLOOKUP(R254,'P1'!$B:$AP,41,FALSE),"")</f>
        <v/>
      </c>
      <c r="S255" s="328" t="str">
        <f>IFERROR(VLOOKUP(S254,'P1'!$B:$AP,41,FALSE),"")</f>
        <v/>
      </c>
      <c r="T255" s="328" t="str">
        <f>IFERROR(VLOOKUP(T254,'P1'!$B:$AP,41,FALSE),"")</f>
        <v/>
      </c>
      <c r="U255" s="328" t="str">
        <f>IFERROR(VLOOKUP(U254,'P1'!$B:$AP,41,FALSE),"")</f>
        <v/>
      </c>
      <c r="V255" s="328" t="str">
        <f>IFERROR(VLOOKUP(V254,'P1'!$B:$AP,41,FALSE),"")</f>
        <v/>
      </c>
      <c r="W255" s="328" t="str">
        <f>IFERROR(VLOOKUP(W254,'P1'!$B:$AP,41,FALSE),"")</f>
        <v/>
      </c>
      <c r="X255" s="328" t="str">
        <f>IFERROR(VLOOKUP(X254,'P1'!$B:$AP,41,FALSE),"")</f>
        <v/>
      </c>
      <c r="Y255" s="328" t="str">
        <f>IFERROR(VLOOKUP(Y254,'P1'!$B:$AP,41,FALSE),"")</f>
        <v/>
      </c>
      <c r="Z255" s="328" t="str">
        <f>IFERROR(VLOOKUP(Z254,'P1'!$B:$AP,41,FALSE),"")</f>
        <v/>
      </c>
      <c r="AA255" s="328" t="str">
        <f>IFERROR(VLOOKUP(AA254,'P1'!$B:$AP,41,FALSE),"")</f>
        <v/>
      </c>
      <c r="AB255" s="328" t="str">
        <f>IFERROR(VLOOKUP(AB254,'P1'!$B:$AP,41,FALSE),"")</f>
        <v/>
      </c>
      <c r="AC255" s="328" t="str">
        <f>IFERROR(VLOOKUP(AC254,'P1'!$B:$AP,41,FALSE),"")</f>
        <v/>
      </c>
      <c r="AD255" s="328" t="str">
        <f>IFERROR(VLOOKUP(AD254,'P1'!$B:$AP,41,FALSE),"")</f>
        <v/>
      </c>
      <c r="AE255" s="328" t="str">
        <f>IFERROR(VLOOKUP(AE254,'P1'!$B:$AP,41,FALSE),"")</f>
        <v/>
      </c>
      <c r="AF255" s="328" t="str">
        <f>IFERROR(VLOOKUP(AF254,'P1'!$B:$AP,41,FALSE),"")</f>
        <v/>
      </c>
      <c r="AG255" s="328" t="str">
        <f>IFERROR(VLOOKUP(AG254,'P1'!$B:$AP,41,FALSE),"")</f>
        <v/>
      </c>
      <c r="AH255" s="328" t="str">
        <f>IFERROR(VLOOKUP(AH254,'P1'!$B:$AP,41,FALSE),"")</f>
        <v/>
      </c>
      <c r="AI255" s="328" t="str">
        <f>IFERROR(VLOOKUP(AI254,'P1'!$B:$AP,41,FALSE),"")</f>
        <v/>
      </c>
      <c r="AJ255" s="328" t="str">
        <f>IFERROR(VLOOKUP(AJ254,'P1'!$B:$AP,41,FALSE),"")</f>
        <v/>
      </c>
      <c r="AK255" s="328" t="str">
        <f>IFERROR(VLOOKUP(AK254,'P1'!$B:$AP,41,FALSE),"")</f>
        <v/>
      </c>
      <c r="AL255" s="328" t="str">
        <f>IFERROR(VLOOKUP(AL254,'P1'!$B:$AP,41,FALSE),"")</f>
        <v/>
      </c>
      <c r="AM255" s="328" t="str">
        <f>IFERROR(VLOOKUP(AM254,'P1'!$B:$AP,41,FALSE),"")</f>
        <v/>
      </c>
      <c r="AN255" s="549"/>
      <c r="AO255" s="527"/>
      <c r="AP255" s="553"/>
      <c r="AQ255" s="554"/>
      <c r="AR255" s="527"/>
      <c r="AS255" s="527"/>
      <c r="AT255" s="529"/>
      <c r="AU255" s="326" t="str">
        <f t="shared" ref="AU255" si="300">IFERROR(IF($D254="□",($AO254/$AK$6),($AO254/$AK$8)),"")</f>
        <v/>
      </c>
      <c r="AV255" s="326" t="str">
        <f t="shared" ref="AV255" si="301">IFERROR(IF($D254="□",($AN254/$AO$6),($AN254/$AO$8)),"")</f>
        <v/>
      </c>
      <c r="AX255" s="326" t="s">
        <v>565</v>
      </c>
      <c r="AY255" s="326" t="s">
        <v>565</v>
      </c>
    </row>
    <row r="256" spans="1:51" s="302" customFormat="1" ht="12" customHeight="1">
      <c r="A256" s="532"/>
      <c r="B256" s="535"/>
      <c r="C256" s="538"/>
      <c r="D256" s="541"/>
      <c r="E256" s="323"/>
      <c r="F256" s="546"/>
      <c r="G256" s="547"/>
      <c r="H256" s="327" t="s">
        <v>407</v>
      </c>
      <c r="I256" s="328" t="str">
        <f>IFERROR(VLOOKUP(I254,'P1'!$B:$AP,31,FALSE),"")</f>
        <v/>
      </c>
      <c r="J256" s="328" t="str">
        <f>IFERROR(VLOOKUP(J254,'P1'!$B:$AP,31,FALSE),"")</f>
        <v/>
      </c>
      <c r="K256" s="328" t="str">
        <f>IFERROR(VLOOKUP(K254,'P1'!$B:$AP,31,FALSE),"")</f>
        <v/>
      </c>
      <c r="L256" s="328" t="str">
        <f>IFERROR(VLOOKUP(L254,'P1'!$B:$AP,31,FALSE),"")</f>
        <v/>
      </c>
      <c r="M256" s="328" t="str">
        <f>IFERROR(VLOOKUP(M254,'P1'!$B:$AP,31,FALSE),"")</f>
        <v/>
      </c>
      <c r="N256" s="328" t="str">
        <f>IFERROR(VLOOKUP(N254,'P1'!$B:$AP,31,FALSE),"")</f>
        <v/>
      </c>
      <c r="O256" s="328" t="str">
        <f>IFERROR(VLOOKUP(O254,'P1'!$B:$AP,31,FALSE),"")</f>
        <v/>
      </c>
      <c r="P256" s="328" t="str">
        <f>IFERROR(VLOOKUP(P254,'P1'!$B:$AP,31,FALSE),"")</f>
        <v/>
      </c>
      <c r="Q256" s="328" t="str">
        <f>IFERROR(VLOOKUP(Q254,'P1'!$B:$AP,31,FALSE),"")</f>
        <v/>
      </c>
      <c r="R256" s="328" t="str">
        <f>IFERROR(VLOOKUP(R254,'P1'!$B:$AP,31,FALSE),"")</f>
        <v/>
      </c>
      <c r="S256" s="328" t="str">
        <f>IFERROR(VLOOKUP(S254,'P1'!$B:$AP,31,FALSE),"")</f>
        <v/>
      </c>
      <c r="T256" s="328" t="str">
        <f>IFERROR(VLOOKUP(T254,'P1'!$B:$AP,31,FALSE),"")</f>
        <v/>
      </c>
      <c r="U256" s="328" t="str">
        <f>IFERROR(VLOOKUP(U254,'P1'!$B:$AP,31,FALSE),"")</f>
        <v/>
      </c>
      <c r="V256" s="328" t="str">
        <f>IFERROR(VLOOKUP(V254,'P1'!$B:$AP,31,FALSE),"")</f>
        <v/>
      </c>
      <c r="W256" s="328" t="str">
        <f>IFERROR(VLOOKUP(W254,'P1'!$B:$AP,31,FALSE),"")</f>
        <v/>
      </c>
      <c r="X256" s="328" t="str">
        <f>IFERROR(VLOOKUP(X254,'P1'!$B:$AP,31,FALSE),"")</f>
        <v/>
      </c>
      <c r="Y256" s="328" t="str">
        <f>IFERROR(VLOOKUP(Y254,'P1'!$B:$AP,31,FALSE),"")</f>
        <v/>
      </c>
      <c r="Z256" s="328" t="str">
        <f>IFERROR(VLOOKUP(Z254,'P1'!$B:$AP,31,FALSE),"")</f>
        <v/>
      </c>
      <c r="AA256" s="328" t="str">
        <f>IFERROR(VLOOKUP(AA254,'P1'!$B:$AP,31,FALSE),"")</f>
        <v/>
      </c>
      <c r="AB256" s="328" t="str">
        <f>IFERROR(VLOOKUP(AB254,'P1'!$B:$AP,31,FALSE),"")</f>
        <v/>
      </c>
      <c r="AC256" s="328" t="str">
        <f>IFERROR(VLOOKUP(AC254,'P1'!$B:$AP,31,FALSE),"")</f>
        <v/>
      </c>
      <c r="AD256" s="328" t="str">
        <f>IFERROR(VLOOKUP(AD254,'P1'!$B:$AP,31,FALSE),"")</f>
        <v/>
      </c>
      <c r="AE256" s="328" t="str">
        <f>IFERROR(VLOOKUP(AE254,'P1'!$B:$AP,31,FALSE),"")</f>
        <v/>
      </c>
      <c r="AF256" s="328" t="str">
        <f>IFERROR(VLOOKUP(AF254,'P1'!$B:$AP,31,FALSE),"")</f>
        <v/>
      </c>
      <c r="AG256" s="328" t="str">
        <f>IFERROR(VLOOKUP(AG254,'P1'!$B:$AP,31,FALSE),"")</f>
        <v/>
      </c>
      <c r="AH256" s="328" t="str">
        <f>IFERROR(VLOOKUP(AH254,'P1'!$B:$AP,31,FALSE),"")</f>
        <v/>
      </c>
      <c r="AI256" s="328" t="str">
        <f>IFERROR(VLOOKUP(AI254,'P1'!$B:$AP,31,FALSE),"")</f>
        <v/>
      </c>
      <c r="AJ256" s="328" t="str">
        <f>IFERROR(VLOOKUP(AJ254,'P1'!$B:$AP,31,FALSE),"")</f>
        <v/>
      </c>
      <c r="AK256" s="328" t="str">
        <f>IFERROR(VLOOKUP(AK254,'P1'!$B:$AP,31,FALSE),"")</f>
        <v/>
      </c>
      <c r="AL256" s="328" t="str">
        <f>IFERROR(VLOOKUP(AL254,'P1'!$B:$AP,31,FALSE),"")</f>
        <v/>
      </c>
      <c r="AM256" s="328" t="str">
        <f>IFERROR(VLOOKUP(AM254,'P1'!$B:$AP,31,FALSE),"")</f>
        <v/>
      </c>
      <c r="AN256" s="550"/>
      <c r="AO256" s="528"/>
      <c r="AP256" s="555"/>
      <c r="AQ256" s="556"/>
      <c r="AR256" s="528"/>
      <c r="AS256" s="528"/>
      <c r="AT256" s="529"/>
      <c r="AU256" s="329"/>
      <c r="AV256" s="329"/>
      <c r="AX256" s="329"/>
      <c r="AY256" s="329"/>
    </row>
    <row r="257" spans="1:51" s="302" customFormat="1" ht="12" customHeight="1">
      <c r="A257" s="530">
        <v>79</v>
      </c>
      <c r="B257" s="533"/>
      <c r="C257" s="536"/>
      <c r="D257" s="539" t="s">
        <v>400</v>
      </c>
      <c r="E257" s="319"/>
      <c r="F257" s="542"/>
      <c r="G257" s="543"/>
      <c r="H257" s="320" t="s">
        <v>401</v>
      </c>
      <c r="I257" s="321"/>
      <c r="J257" s="321"/>
      <c r="K257" s="321"/>
      <c r="L257" s="321"/>
      <c r="M257" s="321"/>
      <c r="N257" s="321"/>
      <c r="O257" s="321"/>
      <c r="P257" s="321"/>
      <c r="Q257" s="321"/>
      <c r="R257" s="321"/>
      <c r="S257" s="321"/>
      <c r="T257" s="321"/>
      <c r="U257" s="321"/>
      <c r="V257" s="321"/>
      <c r="W257" s="321"/>
      <c r="X257" s="321"/>
      <c r="Y257" s="321"/>
      <c r="Z257" s="321"/>
      <c r="AA257" s="321"/>
      <c r="AB257" s="321"/>
      <c r="AC257" s="321"/>
      <c r="AD257" s="321"/>
      <c r="AE257" s="321"/>
      <c r="AF257" s="321"/>
      <c r="AG257" s="321"/>
      <c r="AH257" s="321"/>
      <c r="AI257" s="321"/>
      <c r="AJ257" s="321"/>
      <c r="AK257" s="321"/>
      <c r="AL257" s="321"/>
      <c r="AM257" s="321"/>
      <c r="AN257" s="548">
        <f t="shared" ref="AN257" si="302">IF(LEFT($AN$1,6)="共同生活援助",SUM(I258:AM258),SUM(I258:AM259))</f>
        <v>0</v>
      </c>
      <c r="AO257" s="526">
        <f>IF($AN$3="４週",AN257/4,AN257/(DAY(EOMONTH($I$21,0))/7))</f>
        <v>0</v>
      </c>
      <c r="AP257" s="551"/>
      <c r="AQ257" s="552"/>
      <c r="AR257" s="526" t="str">
        <f t="shared" ref="AR257" si="303">IF($AN$3="４週",AU258,AV258)</f>
        <v/>
      </c>
      <c r="AS257" s="526"/>
      <c r="AT257" s="529"/>
      <c r="AU257" s="322" t="s">
        <v>402</v>
      </c>
      <c r="AV257" s="322" t="s">
        <v>403</v>
      </c>
      <c r="AX257" s="322" t="s">
        <v>404</v>
      </c>
      <c r="AY257" s="322" t="s">
        <v>405</v>
      </c>
    </row>
    <row r="258" spans="1:51" s="302" customFormat="1" ht="12" customHeight="1">
      <c r="A258" s="531"/>
      <c r="B258" s="534"/>
      <c r="C258" s="537"/>
      <c r="D258" s="540"/>
      <c r="E258" s="323"/>
      <c r="F258" s="544"/>
      <c r="G258" s="545"/>
      <c r="H258" s="324" t="s">
        <v>406</v>
      </c>
      <c r="I258" s="328" t="str">
        <f>IFERROR(VLOOKUP(I257,'P1'!$B:$AP,41,FALSE),"")</f>
        <v/>
      </c>
      <c r="J258" s="328" t="str">
        <f>IFERROR(VLOOKUP(J257,'P1'!$B:$AP,41,FALSE),"")</f>
        <v/>
      </c>
      <c r="K258" s="328" t="str">
        <f>IFERROR(VLOOKUP(K257,'P1'!$B:$AP,41,FALSE),"")</f>
        <v/>
      </c>
      <c r="L258" s="328" t="str">
        <f>IFERROR(VLOOKUP(L257,'P1'!$B:$AP,41,FALSE),"")</f>
        <v/>
      </c>
      <c r="M258" s="328" t="str">
        <f>IFERROR(VLOOKUP(M257,'P1'!$B:$AP,41,FALSE),"")</f>
        <v/>
      </c>
      <c r="N258" s="328" t="str">
        <f>IFERROR(VLOOKUP(N257,'P1'!$B:$AP,41,FALSE),"")</f>
        <v/>
      </c>
      <c r="O258" s="328" t="str">
        <f>IFERROR(VLOOKUP(O257,'P1'!$B:$AP,41,FALSE),"")</f>
        <v/>
      </c>
      <c r="P258" s="328" t="str">
        <f>IFERROR(VLOOKUP(P257,'P1'!$B:$AP,41,FALSE),"")</f>
        <v/>
      </c>
      <c r="Q258" s="328" t="str">
        <f>IFERROR(VLOOKUP(Q257,'P1'!$B:$AP,41,FALSE),"")</f>
        <v/>
      </c>
      <c r="R258" s="328" t="str">
        <f>IFERROR(VLOOKUP(R257,'P1'!$B:$AP,41,FALSE),"")</f>
        <v/>
      </c>
      <c r="S258" s="328" t="str">
        <f>IFERROR(VLOOKUP(S257,'P1'!$B:$AP,41,FALSE),"")</f>
        <v/>
      </c>
      <c r="T258" s="328" t="str">
        <f>IFERROR(VLOOKUP(T257,'P1'!$B:$AP,41,FALSE),"")</f>
        <v/>
      </c>
      <c r="U258" s="328" t="str">
        <f>IFERROR(VLOOKUP(U257,'P1'!$B:$AP,41,FALSE),"")</f>
        <v/>
      </c>
      <c r="V258" s="328" t="str">
        <f>IFERROR(VLOOKUP(V257,'P1'!$B:$AP,41,FALSE),"")</f>
        <v/>
      </c>
      <c r="W258" s="328" t="str">
        <f>IFERROR(VLOOKUP(W257,'P1'!$B:$AP,41,FALSE),"")</f>
        <v/>
      </c>
      <c r="X258" s="328" t="str">
        <f>IFERROR(VLOOKUP(X257,'P1'!$B:$AP,41,FALSE),"")</f>
        <v/>
      </c>
      <c r="Y258" s="328" t="str">
        <f>IFERROR(VLOOKUP(Y257,'P1'!$B:$AP,41,FALSE),"")</f>
        <v/>
      </c>
      <c r="Z258" s="328" t="str">
        <f>IFERROR(VLOOKUP(Z257,'P1'!$B:$AP,41,FALSE),"")</f>
        <v/>
      </c>
      <c r="AA258" s="328" t="str">
        <f>IFERROR(VLOOKUP(AA257,'P1'!$B:$AP,41,FALSE),"")</f>
        <v/>
      </c>
      <c r="AB258" s="328" t="str">
        <f>IFERROR(VLOOKUP(AB257,'P1'!$B:$AP,41,FALSE),"")</f>
        <v/>
      </c>
      <c r="AC258" s="328" t="str">
        <f>IFERROR(VLOOKUP(AC257,'P1'!$B:$AP,41,FALSE),"")</f>
        <v/>
      </c>
      <c r="AD258" s="328" t="str">
        <f>IFERROR(VLOOKUP(AD257,'P1'!$B:$AP,41,FALSE),"")</f>
        <v/>
      </c>
      <c r="AE258" s="328" t="str">
        <f>IFERROR(VLOOKUP(AE257,'P1'!$B:$AP,41,FALSE),"")</f>
        <v/>
      </c>
      <c r="AF258" s="328" t="str">
        <f>IFERROR(VLOOKUP(AF257,'P1'!$B:$AP,41,FALSE),"")</f>
        <v/>
      </c>
      <c r="AG258" s="328" t="str">
        <f>IFERROR(VLOOKUP(AG257,'P1'!$B:$AP,41,FALSE),"")</f>
        <v/>
      </c>
      <c r="AH258" s="328" t="str">
        <f>IFERROR(VLOOKUP(AH257,'P1'!$B:$AP,41,FALSE),"")</f>
        <v/>
      </c>
      <c r="AI258" s="328" t="str">
        <f>IFERROR(VLOOKUP(AI257,'P1'!$B:$AP,41,FALSE),"")</f>
        <v/>
      </c>
      <c r="AJ258" s="328" t="str">
        <f>IFERROR(VLOOKUP(AJ257,'P1'!$B:$AP,41,FALSE),"")</f>
        <v/>
      </c>
      <c r="AK258" s="328" t="str">
        <f>IFERROR(VLOOKUP(AK257,'P1'!$B:$AP,41,FALSE),"")</f>
        <v/>
      </c>
      <c r="AL258" s="328" t="str">
        <f>IFERROR(VLOOKUP(AL257,'P1'!$B:$AP,41,FALSE),"")</f>
        <v/>
      </c>
      <c r="AM258" s="328" t="str">
        <f>IFERROR(VLOOKUP(AM257,'P1'!$B:$AP,41,FALSE),"")</f>
        <v/>
      </c>
      <c r="AN258" s="549"/>
      <c r="AO258" s="527"/>
      <c r="AP258" s="553"/>
      <c r="AQ258" s="554"/>
      <c r="AR258" s="527"/>
      <c r="AS258" s="527"/>
      <c r="AT258" s="529"/>
      <c r="AU258" s="326" t="str">
        <f t="shared" ref="AU258" si="304">IFERROR(IF($D257="□",($AO257/$AK$6),($AO257/$AK$8)),"")</f>
        <v/>
      </c>
      <c r="AV258" s="326" t="str">
        <f t="shared" ref="AV258" si="305">IFERROR(IF($D257="□",($AN257/$AO$6),($AN257/$AO$8)),"")</f>
        <v/>
      </c>
      <c r="AX258" s="326" t="s">
        <v>565</v>
      </c>
      <c r="AY258" s="326" t="s">
        <v>565</v>
      </c>
    </row>
    <row r="259" spans="1:51" s="302" customFormat="1" ht="12" customHeight="1">
      <c r="A259" s="532"/>
      <c r="B259" s="535"/>
      <c r="C259" s="538"/>
      <c r="D259" s="541"/>
      <c r="E259" s="323"/>
      <c r="F259" s="546"/>
      <c r="G259" s="547"/>
      <c r="H259" s="327" t="s">
        <v>407</v>
      </c>
      <c r="I259" s="328" t="str">
        <f>IFERROR(VLOOKUP(I257,'P1'!$B:$AP,31,FALSE),"")</f>
        <v/>
      </c>
      <c r="J259" s="328" t="str">
        <f>IFERROR(VLOOKUP(J257,'P1'!$B:$AP,31,FALSE),"")</f>
        <v/>
      </c>
      <c r="K259" s="328" t="str">
        <f>IFERROR(VLOOKUP(K257,'P1'!$B:$AP,31,FALSE),"")</f>
        <v/>
      </c>
      <c r="L259" s="328" t="str">
        <f>IFERROR(VLOOKUP(L257,'P1'!$B:$AP,31,FALSE),"")</f>
        <v/>
      </c>
      <c r="M259" s="328" t="str">
        <f>IFERROR(VLOOKUP(M257,'P1'!$B:$AP,31,FALSE),"")</f>
        <v/>
      </c>
      <c r="N259" s="328" t="str">
        <f>IFERROR(VLOOKUP(N257,'P1'!$B:$AP,31,FALSE),"")</f>
        <v/>
      </c>
      <c r="O259" s="328" t="str">
        <f>IFERROR(VLOOKUP(O257,'P1'!$B:$AP,31,FALSE),"")</f>
        <v/>
      </c>
      <c r="P259" s="328" t="str">
        <f>IFERROR(VLOOKUP(P257,'P1'!$B:$AP,31,FALSE),"")</f>
        <v/>
      </c>
      <c r="Q259" s="328" t="str">
        <f>IFERROR(VLOOKUP(Q257,'P1'!$B:$AP,31,FALSE),"")</f>
        <v/>
      </c>
      <c r="R259" s="328" t="str">
        <f>IFERROR(VLOOKUP(R257,'P1'!$B:$AP,31,FALSE),"")</f>
        <v/>
      </c>
      <c r="S259" s="328" t="str">
        <f>IFERROR(VLOOKUP(S257,'P1'!$B:$AP,31,FALSE),"")</f>
        <v/>
      </c>
      <c r="T259" s="328" t="str">
        <f>IFERROR(VLOOKUP(T257,'P1'!$B:$AP,31,FALSE),"")</f>
        <v/>
      </c>
      <c r="U259" s="328" t="str">
        <f>IFERROR(VLOOKUP(U257,'P1'!$B:$AP,31,FALSE),"")</f>
        <v/>
      </c>
      <c r="V259" s="328" t="str">
        <f>IFERROR(VLOOKUP(V257,'P1'!$B:$AP,31,FALSE),"")</f>
        <v/>
      </c>
      <c r="W259" s="328" t="str">
        <f>IFERROR(VLOOKUP(W257,'P1'!$B:$AP,31,FALSE),"")</f>
        <v/>
      </c>
      <c r="X259" s="328" t="str">
        <f>IFERROR(VLOOKUP(X257,'P1'!$B:$AP,31,FALSE),"")</f>
        <v/>
      </c>
      <c r="Y259" s="328" t="str">
        <f>IFERROR(VLOOKUP(Y257,'P1'!$B:$AP,31,FALSE),"")</f>
        <v/>
      </c>
      <c r="Z259" s="328" t="str">
        <f>IFERROR(VLOOKUP(Z257,'P1'!$B:$AP,31,FALSE),"")</f>
        <v/>
      </c>
      <c r="AA259" s="328" t="str">
        <f>IFERROR(VLOOKUP(AA257,'P1'!$B:$AP,31,FALSE),"")</f>
        <v/>
      </c>
      <c r="AB259" s="328" t="str">
        <f>IFERROR(VLOOKUP(AB257,'P1'!$B:$AP,31,FALSE),"")</f>
        <v/>
      </c>
      <c r="AC259" s="328" t="str">
        <f>IFERROR(VLOOKUP(AC257,'P1'!$B:$AP,31,FALSE),"")</f>
        <v/>
      </c>
      <c r="AD259" s="328" t="str">
        <f>IFERROR(VLOOKUP(AD257,'P1'!$B:$AP,31,FALSE),"")</f>
        <v/>
      </c>
      <c r="AE259" s="328" t="str">
        <f>IFERROR(VLOOKUP(AE257,'P1'!$B:$AP,31,FALSE),"")</f>
        <v/>
      </c>
      <c r="AF259" s="328" t="str">
        <f>IFERROR(VLOOKUP(AF257,'P1'!$B:$AP,31,FALSE),"")</f>
        <v/>
      </c>
      <c r="AG259" s="328" t="str">
        <f>IFERROR(VLOOKUP(AG257,'P1'!$B:$AP,31,FALSE),"")</f>
        <v/>
      </c>
      <c r="AH259" s="328" t="str">
        <f>IFERROR(VLOOKUP(AH257,'P1'!$B:$AP,31,FALSE),"")</f>
        <v/>
      </c>
      <c r="AI259" s="328" t="str">
        <f>IFERROR(VLOOKUP(AI257,'P1'!$B:$AP,31,FALSE),"")</f>
        <v/>
      </c>
      <c r="AJ259" s="328" t="str">
        <f>IFERROR(VLOOKUP(AJ257,'P1'!$B:$AP,31,FALSE),"")</f>
        <v/>
      </c>
      <c r="AK259" s="328" t="str">
        <f>IFERROR(VLOOKUP(AK257,'P1'!$B:$AP,31,FALSE),"")</f>
        <v/>
      </c>
      <c r="AL259" s="328" t="str">
        <f>IFERROR(VLOOKUP(AL257,'P1'!$B:$AP,31,FALSE),"")</f>
        <v/>
      </c>
      <c r="AM259" s="328" t="str">
        <f>IFERROR(VLOOKUP(AM257,'P1'!$B:$AP,31,FALSE),"")</f>
        <v/>
      </c>
      <c r="AN259" s="550"/>
      <c r="AO259" s="528"/>
      <c r="AP259" s="555"/>
      <c r="AQ259" s="556"/>
      <c r="AR259" s="528"/>
      <c r="AS259" s="528"/>
      <c r="AT259" s="529"/>
      <c r="AU259" s="329"/>
      <c r="AV259" s="329"/>
      <c r="AX259" s="329"/>
      <c r="AY259" s="329"/>
    </row>
    <row r="260" spans="1:51" s="302" customFormat="1" ht="12" customHeight="1">
      <c r="A260" s="530">
        <v>80</v>
      </c>
      <c r="B260" s="533"/>
      <c r="C260" s="536"/>
      <c r="D260" s="539" t="s">
        <v>400</v>
      </c>
      <c r="E260" s="319"/>
      <c r="F260" s="542"/>
      <c r="G260" s="543"/>
      <c r="H260" s="320" t="s">
        <v>401</v>
      </c>
      <c r="I260" s="321"/>
      <c r="J260" s="321"/>
      <c r="K260" s="321"/>
      <c r="L260" s="321"/>
      <c r="M260" s="321"/>
      <c r="N260" s="321"/>
      <c r="O260" s="321"/>
      <c r="P260" s="321"/>
      <c r="Q260" s="321"/>
      <c r="R260" s="321"/>
      <c r="S260" s="321"/>
      <c r="T260" s="321"/>
      <c r="U260" s="321"/>
      <c r="V260" s="321"/>
      <c r="W260" s="321"/>
      <c r="X260" s="321"/>
      <c r="Y260" s="321"/>
      <c r="Z260" s="321"/>
      <c r="AA260" s="321"/>
      <c r="AB260" s="321"/>
      <c r="AC260" s="321"/>
      <c r="AD260" s="321"/>
      <c r="AE260" s="321"/>
      <c r="AF260" s="321"/>
      <c r="AG260" s="321"/>
      <c r="AH260" s="321"/>
      <c r="AI260" s="321"/>
      <c r="AJ260" s="321"/>
      <c r="AK260" s="321"/>
      <c r="AL260" s="321"/>
      <c r="AM260" s="321"/>
      <c r="AN260" s="548">
        <f t="shared" ref="AN260" si="306">IF(LEFT($AN$1,6)="共同生活援助",SUM(I261:AM261),SUM(I261:AM262))</f>
        <v>0</v>
      </c>
      <c r="AO260" s="526">
        <f>IF($AN$3="４週",AN260/4,AN260/(DAY(EOMONTH($I$21,0))/7))</f>
        <v>0</v>
      </c>
      <c r="AP260" s="551"/>
      <c r="AQ260" s="552"/>
      <c r="AR260" s="526" t="str">
        <f t="shared" ref="AR260" si="307">IF($AN$3="４週",AU261,AV261)</f>
        <v/>
      </c>
      <c r="AS260" s="526"/>
      <c r="AT260" s="529"/>
      <c r="AU260" s="322" t="s">
        <v>402</v>
      </c>
      <c r="AV260" s="322" t="s">
        <v>403</v>
      </c>
      <c r="AX260" s="322" t="s">
        <v>404</v>
      </c>
      <c r="AY260" s="322" t="s">
        <v>405</v>
      </c>
    </row>
    <row r="261" spans="1:51" s="302" customFormat="1" ht="12" customHeight="1">
      <c r="A261" s="531"/>
      <c r="B261" s="534"/>
      <c r="C261" s="537"/>
      <c r="D261" s="540"/>
      <c r="E261" s="323"/>
      <c r="F261" s="544"/>
      <c r="G261" s="545"/>
      <c r="H261" s="324" t="s">
        <v>406</v>
      </c>
      <c r="I261" s="328" t="str">
        <f>IFERROR(VLOOKUP(I260,'P1'!$B:$AP,41,FALSE),"")</f>
        <v/>
      </c>
      <c r="J261" s="328" t="str">
        <f>IFERROR(VLOOKUP(J260,'P1'!$B:$AP,41,FALSE),"")</f>
        <v/>
      </c>
      <c r="K261" s="328" t="str">
        <f>IFERROR(VLOOKUP(K260,'P1'!$B:$AP,41,FALSE),"")</f>
        <v/>
      </c>
      <c r="L261" s="328" t="str">
        <f>IFERROR(VLOOKUP(L260,'P1'!$B:$AP,41,FALSE),"")</f>
        <v/>
      </c>
      <c r="M261" s="328" t="str">
        <f>IFERROR(VLOOKUP(M260,'P1'!$B:$AP,41,FALSE),"")</f>
        <v/>
      </c>
      <c r="N261" s="328" t="str">
        <f>IFERROR(VLOOKUP(N260,'P1'!$B:$AP,41,FALSE),"")</f>
        <v/>
      </c>
      <c r="O261" s="328" t="str">
        <f>IFERROR(VLOOKUP(O260,'P1'!$B:$AP,41,FALSE),"")</f>
        <v/>
      </c>
      <c r="P261" s="328" t="str">
        <f>IFERROR(VLOOKUP(P260,'P1'!$B:$AP,41,FALSE),"")</f>
        <v/>
      </c>
      <c r="Q261" s="328" t="str">
        <f>IFERROR(VLOOKUP(Q260,'P1'!$B:$AP,41,FALSE),"")</f>
        <v/>
      </c>
      <c r="R261" s="328" t="str">
        <f>IFERROR(VLOOKUP(R260,'P1'!$B:$AP,41,FALSE),"")</f>
        <v/>
      </c>
      <c r="S261" s="328" t="str">
        <f>IFERROR(VLOOKUP(S260,'P1'!$B:$AP,41,FALSE),"")</f>
        <v/>
      </c>
      <c r="T261" s="328" t="str">
        <f>IFERROR(VLOOKUP(T260,'P1'!$B:$AP,41,FALSE),"")</f>
        <v/>
      </c>
      <c r="U261" s="328" t="str">
        <f>IFERROR(VLOOKUP(U260,'P1'!$B:$AP,41,FALSE),"")</f>
        <v/>
      </c>
      <c r="V261" s="328" t="str">
        <f>IFERROR(VLOOKUP(V260,'P1'!$B:$AP,41,FALSE),"")</f>
        <v/>
      </c>
      <c r="W261" s="328" t="str">
        <f>IFERROR(VLOOKUP(W260,'P1'!$B:$AP,41,FALSE),"")</f>
        <v/>
      </c>
      <c r="X261" s="328" t="str">
        <f>IFERROR(VLOOKUP(X260,'P1'!$B:$AP,41,FALSE),"")</f>
        <v/>
      </c>
      <c r="Y261" s="328" t="str">
        <f>IFERROR(VLOOKUP(Y260,'P1'!$B:$AP,41,FALSE),"")</f>
        <v/>
      </c>
      <c r="Z261" s="328" t="str">
        <f>IFERROR(VLOOKUP(Z260,'P1'!$B:$AP,41,FALSE),"")</f>
        <v/>
      </c>
      <c r="AA261" s="328" t="str">
        <f>IFERROR(VLOOKUP(AA260,'P1'!$B:$AP,41,FALSE),"")</f>
        <v/>
      </c>
      <c r="AB261" s="328" t="str">
        <f>IFERROR(VLOOKUP(AB260,'P1'!$B:$AP,41,FALSE),"")</f>
        <v/>
      </c>
      <c r="AC261" s="328" t="str">
        <f>IFERROR(VLOOKUP(AC260,'P1'!$B:$AP,41,FALSE),"")</f>
        <v/>
      </c>
      <c r="AD261" s="328" t="str">
        <f>IFERROR(VLOOKUP(AD260,'P1'!$B:$AP,41,FALSE),"")</f>
        <v/>
      </c>
      <c r="AE261" s="328" t="str">
        <f>IFERROR(VLOOKUP(AE260,'P1'!$B:$AP,41,FALSE),"")</f>
        <v/>
      </c>
      <c r="AF261" s="328" t="str">
        <f>IFERROR(VLOOKUP(AF260,'P1'!$B:$AP,41,FALSE),"")</f>
        <v/>
      </c>
      <c r="AG261" s="328" t="str">
        <f>IFERROR(VLOOKUP(AG260,'P1'!$B:$AP,41,FALSE),"")</f>
        <v/>
      </c>
      <c r="AH261" s="328" t="str">
        <f>IFERROR(VLOOKUP(AH260,'P1'!$B:$AP,41,FALSE),"")</f>
        <v/>
      </c>
      <c r="AI261" s="328" t="str">
        <f>IFERROR(VLOOKUP(AI260,'P1'!$B:$AP,41,FALSE),"")</f>
        <v/>
      </c>
      <c r="AJ261" s="328" t="str">
        <f>IFERROR(VLOOKUP(AJ260,'P1'!$B:$AP,41,FALSE),"")</f>
        <v/>
      </c>
      <c r="AK261" s="328" t="str">
        <f>IFERROR(VLOOKUP(AK260,'P1'!$B:$AP,41,FALSE),"")</f>
        <v/>
      </c>
      <c r="AL261" s="328" t="str">
        <f>IFERROR(VLOOKUP(AL260,'P1'!$B:$AP,41,FALSE),"")</f>
        <v/>
      </c>
      <c r="AM261" s="328" t="str">
        <f>IFERROR(VLOOKUP(AM260,'P1'!$B:$AP,41,FALSE),"")</f>
        <v/>
      </c>
      <c r="AN261" s="549"/>
      <c r="AO261" s="527"/>
      <c r="AP261" s="553"/>
      <c r="AQ261" s="554"/>
      <c r="AR261" s="527"/>
      <c r="AS261" s="527"/>
      <c r="AT261" s="529"/>
      <c r="AU261" s="326" t="str">
        <f t="shared" ref="AU261" si="308">IFERROR(IF($D260="□",($AO260/$AK$6),($AO260/$AK$8)),"")</f>
        <v/>
      </c>
      <c r="AV261" s="326" t="str">
        <f t="shared" ref="AV261" si="309">IFERROR(IF($D260="□",($AN260/$AO$6),($AN260/$AO$8)),"")</f>
        <v/>
      </c>
      <c r="AX261" s="326" t="s">
        <v>565</v>
      </c>
      <c r="AY261" s="326" t="s">
        <v>565</v>
      </c>
    </row>
    <row r="262" spans="1:51" s="302" customFormat="1" ht="12" customHeight="1">
      <c r="A262" s="532"/>
      <c r="B262" s="535"/>
      <c r="C262" s="538"/>
      <c r="D262" s="541"/>
      <c r="E262" s="323"/>
      <c r="F262" s="546"/>
      <c r="G262" s="547"/>
      <c r="H262" s="327" t="s">
        <v>407</v>
      </c>
      <c r="I262" s="328" t="str">
        <f>IFERROR(VLOOKUP(I260,'P1'!$B:$AP,31,FALSE),"")</f>
        <v/>
      </c>
      <c r="J262" s="328" t="str">
        <f>IFERROR(VLOOKUP(J260,'P1'!$B:$AP,31,FALSE),"")</f>
        <v/>
      </c>
      <c r="K262" s="328" t="str">
        <f>IFERROR(VLOOKUP(K260,'P1'!$B:$AP,31,FALSE),"")</f>
        <v/>
      </c>
      <c r="L262" s="328" t="str">
        <f>IFERROR(VLOOKUP(L260,'P1'!$B:$AP,31,FALSE),"")</f>
        <v/>
      </c>
      <c r="M262" s="328" t="str">
        <f>IFERROR(VLOOKUP(M260,'P1'!$B:$AP,31,FALSE),"")</f>
        <v/>
      </c>
      <c r="N262" s="328" t="str">
        <f>IFERROR(VLOOKUP(N260,'P1'!$B:$AP,31,FALSE),"")</f>
        <v/>
      </c>
      <c r="O262" s="328" t="str">
        <f>IFERROR(VLOOKUP(O260,'P1'!$B:$AP,31,FALSE),"")</f>
        <v/>
      </c>
      <c r="P262" s="328" t="str">
        <f>IFERROR(VLOOKUP(P260,'P1'!$B:$AP,31,FALSE),"")</f>
        <v/>
      </c>
      <c r="Q262" s="328" t="str">
        <f>IFERROR(VLOOKUP(Q260,'P1'!$B:$AP,31,FALSE),"")</f>
        <v/>
      </c>
      <c r="R262" s="328" t="str">
        <f>IFERROR(VLOOKUP(R260,'P1'!$B:$AP,31,FALSE),"")</f>
        <v/>
      </c>
      <c r="S262" s="328" t="str">
        <f>IFERROR(VLOOKUP(S260,'P1'!$B:$AP,31,FALSE),"")</f>
        <v/>
      </c>
      <c r="T262" s="328" t="str">
        <f>IFERROR(VLOOKUP(T260,'P1'!$B:$AP,31,FALSE),"")</f>
        <v/>
      </c>
      <c r="U262" s="328" t="str">
        <f>IFERROR(VLOOKUP(U260,'P1'!$B:$AP,31,FALSE),"")</f>
        <v/>
      </c>
      <c r="V262" s="328" t="str">
        <f>IFERROR(VLOOKUP(V260,'P1'!$B:$AP,31,FALSE),"")</f>
        <v/>
      </c>
      <c r="W262" s="328" t="str">
        <f>IFERROR(VLOOKUP(W260,'P1'!$B:$AP,31,FALSE),"")</f>
        <v/>
      </c>
      <c r="X262" s="328" t="str">
        <f>IFERROR(VLOOKUP(X260,'P1'!$B:$AP,31,FALSE),"")</f>
        <v/>
      </c>
      <c r="Y262" s="328" t="str">
        <f>IFERROR(VLOOKUP(Y260,'P1'!$B:$AP,31,FALSE),"")</f>
        <v/>
      </c>
      <c r="Z262" s="328" t="str">
        <f>IFERROR(VLOOKUP(Z260,'P1'!$B:$AP,31,FALSE),"")</f>
        <v/>
      </c>
      <c r="AA262" s="328" t="str">
        <f>IFERROR(VLOOKUP(AA260,'P1'!$B:$AP,31,FALSE),"")</f>
        <v/>
      </c>
      <c r="AB262" s="328" t="str">
        <f>IFERROR(VLOOKUP(AB260,'P1'!$B:$AP,31,FALSE),"")</f>
        <v/>
      </c>
      <c r="AC262" s="328" t="str">
        <f>IFERROR(VLOOKUP(AC260,'P1'!$B:$AP,31,FALSE),"")</f>
        <v/>
      </c>
      <c r="AD262" s="328" t="str">
        <f>IFERROR(VLOOKUP(AD260,'P1'!$B:$AP,31,FALSE),"")</f>
        <v/>
      </c>
      <c r="AE262" s="328" t="str">
        <f>IFERROR(VLOOKUP(AE260,'P1'!$B:$AP,31,FALSE),"")</f>
        <v/>
      </c>
      <c r="AF262" s="328" t="str">
        <f>IFERROR(VLOOKUP(AF260,'P1'!$B:$AP,31,FALSE),"")</f>
        <v/>
      </c>
      <c r="AG262" s="328" t="str">
        <f>IFERROR(VLOOKUP(AG260,'P1'!$B:$AP,31,FALSE),"")</f>
        <v/>
      </c>
      <c r="AH262" s="328" t="str">
        <f>IFERROR(VLOOKUP(AH260,'P1'!$B:$AP,31,FALSE),"")</f>
        <v/>
      </c>
      <c r="AI262" s="328" t="str">
        <f>IFERROR(VLOOKUP(AI260,'P1'!$B:$AP,31,FALSE),"")</f>
        <v/>
      </c>
      <c r="AJ262" s="328" t="str">
        <f>IFERROR(VLOOKUP(AJ260,'P1'!$B:$AP,31,FALSE),"")</f>
        <v/>
      </c>
      <c r="AK262" s="328" t="str">
        <f>IFERROR(VLOOKUP(AK260,'P1'!$B:$AP,31,FALSE),"")</f>
        <v/>
      </c>
      <c r="AL262" s="328" t="str">
        <f>IFERROR(VLOOKUP(AL260,'P1'!$B:$AP,31,FALSE),"")</f>
        <v/>
      </c>
      <c r="AM262" s="328" t="str">
        <f>IFERROR(VLOOKUP(AM260,'P1'!$B:$AP,31,FALSE),"")</f>
        <v/>
      </c>
      <c r="AN262" s="550"/>
      <c r="AO262" s="528"/>
      <c r="AP262" s="555"/>
      <c r="AQ262" s="556"/>
      <c r="AR262" s="528"/>
      <c r="AS262" s="528"/>
      <c r="AT262" s="529"/>
      <c r="AU262" s="329"/>
      <c r="AV262" s="329"/>
      <c r="AX262" s="329"/>
      <c r="AY262" s="329"/>
    </row>
    <row r="263" spans="1:51" s="302" customFormat="1" ht="12" customHeight="1">
      <c r="A263" s="530">
        <v>81</v>
      </c>
      <c r="B263" s="533"/>
      <c r="C263" s="536"/>
      <c r="D263" s="539" t="s">
        <v>400</v>
      </c>
      <c r="E263" s="319"/>
      <c r="F263" s="542"/>
      <c r="G263" s="543"/>
      <c r="H263" s="320" t="s">
        <v>401</v>
      </c>
      <c r="I263" s="321"/>
      <c r="J263" s="321"/>
      <c r="K263" s="321"/>
      <c r="L263" s="321"/>
      <c r="M263" s="321"/>
      <c r="N263" s="321"/>
      <c r="O263" s="321"/>
      <c r="P263" s="321"/>
      <c r="Q263" s="321"/>
      <c r="R263" s="321"/>
      <c r="S263" s="321"/>
      <c r="T263" s="321"/>
      <c r="U263" s="321"/>
      <c r="V263" s="321"/>
      <c r="W263" s="321"/>
      <c r="X263" s="321"/>
      <c r="Y263" s="321"/>
      <c r="Z263" s="321"/>
      <c r="AA263" s="321"/>
      <c r="AB263" s="321"/>
      <c r="AC263" s="321"/>
      <c r="AD263" s="321"/>
      <c r="AE263" s="321"/>
      <c r="AF263" s="321"/>
      <c r="AG263" s="321"/>
      <c r="AH263" s="321"/>
      <c r="AI263" s="321"/>
      <c r="AJ263" s="321"/>
      <c r="AK263" s="321"/>
      <c r="AL263" s="321"/>
      <c r="AM263" s="321"/>
      <c r="AN263" s="548">
        <f t="shared" ref="AN263" si="310">IF(LEFT($AN$1,6)="共同生活援助",SUM(I264:AM264),SUM(I264:AM265))</f>
        <v>0</v>
      </c>
      <c r="AO263" s="526">
        <f>IF($AN$3="４週",AN263/4,AN263/(DAY(EOMONTH($I$21,0))/7))</f>
        <v>0</v>
      </c>
      <c r="AP263" s="551"/>
      <c r="AQ263" s="552"/>
      <c r="AR263" s="526" t="str">
        <f t="shared" ref="AR263" si="311">IF($AN$3="４週",AU264,AV264)</f>
        <v/>
      </c>
      <c r="AS263" s="526"/>
      <c r="AT263" s="529"/>
      <c r="AU263" s="322" t="s">
        <v>402</v>
      </c>
      <c r="AV263" s="322" t="s">
        <v>403</v>
      </c>
      <c r="AX263" s="322" t="s">
        <v>404</v>
      </c>
      <c r="AY263" s="322" t="s">
        <v>405</v>
      </c>
    </row>
    <row r="264" spans="1:51" s="302" customFormat="1" ht="12" customHeight="1">
      <c r="A264" s="531"/>
      <c r="B264" s="534"/>
      <c r="C264" s="537"/>
      <c r="D264" s="540"/>
      <c r="E264" s="323"/>
      <c r="F264" s="544"/>
      <c r="G264" s="545"/>
      <c r="H264" s="324" t="s">
        <v>406</v>
      </c>
      <c r="I264" s="328" t="str">
        <f>IFERROR(VLOOKUP(I263,'P1'!$B:$AP,41,FALSE),"")</f>
        <v/>
      </c>
      <c r="J264" s="328" t="str">
        <f>IFERROR(VLOOKUP(J263,'P1'!$B:$AP,41,FALSE),"")</f>
        <v/>
      </c>
      <c r="K264" s="328" t="str">
        <f>IFERROR(VLOOKUP(K263,'P1'!$B:$AP,41,FALSE),"")</f>
        <v/>
      </c>
      <c r="L264" s="328" t="str">
        <f>IFERROR(VLOOKUP(L263,'P1'!$B:$AP,41,FALSE),"")</f>
        <v/>
      </c>
      <c r="M264" s="328" t="str">
        <f>IFERROR(VLOOKUP(M263,'P1'!$B:$AP,41,FALSE),"")</f>
        <v/>
      </c>
      <c r="N264" s="328" t="str">
        <f>IFERROR(VLOOKUP(N263,'P1'!$B:$AP,41,FALSE),"")</f>
        <v/>
      </c>
      <c r="O264" s="328" t="str">
        <f>IFERROR(VLOOKUP(O263,'P1'!$B:$AP,41,FALSE),"")</f>
        <v/>
      </c>
      <c r="P264" s="328" t="str">
        <f>IFERROR(VLOOKUP(P263,'P1'!$B:$AP,41,FALSE),"")</f>
        <v/>
      </c>
      <c r="Q264" s="328" t="str">
        <f>IFERROR(VLOOKUP(Q263,'P1'!$B:$AP,41,FALSE),"")</f>
        <v/>
      </c>
      <c r="R264" s="328" t="str">
        <f>IFERROR(VLOOKUP(R263,'P1'!$B:$AP,41,FALSE),"")</f>
        <v/>
      </c>
      <c r="S264" s="328" t="str">
        <f>IFERROR(VLOOKUP(S263,'P1'!$B:$AP,41,FALSE),"")</f>
        <v/>
      </c>
      <c r="T264" s="328" t="str">
        <f>IFERROR(VLOOKUP(T263,'P1'!$B:$AP,41,FALSE),"")</f>
        <v/>
      </c>
      <c r="U264" s="328" t="str">
        <f>IFERROR(VLOOKUP(U263,'P1'!$B:$AP,41,FALSE),"")</f>
        <v/>
      </c>
      <c r="V264" s="328" t="str">
        <f>IFERROR(VLOOKUP(V263,'P1'!$B:$AP,41,FALSE),"")</f>
        <v/>
      </c>
      <c r="W264" s="328" t="str">
        <f>IFERROR(VLOOKUP(W263,'P1'!$B:$AP,41,FALSE),"")</f>
        <v/>
      </c>
      <c r="X264" s="328" t="str">
        <f>IFERROR(VLOOKUP(X263,'P1'!$B:$AP,41,FALSE),"")</f>
        <v/>
      </c>
      <c r="Y264" s="328" t="str">
        <f>IFERROR(VLOOKUP(Y263,'P1'!$B:$AP,41,FALSE),"")</f>
        <v/>
      </c>
      <c r="Z264" s="328" t="str">
        <f>IFERROR(VLOOKUP(Z263,'P1'!$B:$AP,41,FALSE),"")</f>
        <v/>
      </c>
      <c r="AA264" s="328" t="str">
        <f>IFERROR(VLOOKUP(AA263,'P1'!$B:$AP,41,FALSE),"")</f>
        <v/>
      </c>
      <c r="AB264" s="328" t="str">
        <f>IFERROR(VLOOKUP(AB263,'P1'!$B:$AP,41,FALSE),"")</f>
        <v/>
      </c>
      <c r="AC264" s="328" t="str">
        <f>IFERROR(VLOOKUP(AC263,'P1'!$B:$AP,41,FALSE),"")</f>
        <v/>
      </c>
      <c r="AD264" s="328" t="str">
        <f>IFERROR(VLOOKUP(AD263,'P1'!$B:$AP,41,FALSE),"")</f>
        <v/>
      </c>
      <c r="AE264" s="328" t="str">
        <f>IFERROR(VLOOKUP(AE263,'P1'!$B:$AP,41,FALSE),"")</f>
        <v/>
      </c>
      <c r="AF264" s="328" t="str">
        <f>IFERROR(VLOOKUP(AF263,'P1'!$B:$AP,41,FALSE),"")</f>
        <v/>
      </c>
      <c r="AG264" s="328" t="str">
        <f>IFERROR(VLOOKUP(AG263,'P1'!$B:$AP,41,FALSE),"")</f>
        <v/>
      </c>
      <c r="AH264" s="328" t="str">
        <f>IFERROR(VLOOKUP(AH263,'P1'!$B:$AP,41,FALSE),"")</f>
        <v/>
      </c>
      <c r="AI264" s="328" t="str">
        <f>IFERROR(VLOOKUP(AI263,'P1'!$B:$AP,41,FALSE),"")</f>
        <v/>
      </c>
      <c r="AJ264" s="328" t="str">
        <f>IFERROR(VLOOKUP(AJ263,'P1'!$B:$AP,41,FALSE),"")</f>
        <v/>
      </c>
      <c r="AK264" s="328" t="str">
        <f>IFERROR(VLOOKUP(AK263,'P1'!$B:$AP,41,FALSE),"")</f>
        <v/>
      </c>
      <c r="AL264" s="328" t="str">
        <f>IFERROR(VLOOKUP(AL263,'P1'!$B:$AP,41,FALSE),"")</f>
        <v/>
      </c>
      <c r="AM264" s="328" t="str">
        <f>IFERROR(VLOOKUP(AM263,'P1'!$B:$AP,41,FALSE),"")</f>
        <v/>
      </c>
      <c r="AN264" s="549"/>
      <c r="AO264" s="527"/>
      <c r="AP264" s="553"/>
      <c r="AQ264" s="554"/>
      <c r="AR264" s="527"/>
      <c r="AS264" s="527"/>
      <c r="AT264" s="529"/>
      <c r="AU264" s="326" t="str">
        <f t="shared" ref="AU264" si="312">IFERROR(IF($D263="□",($AO263/$AK$6),($AO263/$AK$8)),"")</f>
        <v/>
      </c>
      <c r="AV264" s="326" t="str">
        <f t="shared" ref="AV264" si="313">IFERROR(IF($D263="□",($AN263/$AO$6),($AN263/$AO$8)),"")</f>
        <v/>
      </c>
      <c r="AX264" s="326" t="s">
        <v>565</v>
      </c>
      <c r="AY264" s="326" t="s">
        <v>565</v>
      </c>
    </row>
    <row r="265" spans="1:51" s="302" customFormat="1" ht="12" customHeight="1">
      <c r="A265" s="532"/>
      <c r="B265" s="535"/>
      <c r="C265" s="538"/>
      <c r="D265" s="541"/>
      <c r="E265" s="323"/>
      <c r="F265" s="546"/>
      <c r="G265" s="547"/>
      <c r="H265" s="327" t="s">
        <v>407</v>
      </c>
      <c r="I265" s="328" t="str">
        <f>IFERROR(VLOOKUP(I263,'P1'!$B:$AP,31,FALSE),"")</f>
        <v/>
      </c>
      <c r="J265" s="328" t="str">
        <f>IFERROR(VLOOKUP(J263,'P1'!$B:$AP,31,FALSE),"")</f>
        <v/>
      </c>
      <c r="K265" s="328" t="str">
        <f>IFERROR(VLOOKUP(K263,'P1'!$B:$AP,31,FALSE),"")</f>
        <v/>
      </c>
      <c r="L265" s="328" t="str">
        <f>IFERROR(VLOOKUP(L263,'P1'!$B:$AP,31,FALSE),"")</f>
        <v/>
      </c>
      <c r="M265" s="328" t="str">
        <f>IFERROR(VLOOKUP(M263,'P1'!$B:$AP,31,FALSE),"")</f>
        <v/>
      </c>
      <c r="N265" s="328" t="str">
        <f>IFERROR(VLOOKUP(N263,'P1'!$B:$AP,31,FALSE),"")</f>
        <v/>
      </c>
      <c r="O265" s="328" t="str">
        <f>IFERROR(VLOOKUP(O263,'P1'!$B:$AP,31,FALSE),"")</f>
        <v/>
      </c>
      <c r="P265" s="328" t="str">
        <f>IFERROR(VLOOKUP(P263,'P1'!$B:$AP,31,FALSE),"")</f>
        <v/>
      </c>
      <c r="Q265" s="328" t="str">
        <f>IFERROR(VLOOKUP(Q263,'P1'!$B:$AP,31,FALSE),"")</f>
        <v/>
      </c>
      <c r="R265" s="328" t="str">
        <f>IFERROR(VLOOKUP(R263,'P1'!$B:$AP,31,FALSE),"")</f>
        <v/>
      </c>
      <c r="S265" s="328" t="str">
        <f>IFERROR(VLOOKUP(S263,'P1'!$B:$AP,31,FALSE),"")</f>
        <v/>
      </c>
      <c r="T265" s="328" t="str">
        <f>IFERROR(VLOOKUP(T263,'P1'!$B:$AP,31,FALSE),"")</f>
        <v/>
      </c>
      <c r="U265" s="328" t="str">
        <f>IFERROR(VLOOKUP(U263,'P1'!$B:$AP,31,FALSE),"")</f>
        <v/>
      </c>
      <c r="V265" s="328" t="str">
        <f>IFERROR(VLOOKUP(V263,'P1'!$B:$AP,31,FALSE),"")</f>
        <v/>
      </c>
      <c r="W265" s="328" t="str">
        <f>IFERROR(VLOOKUP(W263,'P1'!$B:$AP,31,FALSE),"")</f>
        <v/>
      </c>
      <c r="X265" s="328" t="str">
        <f>IFERROR(VLOOKUP(X263,'P1'!$B:$AP,31,FALSE),"")</f>
        <v/>
      </c>
      <c r="Y265" s="328" t="str">
        <f>IFERROR(VLOOKUP(Y263,'P1'!$B:$AP,31,FALSE),"")</f>
        <v/>
      </c>
      <c r="Z265" s="328" t="str">
        <f>IFERROR(VLOOKUP(Z263,'P1'!$B:$AP,31,FALSE),"")</f>
        <v/>
      </c>
      <c r="AA265" s="328" t="str">
        <f>IFERROR(VLOOKUP(AA263,'P1'!$B:$AP,31,FALSE),"")</f>
        <v/>
      </c>
      <c r="AB265" s="328" t="str">
        <f>IFERROR(VLOOKUP(AB263,'P1'!$B:$AP,31,FALSE),"")</f>
        <v/>
      </c>
      <c r="AC265" s="328" t="str">
        <f>IFERROR(VLOOKUP(AC263,'P1'!$B:$AP,31,FALSE),"")</f>
        <v/>
      </c>
      <c r="AD265" s="328" t="str">
        <f>IFERROR(VLOOKUP(AD263,'P1'!$B:$AP,31,FALSE),"")</f>
        <v/>
      </c>
      <c r="AE265" s="328" t="str">
        <f>IFERROR(VLOOKUP(AE263,'P1'!$B:$AP,31,FALSE),"")</f>
        <v/>
      </c>
      <c r="AF265" s="328" t="str">
        <f>IFERROR(VLOOKUP(AF263,'P1'!$B:$AP,31,FALSE),"")</f>
        <v/>
      </c>
      <c r="AG265" s="328" t="str">
        <f>IFERROR(VLOOKUP(AG263,'P1'!$B:$AP,31,FALSE),"")</f>
        <v/>
      </c>
      <c r="AH265" s="328" t="str">
        <f>IFERROR(VLOOKUP(AH263,'P1'!$B:$AP,31,FALSE),"")</f>
        <v/>
      </c>
      <c r="AI265" s="328" t="str">
        <f>IFERROR(VLOOKUP(AI263,'P1'!$B:$AP,31,FALSE),"")</f>
        <v/>
      </c>
      <c r="AJ265" s="328" t="str">
        <f>IFERROR(VLOOKUP(AJ263,'P1'!$B:$AP,31,FALSE),"")</f>
        <v/>
      </c>
      <c r="AK265" s="328" t="str">
        <f>IFERROR(VLOOKUP(AK263,'P1'!$B:$AP,31,FALSE),"")</f>
        <v/>
      </c>
      <c r="AL265" s="328" t="str">
        <f>IFERROR(VLOOKUP(AL263,'P1'!$B:$AP,31,FALSE),"")</f>
        <v/>
      </c>
      <c r="AM265" s="328" t="str">
        <f>IFERROR(VLOOKUP(AM263,'P1'!$B:$AP,31,FALSE),"")</f>
        <v/>
      </c>
      <c r="AN265" s="550"/>
      <c r="AO265" s="528"/>
      <c r="AP265" s="555"/>
      <c r="AQ265" s="556"/>
      <c r="AR265" s="528"/>
      <c r="AS265" s="528"/>
      <c r="AT265" s="529"/>
      <c r="AU265" s="329"/>
      <c r="AV265" s="329"/>
      <c r="AX265" s="329"/>
      <c r="AY265" s="329"/>
    </row>
    <row r="266" spans="1:51" s="302" customFormat="1" ht="12" customHeight="1">
      <c r="A266" s="530">
        <v>82</v>
      </c>
      <c r="B266" s="533"/>
      <c r="C266" s="536"/>
      <c r="D266" s="539" t="s">
        <v>400</v>
      </c>
      <c r="E266" s="319"/>
      <c r="F266" s="542"/>
      <c r="G266" s="543"/>
      <c r="H266" s="320" t="s">
        <v>401</v>
      </c>
      <c r="I266" s="321"/>
      <c r="J266" s="321"/>
      <c r="K266" s="321"/>
      <c r="L266" s="321"/>
      <c r="M266" s="321"/>
      <c r="N266" s="321"/>
      <c r="O266" s="321"/>
      <c r="P266" s="321"/>
      <c r="Q266" s="321"/>
      <c r="R266" s="321"/>
      <c r="S266" s="321"/>
      <c r="T266" s="321"/>
      <c r="U266" s="321"/>
      <c r="V266" s="321"/>
      <c r="W266" s="321"/>
      <c r="X266" s="321"/>
      <c r="Y266" s="321"/>
      <c r="Z266" s="321"/>
      <c r="AA266" s="321"/>
      <c r="AB266" s="321"/>
      <c r="AC266" s="321"/>
      <c r="AD266" s="321"/>
      <c r="AE266" s="321"/>
      <c r="AF266" s="321"/>
      <c r="AG266" s="321"/>
      <c r="AH266" s="321"/>
      <c r="AI266" s="321"/>
      <c r="AJ266" s="321"/>
      <c r="AK266" s="321"/>
      <c r="AL266" s="321"/>
      <c r="AM266" s="321"/>
      <c r="AN266" s="548">
        <f t="shared" ref="AN266" si="314">IF(LEFT($AN$1,6)="共同生活援助",SUM(I267:AM267),SUM(I267:AM268))</f>
        <v>0</v>
      </c>
      <c r="AO266" s="526">
        <f>IF($AN$3="４週",AN266/4,AN266/(DAY(EOMONTH($I$21,0))/7))</f>
        <v>0</v>
      </c>
      <c r="AP266" s="551"/>
      <c r="AQ266" s="552"/>
      <c r="AR266" s="526" t="str">
        <f t="shared" ref="AR266" si="315">IF($AN$3="４週",AU267,AV267)</f>
        <v/>
      </c>
      <c r="AS266" s="526"/>
      <c r="AT266" s="529"/>
      <c r="AU266" s="322" t="s">
        <v>402</v>
      </c>
      <c r="AV266" s="322" t="s">
        <v>403</v>
      </c>
      <c r="AX266" s="322" t="s">
        <v>404</v>
      </c>
      <c r="AY266" s="322" t="s">
        <v>405</v>
      </c>
    </row>
    <row r="267" spans="1:51" s="302" customFormat="1" ht="12" customHeight="1">
      <c r="A267" s="531"/>
      <c r="B267" s="534"/>
      <c r="C267" s="537"/>
      <c r="D267" s="540"/>
      <c r="E267" s="323"/>
      <c r="F267" s="544"/>
      <c r="G267" s="545"/>
      <c r="H267" s="324" t="s">
        <v>406</v>
      </c>
      <c r="I267" s="328" t="str">
        <f>IFERROR(VLOOKUP(I266,'P1'!$B:$AP,41,FALSE),"")</f>
        <v/>
      </c>
      <c r="J267" s="328" t="str">
        <f>IFERROR(VLOOKUP(J266,'P1'!$B:$AP,41,FALSE),"")</f>
        <v/>
      </c>
      <c r="K267" s="328" t="str">
        <f>IFERROR(VLOOKUP(K266,'P1'!$B:$AP,41,FALSE),"")</f>
        <v/>
      </c>
      <c r="L267" s="328" t="str">
        <f>IFERROR(VLOOKUP(L266,'P1'!$B:$AP,41,FALSE),"")</f>
        <v/>
      </c>
      <c r="M267" s="328" t="str">
        <f>IFERROR(VLOOKUP(M266,'P1'!$B:$AP,41,FALSE),"")</f>
        <v/>
      </c>
      <c r="N267" s="328" t="str">
        <f>IFERROR(VLOOKUP(N266,'P1'!$B:$AP,41,FALSE),"")</f>
        <v/>
      </c>
      <c r="O267" s="328" t="str">
        <f>IFERROR(VLOOKUP(O266,'P1'!$B:$AP,41,FALSE),"")</f>
        <v/>
      </c>
      <c r="P267" s="328" t="str">
        <f>IFERROR(VLOOKUP(P266,'P1'!$B:$AP,41,FALSE),"")</f>
        <v/>
      </c>
      <c r="Q267" s="328" t="str">
        <f>IFERROR(VLOOKUP(Q266,'P1'!$B:$AP,41,FALSE),"")</f>
        <v/>
      </c>
      <c r="R267" s="328" t="str">
        <f>IFERROR(VLOOKUP(R266,'P1'!$B:$AP,41,FALSE),"")</f>
        <v/>
      </c>
      <c r="S267" s="328" t="str">
        <f>IFERROR(VLOOKUP(S266,'P1'!$B:$AP,41,FALSE),"")</f>
        <v/>
      </c>
      <c r="T267" s="328" t="str">
        <f>IFERROR(VLOOKUP(T266,'P1'!$B:$AP,41,FALSE),"")</f>
        <v/>
      </c>
      <c r="U267" s="328" t="str">
        <f>IFERROR(VLOOKUP(U266,'P1'!$B:$AP,41,FALSE),"")</f>
        <v/>
      </c>
      <c r="V267" s="328" t="str">
        <f>IFERROR(VLOOKUP(V266,'P1'!$B:$AP,41,FALSE),"")</f>
        <v/>
      </c>
      <c r="W267" s="328" t="str">
        <f>IFERROR(VLOOKUP(W266,'P1'!$B:$AP,41,FALSE),"")</f>
        <v/>
      </c>
      <c r="X267" s="328" t="str">
        <f>IFERROR(VLOOKUP(X266,'P1'!$B:$AP,41,FALSE),"")</f>
        <v/>
      </c>
      <c r="Y267" s="328" t="str">
        <f>IFERROR(VLOOKUP(Y266,'P1'!$B:$AP,41,FALSE),"")</f>
        <v/>
      </c>
      <c r="Z267" s="328" t="str">
        <f>IFERROR(VLOOKUP(Z266,'P1'!$B:$AP,41,FALSE),"")</f>
        <v/>
      </c>
      <c r="AA267" s="328" t="str">
        <f>IFERROR(VLOOKUP(AA266,'P1'!$B:$AP,41,FALSE),"")</f>
        <v/>
      </c>
      <c r="AB267" s="328" t="str">
        <f>IFERROR(VLOOKUP(AB266,'P1'!$B:$AP,41,FALSE),"")</f>
        <v/>
      </c>
      <c r="AC267" s="328" t="str">
        <f>IFERROR(VLOOKUP(AC266,'P1'!$B:$AP,41,FALSE),"")</f>
        <v/>
      </c>
      <c r="AD267" s="328" t="str">
        <f>IFERROR(VLOOKUP(AD266,'P1'!$B:$AP,41,FALSE),"")</f>
        <v/>
      </c>
      <c r="AE267" s="328" t="str">
        <f>IFERROR(VLOOKUP(AE266,'P1'!$B:$AP,41,FALSE),"")</f>
        <v/>
      </c>
      <c r="AF267" s="328" t="str">
        <f>IFERROR(VLOOKUP(AF266,'P1'!$B:$AP,41,FALSE),"")</f>
        <v/>
      </c>
      <c r="AG267" s="328" t="str">
        <f>IFERROR(VLOOKUP(AG266,'P1'!$B:$AP,41,FALSE),"")</f>
        <v/>
      </c>
      <c r="AH267" s="328" t="str">
        <f>IFERROR(VLOOKUP(AH266,'P1'!$B:$AP,41,FALSE),"")</f>
        <v/>
      </c>
      <c r="AI267" s="328" t="str">
        <f>IFERROR(VLOOKUP(AI266,'P1'!$B:$AP,41,FALSE),"")</f>
        <v/>
      </c>
      <c r="AJ267" s="328" t="str">
        <f>IFERROR(VLOOKUP(AJ266,'P1'!$B:$AP,41,FALSE),"")</f>
        <v/>
      </c>
      <c r="AK267" s="328" t="str">
        <f>IFERROR(VLOOKUP(AK266,'P1'!$B:$AP,41,FALSE),"")</f>
        <v/>
      </c>
      <c r="AL267" s="328" t="str">
        <f>IFERROR(VLOOKUP(AL266,'P1'!$B:$AP,41,FALSE),"")</f>
        <v/>
      </c>
      <c r="AM267" s="328" t="str">
        <f>IFERROR(VLOOKUP(AM266,'P1'!$B:$AP,41,FALSE),"")</f>
        <v/>
      </c>
      <c r="AN267" s="549"/>
      <c r="AO267" s="527"/>
      <c r="AP267" s="553"/>
      <c r="AQ267" s="554"/>
      <c r="AR267" s="527"/>
      <c r="AS267" s="527"/>
      <c r="AT267" s="529"/>
      <c r="AU267" s="326" t="str">
        <f t="shared" ref="AU267" si="316">IFERROR(IF($D266="□",($AO266/$AK$6),($AO266/$AK$8)),"")</f>
        <v/>
      </c>
      <c r="AV267" s="326" t="str">
        <f t="shared" ref="AV267" si="317">IFERROR(IF($D266="□",($AN266/$AO$6),($AN266/$AO$8)),"")</f>
        <v/>
      </c>
      <c r="AX267" s="326" t="s">
        <v>565</v>
      </c>
      <c r="AY267" s="326" t="s">
        <v>565</v>
      </c>
    </row>
    <row r="268" spans="1:51" s="302" customFormat="1" ht="12" customHeight="1">
      <c r="A268" s="532"/>
      <c r="B268" s="535"/>
      <c r="C268" s="538"/>
      <c r="D268" s="541"/>
      <c r="E268" s="323"/>
      <c r="F268" s="546"/>
      <c r="G268" s="547"/>
      <c r="H268" s="327" t="s">
        <v>407</v>
      </c>
      <c r="I268" s="328" t="str">
        <f>IFERROR(VLOOKUP(I266,'P1'!$B:$AP,31,FALSE),"")</f>
        <v/>
      </c>
      <c r="J268" s="328" t="str">
        <f>IFERROR(VLOOKUP(J266,'P1'!$B:$AP,31,FALSE),"")</f>
        <v/>
      </c>
      <c r="K268" s="328" t="str">
        <f>IFERROR(VLOOKUP(K266,'P1'!$B:$AP,31,FALSE),"")</f>
        <v/>
      </c>
      <c r="L268" s="328" t="str">
        <f>IFERROR(VLOOKUP(L266,'P1'!$B:$AP,31,FALSE),"")</f>
        <v/>
      </c>
      <c r="M268" s="328" t="str">
        <f>IFERROR(VLOOKUP(M266,'P1'!$B:$AP,31,FALSE),"")</f>
        <v/>
      </c>
      <c r="N268" s="328" t="str">
        <f>IFERROR(VLOOKUP(N266,'P1'!$B:$AP,31,FALSE),"")</f>
        <v/>
      </c>
      <c r="O268" s="328" t="str">
        <f>IFERROR(VLOOKUP(O266,'P1'!$B:$AP,31,FALSE),"")</f>
        <v/>
      </c>
      <c r="P268" s="328" t="str">
        <f>IFERROR(VLOOKUP(P266,'P1'!$B:$AP,31,FALSE),"")</f>
        <v/>
      </c>
      <c r="Q268" s="328" t="str">
        <f>IFERROR(VLOOKUP(Q266,'P1'!$B:$AP,31,FALSE),"")</f>
        <v/>
      </c>
      <c r="R268" s="328" t="str">
        <f>IFERROR(VLOOKUP(R266,'P1'!$B:$AP,31,FALSE),"")</f>
        <v/>
      </c>
      <c r="S268" s="328" t="str">
        <f>IFERROR(VLOOKUP(S266,'P1'!$B:$AP,31,FALSE),"")</f>
        <v/>
      </c>
      <c r="T268" s="328" t="str">
        <f>IFERROR(VLOOKUP(T266,'P1'!$B:$AP,31,FALSE),"")</f>
        <v/>
      </c>
      <c r="U268" s="328" t="str">
        <f>IFERROR(VLOOKUP(U266,'P1'!$B:$AP,31,FALSE),"")</f>
        <v/>
      </c>
      <c r="V268" s="328" t="str">
        <f>IFERROR(VLOOKUP(V266,'P1'!$B:$AP,31,FALSE),"")</f>
        <v/>
      </c>
      <c r="W268" s="328" t="str">
        <f>IFERROR(VLOOKUP(W266,'P1'!$B:$AP,31,FALSE),"")</f>
        <v/>
      </c>
      <c r="X268" s="328" t="str">
        <f>IFERROR(VLOOKUP(X266,'P1'!$B:$AP,31,FALSE),"")</f>
        <v/>
      </c>
      <c r="Y268" s="328" t="str">
        <f>IFERROR(VLOOKUP(Y266,'P1'!$B:$AP,31,FALSE),"")</f>
        <v/>
      </c>
      <c r="Z268" s="328" t="str">
        <f>IFERROR(VLOOKUP(Z266,'P1'!$B:$AP,31,FALSE),"")</f>
        <v/>
      </c>
      <c r="AA268" s="328" t="str">
        <f>IFERROR(VLOOKUP(AA266,'P1'!$B:$AP,31,FALSE),"")</f>
        <v/>
      </c>
      <c r="AB268" s="328" t="str">
        <f>IFERROR(VLOOKUP(AB266,'P1'!$B:$AP,31,FALSE),"")</f>
        <v/>
      </c>
      <c r="AC268" s="328" t="str">
        <f>IFERROR(VLOOKUP(AC266,'P1'!$B:$AP,31,FALSE),"")</f>
        <v/>
      </c>
      <c r="AD268" s="328" t="str">
        <f>IFERROR(VLOOKUP(AD266,'P1'!$B:$AP,31,FALSE),"")</f>
        <v/>
      </c>
      <c r="AE268" s="328" t="str">
        <f>IFERROR(VLOOKUP(AE266,'P1'!$B:$AP,31,FALSE),"")</f>
        <v/>
      </c>
      <c r="AF268" s="328" t="str">
        <f>IFERROR(VLOOKUP(AF266,'P1'!$B:$AP,31,FALSE),"")</f>
        <v/>
      </c>
      <c r="AG268" s="328" t="str">
        <f>IFERROR(VLOOKUP(AG266,'P1'!$B:$AP,31,FALSE),"")</f>
        <v/>
      </c>
      <c r="AH268" s="328" t="str">
        <f>IFERROR(VLOOKUP(AH266,'P1'!$B:$AP,31,FALSE),"")</f>
        <v/>
      </c>
      <c r="AI268" s="328" t="str">
        <f>IFERROR(VLOOKUP(AI266,'P1'!$B:$AP,31,FALSE),"")</f>
        <v/>
      </c>
      <c r="AJ268" s="328" t="str">
        <f>IFERROR(VLOOKUP(AJ266,'P1'!$B:$AP,31,FALSE),"")</f>
        <v/>
      </c>
      <c r="AK268" s="328" t="str">
        <f>IFERROR(VLOOKUP(AK266,'P1'!$B:$AP,31,FALSE),"")</f>
        <v/>
      </c>
      <c r="AL268" s="328" t="str">
        <f>IFERROR(VLOOKUP(AL266,'P1'!$B:$AP,31,FALSE),"")</f>
        <v/>
      </c>
      <c r="AM268" s="328" t="str">
        <f>IFERROR(VLOOKUP(AM266,'P1'!$B:$AP,31,FALSE),"")</f>
        <v/>
      </c>
      <c r="AN268" s="550"/>
      <c r="AO268" s="528"/>
      <c r="AP268" s="555"/>
      <c r="AQ268" s="556"/>
      <c r="AR268" s="528"/>
      <c r="AS268" s="528"/>
      <c r="AT268" s="529"/>
      <c r="AU268" s="329"/>
      <c r="AV268" s="329"/>
      <c r="AX268" s="329"/>
      <c r="AY268" s="329"/>
    </row>
    <row r="269" spans="1:51" s="302" customFormat="1" ht="12" customHeight="1">
      <c r="A269" s="530">
        <v>83</v>
      </c>
      <c r="B269" s="533"/>
      <c r="C269" s="536"/>
      <c r="D269" s="539" t="s">
        <v>400</v>
      </c>
      <c r="E269" s="319"/>
      <c r="F269" s="542"/>
      <c r="G269" s="543"/>
      <c r="H269" s="320" t="s">
        <v>401</v>
      </c>
      <c r="I269" s="321"/>
      <c r="J269" s="321"/>
      <c r="K269" s="321"/>
      <c r="L269" s="321"/>
      <c r="M269" s="321"/>
      <c r="N269" s="321"/>
      <c r="O269" s="321"/>
      <c r="P269" s="321"/>
      <c r="Q269" s="321"/>
      <c r="R269" s="321"/>
      <c r="S269" s="321"/>
      <c r="T269" s="321"/>
      <c r="U269" s="321"/>
      <c r="V269" s="321"/>
      <c r="W269" s="321"/>
      <c r="X269" s="321"/>
      <c r="Y269" s="321"/>
      <c r="Z269" s="321"/>
      <c r="AA269" s="321"/>
      <c r="AB269" s="321"/>
      <c r="AC269" s="321"/>
      <c r="AD269" s="321"/>
      <c r="AE269" s="321"/>
      <c r="AF269" s="321"/>
      <c r="AG269" s="321"/>
      <c r="AH269" s="321"/>
      <c r="AI269" s="321"/>
      <c r="AJ269" s="321"/>
      <c r="AK269" s="321"/>
      <c r="AL269" s="321"/>
      <c r="AM269" s="321"/>
      <c r="AN269" s="548">
        <f t="shared" ref="AN269" si="318">IF(LEFT($AN$1,6)="共同生活援助",SUM(I270:AM270),SUM(I270:AM271))</f>
        <v>0</v>
      </c>
      <c r="AO269" s="526">
        <f>IF($AN$3="４週",AN269/4,AN269/(DAY(EOMONTH($I$21,0))/7))</f>
        <v>0</v>
      </c>
      <c r="AP269" s="551"/>
      <c r="AQ269" s="552"/>
      <c r="AR269" s="526" t="str">
        <f t="shared" ref="AR269" si="319">IF($AN$3="４週",AU270,AV270)</f>
        <v/>
      </c>
      <c r="AS269" s="526"/>
      <c r="AT269" s="529"/>
      <c r="AU269" s="322" t="s">
        <v>402</v>
      </c>
      <c r="AV269" s="322" t="s">
        <v>403</v>
      </c>
      <c r="AX269" s="322" t="s">
        <v>404</v>
      </c>
      <c r="AY269" s="322" t="s">
        <v>405</v>
      </c>
    </row>
    <row r="270" spans="1:51" s="302" customFormat="1" ht="12" customHeight="1">
      <c r="A270" s="531"/>
      <c r="B270" s="534"/>
      <c r="C270" s="537"/>
      <c r="D270" s="540"/>
      <c r="E270" s="323"/>
      <c r="F270" s="544"/>
      <c r="G270" s="545"/>
      <c r="H270" s="324" t="s">
        <v>406</v>
      </c>
      <c r="I270" s="328" t="str">
        <f>IFERROR(VLOOKUP(I269,'P1'!$B:$AP,41,FALSE),"")</f>
        <v/>
      </c>
      <c r="J270" s="328" t="str">
        <f>IFERROR(VLOOKUP(J269,'P1'!$B:$AP,41,FALSE),"")</f>
        <v/>
      </c>
      <c r="K270" s="328" t="str">
        <f>IFERROR(VLOOKUP(K269,'P1'!$B:$AP,41,FALSE),"")</f>
        <v/>
      </c>
      <c r="L270" s="328" t="str">
        <f>IFERROR(VLOOKUP(L269,'P1'!$B:$AP,41,FALSE),"")</f>
        <v/>
      </c>
      <c r="M270" s="328" t="str">
        <f>IFERROR(VLOOKUP(M269,'P1'!$B:$AP,41,FALSE),"")</f>
        <v/>
      </c>
      <c r="N270" s="328" t="str">
        <f>IFERROR(VLOOKUP(N269,'P1'!$B:$AP,41,FALSE),"")</f>
        <v/>
      </c>
      <c r="O270" s="328" t="str">
        <f>IFERROR(VLOOKUP(O269,'P1'!$B:$AP,41,FALSE),"")</f>
        <v/>
      </c>
      <c r="P270" s="328" t="str">
        <f>IFERROR(VLOOKUP(P269,'P1'!$B:$AP,41,FALSE),"")</f>
        <v/>
      </c>
      <c r="Q270" s="328" t="str">
        <f>IFERROR(VLOOKUP(Q269,'P1'!$B:$AP,41,FALSE),"")</f>
        <v/>
      </c>
      <c r="R270" s="328" t="str">
        <f>IFERROR(VLOOKUP(R269,'P1'!$B:$AP,41,FALSE),"")</f>
        <v/>
      </c>
      <c r="S270" s="328" t="str">
        <f>IFERROR(VLOOKUP(S269,'P1'!$B:$AP,41,FALSE),"")</f>
        <v/>
      </c>
      <c r="T270" s="328" t="str">
        <f>IFERROR(VLOOKUP(T269,'P1'!$B:$AP,41,FALSE),"")</f>
        <v/>
      </c>
      <c r="U270" s="328" t="str">
        <f>IFERROR(VLOOKUP(U269,'P1'!$B:$AP,41,FALSE),"")</f>
        <v/>
      </c>
      <c r="V270" s="328" t="str">
        <f>IFERROR(VLOOKUP(V269,'P1'!$B:$AP,41,FALSE),"")</f>
        <v/>
      </c>
      <c r="W270" s="328" t="str">
        <f>IFERROR(VLOOKUP(W269,'P1'!$B:$AP,41,FALSE),"")</f>
        <v/>
      </c>
      <c r="X270" s="328" t="str">
        <f>IFERROR(VLOOKUP(X269,'P1'!$B:$AP,41,FALSE),"")</f>
        <v/>
      </c>
      <c r="Y270" s="328" t="str">
        <f>IFERROR(VLOOKUP(Y269,'P1'!$B:$AP,41,FALSE),"")</f>
        <v/>
      </c>
      <c r="Z270" s="328" t="str">
        <f>IFERROR(VLOOKUP(Z269,'P1'!$B:$AP,41,FALSE),"")</f>
        <v/>
      </c>
      <c r="AA270" s="328" t="str">
        <f>IFERROR(VLOOKUP(AA269,'P1'!$B:$AP,41,FALSE),"")</f>
        <v/>
      </c>
      <c r="AB270" s="328" t="str">
        <f>IFERROR(VLOOKUP(AB269,'P1'!$B:$AP,41,FALSE),"")</f>
        <v/>
      </c>
      <c r="AC270" s="328" t="str">
        <f>IFERROR(VLOOKUP(AC269,'P1'!$B:$AP,41,FALSE),"")</f>
        <v/>
      </c>
      <c r="AD270" s="328" t="str">
        <f>IFERROR(VLOOKUP(AD269,'P1'!$B:$AP,41,FALSE),"")</f>
        <v/>
      </c>
      <c r="AE270" s="328" t="str">
        <f>IFERROR(VLOOKUP(AE269,'P1'!$B:$AP,41,FALSE),"")</f>
        <v/>
      </c>
      <c r="AF270" s="328" t="str">
        <f>IFERROR(VLOOKUP(AF269,'P1'!$B:$AP,41,FALSE),"")</f>
        <v/>
      </c>
      <c r="AG270" s="328" t="str">
        <f>IFERROR(VLOOKUP(AG269,'P1'!$B:$AP,41,FALSE),"")</f>
        <v/>
      </c>
      <c r="AH270" s="328" t="str">
        <f>IFERROR(VLOOKUP(AH269,'P1'!$B:$AP,41,FALSE),"")</f>
        <v/>
      </c>
      <c r="AI270" s="328" t="str">
        <f>IFERROR(VLOOKUP(AI269,'P1'!$B:$AP,41,FALSE),"")</f>
        <v/>
      </c>
      <c r="AJ270" s="328" t="str">
        <f>IFERROR(VLOOKUP(AJ269,'P1'!$B:$AP,41,FALSE),"")</f>
        <v/>
      </c>
      <c r="AK270" s="328" t="str">
        <f>IFERROR(VLOOKUP(AK269,'P1'!$B:$AP,41,FALSE),"")</f>
        <v/>
      </c>
      <c r="AL270" s="328" t="str">
        <f>IFERROR(VLOOKUP(AL269,'P1'!$B:$AP,41,FALSE),"")</f>
        <v/>
      </c>
      <c r="AM270" s="328" t="str">
        <f>IFERROR(VLOOKUP(AM269,'P1'!$B:$AP,41,FALSE),"")</f>
        <v/>
      </c>
      <c r="AN270" s="549"/>
      <c r="AO270" s="527"/>
      <c r="AP270" s="553"/>
      <c r="AQ270" s="554"/>
      <c r="AR270" s="527"/>
      <c r="AS270" s="527"/>
      <c r="AT270" s="529"/>
      <c r="AU270" s="326" t="str">
        <f t="shared" ref="AU270" si="320">IFERROR(IF($D269="□",($AO269/$AK$6),($AO269/$AK$8)),"")</f>
        <v/>
      </c>
      <c r="AV270" s="326" t="str">
        <f t="shared" ref="AV270" si="321">IFERROR(IF($D269="□",($AN269/$AO$6),($AN269/$AO$8)),"")</f>
        <v/>
      </c>
      <c r="AX270" s="326" t="s">
        <v>565</v>
      </c>
      <c r="AY270" s="326" t="s">
        <v>565</v>
      </c>
    </row>
    <row r="271" spans="1:51" s="302" customFormat="1" ht="12" customHeight="1">
      <c r="A271" s="532"/>
      <c r="B271" s="535"/>
      <c r="C271" s="538"/>
      <c r="D271" s="541"/>
      <c r="E271" s="323"/>
      <c r="F271" s="546"/>
      <c r="G271" s="547"/>
      <c r="H271" s="327" t="s">
        <v>407</v>
      </c>
      <c r="I271" s="328" t="str">
        <f>IFERROR(VLOOKUP(I269,'P1'!$B:$AP,31,FALSE),"")</f>
        <v/>
      </c>
      <c r="J271" s="328" t="str">
        <f>IFERROR(VLOOKUP(J269,'P1'!$B:$AP,31,FALSE),"")</f>
        <v/>
      </c>
      <c r="K271" s="328" t="str">
        <f>IFERROR(VLOOKUP(K269,'P1'!$B:$AP,31,FALSE),"")</f>
        <v/>
      </c>
      <c r="L271" s="328" t="str">
        <f>IFERROR(VLOOKUP(L269,'P1'!$B:$AP,31,FALSE),"")</f>
        <v/>
      </c>
      <c r="M271" s="328" t="str">
        <f>IFERROR(VLOOKUP(M269,'P1'!$B:$AP,31,FALSE),"")</f>
        <v/>
      </c>
      <c r="N271" s="328" t="str">
        <f>IFERROR(VLOOKUP(N269,'P1'!$B:$AP,31,FALSE),"")</f>
        <v/>
      </c>
      <c r="O271" s="328" t="str">
        <f>IFERROR(VLOOKUP(O269,'P1'!$B:$AP,31,FALSE),"")</f>
        <v/>
      </c>
      <c r="P271" s="328" t="str">
        <f>IFERROR(VLOOKUP(P269,'P1'!$B:$AP,31,FALSE),"")</f>
        <v/>
      </c>
      <c r="Q271" s="328" t="str">
        <f>IFERROR(VLOOKUP(Q269,'P1'!$B:$AP,31,FALSE),"")</f>
        <v/>
      </c>
      <c r="R271" s="328" t="str">
        <f>IFERROR(VLOOKUP(R269,'P1'!$B:$AP,31,FALSE),"")</f>
        <v/>
      </c>
      <c r="S271" s="328" t="str">
        <f>IFERROR(VLOOKUP(S269,'P1'!$B:$AP,31,FALSE),"")</f>
        <v/>
      </c>
      <c r="T271" s="328" t="str">
        <f>IFERROR(VLOOKUP(T269,'P1'!$B:$AP,31,FALSE),"")</f>
        <v/>
      </c>
      <c r="U271" s="328" t="str">
        <f>IFERROR(VLOOKUP(U269,'P1'!$B:$AP,31,FALSE),"")</f>
        <v/>
      </c>
      <c r="V271" s="328" t="str">
        <f>IFERROR(VLOOKUP(V269,'P1'!$B:$AP,31,FALSE),"")</f>
        <v/>
      </c>
      <c r="W271" s="328" t="str">
        <f>IFERROR(VLOOKUP(W269,'P1'!$B:$AP,31,FALSE),"")</f>
        <v/>
      </c>
      <c r="X271" s="328" t="str">
        <f>IFERROR(VLOOKUP(X269,'P1'!$B:$AP,31,FALSE),"")</f>
        <v/>
      </c>
      <c r="Y271" s="328" t="str">
        <f>IFERROR(VLOOKUP(Y269,'P1'!$B:$AP,31,FALSE),"")</f>
        <v/>
      </c>
      <c r="Z271" s="328" t="str">
        <f>IFERROR(VLOOKUP(Z269,'P1'!$B:$AP,31,FALSE),"")</f>
        <v/>
      </c>
      <c r="AA271" s="328" t="str">
        <f>IFERROR(VLOOKUP(AA269,'P1'!$B:$AP,31,FALSE),"")</f>
        <v/>
      </c>
      <c r="AB271" s="328" t="str">
        <f>IFERROR(VLOOKUP(AB269,'P1'!$B:$AP,31,FALSE),"")</f>
        <v/>
      </c>
      <c r="AC271" s="328" t="str">
        <f>IFERROR(VLOOKUP(AC269,'P1'!$B:$AP,31,FALSE),"")</f>
        <v/>
      </c>
      <c r="AD271" s="328" t="str">
        <f>IFERROR(VLOOKUP(AD269,'P1'!$B:$AP,31,FALSE),"")</f>
        <v/>
      </c>
      <c r="AE271" s="328" t="str">
        <f>IFERROR(VLOOKUP(AE269,'P1'!$B:$AP,31,FALSE),"")</f>
        <v/>
      </c>
      <c r="AF271" s="328" t="str">
        <f>IFERROR(VLOOKUP(AF269,'P1'!$B:$AP,31,FALSE),"")</f>
        <v/>
      </c>
      <c r="AG271" s="328" t="str">
        <f>IFERROR(VLOOKUP(AG269,'P1'!$B:$AP,31,FALSE),"")</f>
        <v/>
      </c>
      <c r="AH271" s="328" t="str">
        <f>IFERROR(VLOOKUP(AH269,'P1'!$B:$AP,31,FALSE),"")</f>
        <v/>
      </c>
      <c r="AI271" s="328" t="str">
        <f>IFERROR(VLOOKUP(AI269,'P1'!$B:$AP,31,FALSE),"")</f>
        <v/>
      </c>
      <c r="AJ271" s="328" t="str">
        <f>IFERROR(VLOOKUP(AJ269,'P1'!$B:$AP,31,FALSE),"")</f>
        <v/>
      </c>
      <c r="AK271" s="328" t="str">
        <f>IFERROR(VLOOKUP(AK269,'P1'!$B:$AP,31,FALSE),"")</f>
        <v/>
      </c>
      <c r="AL271" s="328" t="str">
        <f>IFERROR(VLOOKUP(AL269,'P1'!$B:$AP,31,FALSE),"")</f>
        <v/>
      </c>
      <c r="AM271" s="328" t="str">
        <f>IFERROR(VLOOKUP(AM269,'P1'!$B:$AP,31,FALSE),"")</f>
        <v/>
      </c>
      <c r="AN271" s="550"/>
      <c r="AO271" s="528"/>
      <c r="AP271" s="555"/>
      <c r="AQ271" s="556"/>
      <c r="AR271" s="528"/>
      <c r="AS271" s="528"/>
      <c r="AT271" s="529"/>
      <c r="AU271" s="329"/>
      <c r="AV271" s="329"/>
      <c r="AX271" s="329"/>
      <c r="AY271" s="329"/>
    </row>
    <row r="272" spans="1:51" s="302" customFormat="1" ht="12" customHeight="1">
      <c r="A272" s="530">
        <v>84</v>
      </c>
      <c r="B272" s="533"/>
      <c r="C272" s="536"/>
      <c r="D272" s="539" t="s">
        <v>400</v>
      </c>
      <c r="E272" s="319"/>
      <c r="F272" s="542"/>
      <c r="G272" s="543"/>
      <c r="H272" s="320" t="s">
        <v>401</v>
      </c>
      <c r="I272" s="321"/>
      <c r="J272" s="321"/>
      <c r="K272" s="321"/>
      <c r="L272" s="321"/>
      <c r="M272" s="321"/>
      <c r="N272" s="321"/>
      <c r="O272" s="321"/>
      <c r="P272" s="321"/>
      <c r="Q272" s="321"/>
      <c r="R272" s="321"/>
      <c r="S272" s="321"/>
      <c r="T272" s="321"/>
      <c r="U272" s="321"/>
      <c r="V272" s="321"/>
      <c r="W272" s="321"/>
      <c r="X272" s="321"/>
      <c r="Y272" s="321"/>
      <c r="Z272" s="321"/>
      <c r="AA272" s="321"/>
      <c r="AB272" s="321"/>
      <c r="AC272" s="321"/>
      <c r="AD272" s="321"/>
      <c r="AE272" s="321"/>
      <c r="AF272" s="321"/>
      <c r="AG272" s="321"/>
      <c r="AH272" s="321"/>
      <c r="AI272" s="321"/>
      <c r="AJ272" s="321"/>
      <c r="AK272" s="321"/>
      <c r="AL272" s="321"/>
      <c r="AM272" s="321"/>
      <c r="AN272" s="548">
        <f t="shared" ref="AN272" si="322">IF(LEFT($AN$1,6)="共同生活援助",SUM(I273:AM273),SUM(I273:AM274))</f>
        <v>0</v>
      </c>
      <c r="AO272" s="526">
        <f>IF($AN$3="４週",AN272/4,AN272/(DAY(EOMONTH($I$21,0))/7))</f>
        <v>0</v>
      </c>
      <c r="AP272" s="551"/>
      <c r="AQ272" s="552"/>
      <c r="AR272" s="526" t="str">
        <f t="shared" ref="AR272" si="323">IF($AN$3="４週",AU273,AV273)</f>
        <v/>
      </c>
      <c r="AS272" s="526"/>
      <c r="AT272" s="529"/>
      <c r="AU272" s="322" t="s">
        <v>402</v>
      </c>
      <c r="AV272" s="322" t="s">
        <v>403</v>
      </c>
      <c r="AX272" s="322" t="s">
        <v>404</v>
      </c>
      <c r="AY272" s="322" t="s">
        <v>405</v>
      </c>
    </row>
    <row r="273" spans="1:51" s="302" customFormat="1" ht="12" customHeight="1">
      <c r="A273" s="531"/>
      <c r="B273" s="534"/>
      <c r="C273" s="537"/>
      <c r="D273" s="540"/>
      <c r="E273" s="323"/>
      <c r="F273" s="544"/>
      <c r="G273" s="545"/>
      <c r="H273" s="324" t="s">
        <v>406</v>
      </c>
      <c r="I273" s="328" t="str">
        <f>IFERROR(VLOOKUP(I272,'P1'!$B:$AP,41,FALSE),"")</f>
        <v/>
      </c>
      <c r="J273" s="328" t="str">
        <f>IFERROR(VLOOKUP(J272,'P1'!$B:$AP,41,FALSE),"")</f>
        <v/>
      </c>
      <c r="K273" s="328" t="str">
        <f>IFERROR(VLOOKUP(K272,'P1'!$B:$AP,41,FALSE),"")</f>
        <v/>
      </c>
      <c r="L273" s="328" t="str">
        <f>IFERROR(VLOOKUP(L272,'P1'!$B:$AP,41,FALSE),"")</f>
        <v/>
      </c>
      <c r="M273" s="328" t="str">
        <f>IFERROR(VLOOKUP(M272,'P1'!$B:$AP,41,FALSE),"")</f>
        <v/>
      </c>
      <c r="N273" s="328" t="str">
        <f>IFERROR(VLOOKUP(N272,'P1'!$B:$AP,41,FALSE),"")</f>
        <v/>
      </c>
      <c r="O273" s="328" t="str">
        <f>IFERROR(VLOOKUP(O272,'P1'!$B:$AP,41,FALSE),"")</f>
        <v/>
      </c>
      <c r="P273" s="328" t="str">
        <f>IFERROR(VLOOKUP(P272,'P1'!$B:$AP,41,FALSE),"")</f>
        <v/>
      </c>
      <c r="Q273" s="328" t="str">
        <f>IFERROR(VLOOKUP(Q272,'P1'!$B:$AP,41,FALSE),"")</f>
        <v/>
      </c>
      <c r="R273" s="328" t="str">
        <f>IFERROR(VLOOKUP(R272,'P1'!$B:$AP,41,FALSE),"")</f>
        <v/>
      </c>
      <c r="S273" s="328" t="str">
        <f>IFERROR(VLOOKUP(S272,'P1'!$B:$AP,41,FALSE),"")</f>
        <v/>
      </c>
      <c r="T273" s="328" t="str">
        <f>IFERROR(VLOOKUP(T272,'P1'!$B:$AP,41,FALSE),"")</f>
        <v/>
      </c>
      <c r="U273" s="328" t="str">
        <f>IFERROR(VLOOKUP(U272,'P1'!$B:$AP,41,FALSE),"")</f>
        <v/>
      </c>
      <c r="V273" s="328" t="str">
        <f>IFERROR(VLOOKUP(V272,'P1'!$B:$AP,41,FALSE),"")</f>
        <v/>
      </c>
      <c r="W273" s="328" t="str">
        <f>IFERROR(VLOOKUP(W272,'P1'!$B:$AP,41,FALSE),"")</f>
        <v/>
      </c>
      <c r="X273" s="328" t="str">
        <f>IFERROR(VLOOKUP(X272,'P1'!$B:$AP,41,FALSE),"")</f>
        <v/>
      </c>
      <c r="Y273" s="328" t="str">
        <f>IFERROR(VLOOKUP(Y272,'P1'!$B:$AP,41,FALSE),"")</f>
        <v/>
      </c>
      <c r="Z273" s="328" t="str">
        <f>IFERROR(VLOOKUP(Z272,'P1'!$B:$AP,41,FALSE),"")</f>
        <v/>
      </c>
      <c r="AA273" s="328" t="str">
        <f>IFERROR(VLOOKUP(AA272,'P1'!$B:$AP,41,FALSE),"")</f>
        <v/>
      </c>
      <c r="AB273" s="328" t="str">
        <f>IFERROR(VLOOKUP(AB272,'P1'!$B:$AP,41,FALSE),"")</f>
        <v/>
      </c>
      <c r="AC273" s="328" t="str">
        <f>IFERROR(VLOOKUP(AC272,'P1'!$B:$AP,41,FALSE),"")</f>
        <v/>
      </c>
      <c r="AD273" s="328" t="str">
        <f>IFERROR(VLOOKUP(AD272,'P1'!$B:$AP,41,FALSE),"")</f>
        <v/>
      </c>
      <c r="AE273" s="328" t="str">
        <f>IFERROR(VLOOKUP(AE272,'P1'!$B:$AP,41,FALSE),"")</f>
        <v/>
      </c>
      <c r="AF273" s="328" t="str">
        <f>IFERROR(VLOOKUP(AF272,'P1'!$B:$AP,41,FALSE),"")</f>
        <v/>
      </c>
      <c r="AG273" s="328" t="str">
        <f>IFERROR(VLOOKUP(AG272,'P1'!$B:$AP,41,FALSE),"")</f>
        <v/>
      </c>
      <c r="AH273" s="328" t="str">
        <f>IFERROR(VLOOKUP(AH272,'P1'!$B:$AP,41,FALSE),"")</f>
        <v/>
      </c>
      <c r="AI273" s="328" t="str">
        <f>IFERROR(VLOOKUP(AI272,'P1'!$B:$AP,41,FALSE),"")</f>
        <v/>
      </c>
      <c r="AJ273" s="328" t="str">
        <f>IFERROR(VLOOKUP(AJ272,'P1'!$B:$AP,41,FALSE),"")</f>
        <v/>
      </c>
      <c r="AK273" s="328" t="str">
        <f>IFERROR(VLOOKUP(AK272,'P1'!$B:$AP,41,FALSE),"")</f>
        <v/>
      </c>
      <c r="AL273" s="328" t="str">
        <f>IFERROR(VLOOKUP(AL272,'P1'!$B:$AP,41,FALSE),"")</f>
        <v/>
      </c>
      <c r="AM273" s="328" t="str">
        <f>IFERROR(VLOOKUP(AM272,'P1'!$B:$AP,41,FALSE),"")</f>
        <v/>
      </c>
      <c r="AN273" s="549"/>
      <c r="AO273" s="527"/>
      <c r="AP273" s="553"/>
      <c r="AQ273" s="554"/>
      <c r="AR273" s="527"/>
      <c r="AS273" s="527"/>
      <c r="AT273" s="529"/>
      <c r="AU273" s="326" t="str">
        <f t="shared" ref="AU273" si="324">IFERROR(IF($D272="□",($AO272/$AK$6),($AO272/$AK$8)),"")</f>
        <v/>
      </c>
      <c r="AV273" s="326" t="str">
        <f t="shared" ref="AV273" si="325">IFERROR(IF($D272="□",($AN272/$AO$6),($AN272/$AO$8)),"")</f>
        <v/>
      </c>
      <c r="AX273" s="326" t="s">
        <v>565</v>
      </c>
      <c r="AY273" s="326" t="s">
        <v>565</v>
      </c>
    </row>
    <row r="274" spans="1:51" s="302" customFormat="1" ht="12" customHeight="1">
      <c r="A274" s="532"/>
      <c r="B274" s="535"/>
      <c r="C274" s="538"/>
      <c r="D274" s="541"/>
      <c r="E274" s="323"/>
      <c r="F274" s="546"/>
      <c r="G274" s="547"/>
      <c r="H274" s="327" t="s">
        <v>407</v>
      </c>
      <c r="I274" s="328" t="str">
        <f>IFERROR(VLOOKUP(I272,'P1'!$B:$AP,31,FALSE),"")</f>
        <v/>
      </c>
      <c r="J274" s="328" t="str">
        <f>IFERROR(VLOOKUP(J272,'P1'!$B:$AP,31,FALSE),"")</f>
        <v/>
      </c>
      <c r="K274" s="328" t="str">
        <f>IFERROR(VLOOKUP(K272,'P1'!$B:$AP,31,FALSE),"")</f>
        <v/>
      </c>
      <c r="L274" s="328" t="str">
        <f>IFERROR(VLOOKUP(L272,'P1'!$B:$AP,31,FALSE),"")</f>
        <v/>
      </c>
      <c r="M274" s="328" t="str">
        <f>IFERROR(VLOOKUP(M272,'P1'!$B:$AP,31,FALSE),"")</f>
        <v/>
      </c>
      <c r="N274" s="328" t="str">
        <f>IFERROR(VLOOKUP(N272,'P1'!$B:$AP,31,FALSE),"")</f>
        <v/>
      </c>
      <c r="O274" s="328" t="str">
        <f>IFERROR(VLOOKUP(O272,'P1'!$B:$AP,31,FALSE),"")</f>
        <v/>
      </c>
      <c r="P274" s="328" t="str">
        <f>IFERROR(VLOOKUP(P272,'P1'!$B:$AP,31,FALSE),"")</f>
        <v/>
      </c>
      <c r="Q274" s="328" t="str">
        <f>IFERROR(VLOOKUP(Q272,'P1'!$B:$AP,31,FALSE),"")</f>
        <v/>
      </c>
      <c r="R274" s="328" t="str">
        <f>IFERROR(VLOOKUP(R272,'P1'!$B:$AP,31,FALSE),"")</f>
        <v/>
      </c>
      <c r="S274" s="328" t="str">
        <f>IFERROR(VLOOKUP(S272,'P1'!$B:$AP,31,FALSE),"")</f>
        <v/>
      </c>
      <c r="T274" s="328" t="str">
        <f>IFERROR(VLOOKUP(T272,'P1'!$B:$AP,31,FALSE),"")</f>
        <v/>
      </c>
      <c r="U274" s="328" t="str">
        <f>IFERROR(VLOOKUP(U272,'P1'!$B:$AP,31,FALSE),"")</f>
        <v/>
      </c>
      <c r="V274" s="328" t="str">
        <f>IFERROR(VLOOKUP(V272,'P1'!$B:$AP,31,FALSE),"")</f>
        <v/>
      </c>
      <c r="W274" s="328" t="str">
        <f>IFERROR(VLOOKUP(W272,'P1'!$B:$AP,31,FALSE),"")</f>
        <v/>
      </c>
      <c r="X274" s="328" t="str">
        <f>IFERROR(VLOOKUP(X272,'P1'!$B:$AP,31,FALSE),"")</f>
        <v/>
      </c>
      <c r="Y274" s="328" t="str">
        <f>IFERROR(VLOOKUP(Y272,'P1'!$B:$AP,31,FALSE),"")</f>
        <v/>
      </c>
      <c r="Z274" s="328" t="str">
        <f>IFERROR(VLOOKUP(Z272,'P1'!$B:$AP,31,FALSE),"")</f>
        <v/>
      </c>
      <c r="AA274" s="328" t="str">
        <f>IFERROR(VLOOKUP(AA272,'P1'!$B:$AP,31,FALSE),"")</f>
        <v/>
      </c>
      <c r="AB274" s="328" t="str">
        <f>IFERROR(VLOOKUP(AB272,'P1'!$B:$AP,31,FALSE),"")</f>
        <v/>
      </c>
      <c r="AC274" s="328" t="str">
        <f>IFERROR(VLOOKUP(AC272,'P1'!$B:$AP,31,FALSE),"")</f>
        <v/>
      </c>
      <c r="AD274" s="328" t="str">
        <f>IFERROR(VLOOKUP(AD272,'P1'!$B:$AP,31,FALSE),"")</f>
        <v/>
      </c>
      <c r="AE274" s="328" t="str">
        <f>IFERROR(VLOOKUP(AE272,'P1'!$B:$AP,31,FALSE),"")</f>
        <v/>
      </c>
      <c r="AF274" s="328" t="str">
        <f>IFERROR(VLOOKUP(AF272,'P1'!$B:$AP,31,FALSE),"")</f>
        <v/>
      </c>
      <c r="AG274" s="328" t="str">
        <f>IFERROR(VLOOKUP(AG272,'P1'!$B:$AP,31,FALSE),"")</f>
        <v/>
      </c>
      <c r="AH274" s="328" t="str">
        <f>IFERROR(VLOOKUP(AH272,'P1'!$B:$AP,31,FALSE),"")</f>
        <v/>
      </c>
      <c r="AI274" s="328" t="str">
        <f>IFERROR(VLOOKUP(AI272,'P1'!$B:$AP,31,FALSE),"")</f>
        <v/>
      </c>
      <c r="AJ274" s="328" t="str">
        <f>IFERROR(VLOOKUP(AJ272,'P1'!$B:$AP,31,FALSE),"")</f>
        <v/>
      </c>
      <c r="AK274" s="328" t="str">
        <f>IFERROR(VLOOKUP(AK272,'P1'!$B:$AP,31,FALSE),"")</f>
        <v/>
      </c>
      <c r="AL274" s="328" t="str">
        <f>IFERROR(VLOOKUP(AL272,'P1'!$B:$AP,31,FALSE),"")</f>
        <v/>
      </c>
      <c r="AM274" s="328" t="str">
        <f>IFERROR(VLOOKUP(AM272,'P1'!$B:$AP,31,FALSE),"")</f>
        <v/>
      </c>
      <c r="AN274" s="550"/>
      <c r="AO274" s="528"/>
      <c r="AP274" s="555"/>
      <c r="AQ274" s="556"/>
      <c r="AR274" s="528"/>
      <c r="AS274" s="528"/>
      <c r="AT274" s="529"/>
      <c r="AU274" s="329"/>
      <c r="AV274" s="329"/>
      <c r="AX274" s="329"/>
      <c r="AY274" s="329"/>
    </row>
    <row r="275" spans="1:51" s="302" customFormat="1" ht="12" customHeight="1">
      <c r="A275" s="530">
        <v>85</v>
      </c>
      <c r="B275" s="533"/>
      <c r="C275" s="536"/>
      <c r="D275" s="539" t="s">
        <v>400</v>
      </c>
      <c r="E275" s="319"/>
      <c r="F275" s="542"/>
      <c r="G275" s="543"/>
      <c r="H275" s="320" t="s">
        <v>401</v>
      </c>
      <c r="I275" s="321"/>
      <c r="J275" s="321"/>
      <c r="K275" s="321"/>
      <c r="L275" s="321"/>
      <c r="M275" s="321"/>
      <c r="N275" s="321"/>
      <c r="O275" s="321"/>
      <c r="P275" s="321"/>
      <c r="Q275" s="321"/>
      <c r="R275" s="321"/>
      <c r="S275" s="321"/>
      <c r="T275" s="321"/>
      <c r="U275" s="321"/>
      <c r="V275" s="321"/>
      <c r="W275" s="321"/>
      <c r="X275" s="321"/>
      <c r="Y275" s="321"/>
      <c r="Z275" s="321"/>
      <c r="AA275" s="321"/>
      <c r="AB275" s="321"/>
      <c r="AC275" s="321"/>
      <c r="AD275" s="321"/>
      <c r="AE275" s="321"/>
      <c r="AF275" s="321"/>
      <c r="AG275" s="321"/>
      <c r="AH275" s="321"/>
      <c r="AI275" s="321"/>
      <c r="AJ275" s="321"/>
      <c r="AK275" s="321"/>
      <c r="AL275" s="321"/>
      <c r="AM275" s="321"/>
      <c r="AN275" s="548">
        <f t="shared" ref="AN275" si="326">IF(LEFT($AN$1,6)="共同生活援助",SUM(I276:AM276),SUM(I276:AM277))</f>
        <v>0</v>
      </c>
      <c r="AO275" s="526">
        <f>IF($AN$3="４週",AN275/4,AN275/(DAY(EOMONTH($I$21,0))/7))</f>
        <v>0</v>
      </c>
      <c r="AP275" s="551"/>
      <c r="AQ275" s="552"/>
      <c r="AR275" s="526" t="str">
        <f t="shared" ref="AR275" si="327">IF($AN$3="４週",AU276,AV276)</f>
        <v/>
      </c>
      <c r="AS275" s="526"/>
      <c r="AT275" s="529"/>
      <c r="AU275" s="322" t="s">
        <v>402</v>
      </c>
      <c r="AV275" s="322" t="s">
        <v>403</v>
      </c>
      <c r="AX275" s="322" t="s">
        <v>404</v>
      </c>
      <c r="AY275" s="322" t="s">
        <v>405</v>
      </c>
    </row>
    <row r="276" spans="1:51" s="302" customFormat="1" ht="12" customHeight="1">
      <c r="A276" s="531"/>
      <c r="B276" s="534"/>
      <c r="C276" s="537"/>
      <c r="D276" s="540"/>
      <c r="E276" s="323"/>
      <c r="F276" s="544"/>
      <c r="G276" s="545"/>
      <c r="H276" s="324" t="s">
        <v>406</v>
      </c>
      <c r="I276" s="328" t="str">
        <f>IFERROR(VLOOKUP(I275,'P1'!$B:$AP,41,FALSE),"")</f>
        <v/>
      </c>
      <c r="J276" s="328" t="str">
        <f>IFERROR(VLOOKUP(J275,'P1'!$B:$AP,41,FALSE),"")</f>
        <v/>
      </c>
      <c r="K276" s="328" t="str">
        <f>IFERROR(VLOOKUP(K275,'P1'!$B:$AP,41,FALSE),"")</f>
        <v/>
      </c>
      <c r="L276" s="328" t="str">
        <f>IFERROR(VLOOKUP(L275,'P1'!$B:$AP,41,FALSE),"")</f>
        <v/>
      </c>
      <c r="M276" s="328" t="str">
        <f>IFERROR(VLOOKUP(M275,'P1'!$B:$AP,41,FALSE),"")</f>
        <v/>
      </c>
      <c r="N276" s="328" t="str">
        <f>IFERROR(VLOOKUP(N275,'P1'!$B:$AP,41,FALSE),"")</f>
        <v/>
      </c>
      <c r="O276" s="328" t="str">
        <f>IFERROR(VLOOKUP(O275,'P1'!$B:$AP,41,FALSE),"")</f>
        <v/>
      </c>
      <c r="P276" s="328" t="str">
        <f>IFERROR(VLOOKUP(P275,'P1'!$B:$AP,41,FALSE),"")</f>
        <v/>
      </c>
      <c r="Q276" s="328" t="str">
        <f>IFERROR(VLOOKUP(Q275,'P1'!$B:$AP,41,FALSE),"")</f>
        <v/>
      </c>
      <c r="R276" s="328" t="str">
        <f>IFERROR(VLOOKUP(R275,'P1'!$B:$AP,41,FALSE),"")</f>
        <v/>
      </c>
      <c r="S276" s="328" t="str">
        <f>IFERROR(VLOOKUP(S275,'P1'!$B:$AP,41,FALSE),"")</f>
        <v/>
      </c>
      <c r="T276" s="328" t="str">
        <f>IFERROR(VLOOKUP(T275,'P1'!$B:$AP,41,FALSE),"")</f>
        <v/>
      </c>
      <c r="U276" s="328" t="str">
        <f>IFERROR(VLOOKUP(U275,'P1'!$B:$AP,41,FALSE),"")</f>
        <v/>
      </c>
      <c r="V276" s="328" t="str">
        <f>IFERROR(VLOOKUP(V275,'P1'!$B:$AP,41,FALSE),"")</f>
        <v/>
      </c>
      <c r="W276" s="328" t="str">
        <f>IFERROR(VLOOKUP(W275,'P1'!$B:$AP,41,FALSE),"")</f>
        <v/>
      </c>
      <c r="X276" s="328" t="str">
        <f>IFERROR(VLOOKUP(X275,'P1'!$B:$AP,41,FALSE),"")</f>
        <v/>
      </c>
      <c r="Y276" s="328" t="str">
        <f>IFERROR(VLOOKUP(Y275,'P1'!$B:$AP,41,FALSE),"")</f>
        <v/>
      </c>
      <c r="Z276" s="328" t="str">
        <f>IFERROR(VLOOKUP(Z275,'P1'!$B:$AP,41,FALSE),"")</f>
        <v/>
      </c>
      <c r="AA276" s="328" t="str">
        <f>IFERROR(VLOOKUP(AA275,'P1'!$B:$AP,41,FALSE),"")</f>
        <v/>
      </c>
      <c r="AB276" s="328" t="str">
        <f>IFERROR(VLOOKUP(AB275,'P1'!$B:$AP,41,FALSE),"")</f>
        <v/>
      </c>
      <c r="AC276" s="328" t="str">
        <f>IFERROR(VLOOKUP(AC275,'P1'!$B:$AP,41,FALSE),"")</f>
        <v/>
      </c>
      <c r="AD276" s="328" t="str">
        <f>IFERROR(VLOOKUP(AD275,'P1'!$B:$AP,41,FALSE),"")</f>
        <v/>
      </c>
      <c r="AE276" s="328" t="str">
        <f>IFERROR(VLOOKUP(AE275,'P1'!$B:$AP,41,FALSE),"")</f>
        <v/>
      </c>
      <c r="AF276" s="328" t="str">
        <f>IFERROR(VLOOKUP(AF275,'P1'!$B:$AP,41,FALSE),"")</f>
        <v/>
      </c>
      <c r="AG276" s="328" t="str">
        <f>IFERROR(VLOOKUP(AG275,'P1'!$B:$AP,41,FALSE),"")</f>
        <v/>
      </c>
      <c r="AH276" s="328" t="str">
        <f>IFERROR(VLOOKUP(AH275,'P1'!$B:$AP,41,FALSE),"")</f>
        <v/>
      </c>
      <c r="AI276" s="328" t="str">
        <f>IFERROR(VLOOKUP(AI275,'P1'!$B:$AP,41,FALSE),"")</f>
        <v/>
      </c>
      <c r="AJ276" s="328" t="str">
        <f>IFERROR(VLOOKUP(AJ275,'P1'!$B:$AP,41,FALSE),"")</f>
        <v/>
      </c>
      <c r="AK276" s="328" t="str">
        <f>IFERROR(VLOOKUP(AK275,'P1'!$B:$AP,41,FALSE),"")</f>
        <v/>
      </c>
      <c r="AL276" s="328" t="str">
        <f>IFERROR(VLOOKUP(AL275,'P1'!$B:$AP,41,FALSE),"")</f>
        <v/>
      </c>
      <c r="AM276" s="328" t="str">
        <f>IFERROR(VLOOKUP(AM275,'P1'!$B:$AP,41,FALSE),"")</f>
        <v/>
      </c>
      <c r="AN276" s="549"/>
      <c r="AO276" s="527"/>
      <c r="AP276" s="553"/>
      <c r="AQ276" s="554"/>
      <c r="AR276" s="527"/>
      <c r="AS276" s="527"/>
      <c r="AT276" s="529"/>
      <c r="AU276" s="326" t="str">
        <f t="shared" ref="AU276" si="328">IFERROR(IF($D275="□",($AO275/$AK$6),($AO275/$AK$8)),"")</f>
        <v/>
      </c>
      <c r="AV276" s="326" t="str">
        <f t="shared" ref="AV276" si="329">IFERROR(IF($D275="□",($AN275/$AO$6),($AN275/$AO$8)),"")</f>
        <v/>
      </c>
      <c r="AX276" s="326" t="s">
        <v>565</v>
      </c>
      <c r="AY276" s="326" t="s">
        <v>565</v>
      </c>
    </row>
    <row r="277" spans="1:51" s="302" customFormat="1" ht="12" customHeight="1">
      <c r="A277" s="532"/>
      <c r="B277" s="535"/>
      <c r="C277" s="538"/>
      <c r="D277" s="541"/>
      <c r="E277" s="323"/>
      <c r="F277" s="546"/>
      <c r="G277" s="547"/>
      <c r="H277" s="327" t="s">
        <v>407</v>
      </c>
      <c r="I277" s="330" t="str">
        <f>IFERROR(VLOOKUP(I275,'P1'!$B:$AP,31,FALSE),"")</f>
        <v/>
      </c>
      <c r="J277" s="328" t="str">
        <f>IFERROR(VLOOKUP(J275,'P1'!$B:$AP,31,FALSE),"")</f>
        <v/>
      </c>
      <c r="K277" s="328" t="str">
        <f>IFERROR(VLOOKUP(K275,'P1'!$B:$AP,31,FALSE),"")</f>
        <v/>
      </c>
      <c r="L277" s="328" t="str">
        <f>IFERROR(VLOOKUP(L275,'P1'!$B:$AP,31,FALSE),"")</f>
        <v/>
      </c>
      <c r="M277" s="328" t="str">
        <f>IFERROR(VLOOKUP(M275,'P1'!$B:$AP,31,FALSE),"")</f>
        <v/>
      </c>
      <c r="N277" s="328" t="str">
        <f>IFERROR(VLOOKUP(N275,'P1'!$B:$AP,31,FALSE),"")</f>
        <v/>
      </c>
      <c r="O277" s="328" t="str">
        <f>IFERROR(VLOOKUP(O275,'P1'!$B:$AP,31,FALSE),"")</f>
        <v/>
      </c>
      <c r="P277" s="328" t="str">
        <f>IFERROR(VLOOKUP(P275,'P1'!$B:$AP,31,FALSE),"")</f>
        <v/>
      </c>
      <c r="Q277" s="328" t="str">
        <f>IFERROR(VLOOKUP(Q275,'P1'!$B:$AP,31,FALSE),"")</f>
        <v/>
      </c>
      <c r="R277" s="328" t="str">
        <f>IFERROR(VLOOKUP(R275,'P1'!$B:$AP,31,FALSE),"")</f>
        <v/>
      </c>
      <c r="S277" s="328" t="str">
        <f>IFERROR(VLOOKUP(S275,'P1'!$B:$AP,31,FALSE),"")</f>
        <v/>
      </c>
      <c r="T277" s="328" t="str">
        <f>IFERROR(VLOOKUP(T275,'P1'!$B:$AP,31,FALSE),"")</f>
        <v/>
      </c>
      <c r="U277" s="328" t="str">
        <f>IFERROR(VLOOKUP(U275,'P1'!$B:$AP,31,FALSE),"")</f>
        <v/>
      </c>
      <c r="V277" s="328" t="str">
        <f>IFERROR(VLOOKUP(V275,'P1'!$B:$AP,31,FALSE),"")</f>
        <v/>
      </c>
      <c r="W277" s="328" t="str">
        <f>IFERROR(VLOOKUP(W275,'P1'!$B:$AP,31,FALSE),"")</f>
        <v/>
      </c>
      <c r="X277" s="328" t="str">
        <f>IFERROR(VLOOKUP(X275,'P1'!$B:$AP,31,FALSE),"")</f>
        <v/>
      </c>
      <c r="Y277" s="328" t="str">
        <f>IFERROR(VLOOKUP(Y275,'P1'!$B:$AP,31,FALSE),"")</f>
        <v/>
      </c>
      <c r="Z277" s="328" t="str">
        <f>IFERROR(VLOOKUP(Z275,'P1'!$B:$AP,31,FALSE),"")</f>
        <v/>
      </c>
      <c r="AA277" s="328" t="str">
        <f>IFERROR(VLOOKUP(AA275,'P1'!$B:$AP,31,FALSE),"")</f>
        <v/>
      </c>
      <c r="AB277" s="328" t="str">
        <f>IFERROR(VLOOKUP(AB275,'P1'!$B:$AP,31,FALSE),"")</f>
        <v/>
      </c>
      <c r="AC277" s="328" t="str">
        <f>IFERROR(VLOOKUP(AC275,'P1'!$B:$AP,31,FALSE),"")</f>
        <v/>
      </c>
      <c r="AD277" s="328" t="str">
        <f>IFERROR(VLOOKUP(AD275,'P1'!$B:$AP,31,FALSE),"")</f>
        <v/>
      </c>
      <c r="AE277" s="328" t="str">
        <f>IFERROR(VLOOKUP(AE275,'P1'!$B:$AP,31,FALSE),"")</f>
        <v/>
      </c>
      <c r="AF277" s="328" t="str">
        <f>IFERROR(VLOOKUP(AF275,'P1'!$B:$AP,31,FALSE),"")</f>
        <v/>
      </c>
      <c r="AG277" s="328" t="str">
        <f>IFERROR(VLOOKUP(AG275,'P1'!$B:$AP,31,FALSE),"")</f>
        <v/>
      </c>
      <c r="AH277" s="328" t="str">
        <f>IFERROR(VLOOKUP(AH275,'P1'!$B:$AP,31,FALSE),"")</f>
        <v/>
      </c>
      <c r="AI277" s="328" t="str">
        <f>IFERROR(VLOOKUP(AI275,'P1'!$B:$AP,31,FALSE),"")</f>
        <v/>
      </c>
      <c r="AJ277" s="328" t="str">
        <f>IFERROR(VLOOKUP(AJ275,'P1'!$B:$AP,31,FALSE),"")</f>
        <v/>
      </c>
      <c r="AK277" s="328" t="str">
        <f>IFERROR(VLOOKUP(AK275,'P1'!$B:$AP,31,FALSE),"")</f>
        <v/>
      </c>
      <c r="AL277" s="328" t="str">
        <f>IFERROR(VLOOKUP(AL275,'P1'!$B:$AP,31,FALSE),"")</f>
        <v/>
      </c>
      <c r="AM277" s="328" t="str">
        <f>IFERROR(VLOOKUP(AM275,'P1'!$B:$AP,31,FALSE),"")</f>
        <v/>
      </c>
      <c r="AN277" s="550"/>
      <c r="AO277" s="528"/>
      <c r="AP277" s="555"/>
      <c r="AQ277" s="556"/>
      <c r="AR277" s="528"/>
      <c r="AS277" s="528"/>
      <c r="AT277" s="529"/>
      <c r="AU277" s="329"/>
      <c r="AV277" s="329"/>
      <c r="AX277" s="329"/>
      <c r="AY277" s="329"/>
    </row>
    <row r="278" spans="1:51" s="302" customFormat="1" ht="12" customHeight="1">
      <c r="A278" s="530">
        <v>86</v>
      </c>
      <c r="B278" s="533"/>
      <c r="C278" s="536"/>
      <c r="D278" s="539" t="s">
        <v>400</v>
      </c>
      <c r="E278" s="319"/>
      <c r="F278" s="542"/>
      <c r="G278" s="543"/>
      <c r="H278" s="320" t="s">
        <v>401</v>
      </c>
      <c r="I278" s="321"/>
      <c r="J278" s="321"/>
      <c r="K278" s="321"/>
      <c r="L278" s="321"/>
      <c r="M278" s="321"/>
      <c r="N278" s="321"/>
      <c r="O278" s="321"/>
      <c r="P278" s="321"/>
      <c r="Q278" s="321"/>
      <c r="R278" s="321"/>
      <c r="S278" s="321"/>
      <c r="T278" s="321"/>
      <c r="U278" s="321"/>
      <c r="V278" s="321"/>
      <c r="W278" s="321"/>
      <c r="X278" s="321"/>
      <c r="Y278" s="321"/>
      <c r="Z278" s="321"/>
      <c r="AA278" s="321"/>
      <c r="AB278" s="321"/>
      <c r="AC278" s="321"/>
      <c r="AD278" s="321"/>
      <c r="AE278" s="321"/>
      <c r="AF278" s="321"/>
      <c r="AG278" s="321"/>
      <c r="AH278" s="321"/>
      <c r="AI278" s="321"/>
      <c r="AJ278" s="321"/>
      <c r="AK278" s="321"/>
      <c r="AL278" s="321"/>
      <c r="AM278" s="321"/>
      <c r="AN278" s="548">
        <f t="shared" ref="AN278" si="330">IF(LEFT($AN$1,6)="共同生活援助",SUM(I279:AM279),SUM(I279:AM280))</f>
        <v>0</v>
      </c>
      <c r="AO278" s="526">
        <f>IF($AN$3="４週",AN278/4,AN278/(DAY(EOMONTH($I$21,0))/7))</f>
        <v>0</v>
      </c>
      <c r="AP278" s="551"/>
      <c r="AQ278" s="552"/>
      <c r="AR278" s="526" t="str">
        <f t="shared" ref="AR278" si="331">IF($AN$3="４週",AU279,AV279)</f>
        <v/>
      </c>
      <c r="AS278" s="526"/>
      <c r="AT278" s="529"/>
      <c r="AU278" s="322" t="s">
        <v>402</v>
      </c>
      <c r="AV278" s="322" t="s">
        <v>403</v>
      </c>
      <c r="AX278" s="322" t="s">
        <v>404</v>
      </c>
      <c r="AY278" s="322" t="s">
        <v>405</v>
      </c>
    </row>
    <row r="279" spans="1:51" s="302" customFormat="1" ht="12" customHeight="1">
      <c r="A279" s="531"/>
      <c r="B279" s="534"/>
      <c r="C279" s="537"/>
      <c r="D279" s="540"/>
      <c r="E279" s="323"/>
      <c r="F279" s="544"/>
      <c r="G279" s="545"/>
      <c r="H279" s="324" t="s">
        <v>406</v>
      </c>
      <c r="I279" s="328" t="str">
        <f>IFERROR(VLOOKUP(I278,'P1'!$B:$AP,41,FALSE),"")</f>
        <v/>
      </c>
      <c r="J279" s="328" t="str">
        <f>IFERROR(VLOOKUP(J278,'P1'!$B:$AP,41,FALSE),"")</f>
        <v/>
      </c>
      <c r="K279" s="328" t="str">
        <f>IFERROR(VLOOKUP(K278,'P1'!$B:$AP,41,FALSE),"")</f>
        <v/>
      </c>
      <c r="L279" s="328" t="str">
        <f>IFERROR(VLOOKUP(L278,'P1'!$B:$AP,41,FALSE),"")</f>
        <v/>
      </c>
      <c r="M279" s="328" t="str">
        <f>IFERROR(VLOOKUP(M278,'P1'!$B:$AP,41,FALSE),"")</f>
        <v/>
      </c>
      <c r="N279" s="328" t="str">
        <f>IFERROR(VLOOKUP(N278,'P1'!$B:$AP,41,FALSE),"")</f>
        <v/>
      </c>
      <c r="O279" s="328" t="str">
        <f>IFERROR(VLOOKUP(O278,'P1'!$B:$AP,41,FALSE),"")</f>
        <v/>
      </c>
      <c r="P279" s="328" t="str">
        <f>IFERROR(VLOOKUP(P278,'P1'!$B:$AP,41,FALSE),"")</f>
        <v/>
      </c>
      <c r="Q279" s="328" t="str">
        <f>IFERROR(VLOOKUP(Q278,'P1'!$B:$AP,41,FALSE),"")</f>
        <v/>
      </c>
      <c r="R279" s="328" t="str">
        <f>IFERROR(VLOOKUP(R278,'P1'!$B:$AP,41,FALSE),"")</f>
        <v/>
      </c>
      <c r="S279" s="328" t="str">
        <f>IFERROR(VLOOKUP(S278,'P1'!$B:$AP,41,FALSE),"")</f>
        <v/>
      </c>
      <c r="T279" s="328" t="str">
        <f>IFERROR(VLOOKUP(T278,'P1'!$B:$AP,41,FALSE),"")</f>
        <v/>
      </c>
      <c r="U279" s="328" t="str">
        <f>IFERROR(VLOOKUP(U278,'P1'!$B:$AP,41,FALSE),"")</f>
        <v/>
      </c>
      <c r="V279" s="328" t="str">
        <f>IFERROR(VLOOKUP(V278,'P1'!$B:$AP,41,FALSE),"")</f>
        <v/>
      </c>
      <c r="W279" s="328" t="str">
        <f>IFERROR(VLOOKUP(W278,'P1'!$B:$AP,41,FALSE),"")</f>
        <v/>
      </c>
      <c r="X279" s="328" t="str">
        <f>IFERROR(VLOOKUP(X278,'P1'!$B:$AP,41,FALSE),"")</f>
        <v/>
      </c>
      <c r="Y279" s="328" t="str">
        <f>IFERROR(VLOOKUP(Y278,'P1'!$B:$AP,41,FALSE),"")</f>
        <v/>
      </c>
      <c r="Z279" s="328" t="str">
        <f>IFERROR(VLOOKUP(Z278,'P1'!$B:$AP,41,FALSE),"")</f>
        <v/>
      </c>
      <c r="AA279" s="328" t="str">
        <f>IFERROR(VLOOKUP(AA278,'P1'!$B:$AP,41,FALSE),"")</f>
        <v/>
      </c>
      <c r="AB279" s="328" t="str">
        <f>IFERROR(VLOOKUP(AB278,'P1'!$B:$AP,41,FALSE),"")</f>
        <v/>
      </c>
      <c r="AC279" s="328" t="str">
        <f>IFERROR(VLOOKUP(AC278,'P1'!$B:$AP,41,FALSE),"")</f>
        <v/>
      </c>
      <c r="AD279" s="328" t="str">
        <f>IFERROR(VLOOKUP(AD278,'P1'!$B:$AP,41,FALSE),"")</f>
        <v/>
      </c>
      <c r="AE279" s="328" t="str">
        <f>IFERROR(VLOOKUP(AE278,'P1'!$B:$AP,41,FALSE),"")</f>
        <v/>
      </c>
      <c r="AF279" s="328" t="str">
        <f>IFERROR(VLOOKUP(AF278,'P1'!$B:$AP,41,FALSE),"")</f>
        <v/>
      </c>
      <c r="AG279" s="328" t="str">
        <f>IFERROR(VLOOKUP(AG278,'P1'!$B:$AP,41,FALSE),"")</f>
        <v/>
      </c>
      <c r="AH279" s="328" t="str">
        <f>IFERROR(VLOOKUP(AH278,'P1'!$B:$AP,41,FALSE),"")</f>
        <v/>
      </c>
      <c r="AI279" s="328" t="str">
        <f>IFERROR(VLOOKUP(AI278,'P1'!$B:$AP,41,FALSE),"")</f>
        <v/>
      </c>
      <c r="AJ279" s="328" t="str">
        <f>IFERROR(VLOOKUP(AJ278,'P1'!$B:$AP,41,FALSE),"")</f>
        <v/>
      </c>
      <c r="AK279" s="328" t="str">
        <f>IFERROR(VLOOKUP(AK278,'P1'!$B:$AP,41,FALSE),"")</f>
        <v/>
      </c>
      <c r="AL279" s="328" t="str">
        <f>IFERROR(VLOOKUP(AL278,'P1'!$B:$AP,41,FALSE),"")</f>
        <v/>
      </c>
      <c r="AM279" s="328" t="str">
        <f>IFERROR(VLOOKUP(AM278,'P1'!$B:$AP,41,FALSE),"")</f>
        <v/>
      </c>
      <c r="AN279" s="549"/>
      <c r="AO279" s="527"/>
      <c r="AP279" s="553"/>
      <c r="AQ279" s="554"/>
      <c r="AR279" s="527"/>
      <c r="AS279" s="527"/>
      <c r="AT279" s="529"/>
      <c r="AU279" s="326" t="str">
        <f t="shared" ref="AU279" si="332">IFERROR(IF($D278="□",($AO278/$AK$6),($AO278/$AK$8)),"")</f>
        <v/>
      </c>
      <c r="AV279" s="326" t="str">
        <f t="shared" ref="AV279" si="333">IFERROR(IF($D278="□",($AN278/$AO$6),($AN278/$AO$8)),"")</f>
        <v/>
      </c>
      <c r="AX279" s="326" t="s">
        <v>565</v>
      </c>
      <c r="AY279" s="326" t="s">
        <v>565</v>
      </c>
    </row>
    <row r="280" spans="1:51" s="302" customFormat="1" ht="12" customHeight="1">
      <c r="A280" s="532"/>
      <c r="B280" s="535"/>
      <c r="C280" s="538"/>
      <c r="D280" s="541"/>
      <c r="E280" s="323"/>
      <c r="F280" s="546"/>
      <c r="G280" s="547"/>
      <c r="H280" s="327" t="s">
        <v>407</v>
      </c>
      <c r="I280" s="328" t="str">
        <f>IFERROR(VLOOKUP(I278,'P1'!$B:$AP,31,FALSE),"")</f>
        <v/>
      </c>
      <c r="J280" s="328" t="str">
        <f>IFERROR(VLOOKUP(J278,'P1'!$B:$AP,31,FALSE),"")</f>
        <v/>
      </c>
      <c r="K280" s="328" t="str">
        <f>IFERROR(VLOOKUP(K278,'P1'!$B:$AP,31,FALSE),"")</f>
        <v/>
      </c>
      <c r="L280" s="328" t="str">
        <f>IFERROR(VLOOKUP(L278,'P1'!$B:$AP,31,FALSE),"")</f>
        <v/>
      </c>
      <c r="M280" s="328" t="str">
        <f>IFERROR(VLOOKUP(M278,'P1'!$B:$AP,31,FALSE),"")</f>
        <v/>
      </c>
      <c r="N280" s="328" t="str">
        <f>IFERROR(VLOOKUP(N278,'P1'!$B:$AP,31,FALSE),"")</f>
        <v/>
      </c>
      <c r="O280" s="328" t="str">
        <f>IFERROR(VLOOKUP(O278,'P1'!$B:$AP,31,FALSE),"")</f>
        <v/>
      </c>
      <c r="P280" s="328" t="str">
        <f>IFERROR(VLOOKUP(P278,'P1'!$B:$AP,31,FALSE),"")</f>
        <v/>
      </c>
      <c r="Q280" s="328" t="str">
        <f>IFERROR(VLOOKUP(Q278,'P1'!$B:$AP,31,FALSE),"")</f>
        <v/>
      </c>
      <c r="R280" s="328" t="str">
        <f>IFERROR(VLOOKUP(R278,'P1'!$B:$AP,31,FALSE),"")</f>
        <v/>
      </c>
      <c r="S280" s="328" t="str">
        <f>IFERROR(VLOOKUP(S278,'P1'!$B:$AP,31,FALSE),"")</f>
        <v/>
      </c>
      <c r="T280" s="328" t="str">
        <f>IFERROR(VLOOKUP(T278,'P1'!$B:$AP,31,FALSE),"")</f>
        <v/>
      </c>
      <c r="U280" s="328" t="str">
        <f>IFERROR(VLOOKUP(U278,'P1'!$B:$AP,31,FALSE),"")</f>
        <v/>
      </c>
      <c r="V280" s="328" t="str">
        <f>IFERROR(VLOOKUP(V278,'P1'!$B:$AP,31,FALSE),"")</f>
        <v/>
      </c>
      <c r="W280" s="328" t="str">
        <f>IFERROR(VLOOKUP(W278,'P1'!$B:$AP,31,FALSE),"")</f>
        <v/>
      </c>
      <c r="X280" s="328" t="str">
        <f>IFERROR(VLOOKUP(X278,'P1'!$B:$AP,31,FALSE),"")</f>
        <v/>
      </c>
      <c r="Y280" s="328" t="str">
        <f>IFERROR(VLOOKUP(Y278,'P1'!$B:$AP,31,FALSE),"")</f>
        <v/>
      </c>
      <c r="Z280" s="328" t="str">
        <f>IFERROR(VLOOKUP(Z278,'P1'!$B:$AP,31,FALSE),"")</f>
        <v/>
      </c>
      <c r="AA280" s="328" t="str">
        <f>IFERROR(VLOOKUP(AA278,'P1'!$B:$AP,31,FALSE),"")</f>
        <v/>
      </c>
      <c r="AB280" s="328" t="str">
        <f>IFERROR(VLOOKUP(AB278,'P1'!$B:$AP,31,FALSE),"")</f>
        <v/>
      </c>
      <c r="AC280" s="328" t="str">
        <f>IFERROR(VLOOKUP(AC278,'P1'!$B:$AP,31,FALSE),"")</f>
        <v/>
      </c>
      <c r="AD280" s="328" t="str">
        <f>IFERROR(VLOOKUP(AD278,'P1'!$B:$AP,31,FALSE),"")</f>
        <v/>
      </c>
      <c r="AE280" s="328" t="str">
        <f>IFERROR(VLOOKUP(AE278,'P1'!$B:$AP,31,FALSE),"")</f>
        <v/>
      </c>
      <c r="AF280" s="328" t="str">
        <f>IFERROR(VLOOKUP(AF278,'P1'!$B:$AP,31,FALSE),"")</f>
        <v/>
      </c>
      <c r="AG280" s="328" t="str">
        <f>IFERROR(VLOOKUP(AG278,'P1'!$B:$AP,31,FALSE),"")</f>
        <v/>
      </c>
      <c r="AH280" s="328" t="str">
        <f>IFERROR(VLOOKUP(AH278,'P1'!$B:$AP,31,FALSE),"")</f>
        <v/>
      </c>
      <c r="AI280" s="328" t="str">
        <f>IFERROR(VLOOKUP(AI278,'P1'!$B:$AP,31,FALSE),"")</f>
        <v/>
      </c>
      <c r="AJ280" s="328" t="str">
        <f>IFERROR(VLOOKUP(AJ278,'P1'!$B:$AP,31,FALSE),"")</f>
        <v/>
      </c>
      <c r="AK280" s="328" t="str">
        <f>IFERROR(VLOOKUP(AK278,'P1'!$B:$AP,31,FALSE),"")</f>
        <v/>
      </c>
      <c r="AL280" s="328" t="str">
        <f>IFERROR(VLOOKUP(AL278,'P1'!$B:$AP,31,FALSE),"")</f>
        <v/>
      </c>
      <c r="AM280" s="328" t="str">
        <f>IFERROR(VLOOKUP(AM278,'P1'!$B:$AP,31,FALSE),"")</f>
        <v/>
      </c>
      <c r="AN280" s="550"/>
      <c r="AO280" s="528"/>
      <c r="AP280" s="555"/>
      <c r="AQ280" s="556"/>
      <c r="AR280" s="528"/>
      <c r="AS280" s="528"/>
      <c r="AT280" s="529"/>
      <c r="AU280" s="329"/>
      <c r="AV280" s="329"/>
      <c r="AX280" s="329"/>
      <c r="AY280" s="329"/>
    </row>
    <row r="281" spans="1:51" s="302" customFormat="1" ht="12" customHeight="1">
      <c r="A281" s="530">
        <v>87</v>
      </c>
      <c r="B281" s="533"/>
      <c r="C281" s="536"/>
      <c r="D281" s="539" t="s">
        <v>400</v>
      </c>
      <c r="E281" s="319"/>
      <c r="F281" s="542"/>
      <c r="G281" s="543"/>
      <c r="H281" s="320" t="s">
        <v>401</v>
      </c>
      <c r="I281" s="321"/>
      <c r="J281" s="321"/>
      <c r="K281" s="321"/>
      <c r="L281" s="321"/>
      <c r="M281" s="321"/>
      <c r="N281" s="321"/>
      <c r="O281" s="321"/>
      <c r="P281" s="321"/>
      <c r="Q281" s="321"/>
      <c r="R281" s="321"/>
      <c r="S281" s="321"/>
      <c r="T281" s="321"/>
      <c r="U281" s="321"/>
      <c r="V281" s="321"/>
      <c r="W281" s="321"/>
      <c r="X281" s="321"/>
      <c r="Y281" s="321"/>
      <c r="Z281" s="321"/>
      <c r="AA281" s="321"/>
      <c r="AB281" s="321"/>
      <c r="AC281" s="321"/>
      <c r="AD281" s="321"/>
      <c r="AE281" s="321"/>
      <c r="AF281" s="321"/>
      <c r="AG281" s="321"/>
      <c r="AH281" s="321"/>
      <c r="AI281" s="321"/>
      <c r="AJ281" s="321"/>
      <c r="AK281" s="321"/>
      <c r="AL281" s="321"/>
      <c r="AM281" s="321"/>
      <c r="AN281" s="548">
        <f t="shared" ref="AN281" si="334">IF(LEFT($AN$1,6)="共同生活援助",SUM(I282:AM282),SUM(I282:AM283))</f>
        <v>0</v>
      </c>
      <c r="AO281" s="526">
        <f>IF($AN$3="４週",AN281/4,AN281/(DAY(EOMONTH($I$21,0))/7))</f>
        <v>0</v>
      </c>
      <c r="AP281" s="551"/>
      <c r="AQ281" s="552"/>
      <c r="AR281" s="526" t="str">
        <f t="shared" ref="AR281" si="335">IF($AN$3="４週",AU282,AV282)</f>
        <v/>
      </c>
      <c r="AS281" s="526"/>
      <c r="AT281" s="529"/>
      <c r="AU281" s="322" t="s">
        <v>402</v>
      </c>
      <c r="AV281" s="322" t="s">
        <v>403</v>
      </c>
      <c r="AX281" s="322" t="s">
        <v>404</v>
      </c>
      <c r="AY281" s="322" t="s">
        <v>405</v>
      </c>
    </row>
    <row r="282" spans="1:51" s="302" customFormat="1" ht="12" customHeight="1">
      <c r="A282" s="531"/>
      <c r="B282" s="534"/>
      <c r="C282" s="537"/>
      <c r="D282" s="540"/>
      <c r="E282" s="323"/>
      <c r="F282" s="544"/>
      <c r="G282" s="545"/>
      <c r="H282" s="324" t="s">
        <v>406</v>
      </c>
      <c r="I282" s="328" t="str">
        <f>IFERROR(VLOOKUP(I281,'P1'!$B:$AP,41,FALSE),"")</f>
        <v/>
      </c>
      <c r="J282" s="328" t="str">
        <f>IFERROR(VLOOKUP(J281,'P1'!$B:$AP,41,FALSE),"")</f>
        <v/>
      </c>
      <c r="K282" s="328" t="str">
        <f>IFERROR(VLOOKUP(K281,'P1'!$B:$AP,41,FALSE),"")</f>
        <v/>
      </c>
      <c r="L282" s="328" t="str">
        <f>IFERROR(VLOOKUP(L281,'P1'!$B:$AP,41,FALSE),"")</f>
        <v/>
      </c>
      <c r="M282" s="328" t="str">
        <f>IFERROR(VLOOKUP(M281,'P1'!$B:$AP,41,FALSE),"")</f>
        <v/>
      </c>
      <c r="N282" s="328" t="str">
        <f>IFERROR(VLOOKUP(N281,'P1'!$B:$AP,41,FALSE),"")</f>
        <v/>
      </c>
      <c r="O282" s="328" t="str">
        <f>IFERROR(VLOOKUP(O281,'P1'!$B:$AP,41,FALSE),"")</f>
        <v/>
      </c>
      <c r="P282" s="328" t="str">
        <f>IFERROR(VLOOKUP(P281,'P1'!$B:$AP,41,FALSE),"")</f>
        <v/>
      </c>
      <c r="Q282" s="328" t="str">
        <f>IFERROR(VLOOKUP(Q281,'P1'!$B:$AP,41,FALSE),"")</f>
        <v/>
      </c>
      <c r="R282" s="328" t="str">
        <f>IFERROR(VLOOKUP(R281,'P1'!$B:$AP,41,FALSE),"")</f>
        <v/>
      </c>
      <c r="S282" s="328" t="str">
        <f>IFERROR(VLOOKUP(S281,'P1'!$B:$AP,41,FALSE),"")</f>
        <v/>
      </c>
      <c r="T282" s="328" t="str">
        <f>IFERROR(VLOOKUP(T281,'P1'!$B:$AP,41,FALSE),"")</f>
        <v/>
      </c>
      <c r="U282" s="328" t="str">
        <f>IFERROR(VLOOKUP(U281,'P1'!$B:$AP,41,FALSE),"")</f>
        <v/>
      </c>
      <c r="V282" s="328" t="str">
        <f>IFERROR(VLOOKUP(V281,'P1'!$B:$AP,41,FALSE),"")</f>
        <v/>
      </c>
      <c r="W282" s="328" t="str">
        <f>IFERROR(VLOOKUP(W281,'P1'!$B:$AP,41,FALSE),"")</f>
        <v/>
      </c>
      <c r="X282" s="328" t="str">
        <f>IFERROR(VLOOKUP(X281,'P1'!$B:$AP,41,FALSE),"")</f>
        <v/>
      </c>
      <c r="Y282" s="328" t="str">
        <f>IFERROR(VLOOKUP(Y281,'P1'!$B:$AP,41,FALSE),"")</f>
        <v/>
      </c>
      <c r="Z282" s="328" t="str">
        <f>IFERROR(VLOOKUP(Z281,'P1'!$B:$AP,41,FALSE),"")</f>
        <v/>
      </c>
      <c r="AA282" s="328" t="str">
        <f>IFERROR(VLOOKUP(AA281,'P1'!$B:$AP,41,FALSE),"")</f>
        <v/>
      </c>
      <c r="AB282" s="328" t="str">
        <f>IFERROR(VLOOKUP(AB281,'P1'!$B:$AP,41,FALSE),"")</f>
        <v/>
      </c>
      <c r="AC282" s="328" t="str">
        <f>IFERROR(VLOOKUP(AC281,'P1'!$B:$AP,41,FALSE),"")</f>
        <v/>
      </c>
      <c r="AD282" s="328" t="str">
        <f>IFERROR(VLOOKUP(AD281,'P1'!$B:$AP,41,FALSE),"")</f>
        <v/>
      </c>
      <c r="AE282" s="328" t="str">
        <f>IFERROR(VLOOKUP(AE281,'P1'!$B:$AP,41,FALSE),"")</f>
        <v/>
      </c>
      <c r="AF282" s="328" t="str">
        <f>IFERROR(VLOOKUP(AF281,'P1'!$B:$AP,41,FALSE),"")</f>
        <v/>
      </c>
      <c r="AG282" s="328" t="str">
        <f>IFERROR(VLOOKUP(AG281,'P1'!$B:$AP,41,FALSE),"")</f>
        <v/>
      </c>
      <c r="AH282" s="328" t="str">
        <f>IFERROR(VLOOKUP(AH281,'P1'!$B:$AP,41,FALSE),"")</f>
        <v/>
      </c>
      <c r="AI282" s="328" t="str">
        <f>IFERROR(VLOOKUP(AI281,'P1'!$B:$AP,41,FALSE),"")</f>
        <v/>
      </c>
      <c r="AJ282" s="328" t="str">
        <f>IFERROR(VLOOKUP(AJ281,'P1'!$B:$AP,41,FALSE),"")</f>
        <v/>
      </c>
      <c r="AK282" s="328" t="str">
        <f>IFERROR(VLOOKUP(AK281,'P1'!$B:$AP,41,FALSE),"")</f>
        <v/>
      </c>
      <c r="AL282" s="328" t="str">
        <f>IFERROR(VLOOKUP(AL281,'P1'!$B:$AP,41,FALSE),"")</f>
        <v/>
      </c>
      <c r="AM282" s="328" t="str">
        <f>IFERROR(VLOOKUP(AM281,'P1'!$B:$AP,41,FALSE),"")</f>
        <v/>
      </c>
      <c r="AN282" s="549"/>
      <c r="AO282" s="527"/>
      <c r="AP282" s="553"/>
      <c r="AQ282" s="554"/>
      <c r="AR282" s="527"/>
      <c r="AS282" s="527"/>
      <c r="AT282" s="529"/>
      <c r="AU282" s="326" t="str">
        <f t="shared" ref="AU282" si="336">IFERROR(IF($D281="□",($AO281/$AK$6),($AO281/$AK$8)),"")</f>
        <v/>
      </c>
      <c r="AV282" s="326" t="str">
        <f t="shared" ref="AV282" si="337">IFERROR(IF($D281="□",($AN281/$AO$6),($AN281/$AO$8)),"")</f>
        <v/>
      </c>
      <c r="AX282" s="326" t="s">
        <v>565</v>
      </c>
      <c r="AY282" s="326" t="s">
        <v>565</v>
      </c>
    </row>
    <row r="283" spans="1:51" s="302" customFormat="1" ht="12" customHeight="1">
      <c r="A283" s="532"/>
      <c r="B283" s="535"/>
      <c r="C283" s="538"/>
      <c r="D283" s="541"/>
      <c r="E283" s="323"/>
      <c r="F283" s="546"/>
      <c r="G283" s="547"/>
      <c r="H283" s="327" t="s">
        <v>407</v>
      </c>
      <c r="I283" s="328" t="str">
        <f>IFERROR(VLOOKUP(I281,'P1'!$B:$AP,31,FALSE),"")</f>
        <v/>
      </c>
      <c r="J283" s="328" t="str">
        <f>IFERROR(VLOOKUP(J281,'P1'!$B:$AP,31,FALSE),"")</f>
        <v/>
      </c>
      <c r="K283" s="328" t="str">
        <f>IFERROR(VLOOKUP(K281,'P1'!$B:$AP,31,FALSE),"")</f>
        <v/>
      </c>
      <c r="L283" s="328" t="str">
        <f>IFERROR(VLOOKUP(L281,'P1'!$B:$AP,31,FALSE),"")</f>
        <v/>
      </c>
      <c r="M283" s="328" t="str">
        <f>IFERROR(VLOOKUP(M281,'P1'!$B:$AP,31,FALSE),"")</f>
        <v/>
      </c>
      <c r="N283" s="328" t="str">
        <f>IFERROR(VLOOKUP(N281,'P1'!$B:$AP,31,FALSE),"")</f>
        <v/>
      </c>
      <c r="O283" s="328" t="str">
        <f>IFERROR(VLOOKUP(O281,'P1'!$B:$AP,31,FALSE),"")</f>
        <v/>
      </c>
      <c r="P283" s="328" t="str">
        <f>IFERROR(VLOOKUP(P281,'P1'!$B:$AP,31,FALSE),"")</f>
        <v/>
      </c>
      <c r="Q283" s="328" t="str">
        <f>IFERROR(VLOOKUP(Q281,'P1'!$B:$AP,31,FALSE),"")</f>
        <v/>
      </c>
      <c r="R283" s="328" t="str">
        <f>IFERROR(VLOOKUP(R281,'P1'!$B:$AP,31,FALSE),"")</f>
        <v/>
      </c>
      <c r="S283" s="328" t="str">
        <f>IFERROR(VLOOKUP(S281,'P1'!$B:$AP,31,FALSE),"")</f>
        <v/>
      </c>
      <c r="T283" s="328" t="str">
        <f>IFERROR(VLOOKUP(T281,'P1'!$B:$AP,31,FALSE),"")</f>
        <v/>
      </c>
      <c r="U283" s="328" t="str">
        <f>IFERROR(VLOOKUP(U281,'P1'!$B:$AP,31,FALSE),"")</f>
        <v/>
      </c>
      <c r="V283" s="328" t="str">
        <f>IFERROR(VLOOKUP(V281,'P1'!$B:$AP,31,FALSE),"")</f>
        <v/>
      </c>
      <c r="W283" s="328" t="str">
        <f>IFERROR(VLOOKUP(W281,'P1'!$B:$AP,31,FALSE),"")</f>
        <v/>
      </c>
      <c r="X283" s="328" t="str">
        <f>IFERROR(VLOOKUP(X281,'P1'!$B:$AP,31,FALSE),"")</f>
        <v/>
      </c>
      <c r="Y283" s="328" t="str">
        <f>IFERROR(VLOOKUP(Y281,'P1'!$B:$AP,31,FALSE),"")</f>
        <v/>
      </c>
      <c r="Z283" s="328" t="str">
        <f>IFERROR(VLOOKUP(Z281,'P1'!$B:$AP,31,FALSE),"")</f>
        <v/>
      </c>
      <c r="AA283" s="328" t="str">
        <f>IFERROR(VLOOKUP(AA281,'P1'!$B:$AP,31,FALSE),"")</f>
        <v/>
      </c>
      <c r="AB283" s="328" t="str">
        <f>IFERROR(VLOOKUP(AB281,'P1'!$B:$AP,31,FALSE),"")</f>
        <v/>
      </c>
      <c r="AC283" s="328" t="str">
        <f>IFERROR(VLOOKUP(AC281,'P1'!$B:$AP,31,FALSE),"")</f>
        <v/>
      </c>
      <c r="AD283" s="328" t="str">
        <f>IFERROR(VLOOKUP(AD281,'P1'!$B:$AP,31,FALSE),"")</f>
        <v/>
      </c>
      <c r="AE283" s="328" t="str">
        <f>IFERROR(VLOOKUP(AE281,'P1'!$B:$AP,31,FALSE),"")</f>
        <v/>
      </c>
      <c r="AF283" s="328" t="str">
        <f>IFERROR(VLOOKUP(AF281,'P1'!$B:$AP,31,FALSE),"")</f>
        <v/>
      </c>
      <c r="AG283" s="328" t="str">
        <f>IFERROR(VLOOKUP(AG281,'P1'!$B:$AP,31,FALSE),"")</f>
        <v/>
      </c>
      <c r="AH283" s="328" t="str">
        <f>IFERROR(VLOOKUP(AH281,'P1'!$B:$AP,31,FALSE),"")</f>
        <v/>
      </c>
      <c r="AI283" s="328" t="str">
        <f>IFERROR(VLOOKUP(AI281,'P1'!$B:$AP,31,FALSE),"")</f>
        <v/>
      </c>
      <c r="AJ283" s="328" t="str">
        <f>IFERROR(VLOOKUP(AJ281,'P1'!$B:$AP,31,FALSE),"")</f>
        <v/>
      </c>
      <c r="AK283" s="328" t="str">
        <f>IFERROR(VLOOKUP(AK281,'P1'!$B:$AP,31,FALSE),"")</f>
        <v/>
      </c>
      <c r="AL283" s="328" t="str">
        <f>IFERROR(VLOOKUP(AL281,'P1'!$B:$AP,31,FALSE),"")</f>
        <v/>
      </c>
      <c r="AM283" s="328" t="str">
        <f>IFERROR(VLOOKUP(AM281,'P1'!$B:$AP,31,FALSE),"")</f>
        <v/>
      </c>
      <c r="AN283" s="550"/>
      <c r="AO283" s="528"/>
      <c r="AP283" s="555"/>
      <c r="AQ283" s="556"/>
      <c r="AR283" s="528"/>
      <c r="AS283" s="528"/>
      <c r="AT283" s="529"/>
      <c r="AU283" s="329"/>
      <c r="AV283" s="329"/>
      <c r="AX283" s="329"/>
      <c r="AY283" s="329"/>
    </row>
    <row r="284" spans="1:51" s="302" customFormat="1" ht="12" customHeight="1">
      <c r="A284" s="530">
        <v>88</v>
      </c>
      <c r="B284" s="533"/>
      <c r="C284" s="567"/>
      <c r="D284" s="539" t="s">
        <v>400</v>
      </c>
      <c r="E284" s="319"/>
      <c r="F284" s="542"/>
      <c r="G284" s="543"/>
      <c r="H284" s="320" t="s">
        <v>401</v>
      </c>
      <c r="I284" s="321"/>
      <c r="J284" s="321"/>
      <c r="K284" s="321"/>
      <c r="L284" s="321"/>
      <c r="M284" s="321"/>
      <c r="N284" s="321"/>
      <c r="O284" s="321"/>
      <c r="P284" s="321"/>
      <c r="Q284" s="321"/>
      <c r="R284" s="321"/>
      <c r="S284" s="321"/>
      <c r="T284" s="321"/>
      <c r="U284" s="321"/>
      <c r="V284" s="321"/>
      <c r="W284" s="321"/>
      <c r="X284" s="321"/>
      <c r="Y284" s="321"/>
      <c r="Z284" s="321"/>
      <c r="AA284" s="321"/>
      <c r="AB284" s="321"/>
      <c r="AC284" s="321"/>
      <c r="AD284" s="321"/>
      <c r="AE284" s="321"/>
      <c r="AF284" s="321"/>
      <c r="AG284" s="321"/>
      <c r="AH284" s="321"/>
      <c r="AI284" s="321"/>
      <c r="AJ284" s="321"/>
      <c r="AK284" s="321"/>
      <c r="AL284" s="321"/>
      <c r="AM284" s="321"/>
      <c r="AN284" s="548">
        <f t="shared" ref="AN284" si="338">IF(LEFT($AN$1,6)="共同生活援助",SUM(I285:AM285),SUM(I285:AM286))</f>
        <v>0</v>
      </c>
      <c r="AO284" s="526">
        <f>IF($AN$3="４週",AN284/4,AN284/(DAY(EOMONTH($I$21,0))/7))</f>
        <v>0</v>
      </c>
      <c r="AP284" s="551"/>
      <c r="AQ284" s="552"/>
      <c r="AR284" s="526" t="str">
        <f t="shared" ref="AR284" si="339">IF($AN$3="４週",AU285,AV285)</f>
        <v/>
      </c>
      <c r="AS284" s="526"/>
      <c r="AT284" s="529"/>
      <c r="AU284" s="322" t="s">
        <v>402</v>
      </c>
      <c r="AV284" s="322" t="s">
        <v>403</v>
      </c>
      <c r="AX284" s="322" t="s">
        <v>404</v>
      </c>
      <c r="AY284" s="322" t="s">
        <v>405</v>
      </c>
    </row>
    <row r="285" spans="1:51" s="302" customFormat="1" ht="12" customHeight="1">
      <c r="A285" s="531"/>
      <c r="B285" s="534"/>
      <c r="C285" s="568"/>
      <c r="D285" s="540"/>
      <c r="E285" s="323"/>
      <c r="F285" s="544"/>
      <c r="G285" s="545"/>
      <c r="H285" s="324" t="s">
        <v>406</v>
      </c>
      <c r="I285" s="328" t="str">
        <f>IFERROR(VLOOKUP(I284,'P1'!$B:$AP,41,FALSE),"")</f>
        <v/>
      </c>
      <c r="J285" s="328" t="str">
        <f>IFERROR(VLOOKUP(J284,'P1'!$B:$AP,41,FALSE),"")</f>
        <v/>
      </c>
      <c r="K285" s="328" t="str">
        <f>IFERROR(VLOOKUP(K284,'P1'!$B:$AP,41,FALSE),"")</f>
        <v/>
      </c>
      <c r="L285" s="328" t="str">
        <f>IFERROR(VLOOKUP(L284,'P1'!$B:$AP,41,FALSE),"")</f>
        <v/>
      </c>
      <c r="M285" s="328" t="str">
        <f>IFERROR(VLOOKUP(M284,'P1'!$B:$AP,41,FALSE),"")</f>
        <v/>
      </c>
      <c r="N285" s="328" t="str">
        <f>IFERROR(VLOOKUP(N284,'P1'!$B:$AP,41,FALSE),"")</f>
        <v/>
      </c>
      <c r="O285" s="328" t="str">
        <f>IFERROR(VLOOKUP(O284,'P1'!$B:$AP,41,FALSE),"")</f>
        <v/>
      </c>
      <c r="P285" s="328" t="str">
        <f>IFERROR(VLOOKUP(P284,'P1'!$B:$AP,41,FALSE),"")</f>
        <v/>
      </c>
      <c r="Q285" s="328" t="str">
        <f>IFERROR(VLOOKUP(Q284,'P1'!$B:$AP,41,FALSE),"")</f>
        <v/>
      </c>
      <c r="R285" s="328" t="str">
        <f>IFERROR(VLOOKUP(R284,'P1'!$B:$AP,41,FALSE),"")</f>
        <v/>
      </c>
      <c r="S285" s="328" t="str">
        <f>IFERROR(VLOOKUP(S284,'P1'!$B:$AP,41,FALSE),"")</f>
        <v/>
      </c>
      <c r="T285" s="328" t="str">
        <f>IFERROR(VLOOKUP(T284,'P1'!$B:$AP,41,FALSE),"")</f>
        <v/>
      </c>
      <c r="U285" s="328" t="str">
        <f>IFERROR(VLOOKUP(U284,'P1'!$B:$AP,41,FALSE),"")</f>
        <v/>
      </c>
      <c r="V285" s="328" t="str">
        <f>IFERROR(VLOOKUP(V284,'P1'!$B:$AP,41,FALSE),"")</f>
        <v/>
      </c>
      <c r="W285" s="328" t="str">
        <f>IFERROR(VLOOKUP(W284,'P1'!$B:$AP,41,FALSE),"")</f>
        <v/>
      </c>
      <c r="X285" s="328" t="str">
        <f>IFERROR(VLOOKUP(X284,'P1'!$B:$AP,41,FALSE),"")</f>
        <v/>
      </c>
      <c r="Y285" s="328" t="str">
        <f>IFERROR(VLOOKUP(Y284,'P1'!$B:$AP,41,FALSE),"")</f>
        <v/>
      </c>
      <c r="Z285" s="328" t="str">
        <f>IFERROR(VLOOKUP(Z284,'P1'!$B:$AP,41,FALSE),"")</f>
        <v/>
      </c>
      <c r="AA285" s="328" t="str">
        <f>IFERROR(VLOOKUP(AA284,'P1'!$B:$AP,41,FALSE),"")</f>
        <v/>
      </c>
      <c r="AB285" s="328" t="str">
        <f>IFERROR(VLOOKUP(AB284,'P1'!$B:$AP,41,FALSE),"")</f>
        <v/>
      </c>
      <c r="AC285" s="328" t="str">
        <f>IFERROR(VLOOKUP(AC284,'P1'!$B:$AP,41,FALSE),"")</f>
        <v/>
      </c>
      <c r="AD285" s="328" t="str">
        <f>IFERROR(VLOOKUP(AD284,'P1'!$B:$AP,41,FALSE),"")</f>
        <v/>
      </c>
      <c r="AE285" s="328" t="str">
        <f>IFERROR(VLOOKUP(AE284,'P1'!$B:$AP,41,FALSE),"")</f>
        <v/>
      </c>
      <c r="AF285" s="328" t="str">
        <f>IFERROR(VLOOKUP(AF284,'P1'!$B:$AP,41,FALSE),"")</f>
        <v/>
      </c>
      <c r="AG285" s="328" t="str">
        <f>IFERROR(VLOOKUP(AG284,'P1'!$B:$AP,41,FALSE),"")</f>
        <v/>
      </c>
      <c r="AH285" s="328" t="str">
        <f>IFERROR(VLOOKUP(AH284,'P1'!$B:$AP,41,FALSE),"")</f>
        <v/>
      </c>
      <c r="AI285" s="328" t="str">
        <f>IFERROR(VLOOKUP(AI284,'P1'!$B:$AP,41,FALSE),"")</f>
        <v/>
      </c>
      <c r="AJ285" s="328" t="str">
        <f>IFERROR(VLOOKUP(AJ284,'P1'!$B:$AP,41,FALSE),"")</f>
        <v/>
      </c>
      <c r="AK285" s="328" t="str">
        <f>IFERROR(VLOOKUP(AK284,'P1'!$B:$AP,41,FALSE),"")</f>
        <v/>
      </c>
      <c r="AL285" s="328" t="str">
        <f>IFERROR(VLOOKUP(AL284,'P1'!$B:$AP,41,FALSE),"")</f>
        <v/>
      </c>
      <c r="AM285" s="328" t="str">
        <f>IFERROR(VLOOKUP(AM284,'P1'!$B:$AP,41,FALSE),"")</f>
        <v/>
      </c>
      <c r="AN285" s="549"/>
      <c r="AO285" s="527"/>
      <c r="AP285" s="553"/>
      <c r="AQ285" s="554"/>
      <c r="AR285" s="527"/>
      <c r="AS285" s="527"/>
      <c r="AT285" s="529"/>
      <c r="AU285" s="326" t="str">
        <f t="shared" ref="AU285" si="340">IFERROR(IF($D284="□",($AO284/$AK$6),($AO284/$AK$8)),"")</f>
        <v/>
      </c>
      <c r="AV285" s="326" t="str">
        <f t="shared" ref="AV285" si="341">IFERROR(IF($D284="□",($AN284/$AO$6),($AN284/$AO$8)),"")</f>
        <v/>
      </c>
      <c r="AX285" s="326" t="s">
        <v>565</v>
      </c>
      <c r="AY285" s="326" t="s">
        <v>565</v>
      </c>
    </row>
    <row r="286" spans="1:51" s="302" customFormat="1" ht="12" customHeight="1">
      <c r="A286" s="532"/>
      <c r="B286" s="535"/>
      <c r="C286" s="569"/>
      <c r="D286" s="541"/>
      <c r="E286" s="323"/>
      <c r="F286" s="546"/>
      <c r="G286" s="547"/>
      <c r="H286" s="327" t="s">
        <v>407</v>
      </c>
      <c r="I286" s="328" t="str">
        <f>IFERROR(VLOOKUP(I284,'P1'!$B:$AP,31,FALSE),"")</f>
        <v/>
      </c>
      <c r="J286" s="328" t="str">
        <f>IFERROR(VLOOKUP(J284,'P1'!$B:$AP,31,FALSE),"")</f>
        <v/>
      </c>
      <c r="K286" s="328" t="str">
        <f>IFERROR(VLOOKUP(K284,'P1'!$B:$AP,31,FALSE),"")</f>
        <v/>
      </c>
      <c r="L286" s="328" t="str">
        <f>IFERROR(VLOOKUP(L284,'P1'!$B:$AP,31,FALSE),"")</f>
        <v/>
      </c>
      <c r="M286" s="328" t="str">
        <f>IFERROR(VLOOKUP(M284,'P1'!$B:$AP,31,FALSE),"")</f>
        <v/>
      </c>
      <c r="N286" s="328" t="str">
        <f>IFERROR(VLOOKUP(N284,'P1'!$B:$AP,31,FALSE),"")</f>
        <v/>
      </c>
      <c r="O286" s="328" t="str">
        <f>IFERROR(VLOOKUP(O284,'P1'!$B:$AP,31,FALSE),"")</f>
        <v/>
      </c>
      <c r="P286" s="328" t="str">
        <f>IFERROR(VLOOKUP(P284,'P1'!$B:$AP,31,FALSE),"")</f>
        <v/>
      </c>
      <c r="Q286" s="328" t="str">
        <f>IFERROR(VLOOKUP(Q284,'P1'!$B:$AP,31,FALSE),"")</f>
        <v/>
      </c>
      <c r="R286" s="328" t="str">
        <f>IFERROR(VLOOKUP(R284,'P1'!$B:$AP,31,FALSE),"")</f>
        <v/>
      </c>
      <c r="S286" s="328" t="str">
        <f>IFERROR(VLOOKUP(S284,'P1'!$B:$AP,31,FALSE),"")</f>
        <v/>
      </c>
      <c r="T286" s="328" t="str">
        <f>IFERROR(VLOOKUP(T284,'P1'!$B:$AP,31,FALSE),"")</f>
        <v/>
      </c>
      <c r="U286" s="328" t="str">
        <f>IFERROR(VLOOKUP(U284,'P1'!$B:$AP,31,FALSE),"")</f>
        <v/>
      </c>
      <c r="V286" s="328" t="str">
        <f>IFERROR(VLOOKUP(V284,'P1'!$B:$AP,31,FALSE),"")</f>
        <v/>
      </c>
      <c r="W286" s="328" t="str">
        <f>IFERROR(VLOOKUP(W284,'P1'!$B:$AP,31,FALSE),"")</f>
        <v/>
      </c>
      <c r="X286" s="328" t="str">
        <f>IFERROR(VLOOKUP(X284,'P1'!$B:$AP,31,FALSE),"")</f>
        <v/>
      </c>
      <c r="Y286" s="328" t="str">
        <f>IFERROR(VLOOKUP(Y284,'P1'!$B:$AP,31,FALSE),"")</f>
        <v/>
      </c>
      <c r="Z286" s="328" t="str">
        <f>IFERROR(VLOOKUP(Z284,'P1'!$B:$AP,31,FALSE),"")</f>
        <v/>
      </c>
      <c r="AA286" s="328" t="str">
        <f>IFERROR(VLOOKUP(AA284,'P1'!$B:$AP,31,FALSE),"")</f>
        <v/>
      </c>
      <c r="AB286" s="328" t="str">
        <f>IFERROR(VLOOKUP(AB284,'P1'!$B:$AP,31,FALSE),"")</f>
        <v/>
      </c>
      <c r="AC286" s="328" t="str">
        <f>IFERROR(VLOOKUP(AC284,'P1'!$B:$AP,31,FALSE),"")</f>
        <v/>
      </c>
      <c r="AD286" s="328" t="str">
        <f>IFERROR(VLOOKUP(AD284,'P1'!$B:$AP,31,FALSE),"")</f>
        <v/>
      </c>
      <c r="AE286" s="328" t="str">
        <f>IFERROR(VLOOKUP(AE284,'P1'!$B:$AP,31,FALSE),"")</f>
        <v/>
      </c>
      <c r="AF286" s="328" t="str">
        <f>IFERROR(VLOOKUP(AF284,'P1'!$B:$AP,31,FALSE),"")</f>
        <v/>
      </c>
      <c r="AG286" s="328" t="str">
        <f>IFERROR(VLOOKUP(AG284,'P1'!$B:$AP,31,FALSE),"")</f>
        <v/>
      </c>
      <c r="AH286" s="328" t="str">
        <f>IFERROR(VLOOKUP(AH284,'P1'!$B:$AP,31,FALSE),"")</f>
        <v/>
      </c>
      <c r="AI286" s="328" t="str">
        <f>IFERROR(VLOOKUP(AI284,'P1'!$B:$AP,31,FALSE),"")</f>
        <v/>
      </c>
      <c r="AJ286" s="328" t="str">
        <f>IFERROR(VLOOKUP(AJ284,'P1'!$B:$AP,31,FALSE),"")</f>
        <v/>
      </c>
      <c r="AK286" s="328" t="str">
        <f>IFERROR(VLOOKUP(AK284,'P1'!$B:$AP,31,FALSE),"")</f>
        <v/>
      </c>
      <c r="AL286" s="328" t="str">
        <f>IFERROR(VLOOKUP(AL284,'P1'!$B:$AP,31,FALSE),"")</f>
        <v/>
      </c>
      <c r="AM286" s="328" t="str">
        <f>IFERROR(VLOOKUP(AM284,'P1'!$B:$AP,31,FALSE),"")</f>
        <v/>
      </c>
      <c r="AN286" s="550"/>
      <c r="AO286" s="528"/>
      <c r="AP286" s="555"/>
      <c r="AQ286" s="556"/>
      <c r="AR286" s="528"/>
      <c r="AS286" s="528"/>
      <c r="AT286" s="529"/>
      <c r="AU286" s="329"/>
      <c r="AV286" s="329"/>
      <c r="AX286" s="329"/>
      <c r="AY286" s="329"/>
    </row>
    <row r="287" spans="1:51" s="302" customFormat="1" ht="12" customHeight="1">
      <c r="A287" s="530">
        <v>89</v>
      </c>
      <c r="B287" s="533"/>
      <c r="C287" s="536"/>
      <c r="D287" s="539" t="s">
        <v>400</v>
      </c>
      <c r="E287" s="319"/>
      <c r="F287" s="542"/>
      <c r="G287" s="543"/>
      <c r="H287" s="320" t="s">
        <v>401</v>
      </c>
      <c r="I287" s="321"/>
      <c r="J287" s="321"/>
      <c r="K287" s="321"/>
      <c r="L287" s="321"/>
      <c r="M287" s="321"/>
      <c r="N287" s="321"/>
      <c r="O287" s="321"/>
      <c r="P287" s="321"/>
      <c r="Q287" s="321"/>
      <c r="R287" s="321"/>
      <c r="S287" s="321"/>
      <c r="T287" s="321"/>
      <c r="U287" s="321"/>
      <c r="V287" s="321"/>
      <c r="W287" s="321"/>
      <c r="X287" s="321"/>
      <c r="Y287" s="321"/>
      <c r="Z287" s="321"/>
      <c r="AA287" s="321"/>
      <c r="AB287" s="321"/>
      <c r="AC287" s="321"/>
      <c r="AD287" s="321"/>
      <c r="AE287" s="321"/>
      <c r="AF287" s="321"/>
      <c r="AG287" s="321"/>
      <c r="AH287" s="321"/>
      <c r="AI287" s="321"/>
      <c r="AJ287" s="321"/>
      <c r="AK287" s="321"/>
      <c r="AL287" s="321"/>
      <c r="AM287" s="321"/>
      <c r="AN287" s="548">
        <f t="shared" ref="AN287" si="342">IF(LEFT($AN$1,6)="共同生活援助",SUM(I288:AM288),SUM(I288:AM289))</f>
        <v>0</v>
      </c>
      <c r="AO287" s="526">
        <f>IF($AN$3="４週",AN287/4,AN287/(DAY(EOMONTH($I$21,0))/7))</f>
        <v>0</v>
      </c>
      <c r="AP287" s="551"/>
      <c r="AQ287" s="552"/>
      <c r="AR287" s="526" t="str">
        <f t="shared" ref="AR287" si="343">IF($AN$3="４週",AU288,AV288)</f>
        <v/>
      </c>
      <c r="AS287" s="526"/>
      <c r="AT287" s="529"/>
      <c r="AU287" s="322" t="s">
        <v>402</v>
      </c>
      <c r="AV287" s="322" t="s">
        <v>403</v>
      </c>
      <c r="AX287" s="322" t="s">
        <v>404</v>
      </c>
      <c r="AY287" s="322" t="s">
        <v>405</v>
      </c>
    </row>
    <row r="288" spans="1:51" s="302" customFormat="1" ht="12" customHeight="1">
      <c r="A288" s="531"/>
      <c r="B288" s="534"/>
      <c r="C288" s="537"/>
      <c r="D288" s="540"/>
      <c r="E288" s="323"/>
      <c r="F288" s="544"/>
      <c r="G288" s="545"/>
      <c r="H288" s="324" t="s">
        <v>406</v>
      </c>
      <c r="I288" s="328" t="str">
        <f>IFERROR(VLOOKUP(I287,'P1'!$B:$AP,41,FALSE),"")</f>
        <v/>
      </c>
      <c r="J288" s="328" t="str">
        <f>IFERROR(VLOOKUP(J287,'P1'!$B:$AP,41,FALSE),"")</f>
        <v/>
      </c>
      <c r="K288" s="328" t="str">
        <f>IFERROR(VLOOKUP(K287,'P1'!$B:$AP,41,FALSE),"")</f>
        <v/>
      </c>
      <c r="L288" s="328" t="str">
        <f>IFERROR(VLOOKUP(L287,'P1'!$B:$AP,41,FALSE),"")</f>
        <v/>
      </c>
      <c r="M288" s="328" t="str">
        <f>IFERROR(VLOOKUP(M287,'P1'!$B:$AP,41,FALSE),"")</f>
        <v/>
      </c>
      <c r="N288" s="328" t="str">
        <f>IFERROR(VLOOKUP(N287,'P1'!$B:$AP,41,FALSE),"")</f>
        <v/>
      </c>
      <c r="O288" s="328" t="str">
        <f>IFERROR(VLOOKUP(O287,'P1'!$B:$AP,41,FALSE),"")</f>
        <v/>
      </c>
      <c r="P288" s="328" t="str">
        <f>IFERROR(VLOOKUP(P287,'P1'!$B:$AP,41,FALSE),"")</f>
        <v/>
      </c>
      <c r="Q288" s="328" t="str">
        <f>IFERROR(VLOOKUP(Q287,'P1'!$B:$AP,41,FALSE),"")</f>
        <v/>
      </c>
      <c r="R288" s="328" t="str">
        <f>IFERROR(VLOOKUP(R287,'P1'!$B:$AP,41,FALSE),"")</f>
        <v/>
      </c>
      <c r="S288" s="328" t="str">
        <f>IFERROR(VLOOKUP(S287,'P1'!$B:$AP,41,FALSE),"")</f>
        <v/>
      </c>
      <c r="T288" s="328" t="str">
        <f>IFERROR(VLOOKUP(T287,'P1'!$B:$AP,41,FALSE),"")</f>
        <v/>
      </c>
      <c r="U288" s="328" t="str">
        <f>IFERROR(VLOOKUP(U287,'P1'!$B:$AP,41,FALSE),"")</f>
        <v/>
      </c>
      <c r="V288" s="328" t="str">
        <f>IFERROR(VLOOKUP(V287,'P1'!$B:$AP,41,FALSE),"")</f>
        <v/>
      </c>
      <c r="W288" s="328" t="str">
        <f>IFERROR(VLOOKUP(W287,'P1'!$B:$AP,41,FALSE),"")</f>
        <v/>
      </c>
      <c r="X288" s="328" t="str">
        <f>IFERROR(VLOOKUP(X287,'P1'!$B:$AP,41,FALSE),"")</f>
        <v/>
      </c>
      <c r="Y288" s="328" t="str">
        <f>IFERROR(VLOOKUP(Y287,'P1'!$B:$AP,41,FALSE),"")</f>
        <v/>
      </c>
      <c r="Z288" s="328" t="str">
        <f>IFERROR(VLOOKUP(Z287,'P1'!$B:$AP,41,FALSE),"")</f>
        <v/>
      </c>
      <c r="AA288" s="328" t="str">
        <f>IFERROR(VLOOKUP(AA287,'P1'!$B:$AP,41,FALSE),"")</f>
        <v/>
      </c>
      <c r="AB288" s="328" t="str">
        <f>IFERROR(VLOOKUP(AB287,'P1'!$B:$AP,41,FALSE),"")</f>
        <v/>
      </c>
      <c r="AC288" s="328" t="str">
        <f>IFERROR(VLOOKUP(AC287,'P1'!$B:$AP,41,FALSE),"")</f>
        <v/>
      </c>
      <c r="AD288" s="328" t="str">
        <f>IFERROR(VLOOKUP(AD287,'P1'!$B:$AP,41,FALSE),"")</f>
        <v/>
      </c>
      <c r="AE288" s="328" t="str">
        <f>IFERROR(VLOOKUP(AE287,'P1'!$B:$AP,41,FALSE),"")</f>
        <v/>
      </c>
      <c r="AF288" s="328" t="str">
        <f>IFERROR(VLOOKUP(AF287,'P1'!$B:$AP,41,FALSE),"")</f>
        <v/>
      </c>
      <c r="AG288" s="328" t="str">
        <f>IFERROR(VLOOKUP(AG287,'P1'!$B:$AP,41,FALSE),"")</f>
        <v/>
      </c>
      <c r="AH288" s="328" t="str">
        <f>IFERROR(VLOOKUP(AH287,'P1'!$B:$AP,41,FALSE),"")</f>
        <v/>
      </c>
      <c r="AI288" s="328" t="str">
        <f>IFERROR(VLOOKUP(AI287,'P1'!$B:$AP,41,FALSE),"")</f>
        <v/>
      </c>
      <c r="AJ288" s="328" t="str">
        <f>IFERROR(VLOOKUP(AJ287,'P1'!$B:$AP,41,FALSE),"")</f>
        <v/>
      </c>
      <c r="AK288" s="328" t="str">
        <f>IFERROR(VLOOKUP(AK287,'P1'!$B:$AP,41,FALSE),"")</f>
        <v/>
      </c>
      <c r="AL288" s="328" t="str">
        <f>IFERROR(VLOOKUP(AL287,'P1'!$B:$AP,41,FALSE),"")</f>
        <v/>
      </c>
      <c r="AM288" s="328" t="str">
        <f>IFERROR(VLOOKUP(AM287,'P1'!$B:$AP,41,FALSE),"")</f>
        <v/>
      </c>
      <c r="AN288" s="549"/>
      <c r="AO288" s="527"/>
      <c r="AP288" s="553"/>
      <c r="AQ288" s="554"/>
      <c r="AR288" s="527"/>
      <c r="AS288" s="527"/>
      <c r="AT288" s="529"/>
      <c r="AU288" s="326" t="str">
        <f t="shared" ref="AU288" si="344">IFERROR(IF($D287="□",($AO287/$AK$6),($AO287/$AK$8)),"")</f>
        <v/>
      </c>
      <c r="AV288" s="326" t="str">
        <f t="shared" ref="AV288" si="345">IFERROR(IF($D287="□",($AN287/$AO$6),($AN287/$AO$8)),"")</f>
        <v/>
      </c>
      <c r="AX288" s="326" t="s">
        <v>565</v>
      </c>
      <c r="AY288" s="326" t="s">
        <v>565</v>
      </c>
    </row>
    <row r="289" spans="1:51" s="302" customFormat="1" ht="12" customHeight="1">
      <c r="A289" s="532"/>
      <c r="B289" s="535"/>
      <c r="C289" s="538"/>
      <c r="D289" s="541"/>
      <c r="E289" s="323"/>
      <c r="F289" s="546"/>
      <c r="G289" s="547"/>
      <c r="H289" s="327" t="s">
        <v>407</v>
      </c>
      <c r="I289" s="328" t="str">
        <f>IFERROR(VLOOKUP(I287,'P1'!$B:$AP,31,FALSE),"")</f>
        <v/>
      </c>
      <c r="J289" s="328" t="str">
        <f>IFERROR(VLOOKUP(J287,'P1'!$B:$AP,31,FALSE),"")</f>
        <v/>
      </c>
      <c r="K289" s="328" t="str">
        <f>IFERROR(VLOOKUP(K287,'P1'!$B:$AP,31,FALSE),"")</f>
        <v/>
      </c>
      <c r="L289" s="328" t="str">
        <f>IFERROR(VLOOKUP(L287,'P1'!$B:$AP,31,FALSE),"")</f>
        <v/>
      </c>
      <c r="M289" s="328" t="str">
        <f>IFERROR(VLOOKUP(M287,'P1'!$B:$AP,31,FALSE),"")</f>
        <v/>
      </c>
      <c r="N289" s="328" t="str">
        <f>IFERROR(VLOOKUP(N287,'P1'!$B:$AP,31,FALSE),"")</f>
        <v/>
      </c>
      <c r="O289" s="328" t="str">
        <f>IFERROR(VLOOKUP(O287,'P1'!$B:$AP,31,FALSE),"")</f>
        <v/>
      </c>
      <c r="P289" s="328" t="str">
        <f>IFERROR(VLOOKUP(P287,'P1'!$B:$AP,31,FALSE),"")</f>
        <v/>
      </c>
      <c r="Q289" s="328" t="str">
        <f>IFERROR(VLOOKUP(Q287,'P1'!$B:$AP,31,FALSE),"")</f>
        <v/>
      </c>
      <c r="R289" s="328" t="str">
        <f>IFERROR(VLOOKUP(R287,'P1'!$B:$AP,31,FALSE),"")</f>
        <v/>
      </c>
      <c r="S289" s="328" t="str">
        <f>IFERROR(VLOOKUP(S287,'P1'!$B:$AP,31,FALSE),"")</f>
        <v/>
      </c>
      <c r="T289" s="328" t="str">
        <f>IFERROR(VLOOKUP(T287,'P1'!$B:$AP,31,FALSE),"")</f>
        <v/>
      </c>
      <c r="U289" s="328" t="str">
        <f>IFERROR(VLOOKUP(U287,'P1'!$B:$AP,31,FALSE),"")</f>
        <v/>
      </c>
      <c r="V289" s="328" t="str">
        <f>IFERROR(VLOOKUP(V287,'P1'!$B:$AP,31,FALSE),"")</f>
        <v/>
      </c>
      <c r="W289" s="328" t="str">
        <f>IFERROR(VLOOKUP(W287,'P1'!$B:$AP,31,FALSE),"")</f>
        <v/>
      </c>
      <c r="X289" s="328" t="str">
        <f>IFERROR(VLOOKUP(X287,'P1'!$B:$AP,31,FALSE),"")</f>
        <v/>
      </c>
      <c r="Y289" s="328" t="str">
        <f>IFERROR(VLOOKUP(Y287,'P1'!$B:$AP,31,FALSE),"")</f>
        <v/>
      </c>
      <c r="Z289" s="328" t="str">
        <f>IFERROR(VLOOKUP(Z287,'P1'!$B:$AP,31,FALSE),"")</f>
        <v/>
      </c>
      <c r="AA289" s="328" t="str">
        <f>IFERROR(VLOOKUP(AA287,'P1'!$B:$AP,31,FALSE),"")</f>
        <v/>
      </c>
      <c r="AB289" s="328" t="str">
        <f>IFERROR(VLOOKUP(AB287,'P1'!$B:$AP,31,FALSE),"")</f>
        <v/>
      </c>
      <c r="AC289" s="328" t="str">
        <f>IFERROR(VLOOKUP(AC287,'P1'!$B:$AP,31,FALSE),"")</f>
        <v/>
      </c>
      <c r="AD289" s="328" t="str">
        <f>IFERROR(VLOOKUP(AD287,'P1'!$B:$AP,31,FALSE),"")</f>
        <v/>
      </c>
      <c r="AE289" s="328" t="str">
        <f>IFERROR(VLOOKUP(AE287,'P1'!$B:$AP,31,FALSE),"")</f>
        <v/>
      </c>
      <c r="AF289" s="328" t="str">
        <f>IFERROR(VLOOKUP(AF287,'P1'!$B:$AP,31,FALSE),"")</f>
        <v/>
      </c>
      <c r="AG289" s="328" t="str">
        <f>IFERROR(VLOOKUP(AG287,'P1'!$B:$AP,31,FALSE),"")</f>
        <v/>
      </c>
      <c r="AH289" s="328" t="str">
        <f>IFERROR(VLOOKUP(AH287,'P1'!$B:$AP,31,FALSE),"")</f>
        <v/>
      </c>
      <c r="AI289" s="328" t="str">
        <f>IFERROR(VLOOKUP(AI287,'P1'!$B:$AP,31,FALSE),"")</f>
        <v/>
      </c>
      <c r="AJ289" s="328" t="str">
        <f>IFERROR(VLOOKUP(AJ287,'P1'!$B:$AP,31,FALSE),"")</f>
        <v/>
      </c>
      <c r="AK289" s="328" t="str">
        <f>IFERROR(VLOOKUP(AK287,'P1'!$B:$AP,31,FALSE),"")</f>
        <v/>
      </c>
      <c r="AL289" s="328" t="str">
        <f>IFERROR(VLOOKUP(AL287,'P1'!$B:$AP,31,FALSE),"")</f>
        <v/>
      </c>
      <c r="AM289" s="328" t="str">
        <f>IFERROR(VLOOKUP(AM287,'P1'!$B:$AP,31,FALSE),"")</f>
        <v/>
      </c>
      <c r="AN289" s="550"/>
      <c r="AO289" s="528"/>
      <c r="AP289" s="555"/>
      <c r="AQ289" s="556"/>
      <c r="AR289" s="528"/>
      <c r="AS289" s="528"/>
      <c r="AT289" s="529"/>
      <c r="AU289" s="329"/>
      <c r="AV289" s="329"/>
      <c r="AX289" s="329"/>
      <c r="AY289" s="329"/>
    </row>
    <row r="290" spans="1:51" s="302" customFormat="1" ht="12" customHeight="1">
      <c r="A290" s="530">
        <v>90</v>
      </c>
      <c r="B290" s="533"/>
      <c r="C290" s="536"/>
      <c r="D290" s="539" t="s">
        <v>400</v>
      </c>
      <c r="E290" s="319"/>
      <c r="F290" s="542"/>
      <c r="G290" s="543"/>
      <c r="H290" s="320" t="s">
        <v>401</v>
      </c>
      <c r="I290" s="321"/>
      <c r="J290" s="321"/>
      <c r="K290" s="321"/>
      <c r="L290" s="321"/>
      <c r="M290" s="321"/>
      <c r="N290" s="321"/>
      <c r="O290" s="321"/>
      <c r="P290" s="321"/>
      <c r="Q290" s="321"/>
      <c r="R290" s="321"/>
      <c r="S290" s="321"/>
      <c r="T290" s="321"/>
      <c r="U290" s="321"/>
      <c r="V290" s="321"/>
      <c r="W290" s="321"/>
      <c r="X290" s="321"/>
      <c r="Y290" s="321"/>
      <c r="Z290" s="321"/>
      <c r="AA290" s="321"/>
      <c r="AB290" s="321"/>
      <c r="AC290" s="321"/>
      <c r="AD290" s="321"/>
      <c r="AE290" s="321"/>
      <c r="AF290" s="321"/>
      <c r="AG290" s="321"/>
      <c r="AH290" s="321"/>
      <c r="AI290" s="321"/>
      <c r="AJ290" s="321"/>
      <c r="AK290" s="321"/>
      <c r="AL290" s="321"/>
      <c r="AM290" s="321"/>
      <c r="AN290" s="548">
        <f t="shared" ref="AN290" si="346">IF(LEFT($AN$1,6)="共同生活援助",SUM(I291:AM291),SUM(I291:AM292))</f>
        <v>0</v>
      </c>
      <c r="AO290" s="526">
        <f>IF($AN$3="４週",AN290/4,AN290/(DAY(EOMONTH($I$21,0))/7))</f>
        <v>0</v>
      </c>
      <c r="AP290" s="551"/>
      <c r="AQ290" s="552"/>
      <c r="AR290" s="526" t="str">
        <f t="shared" ref="AR290" si="347">IF($AN$3="４週",AU291,AV291)</f>
        <v/>
      </c>
      <c r="AS290" s="526"/>
      <c r="AT290" s="529"/>
      <c r="AU290" s="322" t="s">
        <v>402</v>
      </c>
      <c r="AV290" s="322" t="s">
        <v>403</v>
      </c>
      <c r="AX290" s="322" t="s">
        <v>404</v>
      </c>
      <c r="AY290" s="322" t="s">
        <v>405</v>
      </c>
    </row>
    <row r="291" spans="1:51" s="302" customFormat="1" ht="12" customHeight="1">
      <c r="A291" s="531"/>
      <c r="B291" s="534"/>
      <c r="C291" s="537"/>
      <c r="D291" s="540"/>
      <c r="E291" s="323"/>
      <c r="F291" s="544"/>
      <c r="G291" s="545"/>
      <c r="H291" s="324" t="s">
        <v>406</v>
      </c>
      <c r="I291" s="328" t="str">
        <f>IFERROR(VLOOKUP(I290,'P1'!$B:$AP,41,FALSE),"")</f>
        <v/>
      </c>
      <c r="J291" s="328" t="str">
        <f>IFERROR(VLOOKUP(J290,'P1'!$B:$AP,41,FALSE),"")</f>
        <v/>
      </c>
      <c r="K291" s="328" t="str">
        <f>IFERROR(VLOOKUP(K290,'P1'!$B:$AP,41,FALSE),"")</f>
        <v/>
      </c>
      <c r="L291" s="328" t="str">
        <f>IFERROR(VLOOKUP(L290,'P1'!$B:$AP,41,FALSE),"")</f>
        <v/>
      </c>
      <c r="M291" s="328" t="str">
        <f>IFERROR(VLOOKUP(M290,'P1'!$B:$AP,41,FALSE),"")</f>
        <v/>
      </c>
      <c r="N291" s="328" t="str">
        <f>IFERROR(VLOOKUP(N290,'P1'!$B:$AP,41,FALSE),"")</f>
        <v/>
      </c>
      <c r="O291" s="328" t="str">
        <f>IFERROR(VLOOKUP(O290,'P1'!$B:$AP,41,FALSE),"")</f>
        <v/>
      </c>
      <c r="P291" s="328" t="str">
        <f>IFERROR(VLOOKUP(P290,'P1'!$B:$AP,41,FALSE),"")</f>
        <v/>
      </c>
      <c r="Q291" s="328" t="str">
        <f>IFERROR(VLOOKUP(Q290,'P1'!$B:$AP,41,FALSE),"")</f>
        <v/>
      </c>
      <c r="R291" s="328" t="str">
        <f>IFERROR(VLOOKUP(R290,'P1'!$B:$AP,41,FALSE),"")</f>
        <v/>
      </c>
      <c r="S291" s="328" t="str">
        <f>IFERROR(VLOOKUP(S290,'P1'!$B:$AP,41,FALSE),"")</f>
        <v/>
      </c>
      <c r="T291" s="328" t="str">
        <f>IFERROR(VLOOKUP(T290,'P1'!$B:$AP,41,FALSE),"")</f>
        <v/>
      </c>
      <c r="U291" s="328" t="str">
        <f>IFERROR(VLOOKUP(U290,'P1'!$B:$AP,41,FALSE),"")</f>
        <v/>
      </c>
      <c r="V291" s="328" t="str">
        <f>IFERROR(VLOOKUP(V290,'P1'!$B:$AP,41,FALSE),"")</f>
        <v/>
      </c>
      <c r="W291" s="328" t="str">
        <f>IFERROR(VLOOKUP(W290,'P1'!$B:$AP,41,FALSE),"")</f>
        <v/>
      </c>
      <c r="X291" s="328" t="str">
        <f>IFERROR(VLOOKUP(X290,'P1'!$B:$AP,41,FALSE),"")</f>
        <v/>
      </c>
      <c r="Y291" s="328" t="str">
        <f>IFERROR(VLOOKUP(Y290,'P1'!$B:$AP,41,FALSE),"")</f>
        <v/>
      </c>
      <c r="Z291" s="328" t="str">
        <f>IFERROR(VLOOKUP(Z290,'P1'!$B:$AP,41,FALSE),"")</f>
        <v/>
      </c>
      <c r="AA291" s="328" t="str">
        <f>IFERROR(VLOOKUP(AA290,'P1'!$B:$AP,41,FALSE),"")</f>
        <v/>
      </c>
      <c r="AB291" s="328" t="str">
        <f>IFERROR(VLOOKUP(AB290,'P1'!$B:$AP,41,FALSE),"")</f>
        <v/>
      </c>
      <c r="AC291" s="328" t="str">
        <f>IFERROR(VLOOKUP(AC290,'P1'!$B:$AP,41,FALSE),"")</f>
        <v/>
      </c>
      <c r="AD291" s="328" t="str">
        <f>IFERROR(VLOOKUP(AD290,'P1'!$B:$AP,41,FALSE),"")</f>
        <v/>
      </c>
      <c r="AE291" s="328" t="str">
        <f>IFERROR(VLOOKUP(AE290,'P1'!$B:$AP,41,FALSE),"")</f>
        <v/>
      </c>
      <c r="AF291" s="328" t="str">
        <f>IFERROR(VLOOKUP(AF290,'P1'!$B:$AP,41,FALSE),"")</f>
        <v/>
      </c>
      <c r="AG291" s="328" t="str">
        <f>IFERROR(VLOOKUP(AG290,'P1'!$B:$AP,41,FALSE),"")</f>
        <v/>
      </c>
      <c r="AH291" s="328" t="str">
        <f>IFERROR(VLOOKUP(AH290,'P1'!$B:$AP,41,FALSE),"")</f>
        <v/>
      </c>
      <c r="AI291" s="328" t="str">
        <f>IFERROR(VLOOKUP(AI290,'P1'!$B:$AP,41,FALSE),"")</f>
        <v/>
      </c>
      <c r="AJ291" s="328" t="str">
        <f>IFERROR(VLOOKUP(AJ290,'P1'!$B:$AP,41,FALSE),"")</f>
        <v/>
      </c>
      <c r="AK291" s="328" t="str">
        <f>IFERROR(VLOOKUP(AK290,'P1'!$B:$AP,41,FALSE),"")</f>
        <v/>
      </c>
      <c r="AL291" s="328" t="str">
        <f>IFERROR(VLOOKUP(AL290,'P1'!$B:$AP,41,FALSE),"")</f>
        <v/>
      </c>
      <c r="AM291" s="328" t="str">
        <f>IFERROR(VLOOKUP(AM290,'P1'!$B:$AP,41,FALSE),"")</f>
        <v/>
      </c>
      <c r="AN291" s="549"/>
      <c r="AO291" s="527"/>
      <c r="AP291" s="553"/>
      <c r="AQ291" s="554"/>
      <c r="AR291" s="527"/>
      <c r="AS291" s="527"/>
      <c r="AT291" s="529"/>
      <c r="AU291" s="326" t="str">
        <f t="shared" ref="AU291" si="348">IFERROR(IF($D290="□",($AO290/$AK$6),($AO290/$AK$8)),"")</f>
        <v/>
      </c>
      <c r="AV291" s="326" t="str">
        <f t="shared" ref="AV291" si="349">IFERROR(IF($D290="□",($AN290/$AO$6),($AN290/$AO$8)),"")</f>
        <v/>
      </c>
      <c r="AX291" s="326" t="s">
        <v>565</v>
      </c>
      <c r="AY291" s="326" t="s">
        <v>565</v>
      </c>
    </row>
    <row r="292" spans="1:51" s="302" customFormat="1" ht="12" customHeight="1">
      <c r="A292" s="532"/>
      <c r="B292" s="535"/>
      <c r="C292" s="538"/>
      <c r="D292" s="541"/>
      <c r="E292" s="323"/>
      <c r="F292" s="546"/>
      <c r="G292" s="547"/>
      <c r="H292" s="327" t="s">
        <v>407</v>
      </c>
      <c r="I292" s="328" t="str">
        <f>IFERROR(VLOOKUP(I290,'P1'!$B:$AP,31,FALSE),"")</f>
        <v/>
      </c>
      <c r="J292" s="328" t="str">
        <f>IFERROR(VLOOKUP(J290,'P1'!$B:$AP,31,FALSE),"")</f>
        <v/>
      </c>
      <c r="K292" s="328" t="str">
        <f>IFERROR(VLOOKUP(K290,'P1'!$B:$AP,31,FALSE),"")</f>
        <v/>
      </c>
      <c r="L292" s="328" t="str">
        <f>IFERROR(VLOOKUP(L290,'P1'!$B:$AP,31,FALSE),"")</f>
        <v/>
      </c>
      <c r="M292" s="328" t="str">
        <f>IFERROR(VLOOKUP(M290,'P1'!$B:$AP,31,FALSE),"")</f>
        <v/>
      </c>
      <c r="N292" s="328" t="str">
        <f>IFERROR(VLOOKUP(N290,'P1'!$B:$AP,31,FALSE),"")</f>
        <v/>
      </c>
      <c r="O292" s="328" t="str">
        <f>IFERROR(VLOOKUP(O290,'P1'!$B:$AP,31,FALSE),"")</f>
        <v/>
      </c>
      <c r="P292" s="328" t="str">
        <f>IFERROR(VLOOKUP(P290,'P1'!$B:$AP,31,FALSE),"")</f>
        <v/>
      </c>
      <c r="Q292" s="328" t="str">
        <f>IFERROR(VLOOKUP(Q290,'P1'!$B:$AP,31,FALSE),"")</f>
        <v/>
      </c>
      <c r="R292" s="328" t="str">
        <f>IFERROR(VLOOKUP(R290,'P1'!$B:$AP,31,FALSE),"")</f>
        <v/>
      </c>
      <c r="S292" s="328" t="str">
        <f>IFERROR(VLOOKUP(S290,'P1'!$B:$AP,31,FALSE),"")</f>
        <v/>
      </c>
      <c r="T292" s="328" t="str">
        <f>IFERROR(VLOOKUP(T290,'P1'!$B:$AP,31,FALSE),"")</f>
        <v/>
      </c>
      <c r="U292" s="328" t="str">
        <f>IFERROR(VLOOKUP(U290,'P1'!$B:$AP,31,FALSE),"")</f>
        <v/>
      </c>
      <c r="V292" s="328" t="str">
        <f>IFERROR(VLOOKUP(V290,'P1'!$B:$AP,31,FALSE),"")</f>
        <v/>
      </c>
      <c r="W292" s="328" t="str">
        <f>IFERROR(VLOOKUP(W290,'P1'!$B:$AP,31,FALSE),"")</f>
        <v/>
      </c>
      <c r="X292" s="328" t="str">
        <f>IFERROR(VLOOKUP(X290,'P1'!$B:$AP,31,FALSE),"")</f>
        <v/>
      </c>
      <c r="Y292" s="328" t="str">
        <f>IFERROR(VLOOKUP(Y290,'P1'!$B:$AP,31,FALSE),"")</f>
        <v/>
      </c>
      <c r="Z292" s="328" t="str">
        <f>IFERROR(VLOOKUP(Z290,'P1'!$B:$AP,31,FALSE),"")</f>
        <v/>
      </c>
      <c r="AA292" s="328" t="str">
        <f>IFERROR(VLOOKUP(AA290,'P1'!$B:$AP,31,FALSE),"")</f>
        <v/>
      </c>
      <c r="AB292" s="328" t="str">
        <f>IFERROR(VLOOKUP(AB290,'P1'!$B:$AP,31,FALSE),"")</f>
        <v/>
      </c>
      <c r="AC292" s="328" t="str">
        <f>IFERROR(VLOOKUP(AC290,'P1'!$B:$AP,31,FALSE),"")</f>
        <v/>
      </c>
      <c r="AD292" s="328" t="str">
        <f>IFERROR(VLOOKUP(AD290,'P1'!$B:$AP,31,FALSE),"")</f>
        <v/>
      </c>
      <c r="AE292" s="328" t="str">
        <f>IFERROR(VLOOKUP(AE290,'P1'!$B:$AP,31,FALSE),"")</f>
        <v/>
      </c>
      <c r="AF292" s="328" t="str">
        <f>IFERROR(VLOOKUP(AF290,'P1'!$B:$AP,31,FALSE),"")</f>
        <v/>
      </c>
      <c r="AG292" s="328" t="str">
        <f>IFERROR(VLOOKUP(AG290,'P1'!$B:$AP,31,FALSE),"")</f>
        <v/>
      </c>
      <c r="AH292" s="328" t="str">
        <f>IFERROR(VLOOKUP(AH290,'P1'!$B:$AP,31,FALSE),"")</f>
        <v/>
      </c>
      <c r="AI292" s="328" t="str">
        <f>IFERROR(VLOOKUP(AI290,'P1'!$B:$AP,31,FALSE),"")</f>
        <v/>
      </c>
      <c r="AJ292" s="328" t="str">
        <f>IFERROR(VLOOKUP(AJ290,'P1'!$B:$AP,31,FALSE),"")</f>
        <v/>
      </c>
      <c r="AK292" s="328" t="str">
        <f>IFERROR(VLOOKUP(AK290,'P1'!$B:$AP,31,FALSE),"")</f>
        <v/>
      </c>
      <c r="AL292" s="328" t="str">
        <f>IFERROR(VLOOKUP(AL290,'P1'!$B:$AP,31,FALSE),"")</f>
        <v/>
      </c>
      <c r="AM292" s="328" t="str">
        <f>IFERROR(VLOOKUP(AM290,'P1'!$B:$AP,31,FALSE),"")</f>
        <v/>
      </c>
      <c r="AN292" s="550"/>
      <c r="AO292" s="528"/>
      <c r="AP292" s="555"/>
      <c r="AQ292" s="556"/>
      <c r="AR292" s="528"/>
      <c r="AS292" s="528"/>
      <c r="AT292" s="529"/>
      <c r="AU292" s="329"/>
      <c r="AV292" s="329"/>
      <c r="AX292" s="329"/>
      <c r="AY292" s="329"/>
    </row>
    <row r="293" spans="1:51" s="302" customFormat="1" ht="12" customHeight="1">
      <c r="A293" s="530">
        <v>91</v>
      </c>
      <c r="B293" s="533"/>
      <c r="C293" s="536"/>
      <c r="D293" s="539" t="s">
        <v>400</v>
      </c>
      <c r="E293" s="319"/>
      <c r="F293" s="542"/>
      <c r="G293" s="543"/>
      <c r="H293" s="320" t="s">
        <v>401</v>
      </c>
      <c r="I293" s="321"/>
      <c r="J293" s="321"/>
      <c r="K293" s="321"/>
      <c r="L293" s="321"/>
      <c r="M293" s="321"/>
      <c r="N293" s="321"/>
      <c r="O293" s="321"/>
      <c r="P293" s="321"/>
      <c r="Q293" s="321"/>
      <c r="R293" s="321"/>
      <c r="S293" s="321"/>
      <c r="T293" s="321"/>
      <c r="U293" s="321"/>
      <c r="V293" s="321"/>
      <c r="W293" s="321"/>
      <c r="X293" s="321"/>
      <c r="Y293" s="321"/>
      <c r="Z293" s="321"/>
      <c r="AA293" s="321"/>
      <c r="AB293" s="321"/>
      <c r="AC293" s="321"/>
      <c r="AD293" s="321"/>
      <c r="AE293" s="321"/>
      <c r="AF293" s="321"/>
      <c r="AG293" s="321"/>
      <c r="AH293" s="321"/>
      <c r="AI293" s="321"/>
      <c r="AJ293" s="321"/>
      <c r="AK293" s="321"/>
      <c r="AL293" s="321"/>
      <c r="AM293" s="321"/>
      <c r="AN293" s="548">
        <f t="shared" ref="AN293" si="350">IF(LEFT($AN$1,6)="共同生活援助",SUM(I294:AM294),SUM(I294:AM295))</f>
        <v>0</v>
      </c>
      <c r="AO293" s="526">
        <f>IF($AN$3="４週",AN293/4,AN293/(DAY(EOMONTH($I$21,0))/7))</f>
        <v>0</v>
      </c>
      <c r="AP293" s="551"/>
      <c r="AQ293" s="552"/>
      <c r="AR293" s="526" t="str">
        <f t="shared" ref="AR293" si="351">IF($AN$3="４週",AU294,AV294)</f>
        <v/>
      </c>
      <c r="AS293" s="526"/>
      <c r="AT293" s="529"/>
      <c r="AU293" s="322" t="s">
        <v>402</v>
      </c>
      <c r="AV293" s="322" t="s">
        <v>403</v>
      </c>
      <c r="AX293" s="322" t="s">
        <v>404</v>
      </c>
      <c r="AY293" s="322" t="s">
        <v>405</v>
      </c>
    </row>
    <row r="294" spans="1:51" s="302" customFormat="1" ht="12" customHeight="1">
      <c r="A294" s="531"/>
      <c r="B294" s="534"/>
      <c r="C294" s="537"/>
      <c r="D294" s="540"/>
      <c r="E294" s="323"/>
      <c r="F294" s="544"/>
      <c r="G294" s="545"/>
      <c r="H294" s="324" t="s">
        <v>406</v>
      </c>
      <c r="I294" s="328" t="str">
        <f>IFERROR(VLOOKUP(I293,'P1'!$B:$AP,41,FALSE),"")</f>
        <v/>
      </c>
      <c r="J294" s="328" t="str">
        <f>IFERROR(VLOOKUP(J293,'P1'!$B:$AP,41,FALSE),"")</f>
        <v/>
      </c>
      <c r="K294" s="328" t="str">
        <f>IFERROR(VLOOKUP(K293,'P1'!$B:$AP,41,FALSE),"")</f>
        <v/>
      </c>
      <c r="L294" s="328" t="str">
        <f>IFERROR(VLOOKUP(L293,'P1'!$B:$AP,41,FALSE),"")</f>
        <v/>
      </c>
      <c r="M294" s="328" t="str">
        <f>IFERROR(VLOOKUP(M293,'P1'!$B:$AP,41,FALSE),"")</f>
        <v/>
      </c>
      <c r="N294" s="328" t="str">
        <f>IFERROR(VLOOKUP(N293,'P1'!$B:$AP,41,FALSE),"")</f>
        <v/>
      </c>
      <c r="O294" s="328" t="str">
        <f>IFERROR(VLOOKUP(O293,'P1'!$B:$AP,41,FALSE),"")</f>
        <v/>
      </c>
      <c r="P294" s="328" t="str">
        <f>IFERROR(VLOOKUP(P293,'P1'!$B:$AP,41,FALSE),"")</f>
        <v/>
      </c>
      <c r="Q294" s="328" t="str">
        <f>IFERROR(VLOOKUP(Q293,'P1'!$B:$AP,41,FALSE),"")</f>
        <v/>
      </c>
      <c r="R294" s="328" t="str">
        <f>IFERROR(VLOOKUP(R293,'P1'!$B:$AP,41,FALSE),"")</f>
        <v/>
      </c>
      <c r="S294" s="328" t="str">
        <f>IFERROR(VLOOKUP(S293,'P1'!$B:$AP,41,FALSE),"")</f>
        <v/>
      </c>
      <c r="T294" s="328" t="str">
        <f>IFERROR(VLOOKUP(T293,'P1'!$B:$AP,41,FALSE),"")</f>
        <v/>
      </c>
      <c r="U294" s="328" t="str">
        <f>IFERROR(VLOOKUP(U293,'P1'!$B:$AP,41,FALSE),"")</f>
        <v/>
      </c>
      <c r="V294" s="328" t="str">
        <f>IFERROR(VLOOKUP(V293,'P1'!$B:$AP,41,FALSE),"")</f>
        <v/>
      </c>
      <c r="W294" s="328" t="str">
        <f>IFERROR(VLOOKUP(W293,'P1'!$B:$AP,41,FALSE),"")</f>
        <v/>
      </c>
      <c r="X294" s="328" t="str">
        <f>IFERROR(VLOOKUP(X293,'P1'!$B:$AP,41,FALSE),"")</f>
        <v/>
      </c>
      <c r="Y294" s="328" t="str">
        <f>IFERROR(VLOOKUP(Y293,'P1'!$B:$AP,41,FALSE),"")</f>
        <v/>
      </c>
      <c r="Z294" s="328" t="str">
        <f>IFERROR(VLOOKUP(Z293,'P1'!$B:$AP,41,FALSE),"")</f>
        <v/>
      </c>
      <c r="AA294" s="328" t="str">
        <f>IFERROR(VLOOKUP(AA293,'P1'!$B:$AP,41,FALSE),"")</f>
        <v/>
      </c>
      <c r="AB294" s="328" t="str">
        <f>IFERROR(VLOOKUP(AB293,'P1'!$B:$AP,41,FALSE),"")</f>
        <v/>
      </c>
      <c r="AC294" s="328" t="str">
        <f>IFERROR(VLOOKUP(AC293,'P1'!$B:$AP,41,FALSE),"")</f>
        <v/>
      </c>
      <c r="AD294" s="328" t="str">
        <f>IFERROR(VLOOKUP(AD293,'P1'!$B:$AP,41,FALSE),"")</f>
        <v/>
      </c>
      <c r="AE294" s="328" t="str">
        <f>IFERROR(VLOOKUP(AE293,'P1'!$B:$AP,41,FALSE),"")</f>
        <v/>
      </c>
      <c r="AF294" s="328" t="str">
        <f>IFERROR(VLOOKUP(AF293,'P1'!$B:$AP,41,FALSE),"")</f>
        <v/>
      </c>
      <c r="AG294" s="328" t="str">
        <f>IFERROR(VLOOKUP(AG293,'P1'!$B:$AP,41,FALSE),"")</f>
        <v/>
      </c>
      <c r="AH294" s="328" t="str">
        <f>IFERROR(VLOOKUP(AH293,'P1'!$B:$AP,41,FALSE),"")</f>
        <v/>
      </c>
      <c r="AI294" s="328" t="str">
        <f>IFERROR(VLOOKUP(AI293,'P1'!$B:$AP,41,FALSE),"")</f>
        <v/>
      </c>
      <c r="AJ294" s="328" t="str">
        <f>IFERROR(VLOOKUP(AJ293,'P1'!$B:$AP,41,FALSE),"")</f>
        <v/>
      </c>
      <c r="AK294" s="328" t="str">
        <f>IFERROR(VLOOKUP(AK293,'P1'!$B:$AP,41,FALSE),"")</f>
        <v/>
      </c>
      <c r="AL294" s="328" t="str">
        <f>IFERROR(VLOOKUP(AL293,'P1'!$B:$AP,41,FALSE),"")</f>
        <v/>
      </c>
      <c r="AM294" s="328" t="str">
        <f>IFERROR(VLOOKUP(AM293,'P1'!$B:$AP,41,FALSE),"")</f>
        <v/>
      </c>
      <c r="AN294" s="549"/>
      <c r="AO294" s="527"/>
      <c r="AP294" s="553"/>
      <c r="AQ294" s="554"/>
      <c r="AR294" s="527"/>
      <c r="AS294" s="527"/>
      <c r="AT294" s="529"/>
      <c r="AU294" s="326" t="str">
        <f t="shared" ref="AU294" si="352">IFERROR(IF($D293="□",($AO293/$AK$6),($AO293/$AK$8)),"")</f>
        <v/>
      </c>
      <c r="AV294" s="326" t="str">
        <f t="shared" ref="AV294" si="353">IFERROR(IF($D293="□",($AN293/$AO$6),($AN293/$AO$8)),"")</f>
        <v/>
      </c>
      <c r="AX294" s="326" t="s">
        <v>565</v>
      </c>
      <c r="AY294" s="326" t="s">
        <v>565</v>
      </c>
    </row>
    <row r="295" spans="1:51" s="302" customFormat="1" ht="12" customHeight="1">
      <c r="A295" s="532"/>
      <c r="B295" s="535"/>
      <c r="C295" s="538"/>
      <c r="D295" s="541"/>
      <c r="E295" s="323"/>
      <c r="F295" s="546"/>
      <c r="G295" s="547"/>
      <c r="H295" s="327" t="s">
        <v>407</v>
      </c>
      <c r="I295" s="328" t="str">
        <f>IFERROR(VLOOKUP(I293,'P1'!$B:$AP,31,FALSE),"")</f>
        <v/>
      </c>
      <c r="J295" s="328" t="str">
        <f>IFERROR(VLOOKUP(J293,'P1'!$B:$AP,31,FALSE),"")</f>
        <v/>
      </c>
      <c r="K295" s="328" t="str">
        <f>IFERROR(VLOOKUP(K293,'P1'!$B:$AP,31,FALSE),"")</f>
        <v/>
      </c>
      <c r="L295" s="328" t="str">
        <f>IFERROR(VLOOKUP(L293,'P1'!$B:$AP,31,FALSE),"")</f>
        <v/>
      </c>
      <c r="M295" s="328" t="str">
        <f>IFERROR(VLOOKUP(M293,'P1'!$B:$AP,31,FALSE),"")</f>
        <v/>
      </c>
      <c r="N295" s="328" t="str">
        <f>IFERROR(VLOOKUP(N293,'P1'!$B:$AP,31,FALSE),"")</f>
        <v/>
      </c>
      <c r="O295" s="328" t="str">
        <f>IFERROR(VLOOKUP(O293,'P1'!$B:$AP,31,FALSE),"")</f>
        <v/>
      </c>
      <c r="P295" s="328" t="str">
        <f>IFERROR(VLOOKUP(P293,'P1'!$B:$AP,31,FALSE),"")</f>
        <v/>
      </c>
      <c r="Q295" s="328" t="str">
        <f>IFERROR(VLOOKUP(Q293,'P1'!$B:$AP,31,FALSE),"")</f>
        <v/>
      </c>
      <c r="R295" s="328" t="str">
        <f>IFERROR(VLOOKUP(R293,'P1'!$B:$AP,31,FALSE),"")</f>
        <v/>
      </c>
      <c r="S295" s="328" t="str">
        <f>IFERROR(VLOOKUP(S293,'P1'!$B:$AP,31,FALSE),"")</f>
        <v/>
      </c>
      <c r="T295" s="328" t="str">
        <f>IFERROR(VLOOKUP(T293,'P1'!$B:$AP,31,FALSE),"")</f>
        <v/>
      </c>
      <c r="U295" s="328" t="str">
        <f>IFERROR(VLOOKUP(U293,'P1'!$B:$AP,31,FALSE),"")</f>
        <v/>
      </c>
      <c r="V295" s="328" t="str">
        <f>IFERROR(VLOOKUP(V293,'P1'!$B:$AP,31,FALSE),"")</f>
        <v/>
      </c>
      <c r="W295" s="328" t="str">
        <f>IFERROR(VLOOKUP(W293,'P1'!$B:$AP,31,FALSE),"")</f>
        <v/>
      </c>
      <c r="X295" s="328" t="str">
        <f>IFERROR(VLOOKUP(X293,'P1'!$B:$AP,31,FALSE),"")</f>
        <v/>
      </c>
      <c r="Y295" s="328" t="str">
        <f>IFERROR(VLOOKUP(Y293,'P1'!$B:$AP,31,FALSE),"")</f>
        <v/>
      </c>
      <c r="Z295" s="328" t="str">
        <f>IFERROR(VLOOKUP(Z293,'P1'!$B:$AP,31,FALSE),"")</f>
        <v/>
      </c>
      <c r="AA295" s="328" t="str">
        <f>IFERROR(VLOOKUP(AA293,'P1'!$B:$AP,31,FALSE),"")</f>
        <v/>
      </c>
      <c r="AB295" s="328" t="str">
        <f>IFERROR(VLOOKUP(AB293,'P1'!$B:$AP,31,FALSE),"")</f>
        <v/>
      </c>
      <c r="AC295" s="328" t="str">
        <f>IFERROR(VLOOKUP(AC293,'P1'!$B:$AP,31,FALSE),"")</f>
        <v/>
      </c>
      <c r="AD295" s="328" t="str">
        <f>IFERROR(VLOOKUP(AD293,'P1'!$B:$AP,31,FALSE),"")</f>
        <v/>
      </c>
      <c r="AE295" s="328" t="str">
        <f>IFERROR(VLOOKUP(AE293,'P1'!$B:$AP,31,FALSE),"")</f>
        <v/>
      </c>
      <c r="AF295" s="328" t="str">
        <f>IFERROR(VLOOKUP(AF293,'P1'!$B:$AP,31,FALSE),"")</f>
        <v/>
      </c>
      <c r="AG295" s="328" t="str">
        <f>IFERROR(VLOOKUP(AG293,'P1'!$B:$AP,31,FALSE),"")</f>
        <v/>
      </c>
      <c r="AH295" s="328" t="str">
        <f>IFERROR(VLOOKUP(AH293,'P1'!$B:$AP,31,FALSE),"")</f>
        <v/>
      </c>
      <c r="AI295" s="328" t="str">
        <f>IFERROR(VLOOKUP(AI293,'P1'!$B:$AP,31,FALSE),"")</f>
        <v/>
      </c>
      <c r="AJ295" s="328" t="str">
        <f>IFERROR(VLOOKUP(AJ293,'P1'!$B:$AP,31,FALSE),"")</f>
        <v/>
      </c>
      <c r="AK295" s="328" t="str">
        <f>IFERROR(VLOOKUP(AK293,'P1'!$B:$AP,31,FALSE),"")</f>
        <v/>
      </c>
      <c r="AL295" s="328" t="str">
        <f>IFERROR(VLOOKUP(AL293,'P1'!$B:$AP,31,FALSE),"")</f>
        <v/>
      </c>
      <c r="AM295" s="328" t="str">
        <f>IFERROR(VLOOKUP(AM293,'P1'!$B:$AP,31,FALSE),"")</f>
        <v/>
      </c>
      <c r="AN295" s="550"/>
      <c r="AO295" s="528"/>
      <c r="AP295" s="555"/>
      <c r="AQ295" s="556"/>
      <c r="AR295" s="528"/>
      <c r="AS295" s="528"/>
      <c r="AT295" s="529"/>
      <c r="AU295" s="329"/>
      <c r="AV295" s="329"/>
      <c r="AX295" s="329"/>
      <c r="AY295" s="329"/>
    </row>
    <row r="296" spans="1:51" s="302" customFormat="1" ht="12" customHeight="1">
      <c r="A296" s="530">
        <v>92</v>
      </c>
      <c r="B296" s="533"/>
      <c r="C296" s="536"/>
      <c r="D296" s="539" t="s">
        <v>400</v>
      </c>
      <c r="E296" s="319"/>
      <c r="F296" s="542"/>
      <c r="G296" s="543"/>
      <c r="H296" s="320" t="s">
        <v>401</v>
      </c>
      <c r="I296" s="321"/>
      <c r="J296" s="321"/>
      <c r="K296" s="321"/>
      <c r="L296" s="321"/>
      <c r="M296" s="321"/>
      <c r="N296" s="321"/>
      <c r="O296" s="321"/>
      <c r="P296" s="321"/>
      <c r="Q296" s="321"/>
      <c r="R296" s="321"/>
      <c r="S296" s="321"/>
      <c r="T296" s="321"/>
      <c r="U296" s="321"/>
      <c r="V296" s="321"/>
      <c r="W296" s="321"/>
      <c r="X296" s="321"/>
      <c r="Y296" s="321"/>
      <c r="Z296" s="321"/>
      <c r="AA296" s="321"/>
      <c r="AB296" s="321"/>
      <c r="AC296" s="321"/>
      <c r="AD296" s="321"/>
      <c r="AE296" s="321"/>
      <c r="AF296" s="321"/>
      <c r="AG296" s="321"/>
      <c r="AH296" s="321"/>
      <c r="AI296" s="321"/>
      <c r="AJ296" s="321"/>
      <c r="AK296" s="321"/>
      <c r="AL296" s="321"/>
      <c r="AM296" s="321"/>
      <c r="AN296" s="548">
        <f t="shared" ref="AN296" si="354">IF(LEFT($AN$1,6)="共同生活援助",SUM(I297:AM297),SUM(I297:AM298))</f>
        <v>0</v>
      </c>
      <c r="AO296" s="526">
        <f>IF($AN$3="４週",AN296/4,AN296/(DAY(EOMONTH($I$21,0))/7))</f>
        <v>0</v>
      </c>
      <c r="AP296" s="551"/>
      <c r="AQ296" s="552"/>
      <c r="AR296" s="526" t="str">
        <f t="shared" ref="AR296" si="355">IF($AN$3="４週",AU297,AV297)</f>
        <v/>
      </c>
      <c r="AS296" s="526"/>
      <c r="AT296" s="529"/>
      <c r="AU296" s="322" t="s">
        <v>402</v>
      </c>
      <c r="AV296" s="322" t="s">
        <v>403</v>
      </c>
      <c r="AX296" s="322" t="s">
        <v>404</v>
      </c>
      <c r="AY296" s="322" t="s">
        <v>405</v>
      </c>
    </row>
    <row r="297" spans="1:51" s="302" customFormat="1" ht="12" customHeight="1">
      <c r="A297" s="531"/>
      <c r="B297" s="534"/>
      <c r="C297" s="537"/>
      <c r="D297" s="540"/>
      <c r="E297" s="323"/>
      <c r="F297" s="544"/>
      <c r="G297" s="545"/>
      <c r="H297" s="324" t="s">
        <v>406</v>
      </c>
      <c r="I297" s="328" t="str">
        <f>IFERROR(VLOOKUP(I296,'P1'!$B:$AP,41,FALSE),"")</f>
        <v/>
      </c>
      <c r="J297" s="328" t="str">
        <f>IFERROR(VLOOKUP(J296,'P1'!$B:$AP,41,FALSE),"")</f>
        <v/>
      </c>
      <c r="K297" s="328" t="str">
        <f>IFERROR(VLOOKUP(K296,'P1'!$B:$AP,41,FALSE),"")</f>
        <v/>
      </c>
      <c r="L297" s="328" t="str">
        <f>IFERROR(VLOOKUP(L296,'P1'!$B:$AP,41,FALSE),"")</f>
        <v/>
      </c>
      <c r="M297" s="328" t="str">
        <f>IFERROR(VLOOKUP(M296,'P1'!$B:$AP,41,FALSE),"")</f>
        <v/>
      </c>
      <c r="N297" s="328" t="str">
        <f>IFERROR(VLOOKUP(N296,'P1'!$B:$AP,41,FALSE),"")</f>
        <v/>
      </c>
      <c r="O297" s="328" t="str">
        <f>IFERROR(VLOOKUP(O296,'P1'!$B:$AP,41,FALSE),"")</f>
        <v/>
      </c>
      <c r="P297" s="328" t="str">
        <f>IFERROR(VLOOKUP(P296,'P1'!$B:$AP,41,FALSE),"")</f>
        <v/>
      </c>
      <c r="Q297" s="328" t="str">
        <f>IFERROR(VLOOKUP(Q296,'P1'!$B:$AP,41,FALSE),"")</f>
        <v/>
      </c>
      <c r="R297" s="328" t="str">
        <f>IFERROR(VLOOKUP(R296,'P1'!$B:$AP,41,FALSE),"")</f>
        <v/>
      </c>
      <c r="S297" s="328" t="str">
        <f>IFERROR(VLOOKUP(S296,'P1'!$B:$AP,41,FALSE),"")</f>
        <v/>
      </c>
      <c r="T297" s="328" t="str">
        <f>IFERROR(VLOOKUP(T296,'P1'!$B:$AP,41,FALSE),"")</f>
        <v/>
      </c>
      <c r="U297" s="328" t="str">
        <f>IFERROR(VLOOKUP(U296,'P1'!$B:$AP,41,FALSE),"")</f>
        <v/>
      </c>
      <c r="V297" s="328" t="str">
        <f>IFERROR(VLOOKUP(V296,'P1'!$B:$AP,41,FALSE),"")</f>
        <v/>
      </c>
      <c r="W297" s="328" t="str">
        <f>IFERROR(VLOOKUP(W296,'P1'!$B:$AP,41,FALSE),"")</f>
        <v/>
      </c>
      <c r="X297" s="328" t="str">
        <f>IFERROR(VLOOKUP(X296,'P1'!$B:$AP,41,FALSE),"")</f>
        <v/>
      </c>
      <c r="Y297" s="328" t="str">
        <f>IFERROR(VLOOKUP(Y296,'P1'!$B:$AP,41,FALSE),"")</f>
        <v/>
      </c>
      <c r="Z297" s="328" t="str">
        <f>IFERROR(VLOOKUP(Z296,'P1'!$B:$AP,41,FALSE),"")</f>
        <v/>
      </c>
      <c r="AA297" s="328" t="str">
        <f>IFERROR(VLOOKUP(AA296,'P1'!$B:$AP,41,FALSE),"")</f>
        <v/>
      </c>
      <c r="AB297" s="328" t="str">
        <f>IFERROR(VLOOKUP(AB296,'P1'!$B:$AP,41,FALSE),"")</f>
        <v/>
      </c>
      <c r="AC297" s="328" t="str">
        <f>IFERROR(VLOOKUP(AC296,'P1'!$B:$AP,41,FALSE),"")</f>
        <v/>
      </c>
      <c r="AD297" s="328" t="str">
        <f>IFERROR(VLOOKUP(AD296,'P1'!$B:$AP,41,FALSE),"")</f>
        <v/>
      </c>
      <c r="AE297" s="328" t="str">
        <f>IFERROR(VLOOKUP(AE296,'P1'!$B:$AP,41,FALSE),"")</f>
        <v/>
      </c>
      <c r="AF297" s="328" t="str">
        <f>IFERROR(VLOOKUP(AF296,'P1'!$B:$AP,41,FALSE),"")</f>
        <v/>
      </c>
      <c r="AG297" s="328" t="str">
        <f>IFERROR(VLOOKUP(AG296,'P1'!$B:$AP,41,FALSE),"")</f>
        <v/>
      </c>
      <c r="AH297" s="328" t="str">
        <f>IFERROR(VLOOKUP(AH296,'P1'!$B:$AP,41,FALSE),"")</f>
        <v/>
      </c>
      <c r="AI297" s="328" t="str">
        <f>IFERROR(VLOOKUP(AI296,'P1'!$B:$AP,41,FALSE),"")</f>
        <v/>
      </c>
      <c r="AJ297" s="328" t="str">
        <f>IFERROR(VLOOKUP(AJ296,'P1'!$B:$AP,41,FALSE),"")</f>
        <v/>
      </c>
      <c r="AK297" s="328" t="str">
        <f>IFERROR(VLOOKUP(AK296,'P1'!$B:$AP,41,FALSE),"")</f>
        <v/>
      </c>
      <c r="AL297" s="328" t="str">
        <f>IFERROR(VLOOKUP(AL296,'P1'!$B:$AP,41,FALSE),"")</f>
        <v/>
      </c>
      <c r="AM297" s="328" t="str">
        <f>IFERROR(VLOOKUP(AM296,'P1'!$B:$AP,41,FALSE),"")</f>
        <v/>
      </c>
      <c r="AN297" s="549"/>
      <c r="AO297" s="527"/>
      <c r="AP297" s="553"/>
      <c r="AQ297" s="554"/>
      <c r="AR297" s="527"/>
      <c r="AS297" s="527"/>
      <c r="AT297" s="529"/>
      <c r="AU297" s="326" t="str">
        <f t="shared" ref="AU297" si="356">IFERROR(IF($D296="□",($AO296/$AK$6),($AO296/$AK$8)),"")</f>
        <v/>
      </c>
      <c r="AV297" s="326" t="str">
        <f t="shared" ref="AV297" si="357">IFERROR(IF($D296="□",($AN296/$AO$6),($AN296/$AO$8)),"")</f>
        <v/>
      </c>
      <c r="AX297" s="326" t="s">
        <v>565</v>
      </c>
      <c r="AY297" s="326" t="s">
        <v>565</v>
      </c>
    </row>
    <row r="298" spans="1:51" s="302" customFormat="1" ht="12" customHeight="1">
      <c r="A298" s="532"/>
      <c r="B298" s="535"/>
      <c r="C298" s="538"/>
      <c r="D298" s="541"/>
      <c r="E298" s="323"/>
      <c r="F298" s="546"/>
      <c r="G298" s="547"/>
      <c r="H298" s="327" t="s">
        <v>407</v>
      </c>
      <c r="I298" s="328" t="str">
        <f>IFERROR(VLOOKUP(I296,'P1'!$B:$AP,31,FALSE),"")</f>
        <v/>
      </c>
      <c r="J298" s="328" t="str">
        <f>IFERROR(VLOOKUP(J296,'P1'!$B:$AP,31,FALSE),"")</f>
        <v/>
      </c>
      <c r="K298" s="328" t="str">
        <f>IFERROR(VLOOKUP(K296,'P1'!$B:$AP,31,FALSE),"")</f>
        <v/>
      </c>
      <c r="L298" s="328" t="str">
        <f>IFERROR(VLOOKUP(L296,'P1'!$B:$AP,31,FALSE),"")</f>
        <v/>
      </c>
      <c r="M298" s="328" t="str">
        <f>IFERROR(VLOOKUP(M296,'P1'!$B:$AP,31,FALSE),"")</f>
        <v/>
      </c>
      <c r="N298" s="328" t="str">
        <f>IFERROR(VLOOKUP(N296,'P1'!$B:$AP,31,FALSE),"")</f>
        <v/>
      </c>
      <c r="O298" s="328" t="str">
        <f>IFERROR(VLOOKUP(O296,'P1'!$B:$AP,31,FALSE),"")</f>
        <v/>
      </c>
      <c r="P298" s="328" t="str">
        <f>IFERROR(VLOOKUP(P296,'P1'!$B:$AP,31,FALSE),"")</f>
        <v/>
      </c>
      <c r="Q298" s="328" t="str">
        <f>IFERROR(VLOOKUP(Q296,'P1'!$B:$AP,31,FALSE),"")</f>
        <v/>
      </c>
      <c r="R298" s="328" t="str">
        <f>IFERROR(VLOOKUP(R296,'P1'!$B:$AP,31,FALSE),"")</f>
        <v/>
      </c>
      <c r="S298" s="328" t="str">
        <f>IFERROR(VLOOKUP(S296,'P1'!$B:$AP,31,FALSE),"")</f>
        <v/>
      </c>
      <c r="T298" s="328" t="str">
        <f>IFERROR(VLOOKUP(T296,'P1'!$B:$AP,31,FALSE),"")</f>
        <v/>
      </c>
      <c r="U298" s="328" t="str">
        <f>IFERROR(VLOOKUP(U296,'P1'!$B:$AP,31,FALSE),"")</f>
        <v/>
      </c>
      <c r="V298" s="328" t="str">
        <f>IFERROR(VLOOKUP(V296,'P1'!$B:$AP,31,FALSE),"")</f>
        <v/>
      </c>
      <c r="W298" s="328" t="str">
        <f>IFERROR(VLOOKUP(W296,'P1'!$B:$AP,31,FALSE),"")</f>
        <v/>
      </c>
      <c r="X298" s="328" t="str">
        <f>IFERROR(VLOOKUP(X296,'P1'!$B:$AP,31,FALSE),"")</f>
        <v/>
      </c>
      <c r="Y298" s="328" t="str">
        <f>IFERROR(VLOOKUP(Y296,'P1'!$B:$AP,31,FALSE),"")</f>
        <v/>
      </c>
      <c r="Z298" s="328" t="str">
        <f>IFERROR(VLOOKUP(Z296,'P1'!$B:$AP,31,FALSE),"")</f>
        <v/>
      </c>
      <c r="AA298" s="328" t="str">
        <f>IFERROR(VLOOKUP(AA296,'P1'!$B:$AP,31,FALSE),"")</f>
        <v/>
      </c>
      <c r="AB298" s="328" t="str">
        <f>IFERROR(VLOOKUP(AB296,'P1'!$B:$AP,31,FALSE),"")</f>
        <v/>
      </c>
      <c r="AC298" s="328" t="str">
        <f>IFERROR(VLOOKUP(AC296,'P1'!$B:$AP,31,FALSE),"")</f>
        <v/>
      </c>
      <c r="AD298" s="328" t="str">
        <f>IFERROR(VLOOKUP(AD296,'P1'!$B:$AP,31,FALSE),"")</f>
        <v/>
      </c>
      <c r="AE298" s="328" t="str">
        <f>IFERROR(VLOOKUP(AE296,'P1'!$B:$AP,31,FALSE),"")</f>
        <v/>
      </c>
      <c r="AF298" s="328" t="str">
        <f>IFERROR(VLOOKUP(AF296,'P1'!$B:$AP,31,FALSE),"")</f>
        <v/>
      </c>
      <c r="AG298" s="328" t="str">
        <f>IFERROR(VLOOKUP(AG296,'P1'!$B:$AP,31,FALSE),"")</f>
        <v/>
      </c>
      <c r="AH298" s="328" t="str">
        <f>IFERROR(VLOOKUP(AH296,'P1'!$B:$AP,31,FALSE),"")</f>
        <v/>
      </c>
      <c r="AI298" s="328" t="str">
        <f>IFERROR(VLOOKUP(AI296,'P1'!$B:$AP,31,FALSE),"")</f>
        <v/>
      </c>
      <c r="AJ298" s="328" t="str">
        <f>IFERROR(VLOOKUP(AJ296,'P1'!$B:$AP,31,FALSE),"")</f>
        <v/>
      </c>
      <c r="AK298" s="328" t="str">
        <f>IFERROR(VLOOKUP(AK296,'P1'!$B:$AP,31,FALSE),"")</f>
        <v/>
      </c>
      <c r="AL298" s="328" t="str">
        <f>IFERROR(VLOOKUP(AL296,'P1'!$B:$AP,31,FALSE),"")</f>
        <v/>
      </c>
      <c r="AM298" s="328" t="str">
        <f>IFERROR(VLOOKUP(AM296,'P1'!$B:$AP,31,FALSE),"")</f>
        <v/>
      </c>
      <c r="AN298" s="550"/>
      <c r="AO298" s="528"/>
      <c r="AP298" s="555"/>
      <c r="AQ298" s="556"/>
      <c r="AR298" s="528"/>
      <c r="AS298" s="528"/>
      <c r="AT298" s="529"/>
      <c r="AU298" s="329"/>
      <c r="AV298" s="329"/>
      <c r="AX298" s="329"/>
      <c r="AY298" s="329"/>
    </row>
    <row r="299" spans="1:51" s="302" customFormat="1" ht="12" customHeight="1">
      <c r="A299" s="530">
        <v>93</v>
      </c>
      <c r="B299" s="533"/>
      <c r="C299" s="536"/>
      <c r="D299" s="539" t="s">
        <v>400</v>
      </c>
      <c r="E299" s="319"/>
      <c r="F299" s="542"/>
      <c r="G299" s="543"/>
      <c r="H299" s="320" t="s">
        <v>401</v>
      </c>
      <c r="I299" s="321"/>
      <c r="J299" s="321"/>
      <c r="K299" s="321"/>
      <c r="L299" s="321"/>
      <c r="M299" s="321"/>
      <c r="N299" s="321"/>
      <c r="O299" s="321"/>
      <c r="P299" s="321"/>
      <c r="Q299" s="321"/>
      <c r="R299" s="321"/>
      <c r="S299" s="321"/>
      <c r="T299" s="321"/>
      <c r="U299" s="321"/>
      <c r="V299" s="321"/>
      <c r="W299" s="321"/>
      <c r="X299" s="321"/>
      <c r="Y299" s="321"/>
      <c r="Z299" s="321"/>
      <c r="AA299" s="321"/>
      <c r="AB299" s="321"/>
      <c r="AC299" s="321"/>
      <c r="AD299" s="321"/>
      <c r="AE299" s="321"/>
      <c r="AF299" s="321"/>
      <c r="AG299" s="321"/>
      <c r="AH299" s="321"/>
      <c r="AI299" s="321"/>
      <c r="AJ299" s="321"/>
      <c r="AK299" s="321"/>
      <c r="AL299" s="321"/>
      <c r="AM299" s="321"/>
      <c r="AN299" s="548">
        <f t="shared" ref="AN299" si="358">IF(LEFT($AN$1,6)="共同生活援助",SUM(I300:AM300),SUM(I300:AM301))</f>
        <v>0</v>
      </c>
      <c r="AO299" s="526">
        <f>IF($AN$3="４週",AN299/4,AN299/(DAY(EOMONTH($I$21,0))/7))</f>
        <v>0</v>
      </c>
      <c r="AP299" s="551"/>
      <c r="AQ299" s="552"/>
      <c r="AR299" s="526" t="str">
        <f t="shared" ref="AR299" si="359">IF($AN$3="４週",AU300,AV300)</f>
        <v/>
      </c>
      <c r="AS299" s="526"/>
      <c r="AT299" s="529"/>
      <c r="AU299" s="322" t="s">
        <v>402</v>
      </c>
      <c r="AV299" s="322" t="s">
        <v>403</v>
      </c>
      <c r="AX299" s="322" t="s">
        <v>404</v>
      </c>
      <c r="AY299" s="322" t="s">
        <v>405</v>
      </c>
    </row>
    <row r="300" spans="1:51" s="302" customFormat="1" ht="12" customHeight="1">
      <c r="A300" s="531"/>
      <c r="B300" s="534"/>
      <c r="C300" s="537"/>
      <c r="D300" s="540"/>
      <c r="E300" s="323"/>
      <c r="F300" s="544"/>
      <c r="G300" s="545"/>
      <c r="H300" s="324" t="s">
        <v>406</v>
      </c>
      <c r="I300" s="328" t="str">
        <f>IFERROR(VLOOKUP(I299,'P1'!$B:$AP,41,FALSE),"")</f>
        <v/>
      </c>
      <c r="J300" s="328" t="str">
        <f>IFERROR(VLOOKUP(J299,'P1'!$B:$AP,41,FALSE),"")</f>
        <v/>
      </c>
      <c r="K300" s="328" t="str">
        <f>IFERROR(VLOOKUP(K299,'P1'!$B:$AP,41,FALSE),"")</f>
        <v/>
      </c>
      <c r="L300" s="328" t="str">
        <f>IFERROR(VLOOKUP(L299,'P1'!$B:$AP,41,FALSE),"")</f>
        <v/>
      </c>
      <c r="M300" s="328" t="str">
        <f>IFERROR(VLOOKUP(M299,'P1'!$B:$AP,41,FALSE),"")</f>
        <v/>
      </c>
      <c r="N300" s="328" t="str">
        <f>IFERROR(VLOOKUP(N299,'P1'!$B:$AP,41,FALSE),"")</f>
        <v/>
      </c>
      <c r="O300" s="328" t="str">
        <f>IFERROR(VLOOKUP(O299,'P1'!$B:$AP,41,FALSE),"")</f>
        <v/>
      </c>
      <c r="P300" s="328" t="str">
        <f>IFERROR(VLOOKUP(P299,'P1'!$B:$AP,41,FALSE),"")</f>
        <v/>
      </c>
      <c r="Q300" s="328" t="str">
        <f>IFERROR(VLOOKUP(Q299,'P1'!$B:$AP,41,FALSE),"")</f>
        <v/>
      </c>
      <c r="R300" s="328" t="str">
        <f>IFERROR(VLOOKUP(R299,'P1'!$B:$AP,41,FALSE),"")</f>
        <v/>
      </c>
      <c r="S300" s="328" t="str">
        <f>IFERROR(VLOOKUP(S299,'P1'!$B:$AP,41,FALSE),"")</f>
        <v/>
      </c>
      <c r="T300" s="328" t="str">
        <f>IFERROR(VLOOKUP(T299,'P1'!$B:$AP,41,FALSE),"")</f>
        <v/>
      </c>
      <c r="U300" s="328" t="str">
        <f>IFERROR(VLOOKUP(U299,'P1'!$B:$AP,41,FALSE),"")</f>
        <v/>
      </c>
      <c r="V300" s="328" t="str">
        <f>IFERROR(VLOOKUP(V299,'P1'!$B:$AP,41,FALSE),"")</f>
        <v/>
      </c>
      <c r="W300" s="328" t="str">
        <f>IFERROR(VLOOKUP(W299,'P1'!$B:$AP,41,FALSE),"")</f>
        <v/>
      </c>
      <c r="X300" s="328" t="str">
        <f>IFERROR(VLOOKUP(X299,'P1'!$B:$AP,41,FALSE),"")</f>
        <v/>
      </c>
      <c r="Y300" s="328" t="str">
        <f>IFERROR(VLOOKUP(Y299,'P1'!$B:$AP,41,FALSE),"")</f>
        <v/>
      </c>
      <c r="Z300" s="328" t="str">
        <f>IFERROR(VLOOKUP(Z299,'P1'!$B:$AP,41,FALSE),"")</f>
        <v/>
      </c>
      <c r="AA300" s="328" t="str">
        <f>IFERROR(VLOOKUP(AA299,'P1'!$B:$AP,41,FALSE),"")</f>
        <v/>
      </c>
      <c r="AB300" s="328" t="str">
        <f>IFERROR(VLOOKUP(AB299,'P1'!$B:$AP,41,FALSE),"")</f>
        <v/>
      </c>
      <c r="AC300" s="328" t="str">
        <f>IFERROR(VLOOKUP(AC299,'P1'!$B:$AP,41,FALSE),"")</f>
        <v/>
      </c>
      <c r="AD300" s="328" t="str">
        <f>IFERROR(VLOOKUP(AD299,'P1'!$B:$AP,41,FALSE),"")</f>
        <v/>
      </c>
      <c r="AE300" s="328" t="str">
        <f>IFERROR(VLOOKUP(AE299,'P1'!$B:$AP,41,FALSE),"")</f>
        <v/>
      </c>
      <c r="AF300" s="328" t="str">
        <f>IFERROR(VLOOKUP(AF299,'P1'!$B:$AP,41,FALSE),"")</f>
        <v/>
      </c>
      <c r="AG300" s="328" t="str">
        <f>IFERROR(VLOOKUP(AG299,'P1'!$B:$AP,41,FALSE),"")</f>
        <v/>
      </c>
      <c r="AH300" s="328" t="str">
        <f>IFERROR(VLOOKUP(AH299,'P1'!$B:$AP,41,FALSE),"")</f>
        <v/>
      </c>
      <c r="AI300" s="328" t="str">
        <f>IFERROR(VLOOKUP(AI299,'P1'!$B:$AP,41,FALSE),"")</f>
        <v/>
      </c>
      <c r="AJ300" s="328" t="str">
        <f>IFERROR(VLOOKUP(AJ299,'P1'!$B:$AP,41,FALSE),"")</f>
        <v/>
      </c>
      <c r="AK300" s="328" t="str">
        <f>IFERROR(VLOOKUP(AK299,'P1'!$B:$AP,41,FALSE),"")</f>
        <v/>
      </c>
      <c r="AL300" s="328" t="str">
        <f>IFERROR(VLOOKUP(AL299,'P1'!$B:$AP,41,FALSE),"")</f>
        <v/>
      </c>
      <c r="AM300" s="328" t="str">
        <f>IFERROR(VLOOKUP(AM299,'P1'!$B:$AP,41,FALSE),"")</f>
        <v/>
      </c>
      <c r="AN300" s="549"/>
      <c r="AO300" s="527"/>
      <c r="AP300" s="553"/>
      <c r="AQ300" s="554"/>
      <c r="AR300" s="527"/>
      <c r="AS300" s="527"/>
      <c r="AT300" s="529"/>
      <c r="AU300" s="326" t="str">
        <f t="shared" ref="AU300" si="360">IFERROR(IF($D299="□",($AO299/$AK$6),($AO299/$AK$8)),"")</f>
        <v/>
      </c>
      <c r="AV300" s="326" t="str">
        <f t="shared" ref="AV300" si="361">IFERROR(IF($D299="□",($AN299/$AO$6),($AN299/$AO$8)),"")</f>
        <v/>
      </c>
      <c r="AX300" s="326" t="s">
        <v>565</v>
      </c>
      <c r="AY300" s="326" t="s">
        <v>565</v>
      </c>
    </row>
    <row r="301" spans="1:51" s="302" customFormat="1" ht="12" customHeight="1">
      <c r="A301" s="532"/>
      <c r="B301" s="535"/>
      <c r="C301" s="538"/>
      <c r="D301" s="541"/>
      <c r="E301" s="323"/>
      <c r="F301" s="546"/>
      <c r="G301" s="547"/>
      <c r="H301" s="327" t="s">
        <v>407</v>
      </c>
      <c r="I301" s="328" t="str">
        <f>IFERROR(VLOOKUP(I299,'P1'!$B:$AP,31,FALSE),"")</f>
        <v/>
      </c>
      <c r="J301" s="328" t="str">
        <f>IFERROR(VLOOKUP(J299,'P1'!$B:$AP,31,FALSE),"")</f>
        <v/>
      </c>
      <c r="K301" s="328" t="str">
        <f>IFERROR(VLOOKUP(K299,'P1'!$B:$AP,31,FALSE),"")</f>
        <v/>
      </c>
      <c r="L301" s="328" t="str">
        <f>IFERROR(VLOOKUP(L299,'P1'!$B:$AP,31,FALSE),"")</f>
        <v/>
      </c>
      <c r="M301" s="328" t="str">
        <f>IFERROR(VLOOKUP(M299,'P1'!$B:$AP,31,FALSE),"")</f>
        <v/>
      </c>
      <c r="N301" s="328" t="str">
        <f>IFERROR(VLOOKUP(N299,'P1'!$B:$AP,31,FALSE),"")</f>
        <v/>
      </c>
      <c r="O301" s="328" t="str">
        <f>IFERROR(VLOOKUP(O299,'P1'!$B:$AP,31,FALSE),"")</f>
        <v/>
      </c>
      <c r="P301" s="328" t="str">
        <f>IFERROR(VLOOKUP(P299,'P1'!$B:$AP,31,FALSE),"")</f>
        <v/>
      </c>
      <c r="Q301" s="328" t="str">
        <f>IFERROR(VLOOKUP(Q299,'P1'!$B:$AP,31,FALSE),"")</f>
        <v/>
      </c>
      <c r="R301" s="328" t="str">
        <f>IFERROR(VLOOKUP(R299,'P1'!$B:$AP,31,FALSE),"")</f>
        <v/>
      </c>
      <c r="S301" s="328" t="str">
        <f>IFERROR(VLOOKUP(S299,'P1'!$B:$AP,31,FALSE),"")</f>
        <v/>
      </c>
      <c r="T301" s="328" t="str">
        <f>IFERROR(VLOOKUP(T299,'P1'!$B:$AP,31,FALSE),"")</f>
        <v/>
      </c>
      <c r="U301" s="328" t="str">
        <f>IFERROR(VLOOKUP(U299,'P1'!$B:$AP,31,FALSE),"")</f>
        <v/>
      </c>
      <c r="V301" s="328" t="str">
        <f>IFERROR(VLOOKUP(V299,'P1'!$B:$AP,31,FALSE),"")</f>
        <v/>
      </c>
      <c r="W301" s="328" t="str">
        <f>IFERROR(VLOOKUP(W299,'P1'!$B:$AP,31,FALSE),"")</f>
        <v/>
      </c>
      <c r="X301" s="328" t="str">
        <f>IFERROR(VLOOKUP(X299,'P1'!$B:$AP,31,FALSE),"")</f>
        <v/>
      </c>
      <c r="Y301" s="328" t="str">
        <f>IFERROR(VLOOKUP(Y299,'P1'!$B:$AP,31,FALSE),"")</f>
        <v/>
      </c>
      <c r="Z301" s="328" t="str">
        <f>IFERROR(VLOOKUP(Z299,'P1'!$B:$AP,31,FALSE),"")</f>
        <v/>
      </c>
      <c r="AA301" s="328" t="str">
        <f>IFERROR(VLOOKUP(AA299,'P1'!$B:$AP,31,FALSE),"")</f>
        <v/>
      </c>
      <c r="AB301" s="328" t="str">
        <f>IFERROR(VLOOKUP(AB299,'P1'!$B:$AP,31,FALSE),"")</f>
        <v/>
      </c>
      <c r="AC301" s="328" t="str">
        <f>IFERROR(VLOOKUP(AC299,'P1'!$B:$AP,31,FALSE),"")</f>
        <v/>
      </c>
      <c r="AD301" s="328" t="str">
        <f>IFERROR(VLOOKUP(AD299,'P1'!$B:$AP,31,FALSE),"")</f>
        <v/>
      </c>
      <c r="AE301" s="328" t="str">
        <f>IFERROR(VLOOKUP(AE299,'P1'!$B:$AP,31,FALSE),"")</f>
        <v/>
      </c>
      <c r="AF301" s="328" t="str">
        <f>IFERROR(VLOOKUP(AF299,'P1'!$B:$AP,31,FALSE),"")</f>
        <v/>
      </c>
      <c r="AG301" s="328" t="str">
        <f>IFERROR(VLOOKUP(AG299,'P1'!$B:$AP,31,FALSE),"")</f>
        <v/>
      </c>
      <c r="AH301" s="328" t="str">
        <f>IFERROR(VLOOKUP(AH299,'P1'!$B:$AP,31,FALSE),"")</f>
        <v/>
      </c>
      <c r="AI301" s="328" t="str">
        <f>IFERROR(VLOOKUP(AI299,'P1'!$B:$AP,31,FALSE),"")</f>
        <v/>
      </c>
      <c r="AJ301" s="328" t="str">
        <f>IFERROR(VLOOKUP(AJ299,'P1'!$B:$AP,31,FALSE),"")</f>
        <v/>
      </c>
      <c r="AK301" s="328" t="str">
        <f>IFERROR(VLOOKUP(AK299,'P1'!$B:$AP,31,FALSE),"")</f>
        <v/>
      </c>
      <c r="AL301" s="328" t="str">
        <f>IFERROR(VLOOKUP(AL299,'P1'!$B:$AP,31,FALSE),"")</f>
        <v/>
      </c>
      <c r="AM301" s="328" t="str">
        <f>IFERROR(VLOOKUP(AM299,'P1'!$B:$AP,31,FALSE),"")</f>
        <v/>
      </c>
      <c r="AN301" s="550"/>
      <c r="AO301" s="528"/>
      <c r="AP301" s="555"/>
      <c r="AQ301" s="556"/>
      <c r="AR301" s="528"/>
      <c r="AS301" s="528"/>
      <c r="AT301" s="529"/>
      <c r="AU301" s="329"/>
      <c r="AV301" s="329"/>
      <c r="AX301" s="329"/>
      <c r="AY301" s="329"/>
    </row>
    <row r="302" spans="1:51" s="302" customFormat="1" ht="12" customHeight="1">
      <c r="A302" s="530">
        <v>94</v>
      </c>
      <c r="B302" s="533"/>
      <c r="C302" s="536"/>
      <c r="D302" s="539" t="s">
        <v>400</v>
      </c>
      <c r="E302" s="319"/>
      <c r="F302" s="542"/>
      <c r="G302" s="543"/>
      <c r="H302" s="320" t="s">
        <v>401</v>
      </c>
      <c r="I302" s="321"/>
      <c r="J302" s="321"/>
      <c r="K302" s="321"/>
      <c r="L302" s="321"/>
      <c r="M302" s="321"/>
      <c r="N302" s="321"/>
      <c r="O302" s="321"/>
      <c r="P302" s="321"/>
      <c r="Q302" s="321"/>
      <c r="R302" s="321"/>
      <c r="S302" s="321"/>
      <c r="T302" s="321"/>
      <c r="U302" s="321"/>
      <c r="V302" s="321"/>
      <c r="W302" s="321"/>
      <c r="X302" s="321"/>
      <c r="Y302" s="321"/>
      <c r="Z302" s="321"/>
      <c r="AA302" s="321"/>
      <c r="AB302" s="321"/>
      <c r="AC302" s="321"/>
      <c r="AD302" s="321"/>
      <c r="AE302" s="321"/>
      <c r="AF302" s="321"/>
      <c r="AG302" s="321"/>
      <c r="AH302" s="321"/>
      <c r="AI302" s="321"/>
      <c r="AJ302" s="321"/>
      <c r="AK302" s="321"/>
      <c r="AL302" s="321"/>
      <c r="AM302" s="321"/>
      <c r="AN302" s="548">
        <f t="shared" ref="AN302" si="362">IF(LEFT($AN$1,6)="共同生活援助",SUM(I303:AM303),SUM(I303:AM304))</f>
        <v>0</v>
      </c>
      <c r="AO302" s="526">
        <f>IF($AN$3="４週",AN302/4,AN302/(DAY(EOMONTH($I$21,0))/7))</f>
        <v>0</v>
      </c>
      <c r="AP302" s="551"/>
      <c r="AQ302" s="552"/>
      <c r="AR302" s="526" t="str">
        <f t="shared" ref="AR302" si="363">IF($AN$3="４週",AU303,AV303)</f>
        <v/>
      </c>
      <c r="AS302" s="526"/>
      <c r="AT302" s="529"/>
      <c r="AU302" s="322" t="s">
        <v>402</v>
      </c>
      <c r="AV302" s="322" t="s">
        <v>403</v>
      </c>
      <c r="AX302" s="322" t="s">
        <v>404</v>
      </c>
      <c r="AY302" s="322" t="s">
        <v>405</v>
      </c>
    </row>
    <row r="303" spans="1:51" s="302" customFormat="1" ht="12" customHeight="1">
      <c r="A303" s="531"/>
      <c r="B303" s="534"/>
      <c r="C303" s="537"/>
      <c r="D303" s="540"/>
      <c r="E303" s="323"/>
      <c r="F303" s="544"/>
      <c r="G303" s="545"/>
      <c r="H303" s="324" t="s">
        <v>406</v>
      </c>
      <c r="I303" s="328" t="str">
        <f>IFERROR(VLOOKUP(I302,'P1'!$B:$AP,41,FALSE),"")</f>
        <v/>
      </c>
      <c r="J303" s="328" t="str">
        <f>IFERROR(VLOOKUP(J302,'P1'!$B:$AP,41,FALSE),"")</f>
        <v/>
      </c>
      <c r="K303" s="328" t="str">
        <f>IFERROR(VLOOKUP(K302,'P1'!$B:$AP,41,FALSE),"")</f>
        <v/>
      </c>
      <c r="L303" s="328" t="str">
        <f>IFERROR(VLOOKUP(L302,'P1'!$B:$AP,41,FALSE),"")</f>
        <v/>
      </c>
      <c r="M303" s="328" t="str">
        <f>IFERROR(VLOOKUP(M302,'P1'!$B:$AP,41,FALSE),"")</f>
        <v/>
      </c>
      <c r="N303" s="328" t="str">
        <f>IFERROR(VLOOKUP(N302,'P1'!$B:$AP,41,FALSE),"")</f>
        <v/>
      </c>
      <c r="O303" s="328" t="str">
        <f>IFERROR(VLOOKUP(O302,'P1'!$B:$AP,41,FALSE),"")</f>
        <v/>
      </c>
      <c r="P303" s="328" t="str">
        <f>IFERROR(VLOOKUP(P302,'P1'!$B:$AP,41,FALSE),"")</f>
        <v/>
      </c>
      <c r="Q303" s="328" t="str">
        <f>IFERROR(VLOOKUP(Q302,'P1'!$B:$AP,41,FALSE),"")</f>
        <v/>
      </c>
      <c r="R303" s="328" t="str">
        <f>IFERROR(VLOOKUP(R302,'P1'!$B:$AP,41,FALSE),"")</f>
        <v/>
      </c>
      <c r="S303" s="328" t="str">
        <f>IFERROR(VLOOKUP(S302,'P1'!$B:$AP,41,FALSE),"")</f>
        <v/>
      </c>
      <c r="T303" s="328" t="str">
        <f>IFERROR(VLOOKUP(T302,'P1'!$B:$AP,41,FALSE),"")</f>
        <v/>
      </c>
      <c r="U303" s="328" t="str">
        <f>IFERROR(VLOOKUP(U302,'P1'!$B:$AP,41,FALSE),"")</f>
        <v/>
      </c>
      <c r="V303" s="328" t="str">
        <f>IFERROR(VLOOKUP(V302,'P1'!$B:$AP,41,FALSE),"")</f>
        <v/>
      </c>
      <c r="W303" s="328" t="str">
        <f>IFERROR(VLOOKUP(W302,'P1'!$B:$AP,41,FALSE),"")</f>
        <v/>
      </c>
      <c r="X303" s="328" t="str">
        <f>IFERROR(VLOOKUP(X302,'P1'!$B:$AP,41,FALSE),"")</f>
        <v/>
      </c>
      <c r="Y303" s="328" t="str">
        <f>IFERROR(VLOOKUP(Y302,'P1'!$B:$AP,41,FALSE),"")</f>
        <v/>
      </c>
      <c r="Z303" s="328" t="str">
        <f>IFERROR(VLOOKUP(Z302,'P1'!$B:$AP,41,FALSE),"")</f>
        <v/>
      </c>
      <c r="AA303" s="328" t="str">
        <f>IFERROR(VLOOKUP(AA302,'P1'!$B:$AP,41,FALSE),"")</f>
        <v/>
      </c>
      <c r="AB303" s="328" t="str">
        <f>IFERROR(VLOOKUP(AB302,'P1'!$B:$AP,41,FALSE),"")</f>
        <v/>
      </c>
      <c r="AC303" s="328" t="str">
        <f>IFERROR(VLOOKUP(AC302,'P1'!$B:$AP,41,FALSE),"")</f>
        <v/>
      </c>
      <c r="AD303" s="328" t="str">
        <f>IFERROR(VLOOKUP(AD302,'P1'!$B:$AP,41,FALSE),"")</f>
        <v/>
      </c>
      <c r="AE303" s="328" t="str">
        <f>IFERROR(VLOOKUP(AE302,'P1'!$B:$AP,41,FALSE),"")</f>
        <v/>
      </c>
      <c r="AF303" s="328" t="str">
        <f>IFERROR(VLOOKUP(AF302,'P1'!$B:$AP,41,FALSE),"")</f>
        <v/>
      </c>
      <c r="AG303" s="328" t="str">
        <f>IFERROR(VLOOKUP(AG302,'P1'!$B:$AP,41,FALSE),"")</f>
        <v/>
      </c>
      <c r="AH303" s="328" t="str">
        <f>IFERROR(VLOOKUP(AH302,'P1'!$B:$AP,41,FALSE),"")</f>
        <v/>
      </c>
      <c r="AI303" s="328" t="str">
        <f>IFERROR(VLOOKUP(AI302,'P1'!$B:$AP,41,FALSE),"")</f>
        <v/>
      </c>
      <c r="AJ303" s="328" t="str">
        <f>IFERROR(VLOOKUP(AJ302,'P1'!$B:$AP,41,FALSE),"")</f>
        <v/>
      </c>
      <c r="AK303" s="328" t="str">
        <f>IFERROR(VLOOKUP(AK302,'P1'!$B:$AP,41,FALSE),"")</f>
        <v/>
      </c>
      <c r="AL303" s="328" t="str">
        <f>IFERROR(VLOOKUP(AL302,'P1'!$B:$AP,41,FALSE),"")</f>
        <v/>
      </c>
      <c r="AM303" s="328" t="str">
        <f>IFERROR(VLOOKUP(AM302,'P1'!$B:$AP,41,FALSE),"")</f>
        <v/>
      </c>
      <c r="AN303" s="549"/>
      <c r="AO303" s="527"/>
      <c r="AP303" s="553"/>
      <c r="AQ303" s="554"/>
      <c r="AR303" s="527"/>
      <c r="AS303" s="527"/>
      <c r="AT303" s="529"/>
      <c r="AU303" s="326" t="str">
        <f t="shared" ref="AU303" si="364">IFERROR(IF($D302="□",($AO302/$AK$6),($AO302/$AK$8)),"")</f>
        <v/>
      </c>
      <c r="AV303" s="326" t="str">
        <f t="shared" ref="AV303" si="365">IFERROR(IF($D302="□",($AN302/$AO$6),($AN302/$AO$8)),"")</f>
        <v/>
      </c>
      <c r="AX303" s="326" t="s">
        <v>565</v>
      </c>
      <c r="AY303" s="326" t="s">
        <v>565</v>
      </c>
    </row>
    <row r="304" spans="1:51" s="302" customFormat="1" ht="12" customHeight="1">
      <c r="A304" s="532"/>
      <c r="B304" s="535"/>
      <c r="C304" s="538"/>
      <c r="D304" s="541"/>
      <c r="E304" s="323"/>
      <c r="F304" s="546"/>
      <c r="G304" s="547"/>
      <c r="H304" s="327" t="s">
        <v>407</v>
      </c>
      <c r="I304" s="328" t="str">
        <f>IFERROR(VLOOKUP(I302,'P1'!$B:$AP,31,FALSE),"")</f>
        <v/>
      </c>
      <c r="J304" s="328" t="str">
        <f>IFERROR(VLOOKUP(J302,'P1'!$B:$AP,31,FALSE),"")</f>
        <v/>
      </c>
      <c r="K304" s="328" t="str">
        <f>IFERROR(VLOOKUP(K302,'P1'!$B:$AP,31,FALSE),"")</f>
        <v/>
      </c>
      <c r="L304" s="328" t="str">
        <f>IFERROR(VLOOKUP(L302,'P1'!$B:$AP,31,FALSE),"")</f>
        <v/>
      </c>
      <c r="M304" s="328" t="str">
        <f>IFERROR(VLOOKUP(M302,'P1'!$B:$AP,31,FALSE),"")</f>
        <v/>
      </c>
      <c r="N304" s="328" t="str">
        <f>IFERROR(VLOOKUP(N302,'P1'!$B:$AP,31,FALSE),"")</f>
        <v/>
      </c>
      <c r="O304" s="328" t="str">
        <f>IFERROR(VLOOKUP(O302,'P1'!$B:$AP,31,FALSE),"")</f>
        <v/>
      </c>
      <c r="P304" s="328" t="str">
        <f>IFERROR(VLOOKUP(P302,'P1'!$B:$AP,31,FALSE),"")</f>
        <v/>
      </c>
      <c r="Q304" s="328" t="str">
        <f>IFERROR(VLOOKUP(Q302,'P1'!$B:$AP,31,FALSE),"")</f>
        <v/>
      </c>
      <c r="R304" s="328" t="str">
        <f>IFERROR(VLOOKUP(R302,'P1'!$B:$AP,31,FALSE),"")</f>
        <v/>
      </c>
      <c r="S304" s="328" t="str">
        <f>IFERROR(VLOOKUP(S302,'P1'!$B:$AP,31,FALSE),"")</f>
        <v/>
      </c>
      <c r="T304" s="328" t="str">
        <f>IFERROR(VLOOKUP(T302,'P1'!$B:$AP,31,FALSE),"")</f>
        <v/>
      </c>
      <c r="U304" s="328" t="str">
        <f>IFERROR(VLOOKUP(U302,'P1'!$B:$AP,31,FALSE),"")</f>
        <v/>
      </c>
      <c r="V304" s="328" t="str">
        <f>IFERROR(VLOOKUP(V302,'P1'!$B:$AP,31,FALSE),"")</f>
        <v/>
      </c>
      <c r="W304" s="328" t="str">
        <f>IFERROR(VLOOKUP(W302,'P1'!$B:$AP,31,FALSE),"")</f>
        <v/>
      </c>
      <c r="X304" s="328" t="str">
        <f>IFERROR(VLOOKUP(X302,'P1'!$B:$AP,31,FALSE),"")</f>
        <v/>
      </c>
      <c r="Y304" s="328" t="str">
        <f>IFERROR(VLOOKUP(Y302,'P1'!$B:$AP,31,FALSE),"")</f>
        <v/>
      </c>
      <c r="Z304" s="328" t="str">
        <f>IFERROR(VLOOKUP(Z302,'P1'!$B:$AP,31,FALSE),"")</f>
        <v/>
      </c>
      <c r="AA304" s="328" t="str">
        <f>IFERROR(VLOOKUP(AA302,'P1'!$B:$AP,31,FALSE),"")</f>
        <v/>
      </c>
      <c r="AB304" s="328" t="str">
        <f>IFERROR(VLOOKUP(AB302,'P1'!$B:$AP,31,FALSE),"")</f>
        <v/>
      </c>
      <c r="AC304" s="328" t="str">
        <f>IFERROR(VLOOKUP(AC302,'P1'!$B:$AP,31,FALSE),"")</f>
        <v/>
      </c>
      <c r="AD304" s="328" t="str">
        <f>IFERROR(VLOOKUP(AD302,'P1'!$B:$AP,31,FALSE),"")</f>
        <v/>
      </c>
      <c r="AE304" s="328" t="str">
        <f>IFERROR(VLOOKUP(AE302,'P1'!$B:$AP,31,FALSE),"")</f>
        <v/>
      </c>
      <c r="AF304" s="328" t="str">
        <f>IFERROR(VLOOKUP(AF302,'P1'!$B:$AP,31,FALSE),"")</f>
        <v/>
      </c>
      <c r="AG304" s="328" t="str">
        <f>IFERROR(VLOOKUP(AG302,'P1'!$B:$AP,31,FALSE),"")</f>
        <v/>
      </c>
      <c r="AH304" s="328" t="str">
        <f>IFERROR(VLOOKUP(AH302,'P1'!$B:$AP,31,FALSE),"")</f>
        <v/>
      </c>
      <c r="AI304" s="328" t="str">
        <f>IFERROR(VLOOKUP(AI302,'P1'!$B:$AP,31,FALSE),"")</f>
        <v/>
      </c>
      <c r="AJ304" s="328" t="str">
        <f>IFERROR(VLOOKUP(AJ302,'P1'!$B:$AP,31,FALSE),"")</f>
        <v/>
      </c>
      <c r="AK304" s="328" t="str">
        <f>IFERROR(VLOOKUP(AK302,'P1'!$B:$AP,31,FALSE),"")</f>
        <v/>
      </c>
      <c r="AL304" s="328" t="str">
        <f>IFERROR(VLOOKUP(AL302,'P1'!$B:$AP,31,FALSE),"")</f>
        <v/>
      </c>
      <c r="AM304" s="328" t="str">
        <f>IFERROR(VLOOKUP(AM302,'P1'!$B:$AP,31,FALSE),"")</f>
        <v/>
      </c>
      <c r="AN304" s="550"/>
      <c r="AO304" s="528"/>
      <c r="AP304" s="555"/>
      <c r="AQ304" s="556"/>
      <c r="AR304" s="528"/>
      <c r="AS304" s="528"/>
      <c r="AT304" s="529"/>
      <c r="AU304" s="329"/>
      <c r="AV304" s="329"/>
      <c r="AX304" s="329"/>
      <c r="AY304" s="329"/>
    </row>
    <row r="305" spans="1:51" s="302" customFormat="1" ht="12" customHeight="1">
      <c r="A305" s="530">
        <v>95</v>
      </c>
      <c r="B305" s="533"/>
      <c r="C305" s="536"/>
      <c r="D305" s="539" t="s">
        <v>400</v>
      </c>
      <c r="E305" s="319"/>
      <c r="F305" s="542"/>
      <c r="G305" s="543"/>
      <c r="H305" s="320" t="s">
        <v>401</v>
      </c>
      <c r="I305" s="321"/>
      <c r="J305" s="321"/>
      <c r="K305" s="321"/>
      <c r="L305" s="321"/>
      <c r="M305" s="321"/>
      <c r="N305" s="321"/>
      <c r="O305" s="321"/>
      <c r="P305" s="321"/>
      <c r="Q305" s="321"/>
      <c r="R305" s="321"/>
      <c r="S305" s="321"/>
      <c r="T305" s="321"/>
      <c r="U305" s="321"/>
      <c r="V305" s="321"/>
      <c r="W305" s="321"/>
      <c r="X305" s="321"/>
      <c r="Y305" s="321"/>
      <c r="Z305" s="321"/>
      <c r="AA305" s="321"/>
      <c r="AB305" s="321"/>
      <c r="AC305" s="321"/>
      <c r="AD305" s="321"/>
      <c r="AE305" s="321"/>
      <c r="AF305" s="321"/>
      <c r="AG305" s="321"/>
      <c r="AH305" s="321"/>
      <c r="AI305" s="321"/>
      <c r="AJ305" s="321"/>
      <c r="AK305" s="321"/>
      <c r="AL305" s="321"/>
      <c r="AM305" s="321"/>
      <c r="AN305" s="548">
        <f t="shared" ref="AN305" si="366">IF(LEFT($AN$1,6)="共同生活援助",SUM(I306:AM306),SUM(I306:AM307))</f>
        <v>0</v>
      </c>
      <c r="AO305" s="526">
        <f>IF($AN$3="４週",AN305/4,AN305/(DAY(EOMONTH($I$21,0))/7))</f>
        <v>0</v>
      </c>
      <c r="AP305" s="551"/>
      <c r="AQ305" s="552"/>
      <c r="AR305" s="526" t="str">
        <f t="shared" ref="AR305" si="367">IF($AN$3="４週",AU306,AV306)</f>
        <v/>
      </c>
      <c r="AS305" s="526"/>
      <c r="AT305" s="529"/>
      <c r="AU305" s="322" t="s">
        <v>402</v>
      </c>
      <c r="AV305" s="322" t="s">
        <v>403</v>
      </c>
      <c r="AX305" s="322" t="s">
        <v>404</v>
      </c>
      <c r="AY305" s="322" t="s">
        <v>405</v>
      </c>
    </row>
    <row r="306" spans="1:51" s="302" customFormat="1" ht="12" customHeight="1">
      <c r="A306" s="531"/>
      <c r="B306" s="534"/>
      <c r="C306" s="537"/>
      <c r="D306" s="540"/>
      <c r="E306" s="323"/>
      <c r="F306" s="544"/>
      <c r="G306" s="545"/>
      <c r="H306" s="324" t="s">
        <v>406</v>
      </c>
      <c r="I306" s="328" t="str">
        <f>IFERROR(VLOOKUP(I305,'P1'!$B:$AP,41,FALSE),"")</f>
        <v/>
      </c>
      <c r="J306" s="328" t="str">
        <f>IFERROR(VLOOKUP(J305,'P1'!$B:$AP,41,FALSE),"")</f>
        <v/>
      </c>
      <c r="K306" s="328" t="str">
        <f>IFERROR(VLOOKUP(K305,'P1'!$B:$AP,41,FALSE),"")</f>
        <v/>
      </c>
      <c r="L306" s="328" t="str">
        <f>IFERROR(VLOOKUP(L305,'P1'!$B:$AP,41,FALSE),"")</f>
        <v/>
      </c>
      <c r="M306" s="328" t="str">
        <f>IFERROR(VLOOKUP(M305,'P1'!$B:$AP,41,FALSE),"")</f>
        <v/>
      </c>
      <c r="N306" s="328" t="str">
        <f>IFERROR(VLOOKUP(N305,'P1'!$B:$AP,41,FALSE),"")</f>
        <v/>
      </c>
      <c r="O306" s="328" t="str">
        <f>IFERROR(VLOOKUP(O305,'P1'!$B:$AP,41,FALSE),"")</f>
        <v/>
      </c>
      <c r="P306" s="328" t="str">
        <f>IFERROR(VLOOKUP(P305,'P1'!$B:$AP,41,FALSE),"")</f>
        <v/>
      </c>
      <c r="Q306" s="328" t="str">
        <f>IFERROR(VLOOKUP(Q305,'P1'!$B:$AP,41,FALSE),"")</f>
        <v/>
      </c>
      <c r="R306" s="328" t="str">
        <f>IFERROR(VLOOKUP(R305,'P1'!$B:$AP,41,FALSE),"")</f>
        <v/>
      </c>
      <c r="S306" s="328" t="str">
        <f>IFERROR(VLOOKUP(S305,'P1'!$B:$AP,41,FALSE),"")</f>
        <v/>
      </c>
      <c r="T306" s="328" t="str">
        <f>IFERROR(VLOOKUP(T305,'P1'!$B:$AP,41,FALSE),"")</f>
        <v/>
      </c>
      <c r="U306" s="328" t="str">
        <f>IFERROR(VLOOKUP(U305,'P1'!$B:$AP,41,FALSE),"")</f>
        <v/>
      </c>
      <c r="V306" s="328" t="str">
        <f>IFERROR(VLOOKUP(V305,'P1'!$B:$AP,41,FALSE),"")</f>
        <v/>
      </c>
      <c r="W306" s="328" t="str">
        <f>IFERROR(VLOOKUP(W305,'P1'!$B:$AP,41,FALSE),"")</f>
        <v/>
      </c>
      <c r="X306" s="328" t="str">
        <f>IFERROR(VLOOKUP(X305,'P1'!$B:$AP,41,FALSE),"")</f>
        <v/>
      </c>
      <c r="Y306" s="328" t="str">
        <f>IFERROR(VLOOKUP(Y305,'P1'!$B:$AP,41,FALSE),"")</f>
        <v/>
      </c>
      <c r="Z306" s="328" t="str">
        <f>IFERROR(VLOOKUP(Z305,'P1'!$B:$AP,41,FALSE),"")</f>
        <v/>
      </c>
      <c r="AA306" s="328" t="str">
        <f>IFERROR(VLOOKUP(AA305,'P1'!$B:$AP,41,FALSE),"")</f>
        <v/>
      </c>
      <c r="AB306" s="328" t="str">
        <f>IFERROR(VLOOKUP(AB305,'P1'!$B:$AP,41,FALSE),"")</f>
        <v/>
      </c>
      <c r="AC306" s="328" t="str">
        <f>IFERROR(VLOOKUP(AC305,'P1'!$B:$AP,41,FALSE),"")</f>
        <v/>
      </c>
      <c r="AD306" s="328" t="str">
        <f>IFERROR(VLOOKUP(AD305,'P1'!$B:$AP,41,FALSE),"")</f>
        <v/>
      </c>
      <c r="AE306" s="328" t="str">
        <f>IFERROR(VLOOKUP(AE305,'P1'!$B:$AP,41,FALSE),"")</f>
        <v/>
      </c>
      <c r="AF306" s="328" t="str">
        <f>IFERROR(VLOOKUP(AF305,'P1'!$B:$AP,41,FALSE),"")</f>
        <v/>
      </c>
      <c r="AG306" s="328" t="str">
        <f>IFERROR(VLOOKUP(AG305,'P1'!$B:$AP,41,FALSE),"")</f>
        <v/>
      </c>
      <c r="AH306" s="328" t="str">
        <f>IFERROR(VLOOKUP(AH305,'P1'!$B:$AP,41,FALSE),"")</f>
        <v/>
      </c>
      <c r="AI306" s="328" t="str">
        <f>IFERROR(VLOOKUP(AI305,'P1'!$B:$AP,41,FALSE),"")</f>
        <v/>
      </c>
      <c r="AJ306" s="328" t="str">
        <f>IFERROR(VLOOKUP(AJ305,'P1'!$B:$AP,41,FALSE),"")</f>
        <v/>
      </c>
      <c r="AK306" s="328" t="str">
        <f>IFERROR(VLOOKUP(AK305,'P1'!$B:$AP,41,FALSE),"")</f>
        <v/>
      </c>
      <c r="AL306" s="328" t="str">
        <f>IFERROR(VLOOKUP(AL305,'P1'!$B:$AP,41,FALSE),"")</f>
        <v/>
      </c>
      <c r="AM306" s="328" t="str">
        <f>IFERROR(VLOOKUP(AM305,'P1'!$B:$AP,41,FALSE),"")</f>
        <v/>
      </c>
      <c r="AN306" s="549"/>
      <c r="AO306" s="527"/>
      <c r="AP306" s="553"/>
      <c r="AQ306" s="554"/>
      <c r="AR306" s="527"/>
      <c r="AS306" s="527"/>
      <c r="AT306" s="529"/>
      <c r="AU306" s="326" t="str">
        <f t="shared" ref="AU306" si="368">IFERROR(IF($D305="□",($AO305/$AK$6),($AO305/$AK$8)),"")</f>
        <v/>
      </c>
      <c r="AV306" s="326" t="str">
        <f t="shared" ref="AV306" si="369">IFERROR(IF($D305="□",($AN305/$AO$6),($AN305/$AO$8)),"")</f>
        <v/>
      </c>
      <c r="AX306" s="326" t="s">
        <v>565</v>
      </c>
      <c r="AY306" s="326" t="s">
        <v>565</v>
      </c>
    </row>
    <row r="307" spans="1:51" s="302" customFormat="1" ht="12" customHeight="1">
      <c r="A307" s="532"/>
      <c r="B307" s="535"/>
      <c r="C307" s="538"/>
      <c r="D307" s="541"/>
      <c r="E307" s="323"/>
      <c r="F307" s="546"/>
      <c r="G307" s="547"/>
      <c r="H307" s="327" t="s">
        <v>407</v>
      </c>
      <c r="I307" s="328" t="str">
        <f>IFERROR(VLOOKUP(I305,'P1'!$B:$AP,31,FALSE),"")</f>
        <v/>
      </c>
      <c r="J307" s="328" t="str">
        <f>IFERROR(VLOOKUP(J305,'P1'!$B:$AP,31,FALSE),"")</f>
        <v/>
      </c>
      <c r="K307" s="328" t="str">
        <f>IFERROR(VLOOKUP(K305,'P1'!$B:$AP,31,FALSE),"")</f>
        <v/>
      </c>
      <c r="L307" s="328" t="str">
        <f>IFERROR(VLOOKUP(L305,'P1'!$B:$AP,31,FALSE),"")</f>
        <v/>
      </c>
      <c r="M307" s="328" t="str">
        <f>IFERROR(VLOOKUP(M305,'P1'!$B:$AP,31,FALSE),"")</f>
        <v/>
      </c>
      <c r="N307" s="328" t="str">
        <f>IFERROR(VLOOKUP(N305,'P1'!$B:$AP,31,FALSE),"")</f>
        <v/>
      </c>
      <c r="O307" s="328" t="str">
        <f>IFERROR(VLOOKUP(O305,'P1'!$B:$AP,31,FALSE),"")</f>
        <v/>
      </c>
      <c r="P307" s="328" t="str">
        <f>IFERROR(VLOOKUP(P305,'P1'!$B:$AP,31,FALSE),"")</f>
        <v/>
      </c>
      <c r="Q307" s="328" t="str">
        <f>IFERROR(VLOOKUP(Q305,'P1'!$B:$AP,31,FALSE),"")</f>
        <v/>
      </c>
      <c r="R307" s="328" t="str">
        <f>IFERROR(VLOOKUP(R305,'P1'!$B:$AP,31,FALSE),"")</f>
        <v/>
      </c>
      <c r="S307" s="328" t="str">
        <f>IFERROR(VLOOKUP(S305,'P1'!$B:$AP,31,FALSE),"")</f>
        <v/>
      </c>
      <c r="T307" s="328" t="str">
        <f>IFERROR(VLOOKUP(T305,'P1'!$B:$AP,31,FALSE),"")</f>
        <v/>
      </c>
      <c r="U307" s="328" t="str">
        <f>IFERROR(VLOOKUP(U305,'P1'!$B:$AP,31,FALSE),"")</f>
        <v/>
      </c>
      <c r="V307" s="328" t="str">
        <f>IFERROR(VLOOKUP(V305,'P1'!$B:$AP,31,FALSE),"")</f>
        <v/>
      </c>
      <c r="W307" s="328" t="str">
        <f>IFERROR(VLOOKUP(W305,'P1'!$B:$AP,31,FALSE),"")</f>
        <v/>
      </c>
      <c r="X307" s="328" t="str">
        <f>IFERROR(VLOOKUP(X305,'P1'!$B:$AP,31,FALSE),"")</f>
        <v/>
      </c>
      <c r="Y307" s="328" t="str">
        <f>IFERROR(VLOOKUP(Y305,'P1'!$B:$AP,31,FALSE),"")</f>
        <v/>
      </c>
      <c r="Z307" s="328" t="str">
        <f>IFERROR(VLOOKUP(Z305,'P1'!$B:$AP,31,FALSE),"")</f>
        <v/>
      </c>
      <c r="AA307" s="328" t="str">
        <f>IFERROR(VLOOKUP(AA305,'P1'!$B:$AP,31,FALSE),"")</f>
        <v/>
      </c>
      <c r="AB307" s="328" t="str">
        <f>IFERROR(VLOOKUP(AB305,'P1'!$B:$AP,31,FALSE),"")</f>
        <v/>
      </c>
      <c r="AC307" s="328" t="str">
        <f>IFERROR(VLOOKUP(AC305,'P1'!$B:$AP,31,FALSE),"")</f>
        <v/>
      </c>
      <c r="AD307" s="328" t="str">
        <f>IFERROR(VLOOKUP(AD305,'P1'!$B:$AP,31,FALSE),"")</f>
        <v/>
      </c>
      <c r="AE307" s="328" t="str">
        <f>IFERROR(VLOOKUP(AE305,'P1'!$B:$AP,31,FALSE),"")</f>
        <v/>
      </c>
      <c r="AF307" s="328" t="str">
        <f>IFERROR(VLOOKUP(AF305,'P1'!$B:$AP,31,FALSE),"")</f>
        <v/>
      </c>
      <c r="AG307" s="328" t="str">
        <f>IFERROR(VLOOKUP(AG305,'P1'!$B:$AP,31,FALSE),"")</f>
        <v/>
      </c>
      <c r="AH307" s="328" t="str">
        <f>IFERROR(VLOOKUP(AH305,'P1'!$B:$AP,31,FALSE),"")</f>
        <v/>
      </c>
      <c r="AI307" s="328" t="str">
        <f>IFERROR(VLOOKUP(AI305,'P1'!$B:$AP,31,FALSE),"")</f>
        <v/>
      </c>
      <c r="AJ307" s="328" t="str">
        <f>IFERROR(VLOOKUP(AJ305,'P1'!$B:$AP,31,FALSE),"")</f>
        <v/>
      </c>
      <c r="AK307" s="328" t="str">
        <f>IFERROR(VLOOKUP(AK305,'P1'!$B:$AP,31,FALSE),"")</f>
        <v/>
      </c>
      <c r="AL307" s="328" t="str">
        <f>IFERROR(VLOOKUP(AL305,'P1'!$B:$AP,31,FALSE),"")</f>
        <v/>
      </c>
      <c r="AM307" s="328" t="str">
        <f>IFERROR(VLOOKUP(AM305,'P1'!$B:$AP,31,FALSE),"")</f>
        <v/>
      </c>
      <c r="AN307" s="550"/>
      <c r="AO307" s="528"/>
      <c r="AP307" s="555"/>
      <c r="AQ307" s="556"/>
      <c r="AR307" s="528"/>
      <c r="AS307" s="528"/>
      <c r="AT307" s="529"/>
      <c r="AU307" s="329"/>
      <c r="AV307" s="329"/>
      <c r="AX307" s="329"/>
      <c r="AY307" s="329"/>
    </row>
    <row r="308" spans="1:51" s="302" customFormat="1" ht="12" customHeight="1">
      <c r="A308" s="530">
        <v>96</v>
      </c>
      <c r="B308" s="533"/>
      <c r="C308" s="536"/>
      <c r="D308" s="539" t="s">
        <v>400</v>
      </c>
      <c r="E308" s="319"/>
      <c r="F308" s="542"/>
      <c r="G308" s="543"/>
      <c r="H308" s="320" t="s">
        <v>401</v>
      </c>
      <c r="I308" s="321"/>
      <c r="J308" s="321"/>
      <c r="K308" s="321"/>
      <c r="L308" s="321"/>
      <c r="M308" s="321"/>
      <c r="N308" s="321"/>
      <c r="O308" s="321"/>
      <c r="P308" s="321"/>
      <c r="Q308" s="321"/>
      <c r="R308" s="321"/>
      <c r="S308" s="321"/>
      <c r="T308" s="321"/>
      <c r="U308" s="321"/>
      <c r="V308" s="321"/>
      <c r="W308" s="321"/>
      <c r="X308" s="321"/>
      <c r="Y308" s="321"/>
      <c r="Z308" s="321"/>
      <c r="AA308" s="321"/>
      <c r="AB308" s="321"/>
      <c r="AC308" s="321"/>
      <c r="AD308" s="321"/>
      <c r="AE308" s="321"/>
      <c r="AF308" s="321"/>
      <c r="AG308" s="321"/>
      <c r="AH308" s="321"/>
      <c r="AI308" s="321"/>
      <c r="AJ308" s="321"/>
      <c r="AK308" s="321"/>
      <c r="AL308" s="321"/>
      <c r="AM308" s="321"/>
      <c r="AN308" s="548">
        <f t="shared" ref="AN308" si="370">IF(LEFT($AN$1,6)="共同生活援助",SUM(I309:AM309),SUM(I309:AM310))</f>
        <v>0</v>
      </c>
      <c r="AO308" s="526">
        <f>IF($AN$3="４週",AN308/4,AN308/(DAY(EOMONTH($I$21,0))/7))</f>
        <v>0</v>
      </c>
      <c r="AP308" s="551"/>
      <c r="AQ308" s="552"/>
      <c r="AR308" s="526" t="str">
        <f t="shared" ref="AR308" si="371">IF($AN$3="４週",AU309,AV309)</f>
        <v/>
      </c>
      <c r="AS308" s="526"/>
      <c r="AT308" s="529"/>
      <c r="AU308" s="322" t="s">
        <v>402</v>
      </c>
      <c r="AV308" s="322" t="s">
        <v>403</v>
      </c>
      <c r="AX308" s="322" t="s">
        <v>404</v>
      </c>
      <c r="AY308" s="322" t="s">
        <v>405</v>
      </c>
    </row>
    <row r="309" spans="1:51" s="302" customFormat="1" ht="12" customHeight="1">
      <c r="A309" s="531"/>
      <c r="B309" s="534"/>
      <c r="C309" s="537"/>
      <c r="D309" s="540"/>
      <c r="E309" s="323"/>
      <c r="F309" s="544"/>
      <c r="G309" s="545"/>
      <c r="H309" s="324" t="s">
        <v>406</v>
      </c>
      <c r="I309" s="328" t="str">
        <f>IFERROR(VLOOKUP(I308,'P1'!$B:$AP,41,FALSE),"")</f>
        <v/>
      </c>
      <c r="J309" s="328" t="str">
        <f>IFERROR(VLOOKUP(J308,'P1'!$B:$AP,41,FALSE),"")</f>
        <v/>
      </c>
      <c r="K309" s="328" t="str">
        <f>IFERROR(VLOOKUP(K308,'P1'!$B:$AP,41,FALSE),"")</f>
        <v/>
      </c>
      <c r="L309" s="328" t="str">
        <f>IFERROR(VLOOKUP(L308,'P1'!$B:$AP,41,FALSE),"")</f>
        <v/>
      </c>
      <c r="M309" s="328" t="str">
        <f>IFERROR(VLOOKUP(M308,'P1'!$B:$AP,41,FALSE),"")</f>
        <v/>
      </c>
      <c r="N309" s="328" t="str">
        <f>IFERROR(VLOOKUP(N308,'P1'!$B:$AP,41,FALSE),"")</f>
        <v/>
      </c>
      <c r="O309" s="328" t="str">
        <f>IFERROR(VLOOKUP(O308,'P1'!$B:$AP,41,FALSE),"")</f>
        <v/>
      </c>
      <c r="P309" s="328" t="str">
        <f>IFERROR(VLOOKUP(P308,'P1'!$B:$AP,41,FALSE),"")</f>
        <v/>
      </c>
      <c r="Q309" s="328" t="str">
        <f>IFERROR(VLOOKUP(Q308,'P1'!$B:$AP,41,FALSE),"")</f>
        <v/>
      </c>
      <c r="R309" s="328" t="str">
        <f>IFERROR(VLOOKUP(R308,'P1'!$B:$AP,41,FALSE),"")</f>
        <v/>
      </c>
      <c r="S309" s="328" t="str">
        <f>IFERROR(VLOOKUP(S308,'P1'!$B:$AP,41,FALSE),"")</f>
        <v/>
      </c>
      <c r="T309" s="328" t="str">
        <f>IFERROR(VLOOKUP(T308,'P1'!$B:$AP,41,FALSE),"")</f>
        <v/>
      </c>
      <c r="U309" s="328" t="str">
        <f>IFERROR(VLOOKUP(U308,'P1'!$B:$AP,41,FALSE),"")</f>
        <v/>
      </c>
      <c r="V309" s="328" t="str">
        <f>IFERROR(VLOOKUP(V308,'P1'!$B:$AP,41,FALSE),"")</f>
        <v/>
      </c>
      <c r="W309" s="328" t="str">
        <f>IFERROR(VLOOKUP(W308,'P1'!$B:$AP,41,FALSE),"")</f>
        <v/>
      </c>
      <c r="X309" s="328" t="str">
        <f>IFERROR(VLOOKUP(X308,'P1'!$B:$AP,41,FALSE),"")</f>
        <v/>
      </c>
      <c r="Y309" s="328" t="str">
        <f>IFERROR(VLOOKUP(Y308,'P1'!$B:$AP,41,FALSE),"")</f>
        <v/>
      </c>
      <c r="Z309" s="328" t="str">
        <f>IFERROR(VLOOKUP(Z308,'P1'!$B:$AP,41,FALSE),"")</f>
        <v/>
      </c>
      <c r="AA309" s="328" t="str">
        <f>IFERROR(VLOOKUP(AA308,'P1'!$B:$AP,41,FALSE),"")</f>
        <v/>
      </c>
      <c r="AB309" s="328" t="str">
        <f>IFERROR(VLOOKUP(AB308,'P1'!$B:$AP,41,FALSE),"")</f>
        <v/>
      </c>
      <c r="AC309" s="328" t="str">
        <f>IFERROR(VLOOKUP(AC308,'P1'!$B:$AP,41,FALSE),"")</f>
        <v/>
      </c>
      <c r="AD309" s="328" t="str">
        <f>IFERROR(VLOOKUP(AD308,'P1'!$B:$AP,41,FALSE),"")</f>
        <v/>
      </c>
      <c r="AE309" s="328" t="str">
        <f>IFERROR(VLOOKUP(AE308,'P1'!$B:$AP,41,FALSE),"")</f>
        <v/>
      </c>
      <c r="AF309" s="328" t="str">
        <f>IFERROR(VLOOKUP(AF308,'P1'!$B:$AP,41,FALSE),"")</f>
        <v/>
      </c>
      <c r="AG309" s="328" t="str">
        <f>IFERROR(VLOOKUP(AG308,'P1'!$B:$AP,41,FALSE),"")</f>
        <v/>
      </c>
      <c r="AH309" s="328" t="str">
        <f>IFERROR(VLOOKUP(AH308,'P1'!$B:$AP,41,FALSE),"")</f>
        <v/>
      </c>
      <c r="AI309" s="328" t="str">
        <f>IFERROR(VLOOKUP(AI308,'P1'!$B:$AP,41,FALSE),"")</f>
        <v/>
      </c>
      <c r="AJ309" s="328" t="str">
        <f>IFERROR(VLOOKUP(AJ308,'P1'!$B:$AP,41,FALSE),"")</f>
        <v/>
      </c>
      <c r="AK309" s="328" t="str">
        <f>IFERROR(VLOOKUP(AK308,'P1'!$B:$AP,41,FALSE),"")</f>
        <v/>
      </c>
      <c r="AL309" s="328" t="str">
        <f>IFERROR(VLOOKUP(AL308,'P1'!$B:$AP,41,FALSE),"")</f>
        <v/>
      </c>
      <c r="AM309" s="328" t="str">
        <f>IFERROR(VLOOKUP(AM308,'P1'!$B:$AP,41,FALSE),"")</f>
        <v/>
      </c>
      <c r="AN309" s="549"/>
      <c r="AO309" s="527"/>
      <c r="AP309" s="553"/>
      <c r="AQ309" s="554"/>
      <c r="AR309" s="527"/>
      <c r="AS309" s="527"/>
      <c r="AT309" s="529"/>
      <c r="AU309" s="326" t="str">
        <f t="shared" ref="AU309" si="372">IFERROR(IF($D308="□",($AO308/$AK$6),($AO308/$AK$8)),"")</f>
        <v/>
      </c>
      <c r="AV309" s="326" t="str">
        <f t="shared" ref="AV309" si="373">IFERROR(IF($D308="□",($AN308/$AO$6),($AN308/$AO$8)),"")</f>
        <v/>
      </c>
      <c r="AX309" s="326" t="s">
        <v>565</v>
      </c>
      <c r="AY309" s="326" t="s">
        <v>565</v>
      </c>
    </row>
    <row r="310" spans="1:51" s="302" customFormat="1" ht="12" customHeight="1">
      <c r="A310" s="532"/>
      <c r="B310" s="535"/>
      <c r="C310" s="538"/>
      <c r="D310" s="541"/>
      <c r="E310" s="323"/>
      <c r="F310" s="546"/>
      <c r="G310" s="547"/>
      <c r="H310" s="327" t="s">
        <v>407</v>
      </c>
      <c r="I310" s="330" t="str">
        <f>IFERROR(VLOOKUP(I308,'P1'!$B:$AP,31,FALSE),"")</f>
        <v/>
      </c>
      <c r="J310" s="328" t="str">
        <f>IFERROR(VLOOKUP(J308,'P1'!$B:$AP,31,FALSE),"")</f>
        <v/>
      </c>
      <c r="K310" s="328" t="str">
        <f>IFERROR(VLOOKUP(K308,'P1'!$B:$AP,31,FALSE),"")</f>
        <v/>
      </c>
      <c r="L310" s="328" t="str">
        <f>IFERROR(VLOOKUP(L308,'P1'!$B:$AP,31,FALSE),"")</f>
        <v/>
      </c>
      <c r="M310" s="328" t="str">
        <f>IFERROR(VLOOKUP(M308,'P1'!$B:$AP,31,FALSE),"")</f>
        <v/>
      </c>
      <c r="N310" s="328" t="str">
        <f>IFERROR(VLOOKUP(N308,'P1'!$B:$AP,31,FALSE),"")</f>
        <v/>
      </c>
      <c r="O310" s="328" t="str">
        <f>IFERROR(VLOOKUP(O308,'P1'!$B:$AP,31,FALSE),"")</f>
        <v/>
      </c>
      <c r="P310" s="328" t="str">
        <f>IFERROR(VLOOKUP(P308,'P1'!$B:$AP,31,FALSE),"")</f>
        <v/>
      </c>
      <c r="Q310" s="328" t="str">
        <f>IFERROR(VLOOKUP(Q308,'P1'!$B:$AP,31,FALSE),"")</f>
        <v/>
      </c>
      <c r="R310" s="328" t="str">
        <f>IFERROR(VLOOKUP(R308,'P1'!$B:$AP,31,FALSE),"")</f>
        <v/>
      </c>
      <c r="S310" s="328" t="str">
        <f>IFERROR(VLOOKUP(S308,'P1'!$B:$AP,31,FALSE),"")</f>
        <v/>
      </c>
      <c r="T310" s="328" t="str">
        <f>IFERROR(VLOOKUP(T308,'P1'!$B:$AP,31,FALSE),"")</f>
        <v/>
      </c>
      <c r="U310" s="328" t="str">
        <f>IFERROR(VLOOKUP(U308,'P1'!$B:$AP,31,FALSE),"")</f>
        <v/>
      </c>
      <c r="V310" s="328" t="str">
        <f>IFERROR(VLOOKUP(V308,'P1'!$B:$AP,31,FALSE),"")</f>
        <v/>
      </c>
      <c r="W310" s="328" t="str">
        <f>IFERROR(VLOOKUP(W308,'P1'!$B:$AP,31,FALSE),"")</f>
        <v/>
      </c>
      <c r="X310" s="328" t="str">
        <f>IFERROR(VLOOKUP(X308,'P1'!$B:$AP,31,FALSE),"")</f>
        <v/>
      </c>
      <c r="Y310" s="328" t="str">
        <f>IFERROR(VLOOKUP(Y308,'P1'!$B:$AP,31,FALSE),"")</f>
        <v/>
      </c>
      <c r="Z310" s="328" t="str">
        <f>IFERROR(VLOOKUP(Z308,'P1'!$B:$AP,31,FALSE),"")</f>
        <v/>
      </c>
      <c r="AA310" s="328" t="str">
        <f>IFERROR(VLOOKUP(AA308,'P1'!$B:$AP,31,FALSE),"")</f>
        <v/>
      </c>
      <c r="AB310" s="328" t="str">
        <f>IFERROR(VLOOKUP(AB308,'P1'!$B:$AP,31,FALSE),"")</f>
        <v/>
      </c>
      <c r="AC310" s="328" t="str">
        <f>IFERROR(VLOOKUP(AC308,'P1'!$B:$AP,31,FALSE),"")</f>
        <v/>
      </c>
      <c r="AD310" s="328" t="str">
        <f>IFERROR(VLOOKUP(AD308,'P1'!$B:$AP,31,FALSE),"")</f>
        <v/>
      </c>
      <c r="AE310" s="328" t="str">
        <f>IFERROR(VLOOKUP(AE308,'P1'!$B:$AP,31,FALSE),"")</f>
        <v/>
      </c>
      <c r="AF310" s="328" t="str">
        <f>IFERROR(VLOOKUP(AF308,'P1'!$B:$AP,31,FALSE),"")</f>
        <v/>
      </c>
      <c r="AG310" s="328" t="str">
        <f>IFERROR(VLOOKUP(AG308,'P1'!$B:$AP,31,FALSE),"")</f>
        <v/>
      </c>
      <c r="AH310" s="328" t="str">
        <f>IFERROR(VLOOKUP(AH308,'P1'!$B:$AP,31,FALSE),"")</f>
        <v/>
      </c>
      <c r="AI310" s="328" t="str">
        <f>IFERROR(VLOOKUP(AI308,'P1'!$B:$AP,31,FALSE),"")</f>
        <v/>
      </c>
      <c r="AJ310" s="328" t="str">
        <f>IFERROR(VLOOKUP(AJ308,'P1'!$B:$AP,31,FALSE),"")</f>
        <v/>
      </c>
      <c r="AK310" s="328" t="str">
        <f>IFERROR(VLOOKUP(AK308,'P1'!$B:$AP,31,FALSE),"")</f>
        <v/>
      </c>
      <c r="AL310" s="328" t="str">
        <f>IFERROR(VLOOKUP(AL308,'P1'!$B:$AP,31,FALSE),"")</f>
        <v/>
      </c>
      <c r="AM310" s="328" t="str">
        <f>IFERROR(VLOOKUP(AM308,'P1'!$B:$AP,31,FALSE),"")</f>
        <v/>
      </c>
      <c r="AN310" s="550"/>
      <c r="AO310" s="528"/>
      <c r="AP310" s="555"/>
      <c r="AQ310" s="556"/>
      <c r="AR310" s="528"/>
      <c r="AS310" s="528"/>
      <c r="AT310" s="529"/>
      <c r="AU310" s="329"/>
      <c r="AV310" s="329"/>
      <c r="AX310" s="329"/>
      <c r="AY310" s="329"/>
    </row>
    <row r="311" spans="1:51" s="302" customFormat="1" ht="12" customHeight="1">
      <c r="A311" s="530">
        <v>97</v>
      </c>
      <c r="B311" s="533"/>
      <c r="C311" s="536"/>
      <c r="D311" s="539" t="s">
        <v>400</v>
      </c>
      <c r="E311" s="319"/>
      <c r="F311" s="542"/>
      <c r="G311" s="543"/>
      <c r="H311" s="320" t="s">
        <v>401</v>
      </c>
      <c r="I311" s="321"/>
      <c r="J311" s="321"/>
      <c r="K311" s="321"/>
      <c r="L311" s="321"/>
      <c r="M311" s="321"/>
      <c r="N311" s="321"/>
      <c r="O311" s="321"/>
      <c r="P311" s="321"/>
      <c r="Q311" s="321"/>
      <c r="R311" s="321"/>
      <c r="S311" s="321"/>
      <c r="T311" s="321"/>
      <c r="U311" s="321"/>
      <c r="V311" s="321"/>
      <c r="W311" s="321"/>
      <c r="X311" s="321"/>
      <c r="Y311" s="321"/>
      <c r="Z311" s="321"/>
      <c r="AA311" s="321"/>
      <c r="AB311" s="321"/>
      <c r="AC311" s="321"/>
      <c r="AD311" s="321"/>
      <c r="AE311" s="321"/>
      <c r="AF311" s="321"/>
      <c r="AG311" s="321"/>
      <c r="AH311" s="321"/>
      <c r="AI311" s="321"/>
      <c r="AJ311" s="321"/>
      <c r="AK311" s="321"/>
      <c r="AL311" s="321"/>
      <c r="AM311" s="321"/>
      <c r="AN311" s="548">
        <f t="shared" ref="AN311" si="374">IF(LEFT($AN$1,6)="共同生活援助",SUM(I312:AM312),SUM(I312:AM313))</f>
        <v>0</v>
      </c>
      <c r="AO311" s="526">
        <f>IF($AN$3="４週",AN311/4,AN311/(DAY(EOMONTH($I$21,0))/7))</f>
        <v>0</v>
      </c>
      <c r="AP311" s="551"/>
      <c r="AQ311" s="552"/>
      <c r="AR311" s="526" t="str">
        <f t="shared" ref="AR311" si="375">IF($AN$3="４週",AU312,AV312)</f>
        <v/>
      </c>
      <c r="AS311" s="526"/>
      <c r="AT311" s="529"/>
      <c r="AU311" s="322" t="s">
        <v>402</v>
      </c>
      <c r="AV311" s="322" t="s">
        <v>403</v>
      </c>
      <c r="AX311" s="322" t="s">
        <v>404</v>
      </c>
      <c r="AY311" s="322" t="s">
        <v>405</v>
      </c>
    </row>
    <row r="312" spans="1:51" s="302" customFormat="1" ht="12" customHeight="1">
      <c r="A312" s="531"/>
      <c r="B312" s="534"/>
      <c r="C312" s="537"/>
      <c r="D312" s="540"/>
      <c r="E312" s="323"/>
      <c r="F312" s="544"/>
      <c r="G312" s="545"/>
      <c r="H312" s="324" t="s">
        <v>406</v>
      </c>
      <c r="I312" s="328" t="str">
        <f>IFERROR(VLOOKUP(I311,'P1'!$B:$AP,41,FALSE),"")</f>
        <v/>
      </c>
      <c r="J312" s="328" t="str">
        <f>IFERROR(VLOOKUP(J311,'P1'!$B:$AP,41,FALSE),"")</f>
        <v/>
      </c>
      <c r="K312" s="328" t="str">
        <f>IFERROR(VLOOKUP(K311,'P1'!$B:$AP,41,FALSE),"")</f>
        <v/>
      </c>
      <c r="L312" s="328" t="str">
        <f>IFERROR(VLOOKUP(L311,'P1'!$B:$AP,41,FALSE),"")</f>
        <v/>
      </c>
      <c r="M312" s="328" t="str">
        <f>IFERROR(VLOOKUP(M311,'P1'!$B:$AP,41,FALSE),"")</f>
        <v/>
      </c>
      <c r="N312" s="328" t="str">
        <f>IFERROR(VLOOKUP(N311,'P1'!$B:$AP,41,FALSE),"")</f>
        <v/>
      </c>
      <c r="O312" s="328" t="str">
        <f>IFERROR(VLOOKUP(O311,'P1'!$B:$AP,41,FALSE),"")</f>
        <v/>
      </c>
      <c r="P312" s="328" t="str">
        <f>IFERROR(VLOOKUP(P311,'P1'!$B:$AP,41,FALSE),"")</f>
        <v/>
      </c>
      <c r="Q312" s="328" t="str">
        <f>IFERROR(VLOOKUP(Q311,'P1'!$B:$AP,41,FALSE),"")</f>
        <v/>
      </c>
      <c r="R312" s="328" t="str">
        <f>IFERROR(VLOOKUP(R311,'P1'!$B:$AP,41,FALSE),"")</f>
        <v/>
      </c>
      <c r="S312" s="328" t="str">
        <f>IFERROR(VLOOKUP(S311,'P1'!$B:$AP,41,FALSE),"")</f>
        <v/>
      </c>
      <c r="T312" s="328" t="str">
        <f>IFERROR(VLOOKUP(T311,'P1'!$B:$AP,41,FALSE),"")</f>
        <v/>
      </c>
      <c r="U312" s="328" t="str">
        <f>IFERROR(VLOOKUP(U311,'P1'!$B:$AP,41,FALSE),"")</f>
        <v/>
      </c>
      <c r="V312" s="328" t="str">
        <f>IFERROR(VLOOKUP(V311,'P1'!$B:$AP,41,FALSE),"")</f>
        <v/>
      </c>
      <c r="W312" s="328" t="str">
        <f>IFERROR(VLOOKUP(W311,'P1'!$B:$AP,41,FALSE),"")</f>
        <v/>
      </c>
      <c r="X312" s="328" t="str">
        <f>IFERROR(VLOOKUP(X311,'P1'!$B:$AP,41,FALSE),"")</f>
        <v/>
      </c>
      <c r="Y312" s="328" t="str">
        <f>IFERROR(VLOOKUP(Y311,'P1'!$B:$AP,41,FALSE),"")</f>
        <v/>
      </c>
      <c r="Z312" s="328" t="str">
        <f>IFERROR(VLOOKUP(Z311,'P1'!$B:$AP,41,FALSE),"")</f>
        <v/>
      </c>
      <c r="AA312" s="328" t="str">
        <f>IFERROR(VLOOKUP(AA311,'P1'!$B:$AP,41,FALSE),"")</f>
        <v/>
      </c>
      <c r="AB312" s="328" t="str">
        <f>IFERROR(VLOOKUP(AB311,'P1'!$B:$AP,41,FALSE),"")</f>
        <v/>
      </c>
      <c r="AC312" s="328" t="str">
        <f>IFERROR(VLOOKUP(AC311,'P1'!$B:$AP,41,FALSE),"")</f>
        <v/>
      </c>
      <c r="AD312" s="328" t="str">
        <f>IFERROR(VLOOKUP(AD311,'P1'!$B:$AP,41,FALSE),"")</f>
        <v/>
      </c>
      <c r="AE312" s="328" t="str">
        <f>IFERROR(VLOOKUP(AE311,'P1'!$B:$AP,41,FALSE),"")</f>
        <v/>
      </c>
      <c r="AF312" s="328" t="str">
        <f>IFERROR(VLOOKUP(AF311,'P1'!$B:$AP,41,FALSE),"")</f>
        <v/>
      </c>
      <c r="AG312" s="328" t="str">
        <f>IFERROR(VLOOKUP(AG311,'P1'!$B:$AP,41,FALSE),"")</f>
        <v/>
      </c>
      <c r="AH312" s="328" t="str">
        <f>IFERROR(VLOOKUP(AH311,'P1'!$B:$AP,41,FALSE),"")</f>
        <v/>
      </c>
      <c r="AI312" s="328" t="str">
        <f>IFERROR(VLOOKUP(AI311,'P1'!$B:$AP,41,FALSE),"")</f>
        <v/>
      </c>
      <c r="AJ312" s="328" t="str">
        <f>IFERROR(VLOOKUP(AJ311,'P1'!$B:$AP,41,FALSE),"")</f>
        <v/>
      </c>
      <c r="AK312" s="328" t="str">
        <f>IFERROR(VLOOKUP(AK311,'P1'!$B:$AP,41,FALSE),"")</f>
        <v/>
      </c>
      <c r="AL312" s="328" t="str">
        <f>IFERROR(VLOOKUP(AL311,'P1'!$B:$AP,41,FALSE),"")</f>
        <v/>
      </c>
      <c r="AM312" s="328" t="str">
        <f>IFERROR(VLOOKUP(AM311,'P1'!$B:$AP,41,FALSE),"")</f>
        <v/>
      </c>
      <c r="AN312" s="549"/>
      <c r="AO312" s="527"/>
      <c r="AP312" s="553"/>
      <c r="AQ312" s="554"/>
      <c r="AR312" s="527"/>
      <c r="AS312" s="527"/>
      <c r="AT312" s="529"/>
      <c r="AU312" s="326" t="str">
        <f t="shared" ref="AU312" si="376">IFERROR(IF($D311="□",($AO311/$AK$6),($AO311/$AK$8)),"")</f>
        <v/>
      </c>
      <c r="AV312" s="326" t="str">
        <f t="shared" ref="AV312" si="377">IFERROR(IF($D311="□",($AN311/$AO$6),($AN311/$AO$8)),"")</f>
        <v/>
      </c>
      <c r="AX312" s="326" t="s">
        <v>565</v>
      </c>
      <c r="AY312" s="326" t="s">
        <v>565</v>
      </c>
    </row>
    <row r="313" spans="1:51" s="302" customFormat="1" ht="12" customHeight="1">
      <c r="A313" s="532"/>
      <c r="B313" s="535"/>
      <c r="C313" s="538"/>
      <c r="D313" s="541"/>
      <c r="E313" s="323"/>
      <c r="F313" s="546"/>
      <c r="G313" s="547"/>
      <c r="H313" s="327" t="s">
        <v>407</v>
      </c>
      <c r="I313" s="328" t="str">
        <f>IFERROR(VLOOKUP(I311,'P1'!$B:$AP,31,FALSE),"")</f>
        <v/>
      </c>
      <c r="J313" s="328" t="str">
        <f>IFERROR(VLOOKUP(J311,'P1'!$B:$AP,31,FALSE),"")</f>
        <v/>
      </c>
      <c r="K313" s="328" t="str">
        <f>IFERROR(VLOOKUP(K311,'P1'!$B:$AP,31,FALSE),"")</f>
        <v/>
      </c>
      <c r="L313" s="328" t="str">
        <f>IFERROR(VLOOKUP(L311,'P1'!$B:$AP,31,FALSE),"")</f>
        <v/>
      </c>
      <c r="M313" s="328" t="str">
        <f>IFERROR(VLOOKUP(M311,'P1'!$B:$AP,31,FALSE),"")</f>
        <v/>
      </c>
      <c r="N313" s="328" t="str">
        <f>IFERROR(VLOOKUP(N311,'P1'!$B:$AP,31,FALSE),"")</f>
        <v/>
      </c>
      <c r="O313" s="328" t="str">
        <f>IFERROR(VLOOKUP(O311,'P1'!$B:$AP,31,FALSE),"")</f>
        <v/>
      </c>
      <c r="P313" s="328" t="str">
        <f>IFERROR(VLOOKUP(P311,'P1'!$B:$AP,31,FALSE),"")</f>
        <v/>
      </c>
      <c r="Q313" s="328" t="str">
        <f>IFERROR(VLOOKUP(Q311,'P1'!$B:$AP,31,FALSE),"")</f>
        <v/>
      </c>
      <c r="R313" s="328" t="str">
        <f>IFERROR(VLOOKUP(R311,'P1'!$B:$AP,31,FALSE),"")</f>
        <v/>
      </c>
      <c r="S313" s="328" t="str">
        <f>IFERROR(VLOOKUP(S311,'P1'!$B:$AP,31,FALSE),"")</f>
        <v/>
      </c>
      <c r="T313" s="328" t="str">
        <f>IFERROR(VLOOKUP(T311,'P1'!$B:$AP,31,FALSE),"")</f>
        <v/>
      </c>
      <c r="U313" s="328" t="str">
        <f>IFERROR(VLOOKUP(U311,'P1'!$B:$AP,31,FALSE),"")</f>
        <v/>
      </c>
      <c r="V313" s="328" t="str">
        <f>IFERROR(VLOOKUP(V311,'P1'!$B:$AP,31,FALSE),"")</f>
        <v/>
      </c>
      <c r="W313" s="328" t="str">
        <f>IFERROR(VLOOKUP(W311,'P1'!$B:$AP,31,FALSE),"")</f>
        <v/>
      </c>
      <c r="X313" s="328" t="str">
        <f>IFERROR(VLOOKUP(X311,'P1'!$B:$AP,31,FALSE),"")</f>
        <v/>
      </c>
      <c r="Y313" s="328" t="str">
        <f>IFERROR(VLOOKUP(Y311,'P1'!$B:$AP,31,FALSE),"")</f>
        <v/>
      </c>
      <c r="Z313" s="328" t="str">
        <f>IFERROR(VLOOKUP(Z311,'P1'!$B:$AP,31,FALSE),"")</f>
        <v/>
      </c>
      <c r="AA313" s="328" t="str">
        <f>IFERROR(VLOOKUP(AA311,'P1'!$B:$AP,31,FALSE),"")</f>
        <v/>
      </c>
      <c r="AB313" s="328" t="str">
        <f>IFERROR(VLOOKUP(AB311,'P1'!$B:$AP,31,FALSE),"")</f>
        <v/>
      </c>
      <c r="AC313" s="328" t="str">
        <f>IFERROR(VLOOKUP(AC311,'P1'!$B:$AP,31,FALSE),"")</f>
        <v/>
      </c>
      <c r="AD313" s="328" t="str">
        <f>IFERROR(VLOOKUP(AD311,'P1'!$B:$AP,31,FALSE),"")</f>
        <v/>
      </c>
      <c r="AE313" s="328" t="str">
        <f>IFERROR(VLOOKUP(AE311,'P1'!$B:$AP,31,FALSE),"")</f>
        <v/>
      </c>
      <c r="AF313" s="328" t="str">
        <f>IFERROR(VLOOKUP(AF311,'P1'!$B:$AP,31,FALSE),"")</f>
        <v/>
      </c>
      <c r="AG313" s="328" t="str">
        <f>IFERROR(VLOOKUP(AG311,'P1'!$B:$AP,31,FALSE),"")</f>
        <v/>
      </c>
      <c r="AH313" s="328" t="str">
        <f>IFERROR(VLOOKUP(AH311,'P1'!$B:$AP,31,FALSE),"")</f>
        <v/>
      </c>
      <c r="AI313" s="328" t="str">
        <f>IFERROR(VLOOKUP(AI311,'P1'!$B:$AP,31,FALSE),"")</f>
        <v/>
      </c>
      <c r="AJ313" s="328" t="str">
        <f>IFERROR(VLOOKUP(AJ311,'P1'!$B:$AP,31,FALSE),"")</f>
        <v/>
      </c>
      <c r="AK313" s="328" t="str">
        <f>IFERROR(VLOOKUP(AK311,'P1'!$B:$AP,31,FALSE),"")</f>
        <v/>
      </c>
      <c r="AL313" s="328" t="str">
        <f>IFERROR(VLOOKUP(AL311,'P1'!$B:$AP,31,FALSE),"")</f>
        <v/>
      </c>
      <c r="AM313" s="328" t="str">
        <f>IFERROR(VLOOKUP(AM311,'P1'!$B:$AP,31,FALSE),"")</f>
        <v/>
      </c>
      <c r="AN313" s="550"/>
      <c r="AO313" s="528"/>
      <c r="AP313" s="555"/>
      <c r="AQ313" s="556"/>
      <c r="AR313" s="528"/>
      <c r="AS313" s="528"/>
      <c r="AT313" s="529"/>
      <c r="AU313" s="329"/>
      <c r="AV313" s="329"/>
      <c r="AX313" s="329"/>
      <c r="AY313" s="329"/>
    </row>
    <row r="314" spans="1:51" s="302" customFormat="1" ht="12" customHeight="1">
      <c r="A314" s="530">
        <v>98</v>
      </c>
      <c r="B314" s="533"/>
      <c r="C314" s="536"/>
      <c r="D314" s="539" t="s">
        <v>400</v>
      </c>
      <c r="E314" s="319"/>
      <c r="F314" s="542"/>
      <c r="G314" s="543"/>
      <c r="H314" s="320" t="s">
        <v>401</v>
      </c>
      <c r="I314" s="321"/>
      <c r="J314" s="321"/>
      <c r="K314" s="321"/>
      <c r="L314" s="321"/>
      <c r="M314" s="321"/>
      <c r="N314" s="321"/>
      <c r="O314" s="321"/>
      <c r="P314" s="321"/>
      <c r="Q314" s="321"/>
      <c r="R314" s="321"/>
      <c r="S314" s="321"/>
      <c r="T314" s="321"/>
      <c r="U314" s="321"/>
      <c r="V314" s="321"/>
      <c r="W314" s="321"/>
      <c r="X314" s="321"/>
      <c r="Y314" s="321"/>
      <c r="Z314" s="321"/>
      <c r="AA314" s="321"/>
      <c r="AB314" s="321"/>
      <c r="AC314" s="321"/>
      <c r="AD314" s="321"/>
      <c r="AE314" s="321"/>
      <c r="AF314" s="321"/>
      <c r="AG314" s="321"/>
      <c r="AH314" s="321"/>
      <c r="AI314" s="321"/>
      <c r="AJ314" s="321"/>
      <c r="AK314" s="321"/>
      <c r="AL314" s="321"/>
      <c r="AM314" s="321"/>
      <c r="AN314" s="548">
        <f t="shared" ref="AN314" si="378">IF(LEFT($AN$1,6)="共同生活援助",SUM(I315:AM315),SUM(I315:AM316))</f>
        <v>0</v>
      </c>
      <c r="AO314" s="526">
        <f>IF($AN$3="４週",AN314/4,AN314/(DAY(EOMONTH($I$21,0))/7))</f>
        <v>0</v>
      </c>
      <c r="AP314" s="551"/>
      <c r="AQ314" s="552"/>
      <c r="AR314" s="526" t="str">
        <f t="shared" ref="AR314" si="379">IF($AN$3="４週",AU315,AV315)</f>
        <v/>
      </c>
      <c r="AS314" s="526"/>
      <c r="AT314" s="529"/>
      <c r="AU314" s="322" t="s">
        <v>402</v>
      </c>
      <c r="AV314" s="322" t="s">
        <v>403</v>
      </c>
      <c r="AX314" s="322" t="s">
        <v>404</v>
      </c>
      <c r="AY314" s="322" t="s">
        <v>405</v>
      </c>
    </row>
    <row r="315" spans="1:51" s="302" customFormat="1" ht="12" customHeight="1">
      <c r="A315" s="531"/>
      <c r="B315" s="534"/>
      <c r="C315" s="537"/>
      <c r="D315" s="540"/>
      <c r="E315" s="323"/>
      <c r="F315" s="544"/>
      <c r="G315" s="545"/>
      <c r="H315" s="324" t="s">
        <v>406</v>
      </c>
      <c r="I315" s="328" t="str">
        <f>IFERROR(VLOOKUP(I314,'P1'!$B:$AP,41,FALSE),"")</f>
        <v/>
      </c>
      <c r="J315" s="328" t="str">
        <f>IFERROR(VLOOKUP(J314,'P1'!$B:$AP,41,FALSE),"")</f>
        <v/>
      </c>
      <c r="K315" s="328" t="str">
        <f>IFERROR(VLOOKUP(K314,'P1'!$B:$AP,41,FALSE),"")</f>
        <v/>
      </c>
      <c r="L315" s="328" t="str">
        <f>IFERROR(VLOOKUP(L314,'P1'!$B:$AP,41,FALSE),"")</f>
        <v/>
      </c>
      <c r="M315" s="328" t="str">
        <f>IFERROR(VLOOKUP(M314,'P1'!$B:$AP,41,FALSE),"")</f>
        <v/>
      </c>
      <c r="N315" s="328" t="str">
        <f>IFERROR(VLOOKUP(N314,'P1'!$B:$AP,41,FALSE),"")</f>
        <v/>
      </c>
      <c r="O315" s="328" t="str">
        <f>IFERROR(VLOOKUP(O314,'P1'!$B:$AP,41,FALSE),"")</f>
        <v/>
      </c>
      <c r="P315" s="328" t="str">
        <f>IFERROR(VLOOKUP(P314,'P1'!$B:$AP,41,FALSE),"")</f>
        <v/>
      </c>
      <c r="Q315" s="328" t="str">
        <f>IFERROR(VLOOKUP(Q314,'P1'!$B:$AP,41,FALSE),"")</f>
        <v/>
      </c>
      <c r="R315" s="328" t="str">
        <f>IFERROR(VLOOKUP(R314,'P1'!$B:$AP,41,FALSE),"")</f>
        <v/>
      </c>
      <c r="S315" s="328" t="str">
        <f>IFERROR(VLOOKUP(S314,'P1'!$B:$AP,41,FALSE),"")</f>
        <v/>
      </c>
      <c r="T315" s="328" t="str">
        <f>IFERROR(VLOOKUP(T314,'P1'!$B:$AP,41,FALSE),"")</f>
        <v/>
      </c>
      <c r="U315" s="328" t="str">
        <f>IFERROR(VLOOKUP(U314,'P1'!$B:$AP,41,FALSE),"")</f>
        <v/>
      </c>
      <c r="V315" s="328" t="str">
        <f>IFERROR(VLOOKUP(V314,'P1'!$B:$AP,41,FALSE),"")</f>
        <v/>
      </c>
      <c r="W315" s="328" t="str">
        <f>IFERROR(VLOOKUP(W314,'P1'!$B:$AP,41,FALSE),"")</f>
        <v/>
      </c>
      <c r="X315" s="328" t="str">
        <f>IFERROR(VLOOKUP(X314,'P1'!$B:$AP,41,FALSE),"")</f>
        <v/>
      </c>
      <c r="Y315" s="328" t="str">
        <f>IFERROR(VLOOKUP(Y314,'P1'!$B:$AP,41,FALSE),"")</f>
        <v/>
      </c>
      <c r="Z315" s="328" t="str">
        <f>IFERROR(VLOOKUP(Z314,'P1'!$B:$AP,41,FALSE),"")</f>
        <v/>
      </c>
      <c r="AA315" s="328" t="str">
        <f>IFERROR(VLOOKUP(AA314,'P1'!$B:$AP,41,FALSE),"")</f>
        <v/>
      </c>
      <c r="AB315" s="328" t="str">
        <f>IFERROR(VLOOKUP(AB314,'P1'!$B:$AP,41,FALSE),"")</f>
        <v/>
      </c>
      <c r="AC315" s="328" t="str">
        <f>IFERROR(VLOOKUP(AC314,'P1'!$B:$AP,41,FALSE),"")</f>
        <v/>
      </c>
      <c r="AD315" s="328" t="str">
        <f>IFERROR(VLOOKUP(AD314,'P1'!$B:$AP,41,FALSE),"")</f>
        <v/>
      </c>
      <c r="AE315" s="328" t="str">
        <f>IFERROR(VLOOKUP(AE314,'P1'!$B:$AP,41,FALSE),"")</f>
        <v/>
      </c>
      <c r="AF315" s="328" t="str">
        <f>IFERROR(VLOOKUP(AF314,'P1'!$B:$AP,41,FALSE),"")</f>
        <v/>
      </c>
      <c r="AG315" s="328" t="str">
        <f>IFERROR(VLOOKUP(AG314,'P1'!$B:$AP,41,FALSE),"")</f>
        <v/>
      </c>
      <c r="AH315" s="328" t="str">
        <f>IFERROR(VLOOKUP(AH314,'P1'!$B:$AP,41,FALSE),"")</f>
        <v/>
      </c>
      <c r="AI315" s="328" t="str">
        <f>IFERROR(VLOOKUP(AI314,'P1'!$B:$AP,41,FALSE),"")</f>
        <v/>
      </c>
      <c r="AJ315" s="328" t="str">
        <f>IFERROR(VLOOKUP(AJ314,'P1'!$B:$AP,41,FALSE),"")</f>
        <v/>
      </c>
      <c r="AK315" s="328" t="str">
        <f>IFERROR(VLOOKUP(AK314,'P1'!$B:$AP,41,FALSE),"")</f>
        <v/>
      </c>
      <c r="AL315" s="328" t="str">
        <f>IFERROR(VLOOKUP(AL314,'P1'!$B:$AP,41,FALSE),"")</f>
        <v/>
      </c>
      <c r="AM315" s="328" t="str">
        <f>IFERROR(VLOOKUP(AM314,'P1'!$B:$AP,41,FALSE),"")</f>
        <v/>
      </c>
      <c r="AN315" s="549"/>
      <c r="AO315" s="527"/>
      <c r="AP315" s="553"/>
      <c r="AQ315" s="554"/>
      <c r="AR315" s="527"/>
      <c r="AS315" s="527"/>
      <c r="AT315" s="529"/>
      <c r="AU315" s="326" t="str">
        <f t="shared" ref="AU315" si="380">IFERROR(IF($D314="□",($AO314/$AK$6),($AO314/$AK$8)),"")</f>
        <v/>
      </c>
      <c r="AV315" s="326" t="str">
        <f t="shared" ref="AV315" si="381">IFERROR(IF($D314="□",($AN314/$AO$6),($AN314/$AO$8)),"")</f>
        <v/>
      </c>
      <c r="AX315" s="326" t="s">
        <v>565</v>
      </c>
      <c r="AY315" s="326" t="s">
        <v>565</v>
      </c>
    </row>
    <row r="316" spans="1:51" s="302" customFormat="1" ht="12" customHeight="1">
      <c r="A316" s="532"/>
      <c r="B316" s="535"/>
      <c r="C316" s="538"/>
      <c r="D316" s="541"/>
      <c r="E316" s="323"/>
      <c r="F316" s="546"/>
      <c r="G316" s="547"/>
      <c r="H316" s="327" t="s">
        <v>407</v>
      </c>
      <c r="I316" s="328" t="str">
        <f>IFERROR(VLOOKUP(I314,'P1'!$B:$AP,31,FALSE),"")</f>
        <v/>
      </c>
      <c r="J316" s="328" t="str">
        <f>IFERROR(VLOOKUP(J314,'P1'!$B:$AP,31,FALSE),"")</f>
        <v/>
      </c>
      <c r="K316" s="328" t="str">
        <f>IFERROR(VLOOKUP(K314,'P1'!$B:$AP,31,FALSE),"")</f>
        <v/>
      </c>
      <c r="L316" s="328" t="str">
        <f>IFERROR(VLOOKUP(L314,'P1'!$B:$AP,31,FALSE),"")</f>
        <v/>
      </c>
      <c r="M316" s="328" t="str">
        <f>IFERROR(VLOOKUP(M314,'P1'!$B:$AP,31,FALSE),"")</f>
        <v/>
      </c>
      <c r="N316" s="328" t="str">
        <f>IFERROR(VLOOKUP(N314,'P1'!$B:$AP,31,FALSE),"")</f>
        <v/>
      </c>
      <c r="O316" s="328" t="str">
        <f>IFERROR(VLOOKUP(O314,'P1'!$B:$AP,31,FALSE),"")</f>
        <v/>
      </c>
      <c r="P316" s="328" t="str">
        <f>IFERROR(VLOOKUP(P314,'P1'!$B:$AP,31,FALSE),"")</f>
        <v/>
      </c>
      <c r="Q316" s="328" t="str">
        <f>IFERROR(VLOOKUP(Q314,'P1'!$B:$AP,31,FALSE),"")</f>
        <v/>
      </c>
      <c r="R316" s="328" t="str">
        <f>IFERROR(VLOOKUP(R314,'P1'!$B:$AP,31,FALSE),"")</f>
        <v/>
      </c>
      <c r="S316" s="328" t="str">
        <f>IFERROR(VLOOKUP(S314,'P1'!$B:$AP,31,FALSE),"")</f>
        <v/>
      </c>
      <c r="T316" s="328" t="str">
        <f>IFERROR(VLOOKUP(T314,'P1'!$B:$AP,31,FALSE),"")</f>
        <v/>
      </c>
      <c r="U316" s="328" t="str">
        <f>IFERROR(VLOOKUP(U314,'P1'!$B:$AP,31,FALSE),"")</f>
        <v/>
      </c>
      <c r="V316" s="328" t="str">
        <f>IFERROR(VLOOKUP(V314,'P1'!$B:$AP,31,FALSE),"")</f>
        <v/>
      </c>
      <c r="W316" s="328" t="str">
        <f>IFERROR(VLOOKUP(W314,'P1'!$B:$AP,31,FALSE),"")</f>
        <v/>
      </c>
      <c r="X316" s="328" t="str">
        <f>IFERROR(VLOOKUP(X314,'P1'!$B:$AP,31,FALSE),"")</f>
        <v/>
      </c>
      <c r="Y316" s="328" t="str">
        <f>IFERROR(VLOOKUP(Y314,'P1'!$B:$AP,31,FALSE),"")</f>
        <v/>
      </c>
      <c r="Z316" s="328" t="str">
        <f>IFERROR(VLOOKUP(Z314,'P1'!$B:$AP,31,FALSE),"")</f>
        <v/>
      </c>
      <c r="AA316" s="328" t="str">
        <f>IFERROR(VLOOKUP(AA314,'P1'!$B:$AP,31,FALSE),"")</f>
        <v/>
      </c>
      <c r="AB316" s="328" t="str">
        <f>IFERROR(VLOOKUP(AB314,'P1'!$B:$AP,31,FALSE),"")</f>
        <v/>
      </c>
      <c r="AC316" s="328" t="str">
        <f>IFERROR(VLOOKUP(AC314,'P1'!$B:$AP,31,FALSE),"")</f>
        <v/>
      </c>
      <c r="AD316" s="328" t="str">
        <f>IFERROR(VLOOKUP(AD314,'P1'!$B:$AP,31,FALSE),"")</f>
        <v/>
      </c>
      <c r="AE316" s="328" t="str">
        <f>IFERROR(VLOOKUP(AE314,'P1'!$B:$AP,31,FALSE),"")</f>
        <v/>
      </c>
      <c r="AF316" s="328" t="str">
        <f>IFERROR(VLOOKUP(AF314,'P1'!$B:$AP,31,FALSE),"")</f>
        <v/>
      </c>
      <c r="AG316" s="328" t="str">
        <f>IFERROR(VLOOKUP(AG314,'P1'!$B:$AP,31,FALSE),"")</f>
        <v/>
      </c>
      <c r="AH316" s="328" t="str">
        <f>IFERROR(VLOOKUP(AH314,'P1'!$B:$AP,31,FALSE),"")</f>
        <v/>
      </c>
      <c r="AI316" s="328" t="str">
        <f>IFERROR(VLOOKUP(AI314,'P1'!$B:$AP,31,FALSE),"")</f>
        <v/>
      </c>
      <c r="AJ316" s="328" t="str">
        <f>IFERROR(VLOOKUP(AJ314,'P1'!$B:$AP,31,FALSE),"")</f>
        <v/>
      </c>
      <c r="AK316" s="328" t="str">
        <f>IFERROR(VLOOKUP(AK314,'P1'!$B:$AP,31,FALSE),"")</f>
        <v/>
      </c>
      <c r="AL316" s="328" t="str">
        <f>IFERROR(VLOOKUP(AL314,'P1'!$B:$AP,31,FALSE),"")</f>
        <v/>
      </c>
      <c r="AM316" s="328" t="str">
        <f>IFERROR(VLOOKUP(AM314,'P1'!$B:$AP,31,FALSE),"")</f>
        <v/>
      </c>
      <c r="AN316" s="550"/>
      <c r="AO316" s="528"/>
      <c r="AP316" s="555"/>
      <c r="AQ316" s="556"/>
      <c r="AR316" s="528"/>
      <c r="AS316" s="528"/>
      <c r="AT316" s="529"/>
      <c r="AU316" s="329"/>
      <c r="AV316" s="329"/>
      <c r="AX316" s="329"/>
      <c r="AY316" s="329"/>
    </row>
    <row r="317" spans="1:51" s="302" customFormat="1" ht="12" customHeight="1">
      <c r="A317" s="530">
        <v>99</v>
      </c>
      <c r="B317" s="533"/>
      <c r="C317" s="567"/>
      <c r="D317" s="539" t="s">
        <v>400</v>
      </c>
      <c r="E317" s="319"/>
      <c r="F317" s="542"/>
      <c r="G317" s="543"/>
      <c r="H317" s="320" t="s">
        <v>401</v>
      </c>
      <c r="I317" s="321"/>
      <c r="J317" s="321"/>
      <c r="K317" s="321"/>
      <c r="L317" s="321"/>
      <c r="M317" s="321"/>
      <c r="N317" s="321"/>
      <c r="O317" s="321"/>
      <c r="P317" s="321"/>
      <c r="Q317" s="321"/>
      <c r="R317" s="321"/>
      <c r="S317" s="321"/>
      <c r="T317" s="321"/>
      <c r="U317" s="321"/>
      <c r="V317" s="321"/>
      <c r="W317" s="321"/>
      <c r="X317" s="321"/>
      <c r="Y317" s="321"/>
      <c r="Z317" s="321"/>
      <c r="AA317" s="321"/>
      <c r="AB317" s="321"/>
      <c r="AC317" s="321"/>
      <c r="AD317" s="321"/>
      <c r="AE317" s="321"/>
      <c r="AF317" s="321"/>
      <c r="AG317" s="321"/>
      <c r="AH317" s="321"/>
      <c r="AI317" s="321"/>
      <c r="AJ317" s="321"/>
      <c r="AK317" s="321"/>
      <c r="AL317" s="321"/>
      <c r="AM317" s="321"/>
      <c r="AN317" s="548">
        <f t="shared" ref="AN317" si="382">IF(LEFT($AN$1,6)="共同生活援助",SUM(I318:AM318),SUM(I318:AM319))</f>
        <v>0</v>
      </c>
      <c r="AO317" s="526">
        <f>IF($AN$3="４週",AN317/4,AN317/(DAY(EOMONTH($I$21,0))/7))</f>
        <v>0</v>
      </c>
      <c r="AP317" s="551"/>
      <c r="AQ317" s="552"/>
      <c r="AR317" s="526" t="str">
        <f t="shared" ref="AR317" si="383">IF($AN$3="４週",AU318,AV318)</f>
        <v/>
      </c>
      <c r="AS317" s="526"/>
      <c r="AT317" s="529"/>
      <c r="AU317" s="322" t="s">
        <v>402</v>
      </c>
      <c r="AV317" s="322" t="s">
        <v>403</v>
      </c>
      <c r="AX317" s="322" t="s">
        <v>404</v>
      </c>
      <c r="AY317" s="322" t="s">
        <v>405</v>
      </c>
    </row>
    <row r="318" spans="1:51" s="302" customFormat="1" ht="12" customHeight="1">
      <c r="A318" s="531"/>
      <c r="B318" s="534"/>
      <c r="C318" s="568"/>
      <c r="D318" s="540"/>
      <c r="E318" s="323"/>
      <c r="F318" s="544"/>
      <c r="G318" s="545"/>
      <c r="H318" s="324" t="s">
        <v>406</v>
      </c>
      <c r="I318" s="328" t="str">
        <f>IFERROR(VLOOKUP(I317,'P1'!$B:$AP,41,FALSE),"")</f>
        <v/>
      </c>
      <c r="J318" s="328" t="str">
        <f>IFERROR(VLOOKUP(J317,'P1'!$B:$AP,41,FALSE),"")</f>
        <v/>
      </c>
      <c r="K318" s="328" t="str">
        <f>IFERROR(VLOOKUP(K317,'P1'!$B:$AP,41,FALSE),"")</f>
        <v/>
      </c>
      <c r="L318" s="328" t="str">
        <f>IFERROR(VLOOKUP(L317,'P1'!$B:$AP,41,FALSE),"")</f>
        <v/>
      </c>
      <c r="M318" s="328" t="str">
        <f>IFERROR(VLOOKUP(M317,'P1'!$B:$AP,41,FALSE),"")</f>
        <v/>
      </c>
      <c r="N318" s="328" t="str">
        <f>IFERROR(VLOOKUP(N317,'P1'!$B:$AP,41,FALSE),"")</f>
        <v/>
      </c>
      <c r="O318" s="328" t="str">
        <f>IFERROR(VLOOKUP(O317,'P1'!$B:$AP,41,FALSE),"")</f>
        <v/>
      </c>
      <c r="P318" s="328" t="str">
        <f>IFERROR(VLOOKUP(P317,'P1'!$B:$AP,41,FALSE),"")</f>
        <v/>
      </c>
      <c r="Q318" s="328" t="str">
        <f>IFERROR(VLOOKUP(Q317,'P1'!$B:$AP,41,FALSE),"")</f>
        <v/>
      </c>
      <c r="R318" s="328" t="str">
        <f>IFERROR(VLOOKUP(R317,'P1'!$B:$AP,41,FALSE),"")</f>
        <v/>
      </c>
      <c r="S318" s="328" t="str">
        <f>IFERROR(VLOOKUP(S317,'P1'!$B:$AP,41,FALSE),"")</f>
        <v/>
      </c>
      <c r="T318" s="328" t="str">
        <f>IFERROR(VLOOKUP(T317,'P1'!$B:$AP,41,FALSE),"")</f>
        <v/>
      </c>
      <c r="U318" s="328" t="str">
        <f>IFERROR(VLOOKUP(U317,'P1'!$B:$AP,41,FALSE),"")</f>
        <v/>
      </c>
      <c r="V318" s="328" t="str">
        <f>IFERROR(VLOOKUP(V317,'P1'!$B:$AP,41,FALSE),"")</f>
        <v/>
      </c>
      <c r="W318" s="328" t="str">
        <f>IFERROR(VLOOKUP(W317,'P1'!$B:$AP,41,FALSE),"")</f>
        <v/>
      </c>
      <c r="X318" s="328" t="str">
        <f>IFERROR(VLOOKUP(X317,'P1'!$B:$AP,41,FALSE),"")</f>
        <v/>
      </c>
      <c r="Y318" s="328" t="str">
        <f>IFERROR(VLOOKUP(Y317,'P1'!$B:$AP,41,FALSE),"")</f>
        <v/>
      </c>
      <c r="Z318" s="328" t="str">
        <f>IFERROR(VLOOKUP(Z317,'P1'!$B:$AP,41,FALSE),"")</f>
        <v/>
      </c>
      <c r="AA318" s="328" t="str">
        <f>IFERROR(VLOOKUP(AA317,'P1'!$B:$AP,41,FALSE),"")</f>
        <v/>
      </c>
      <c r="AB318" s="328" t="str">
        <f>IFERROR(VLOOKUP(AB317,'P1'!$B:$AP,41,FALSE),"")</f>
        <v/>
      </c>
      <c r="AC318" s="328" t="str">
        <f>IFERROR(VLOOKUP(AC317,'P1'!$B:$AP,41,FALSE),"")</f>
        <v/>
      </c>
      <c r="AD318" s="328" t="str">
        <f>IFERROR(VLOOKUP(AD317,'P1'!$B:$AP,41,FALSE),"")</f>
        <v/>
      </c>
      <c r="AE318" s="328" t="str">
        <f>IFERROR(VLOOKUP(AE317,'P1'!$B:$AP,41,FALSE),"")</f>
        <v/>
      </c>
      <c r="AF318" s="328" t="str">
        <f>IFERROR(VLOOKUP(AF317,'P1'!$B:$AP,41,FALSE),"")</f>
        <v/>
      </c>
      <c r="AG318" s="328" t="str">
        <f>IFERROR(VLOOKUP(AG317,'P1'!$B:$AP,41,FALSE),"")</f>
        <v/>
      </c>
      <c r="AH318" s="328" t="str">
        <f>IFERROR(VLOOKUP(AH317,'P1'!$B:$AP,41,FALSE),"")</f>
        <v/>
      </c>
      <c r="AI318" s="328" t="str">
        <f>IFERROR(VLOOKUP(AI317,'P1'!$B:$AP,41,FALSE),"")</f>
        <v/>
      </c>
      <c r="AJ318" s="328" t="str">
        <f>IFERROR(VLOOKUP(AJ317,'P1'!$B:$AP,41,FALSE),"")</f>
        <v/>
      </c>
      <c r="AK318" s="328" t="str">
        <f>IFERROR(VLOOKUP(AK317,'P1'!$B:$AP,41,FALSE),"")</f>
        <v/>
      </c>
      <c r="AL318" s="328" t="str">
        <f>IFERROR(VLOOKUP(AL317,'P1'!$B:$AP,41,FALSE),"")</f>
        <v/>
      </c>
      <c r="AM318" s="328" t="str">
        <f>IFERROR(VLOOKUP(AM317,'P1'!$B:$AP,41,FALSE),"")</f>
        <v/>
      </c>
      <c r="AN318" s="549"/>
      <c r="AO318" s="527"/>
      <c r="AP318" s="553"/>
      <c r="AQ318" s="554"/>
      <c r="AR318" s="527"/>
      <c r="AS318" s="527"/>
      <c r="AT318" s="529"/>
      <c r="AU318" s="326" t="str">
        <f t="shared" ref="AU318" si="384">IFERROR(IF($D317="□",($AO317/$AK$6),($AO317/$AK$8)),"")</f>
        <v/>
      </c>
      <c r="AV318" s="326" t="str">
        <f t="shared" ref="AV318" si="385">IFERROR(IF($D317="□",($AN317/$AO$6),($AN317/$AO$8)),"")</f>
        <v/>
      </c>
      <c r="AX318" s="326" t="s">
        <v>565</v>
      </c>
      <c r="AY318" s="326" t="s">
        <v>565</v>
      </c>
    </row>
    <row r="319" spans="1:51" s="302" customFormat="1" ht="12" customHeight="1">
      <c r="A319" s="532"/>
      <c r="B319" s="535"/>
      <c r="C319" s="569"/>
      <c r="D319" s="541"/>
      <c r="E319" s="383"/>
      <c r="F319" s="546"/>
      <c r="G319" s="547"/>
      <c r="H319" s="327" t="s">
        <v>407</v>
      </c>
      <c r="I319" s="328" t="str">
        <f>IFERROR(VLOOKUP(I317,'P1'!$B:$AP,31,FALSE),"")</f>
        <v/>
      </c>
      <c r="J319" s="328" t="str">
        <f>IFERROR(VLOOKUP(J317,'P1'!$B:$AP,31,FALSE),"")</f>
        <v/>
      </c>
      <c r="K319" s="328" t="str">
        <f>IFERROR(VLOOKUP(K317,'P1'!$B:$AP,31,FALSE),"")</f>
        <v/>
      </c>
      <c r="L319" s="328" t="str">
        <f>IFERROR(VLOOKUP(L317,'P1'!$B:$AP,31,FALSE),"")</f>
        <v/>
      </c>
      <c r="M319" s="328" t="str">
        <f>IFERROR(VLOOKUP(M317,'P1'!$B:$AP,31,FALSE),"")</f>
        <v/>
      </c>
      <c r="N319" s="328" t="str">
        <f>IFERROR(VLOOKUP(N317,'P1'!$B:$AP,31,FALSE),"")</f>
        <v/>
      </c>
      <c r="O319" s="328" t="str">
        <f>IFERROR(VLOOKUP(O317,'P1'!$B:$AP,31,FALSE),"")</f>
        <v/>
      </c>
      <c r="P319" s="328" t="str">
        <f>IFERROR(VLOOKUP(P317,'P1'!$B:$AP,31,FALSE),"")</f>
        <v/>
      </c>
      <c r="Q319" s="328" t="str">
        <f>IFERROR(VLOOKUP(Q317,'P1'!$B:$AP,31,FALSE),"")</f>
        <v/>
      </c>
      <c r="R319" s="328" t="str">
        <f>IFERROR(VLOOKUP(R317,'P1'!$B:$AP,31,FALSE),"")</f>
        <v/>
      </c>
      <c r="S319" s="328" t="str">
        <f>IFERROR(VLOOKUP(S317,'P1'!$B:$AP,31,FALSE),"")</f>
        <v/>
      </c>
      <c r="T319" s="328" t="str">
        <f>IFERROR(VLOOKUP(T317,'P1'!$B:$AP,31,FALSE),"")</f>
        <v/>
      </c>
      <c r="U319" s="328" t="str">
        <f>IFERROR(VLOOKUP(U317,'P1'!$B:$AP,31,FALSE),"")</f>
        <v/>
      </c>
      <c r="V319" s="328" t="str">
        <f>IFERROR(VLOOKUP(V317,'P1'!$B:$AP,31,FALSE),"")</f>
        <v/>
      </c>
      <c r="W319" s="328" t="str">
        <f>IFERROR(VLOOKUP(W317,'P1'!$B:$AP,31,FALSE),"")</f>
        <v/>
      </c>
      <c r="X319" s="328" t="str">
        <f>IFERROR(VLOOKUP(X317,'P1'!$B:$AP,31,FALSE),"")</f>
        <v/>
      </c>
      <c r="Y319" s="328" t="str">
        <f>IFERROR(VLOOKUP(Y317,'P1'!$B:$AP,31,FALSE),"")</f>
        <v/>
      </c>
      <c r="Z319" s="328" t="str">
        <f>IFERROR(VLOOKUP(Z317,'P1'!$B:$AP,31,FALSE),"")</f>
        <v/>
      </c>
      <c r="AA319" s="328" t="str">
        <f>IFERROR(VLOOKUP(AA317,'P1'!$B:$AP,31,FALSE),"")</f>
        <v/>
      </c>
      <c r="AB319" s="328" t="str">
        <f>IFERROR(VLOOKUP(AB317,'P1'!$B:$AP,31,FALSE),"")</f>
        <v/>
      </c>
      <c r="AC319" s="328" t="str">
        <f>IFERROR(VLOOKUP(AC317,'P1'!$B:$AP,31,FALSE),"")</f>
        <v/>
      </c>
      <c r="AD319" s="328" t="str">
        <f>IFERROR(VLOOKUP(AD317,'P1'!$B:$AP,31,FALSE),"")</f>
        <v/>
      </c>
      <c r="AE319" s="328" t="str">
        <f>IFERROR(VLOOKUP(AE317,'P1'!$B:$AP,31,FALSE),"")</f>
        <v/>
      </c>
      <c r="AF319" s="328" t="str">
        <f>IFERROR(VLOOKUP(AF317,'P1'!$B:$AP,31,FALSE),"")</f>
        <v/>
      </c>
      <c r="AG319" s="328" t="str">
        <f>IFERROR(VLOOKUP(AG317,'P1'!$B:$AP,31,FALSE),"")</f>
        <v/>
      </c>
      <c r="AH319" s="328" t="str">
        <f>IFERROR(VLOOKUP(AH317,'P1'!$B:$AP,31,FALSE),"")</f>
        <v/>
      </c>
      <c r="AI319" s="328" t="str">
        <f>IFERROR(VLOOKUP(AI317,'P1'!$B:$AP,31,FALSE),"")</f>
        <v/>
      </c>
      <c r="AJ319" s="328" t="str">
        <f>IFERROR(VLOOKUP(AJ317,'P1'!$B:$AP,31,FALSE),"")</f>
        <v/>
      </c>
      <c r="AK319" s="328" t="str">
        <f>IFERROR(VLOOKUP(AK317,'P1'!$B:$AP,31,FALSE),"")</f>
        <v/>
      </c>
      <c r="AL319" s="328" t="str">
        <f>IFERROR(VLOOKUP(AL317,'P1'!$B:$AP,31,FALSE),"")</f>
        <v/>
      </c>
      <c r="AM319" s="328" t="str">
        <f>IFERROR(VLOOKUP(AM317,'P1'!$B:$AP,31,FALSE),"")</f>
        <v/>
      </c>
      <c r="AN319" s="550"/>
      <c r="AO319" s="528"/>
      <c r="AP319" s="555"/>
      <c r="AQ319" s="556"/>
      <c r="AR319" s="528"/>
      <c r="AS319" s="528"/>
      <c r="AT319" s="529"/>
      <c r="AU319" s="329"/>
      <c r="AV319" s="329"/>
      <c r="AX319" s="329"/>
      <c r="AY319" s="329"/>
    </row>
    <row r="320" spans="1:51" ht="12" customHeight="1">
      <c r="A320" s="331"/>
      <c r="B320" s="332"/>
      <c r="C320" s="332"/>
      <c r="D320" s="333"/>
      <c r="E320" s="334"/>
      <c r="F320" s="335"/>
      <c r="G320" s="335"/>
      <c r="H320" s="336"/>
      <c r="I320" s="337"/>
      <c r="J320" s="337"/>
      <c r="K320" s="337"/>
      <c r="L320" s="337"/>
      <c r="M320" s="337"/>
      <c r="N320" s="337"/>
      <c r="O320" s="337"/>
      <c r="P320" s="337"/>
      <c r="Q320" s="337"/>
      <c r="R320" s="337"/>
      <c r="S320" s="337"/>
      <c r="T320" s="337"/>
      <c r="U320" s="337"/>
      <c r="V320" s="337"/>
      <c r="W320" s="337"/>
      <c r="X320" s="337"/>
      <c r="Y320" s="337"/>
      <c r="Z320" s="337"/>
      <c r="AA320" s="337"/>
      <c r="AB320" s="337"/>
      <c r="AC320" s="337"/>
      <c r="AD320" s="337"/>
      <c r="AE320" s="337"/>
      <c r="AF320" s="337"/>
      <c r="AG320" s="337"/>
      <c r="AH320" s="337"/>
      <c r="AI320" s="337"/>
      <c r="AJ320" s="337"/>
      <c r="AK320" s="337"/>
      <c r="AL320" s="337"/>
      <c r="AM320" s="337"/>
      <c r="AN320" s="338"/>
      <c r="AO320" s="339"/>
      <c r="AP320" s="340"/>
      <c r="AQ320" s="340"/>
      <c r="AR320" s="339"/>
      <c r="AS320" s="339"/>
      <c r="AT320" s="341"/>
    </row>
    <row r="321" spans="1:46" ht="15" customHeight="1">
      <c r="A321" s="342" t="s">
        <v>408</v>
      </c>
      <c r="B321" s="343"/>
      <c r="C321" s="344"/>
      <c r="D321" s="344"/>
      <c r="E321" s="344"/>
      <c r="F321" s="344"/>
      <c r="G321" s="344"/>
      <c r="H321" s="344"/>
      <c r="I321" s="345"/>
      <c r="J321" s="344"/>
      <c r="K321" s="346"/>
      <c r="L321" s="346"/>
      <c r="M321" s="346"/>
      <c r="N321" s="346"/>
      <c r="O321" s="346"/>
      <c r="P321" s="346"/>
      <c r="Q321" s="346"/>
      <c r="R321" s="346"/>
      <c r="S321" s="346"/>
      <c r="T321" s="346"/>
      <c r="U321" s="346"/>
      <c r="V321" s="346"/>
      <c r="W321" s="346"/>
      <c r="X321" s="346"/>
      <c r="Y321" s="346"/>
      <c r="Z321" s="346"/>
      <c r="AA321" s="346"/>
      <c r="AB321" s="346"/>
      <c r="AC321" s="346"/>
      <c r="AD321" s="346"/>
      <c r="AE321" s="346"/>
      <c r="AF321" s="346"/>
      <c r="AG321" s="346"/>
      <c r="AH321" s="346"/>
      <c r="AI321" s="346"/>
      <c r="AJ321" s="347"/>
      <c r="AK321" s="347"/>
      <c r="AL321" s="347"/>
      <c r="AM321" s="347"/>
      <c r="AN321" s="348"/>
      <c r="AO321" s="348"/>
      <c r="AP321" s="348"/>
      <c r="AQ321" s="349"/>
    </row>
    <row r="322" spans="1:46" ht="15" customHeight="1">
      <c r="A322" s="342" t="s">
        <v>409</v>
      </c>
      <c r="B322" s="352"/>
      <c r="C322" s="352"/>
      <c r="D322" s="352"/>
      <c r="E322" s="352"/>
      <c r="F322" s="352"/>
      <c r="G322" s="352"/>
      <c r="H322" s="352"/>
      <c r="I322" s="352"/>
      <c r="J322" s="352"/>
      <c r="K322" s="353"/>
      <c r="L322" s="353"/>
      <c r="M322" s="353"/>
      <c r="N322" s="353"/>
      <c r="O322" s="353"/>
      <c r="P322" s="353"/>
      <c r="Q322" s="353"/>
      <c r="R322" s="353"/>
      <c r="S322" s="353"/>
      <c r="T322" s="353"/>
      <c r="U322" s="353"/>
      <c r="V322" s="353"/>
      <c r="W322" s="353"/>
      <c r="X322" s="353"/>
      <c r="Y322" s="353"/>
      <c r="Z322" s="353"/>
      <c r="AA322" s="353"/>
      <c r="AB322" s="353"/>
      <c r="AC322" s="353"/>
      <c r="AD322" s="353"/>
      <c r="AE322" s="353"/>
      <c r="AF322" s="353"/>
      <c r="AG322" s="353"/>
      <c r="AH322" s="353"/>
      <c r="AI322" s="353"/>
      <c r="AJ322" s="353"/>
      <c r="AK322" s="353"/>
      <c r="AL322" s="353"/>
      <c r="AM322" s="353"/>
      <c r="AN322" s="353"/>
      <c r="AO322" s="353"/>
      <c r="AP322" s="353"/>
      <c r="AQ322" s="353"/>
      <c r="AR322" s="342"/>
      <c r="AS322" s="342"/>
    </row>
    <row r="323" spans="1:46" ht="15" customHeight="1">
      <c r="A323" s="342" t="s">
        <v>410</v>
      </c>
      <c r="B323" s="352"/>
      <c r="C323" s="352"/>
      <c r="D323" s="352"/>
      <c r="E323" s="352"/>
      <c r="F323" s="352"/>
      <c r="G323" s="352"/>
      <c r="H323" s="352"/>
      <c r="I323" s="352"/>
      <c r="J323" s="352"/>
      <c r="K323" s="353"/>
      <c r="L323" s="353"/>
      <c r="M323" s="353"/>
      <c r="N323" s="353"/>
      <c r="O323" s="353"/>
      <c r="P323" s="353"/>
      <c r="Q323" s="353"/>
      <c r="R323" s="353"/>
      <c r="S323" s="353"/>
      <c r="T323" s="353"/>
      <c r="U323" s="353"/>
      <c r="V323" s="353"/>
      <c r="W323" s="353"/>
      <c r="X323" s="353"/>
      <c r="Y323" s="353"/>
      <c r="Z323" s="353"/>
      <c r="AA323" s="353"/>
      <c r="AB323" s="353"/>
      <c r="AC323" s="353"/>
      <c r="AD323" s="353"/>
      <c r="AE323" s="353"/>
      <c r="AF323" s="353"/>
      <c r="AG323" s="353"/>
      <c r="AH323" s="353"/>
      <c r="AI323" s="353"/>
      <c r="AJ323" s="353"/>
      <c r="AK323" s="353"/>
      <c r="AL323" s="353"/>
      <c r="AM323" s="353"/>
      <c r="AN323" s="353"/>
      <c r="AO323" s="353"/>
      <c r="AP323" s="353"/>
      <c r="AQ323" s="353"/>
      <c r="AR323" s="342"/>
      <c r="AS323" s="342"/>
    </row>
    <row r="324" spans="1:46" ht="15" customHeight="1">
      <c r="A324" s="342" t="s">
        <v>411</v>
      </c>
      <c r="B324" s="352"/>
      <c r="C324" s="352"/>
      <c r="D324" s="352"/>
      <c r="E324" s="352"/>
      <c r="F324" s="352"/>
      <c r="G324" s="352"/>
      <c r="H324" s="352"/>
      <c r="I324" s="352"/>
      <c r="J324" s="352"/>
      <c r="K324" s="353"/>
      <c r="L324" s="353"/>
      <c r="M324" s="353"/>
      <c r="N324" s="353"/>
      <c r="O324" s="353"/>
      <c r="P324" s="353"/>
      <c r="Q324" s="353"/>
      <c r="R324" s="353"/>
      <c r="S324" s="353"/>
      <c r="T324" s="353"/>
      <c r="U324" s="353"/>
      <c r="V324" s="353"/>
      <c r="W324" s="353"/>
      <c r="X324" s="353"/>
      <c r="Y324" s="353"/>
      <c r="Z324" s="353"/>
      <c r="AA324" s="353"/>
      <c r="AB324" s="353"/>
      <c r="AC324" s="353"/>
      <c r="AD324" s="353"/>
      <c r="AE324" s="353"/>
      <c r="AF324" s="353"/>
      <c r="AG324" s="353"/>
      <c r="AH324" s="353"/>
      <c r="AI324" s="353"/>
      <c r="AJ324" s="353"/>
      <c r="AK324" s="353"/>
      <c r="AL324" s="353"/>
      <c r="AM324" s="353"/>
      <c r="AN324" s="353"/>
      <c r="AO324" s="353"/>
      <c r="AP324" s="353"/>
      <c r="AQ324" s="353"/>
      <c r="AR324" s="342"/>
      <c r="AS324" s="342"/>
    </row>
    <row r="325" spans="1:46" ht="15" customHeight="1">
      <c r="A325" s="342" t="s">
        <v>412</v>
      </c>
      <c r="B325" s="352"/>
      <c r="C325" s="352"/>
      <c r="D325" s="352"/>
      <c r="E325" s="352"/>
      <c r="F325" s="352"/>
      <c r="G325" s="352"/>
      <c r="H325" s="352"/>
      <c r="I325" s="352"/>
      <c r="J325" s="352"/>
      <c r="K325" s="353"/>
      <c r="L325" s="353"/>
      <c r="M325" s="353"/>
      <c r="N325" s="353"/>
      <c r="O325" s="353"/>
      <c r="P325" s="353"/>
      <c r="Q325" s="353"/>
      <c r="R325" s="353"/>
      <c r="S325" s="353"/>
      <c r="T325" s="353"/>
      <c r="U325" s="353"/>
      <c r="V325" s="353"/>
      <c r="W325" s="353"/>
      <c r="X325" s="353"/>
      <c r="Y325" s="353"/>
      <c r="Z325" s="353"/>
      <c r="AA325" s="353"/>
      <c r="AB325" s="353"/>
      <c r="AC325" s="353"/>
      <c r="AD325" s="353"/>
      <c r="AE325" s="353"/>
      <c r="AF325" s="353"/>
      <c r="AG325" s="353"/>
      <c r="AH325" s="353"/>
      <c r="AI325" s="353"/>
      <c r="AJ325" s="353"/>
      <c r="AK325" s="353"/>
      <c r="AL325" s="353"/>
      <c r="AM325" s="353"/>
      <c r="AN325" s="353"/>
      <c r="AO325" s="353"/>
      <c r="AP325" s="353"/>
      <c r="AQ325" s="353"/>
      <c r="AR325" s="342"/>
      <c r="AS325" s="342"/>
    </row>
    <row r="326" spans="1:46" ht="15" customHeight="1">
      <c r="A326" s="342" t="s">
        <v>413</v>
      </c>
      <c r="B326" s="354"/>
      <c r="C326" s="342"/>
      <c r="D326" s="342"/>
      <c r="E326" s="342"/>
      <c r="F326" s="342"/>
      <c r="G326" s="342"/>
      <c r="H326" s="342"/>
      <c r="I326" s="342"/>
      <c r="J326" s="342"/>
    </row>
    <row r="327" spans="1:46" ht="15" customHeight="1">
      <c r="A327" s="342" t="s">
        <v>414</v>
      </c>
      <c r="B327" s="354"/>
      <c r="C327" s="342"/>
      <c r="D327" s="342"/>
      <c r="E327" s="342"/>
      <c r="F327" s="342"/>
      <c r="G327" s="342"/>
      <c r="H327" s="342"/>
      <c r="I327" s="342"/>
      <c r="J327" s="342"/>
    </row>
    <row r="328" spans="1:46" ht="15" customHeight="1">
      <c r="A328" s="342"/>
      <c r="B328" s="355" t="s">
        <v>415</v>
      </c>
      <c r="C328" s="570" t="s">
        <v>416</v>
      </c>
      <c r="D328" s="571"/>
      <c r="E328" s="572"/>
      <c r="F328" s="338"/>
      <c r="G328" s="338"/>
      <c r="H328" s="342"/>
      <c r="I328" s="342"/>
      <c r="AS328" s="342"/>
    </row>
    <row r="329" spans="1:46" ht="15" customHeight="1">
      <c r="A329" s="342"/>
      <c r="B329" s="356" t="s">
        <v>417</v>
      </c>
      <c r="C329" s="570" t="s">
        <v>418</v>
      </c>
      <c r="D329" s="571"/>
      <c r="E329" s="572"/>
      <c r="F329" s="342"/>
      <c r="G329" s="342"/>
      <c r="H329" s="342"/>
      <c r="I329" s="342"/>
      <c r="AS329" s="342"/>
    </row>
    <row r="330" spans="1:46" ht="15" customHeight="1">
      <c r="A330" s="342"/>
      <c r="B330" s="356" t="s">
        <v>419</v>
      </c>
      <c r="C330" s="570" t="s">
        <v>420</v>
      </c>
      <c r="D330" s="571"/>
      <c r="E330" s="572"/>
      <c r="F330" s="342"/>
      <c r="G330" s="342"/>
      <c r="H330" s="342"/>
      <c r="I330" s="342"/>
      <c r="AS330" s="342"/>
    </row>
    <row r="331" spans="1:46" ht="15" customHeight="1">
      <c r="A331" s="342"/>
      <c r="B331" s="356" t="s">
        <v>421</v>
      </c>
      <c r="C331" s="570" t="s">
        <v>422</v>
      </c>
      <c r="D331" s="571"/>
      <c r="E331" s="572"/>
      <c r="F331" s="342"/>
      <c r="G331" s="342"/>
      <c r="H331" s="342"/>
      <c r="I331" s="342"/>
      <c r="AS331" s="342"/>
    </row>
    <row r="332" spans="1:46" ht="15" customHeight="1">
      <c r="A332" s="342"/>
      <c r="B332" s="356" t="s">
        <v>423</v>
      </c>
      <c r="C332" s="570" t="s">
        <v>424</v>
      </c>
      <c r="D332" s="571"/>
      <c r="E332" s="572"/>
      <c r="F332" s="342"/>
      <c r="G332" s="342"/>
      <c r="H332" s="342"/>
      <c r="I332" s="342"/>
      <c r="AS332" s="342"/>
    </row>
    <row r="333" spans="1:46" ht="15" customHeight="1">
      <c r="A333" s="342"/>
      <c r="B333" s="342" t="s">
        <v>425</v>
      </c>
      <c r="C333" s="342"/>
      <c r="D333" s="342"/>
      <c r="E333" s="342"/>
      <c r="F333" s="342"/>
      <c r="G333" s="342"/>
      <c r="H333" s="342"/>
      <c r="I333" s="342"/>
      <c r="J333" s="342"/>
    </row>
    <row r="334" spans="1:46" ht="15" customHeight="1">
      <c r="A334" s="342"/>
      <c r="B334" s="342" t="s">
        <v>426</v>
      </c>
      <c r="C334" s="342"/>
      <c r="D334" s="342"/>
      <c r="E334" s="342"/>
      <c r="F334" s="342"/>
      <c r="G334" s="342"/>
      <c r="H334" s="342"/>
      <c r="I334" s="342"/>
      <c r="J334" s="342"/>
    </row>
    <row r="335" spans="1:46" ht="15" customHeight="1">
      <c r="A335" s="342"/>
      <c r="B335" s="342" t="s">
        <v>427</v>
      </c>
      <c r="C335" s="342"/>
      <c r="D335" s="342"/>
      <c r="E335" s="342"/>
      <c r="F335" s="342"/>
      <c r="G335" s="342"/>
      <c r="H335" s="342"/>
      <c r="I335" s="342"/>
      <c r="J335" s="342"/>
      <c r="K335" s="342"/>
      <c r="L335" s="342"/>
      <c r="M335" s="342"/>
      <c r="N335" s="342"/>
      <c r="O335" s="342"/>
      <c r="P335" s="342"/>
      <c r="Q335" s="342"/>
      <c r="R335" s="342"/>
      <c r="S335" s="342"/>
      <c r="T335" s="342"/>
      <c r="U335" s="342"/>
      <c r="V335" s="342"/>
      <c r="W335" s="342"/>
      <c r="X335" s="342"/>
      <c r="Y335" s="342"/>
      <c r="Z335" s="342"/>
      <c r="AA335" s="342"/>
      <c r="AB335" s="342"/>
      <c r="AC335" s="342"/>
      <c r="AD335" s="342"/>
      <c r="AE335" s="342"/>
      <c r="AF335" s="342"/>
      <c r="AG335" s="342"/>
      <c r="AH335" s="342"/>
      <c r="AI335" s="342"/>
      <c r="AJ335" s="342"/>
      <c r="AK335" s="342"/>
      <c r="AL335" s="342"/>
      <c r="AM335" s="342"/>
      <c r="AN335" s="342"/>
      <c r="AO335" s="342"/>
      <c r="AP335" s="342"/>
      <c r="AQ335" s="342"/>
      <c r="AR335" s="342"/>
      <c r="AS335" s="342"/>
      <c r="AT335" s="342"/>
    </row>
    <row r="336" spans="1:46" ht="15" customHeight="1">
      <c r="A336" s="342" t="s">
        <v>428</v>
      </c>
      <c r="B336" s="354"/>
      <c r="C336" s="342"/>
      <c r="D336" s="342"/>
      <c r="E336" s="342"/>
      <c r="F336" s="342"/>
      <c r="G336" s="342"/>
      <c r="H336" s="342"/>
      <c r="I336" s="342"/>
      <c r="J336" s="342"/>
      <c r="K336" s="342"/>
      <c r="L336" s="342"/>
      <c r="M336" s="342"/>
      <c r="N336" s="342"/>
      <c r="O336" s="342"/>
      <c r="P336" s="342"/>
      <c r="Q336" s="342"/>
      <c r="R336" s="342"/>
      <c r="S336" s="342"/>
      <c r="T336" s="342"/>
      <c r="U336" s="342"/>
      <c r="V336" s="342"/>
      <c r="W336" s="342"/>
      <c r="X336" s="342"/>
      <c r="Y336" s="342"/>
      <c r="Z336" s="342"/>
      <c r="AA336" s="342"/>
      <c r="AB336" s="342"/>
      <c r="AC336" s="342"/>
      <c r="AD336" s="342"/>
      <c r="AE336" s="342"/>
      <c r="AF336" s="342"/>
      <c r="AG336" s="342"/>
      <c r="AH336" s="342"/>
      <c r="AI336" s="342"/>
      <c r="AJ336" s="342"/>
      <c r="AK336" s="342"/>
      <c r="AL336" s="342"/>
      <c r="AM336" s="342"/>
      <c r="AN336" s="342"/>
      <c r="AO336" s="342"/>
      <c r="AP336" s="342"/>
      <c r="AQ336" s="342"/>
      <c r="AR336" s="342"/>
      <c r="AS336" s="342"/>
      <c r="AT336" s="342"/>
    </row>
    <row r="337" spans="1:46" ht="15" customHeight="1">
      <c r="A337" s="342" t="s">
        <v>429</v>
      </c>
      <c r="B337" s="354"/>
      <c r="C337" s="342"/>
      <c r="D337" s="342"/>
      <c r="E337" s="342"/>
      <c r="F337" s="342"/>
      <c r="G337" s="342"/>
      <c r="H337" s="342"/>
      <c r="I337" s="342"/>
      <c r="J337" s="342"/>
      <c r="K337" s="342"/>
      <c r="L337" s="342"/>
      <c r="M337" s="342"/>
      <c r="N337" s="342"/>
      <c r="O337" s="342"/>
      <c r="P337" s="342"/>
      <c r="Q337" s="342"/>
      <c r="R337" s="342"/>
      <c r="S337" s="342"/>
      <c r="T337" s="342"/>
      <c r="U337" s="342"/>
      <c r="V337" s="342"/>
      <c r="W337" s="342"/>
      <c r="X337" s="342"/>
      <c r="Y337" s="342"/>
      <c r="Z337" s="342"/>
      <c r="AA337" s="342"/>
      <c r="AB337" s="342"/>
      <c r="AC337" s="342"/>
      <c r="AD337" s="342"/>
      <c r="AE337" s="342"/>
      <c r="AF337" s="342"/>
      <c r="AG337" s="342"/>
      <c r="AH337" s="342"/>
      <c r="AI337" s="342"/>
      <c r="AJ337" s="342"/>
      <c r="AK337" s="342"/>
      <c r="AL337" s="342"/>
      <c r="AM337" s="342"/>
      <c r="AN337" s="342"/>
      <c r="AO337" s="342"/>
      <c r="AP337" s="342"/>
      <c r="AQ337" s="342"/>
      <c r="AR337" s="342"/>
      <c r="AS337" s="342"/>
      <c r="AT337" s="342"/>
    </row>
    <row r="338" spans="1:46" ht="15" customHeight="1">
      <c r="A338" s="342" t="s">
        <v>430</v>
      </c>
      <c r="B338" s="354"/>
      <c r="C338" s="342"/>
      <c r="D338" s="342"/>
      <c r="E338" s="342"/>
      <c r="F338" s="342"/>
      <c r="G338" s="342"/>
      <c r="H338" s="342"/>
      <c r="I338" s="342"/>
      <c r="J338" s="342"/>
      <c r="K338" s="342"/>
      <c r="L338" s="342"/>
      <c r="M338" s="342"/>
      <c r="N338" s="342"/>
      <c r="O338" s="342"/>
      <c r="P338" s="342"/>
      <c r="Q338" s="342"/>
      <c r="R338" s="342"/>
      <c r="S338" s="342"/>
      <c r="T338" s="342"/>
      <c r="U338" s="342"/>
      <c r="V338" s="342"/>
      <c r="W338" s="342"/>
      <c r="X338" s="342"/>
      <c r="Y338" s="342"/>
      <c r="Z338" s="342"/>
      <c r="AA338" s="342"/>
      <c r="AB338" s="342"/>
      <c r="AC338" s="342"/>
      <c r="AD338" s="342"/>
      <c r="AE338" s="342"/>
      <c r="AF338" s="342"/>
      <c r="AG338" s="342"/>
      <c r="AH338" s="342"/>
      <c r="AI338" s="342"/>
      <c r="AJ338" s="342"/>
      <c r="AK338" s="342"/>
      <c r="AL338" s="342"/>
      <c r="AM338" s="342"/>
      <c r="AN338" s="342"/>
      <c r="AO338" s="342"/>
      <c r="AP338" s="342"/>
      <c r="AQ338" s="342"/>
      <c r="AR338" s="342"/>
      <c r="AS338" s="342"/>
      <c r="AT338" s="342"/>
    </row>
    <row r="339" spans="1:46" ht="15" customHeight="1">
      <c r="A339" s="342" t="s">
        <v>431</v>
      </c>
      <c r="B339" s="354"/>
      <c r="C339" s="342"/>
      <c r="D339" s="342"/>
      <c r="E339" s="342"/>
      <c r="F339" s="342"/>
      <c r="G339" s="342"/>
      <c r="H339" s="342"/>
      <c r="I339" s="342"/>
      <c r="J339" s="342"/>
      <c r="K339" s="342"/>
      <c r="L339" s="342"/>
      <c r="M339" s="342"/>
      <c r="N339" s="342"/>
      <c r="O339" s="342"/>
      <c r="P339" s="342"/>
      <c r="Q339" s="342"/>
      <c r="R339" s="342"/>
      <c r="S339" s="342"/>
      <c r="T339" s="342"/>
      <c r="U339" s="342"/>
      <c r="V339" s="342"/>
      <c r="W339" s="342"/>
      <c r="X339" s="342"/>
      <c r="Y339" s="342"/>
      <c r="Z339" s="342"/>
      <c r="AA339" s="342"/>
      <c r="AB339" s="342"/>
      <c r="AC339" s="342"/>
      <c r="AD339" s="342"/>
      <c r="AE339" s="342"/>
      <c r="AF339" s="342"/>
      <c r="AG339" s="342"/>
      <c r="AH339" s="342"/>
      <c r="AI339" s="342"/>
      <c r="AJ339" s="342"/>
      <c r="AK339" s="342"/>
      <c r="AL339" s="342"/>
      <c r="AM339" s="342"/>
      <c r="AN339" s="342"/>
      <c r="AO339" s="342"/>
      <c r="AP339" s="342"/>
      <c r="AQ339" s="342"/>
      <c r="AR339" s="342"/>
      <c r="AS339" s="342"/>
      <c r="AT339" s="342"/>
    </row>
    <row r="340" spans="1:46" ht="15" customHeight="1">
      <c r="A340" s="342" t="s">
        <v>432</v>
      </c>
      <c r="B340" s="354"/>
      <c r="C340" s="342"/>
      <c r="D340" s="342"/>
      <c r="E340" s="342"/>
      <c r="F340" s="342"/>
      <c r="G340" s="342"/>
      <c r="H340" s="342"/>
      <c r="I340" s="342"/>
      <c r="J340" s="342"/>
      <c r="K340" s="342"/>
      <c r="L340" s="342"/>
      <c r="M340" s="342"/>
      <c r="N340" s="342"/>
      <c r="O340" s="342"/>
      <c r="P340" s="342"/>
      <c r="Q340" s="342"/>
      <c r="R340" s="342"/>
      <c r="S340" s="342"/>
      <c r="T340" s="342"/>
      <c r="U340" s="342"/>
      <c r="V340" s="342"/>
      <c r="W340" s="342"/>
      <c r="X340" s="342"/>
      <c r="Y340" s="342"/>
      <c r="Z340" s="342"/>
      <c r="AA340" s="342"/>
      <c r="AB340" s="342"/>
      <c r="AC340" s="342"/>
      <c r="AD340" s="342"/>
      <c r="AE340" s="342"/>
      <c r="AF340" s="342"/>
      <c r="AG340" s="342"/>
      <c r="AH340" s="342"/>
      <c r="AI340" s="342"/>
      <c r="AJ340" s="342"/>
      <c r="AK340" s="342"/>
      <c r="AL340" s="342"/>
      <c r="AM340" s="342"/>
      <c r="AN340" s="342"/>
      <c r="AO340" s="342"/>
      <c r="AP340" s="342"/>
      <c r="AQ340" s="342"/>
      <c r="AR340" s="342"/>
      <c r="AS340" s="342"/>
      <c r="AT340" s="342"/>
    </row>
    <row r="341" spans="1:46" ht="15" customHeight="1">
      <c r="A341" s="342" t="s">
        <v>433</v>
      </c>
      <c r="B341" s="354"/>
      <c r="C341" s="342"/>
      <c r="D341" s="342"/>
      <c r="E341" s="342"/>
      <c r="F341" s="342"/>
      <c r="G341" s="342"/>
      <c r="H341" s="342"/>
      <c r="I341" s="342"/>
      <c r="J341" s="342"/>
      <c r="K341" s="342"/>
      <c r="L341" s="342"/>
      <c r="M341" s="342"/>
      <c r="N341" s="342"/>
      <c r="O341" s="342"/>
      <c r="P341" s="342"/>
      <c r="Q341" s="342"/>
      <c r="R341" s="342"/>
      <c r="S341" s="342"/>
      <c r="T341" s="342"/>
      <c r="U341" s="342"/>
      <c r="V341" s="342"/>
      <c r="W341" s="342"/>
      <c r="X341" s="342"/>
      <c r="Y341" s="342"/>
      <c r="Z341" s="342"/>
      <c r="AA341" s="342"/>
      <c r="AB341" s="342"/>
      <c r="AC341" s="342"/>
      <c r="AD341" s="342"/>
      <c r="AE341" s="342"/>
      <c r="AF341" s="342"/>
      <c r="AG341" s="342"/>
      <c r="AH341" s="342"/>
      <c r="AI341" s="342"/>
      <c r="AJ341" s="342"/>
      <c r="AK341" s="342"/>
      <c r="AL341" s="342"/>
      <c r="AM341" s="342"/>
      <c r="AN341" s="342"/>
      <c r="AO341" s="342"/>
      <c r="AP341" s="342"/>
      <c r="AQ341" s="342"/>
      <c r="AR341" s="342"/>
      <c r="AS341" s="342"/>
      <c r="AT341" s="342"/>
    </row>
    <row r="342" spans="1:46" ht="15" customHeight="1">
      <c r="A342" s="342" t="s">
        <v>434</v>
      </c>
      <c r="B342" s="354"/>
      <c r="C342" s="342"/>
      <c r="D342" s="342"/>
      <c r="E342" s="342"/>
      <c r="F342" s="342"/>
      <c r="G342" s="342"/>
      <c r="H342" s="342"/>
      <c r="I342" s="342"/>
      <c r="J342" s="342"/>
      <c r="K342" s="342"/>
      <c r="L342" s="342"/>
      <c r="M342" s="342"/>
      <c r="N342" s="342"/>
      <c r="O342" s="342"/>
      <c r="P342" s="342"/>
      <c r="Q342" s="342"/>
      <c r="R342" s="342"/>
      <c r="S342" s="342"/>
      <c r="T342" s="342"/>
      <c r="U342" s="342"/>
      <c r="V342" s="342"/>
      <c r="W342" s="342"/>
      <c r="X342" s="342"/>
      <c r="Y342" s="342"/>
      <c r="Z342" s="342"/>
      <c r="AA342" s="342"/>
      <c r="AB342" s="342"/>
      <c r="AC342" s="342"/>
      <c r="AD342" s="342"/>
      <c r="AE342" s="342"/>
      <c r="AF342" s="342"/>
      <c r="AG342" s="342"/>
      <c r="AH342" s="342"/>
      <c r="AI342" s="342"/>
      <c r="AJ342" s="342"/>
      <c r="AK342" s="342"/>
      <c r="AL342" s="342"/>
      <c r="AM342" s="342"/>
      <c r="AN342" s="342"/>
      <c r="AO342" s="342"/>
      <c r="AP342" s="342"/>
      <c r="AQ342" s="342"/>
      <c r="AR342" s="342"/>
      <c r="AS342" s="342"/>
      <c r="AT342" s="342"/>
    </row>
    <row r="343" spans="1:46" ht="15" customHeight="1">
      <c r="A343" s="342" t="s">
        <v>435</v>
      </c>
      <c r="B343" s="354"/>
      <c r="C343" s="342"/>
      <c r="D343" s="342"/>
      <c r="E343" s="342"/>
      <c r="F343" s="342"/>
      <c r="G343" s="342"/>
      <c r="H343" s="342"/>
      <c r="I343" s="342"/>
      <c r="J343" s="342"/>
      <c r="K343" s="342"/>
      <c r="L343" s="342"/>
      <c r="M343" s="342"/>
      <c r="N343" s="342"/>
      <c r="O343" s="342"/>
      <c r="P343" s="342"/>
      <c r="Q343" s="342"/>
      <c r="R343" s="342"/>
      <c r="S343" s="342"/>
      <c r="T343" s="342"/>
      <c r="U343" s="342"/>
      <c r="V343" s="342"/>
      <c r="W343" s="342"/>
      <c r="X343" s="342"/>
      <c r="Y343" s="342"/>
      <c r="Z343" s="342"/>
      <c r="AA343" s="342"/>
      <c r="AB343" s="342"/>
      <c r="AC343" s="342"/>
      <c r="AD343" s="342"/>
      <c r="AE343" s="342"/>
      <c r="AF343" s="342"/>
      <c r="AG343" s="342"/>
      <c r="AH343" s="342"/>
      <c r="AI343" s="342"/>
      <c r="AJ343" s="342"/>
      <c r="AK343" s="342"/>
      <c r="AL343" s="342"/>
      <c r="AM343" s="342"/>
      <c r="AN343" s="342"/>
      <c r="AO343" s="342"/>
      <c r="AP343" s="342"/>
      <c r="AQ343" s="342"/>
      <c r="AR343" s="342"/>
      <c r="AS343" s="342"/>
      <c r="AT343" s="342"/>
    </row>
    <row r="344" spans="1:46" ht="15" customHeight="1">
      <c r="A344" s="342" t="s">
        <v>436</v>
      </c>
      <c r="B344" s="354"/>
      <c r="C344" s="342"/>
      <c r="D344" s="342"/>
      <c r="E344" s="342"/>
      <c r="F344" s="342"/>
      <c r="G344" s="342"/>
      <c r="H344" s="342"/>
      <c r="I344" s="342"/>
      <c r="J344" s="342"/>
      <c r="K344" s="342"/>
      <c r="L344" s="342"/>
      <c r="M344" s="342"/>
      <c r="N344" s="342"/>
      <c r="O344" s="342"/>
      <c r="P344" s="342"/>
      <c r="Q344" s="342"/>
      <c r="R344" s="342"/>
      <c r="S344" s="342"/>
      <c r="T344" s="342"/>
      <c r="U344" s="342"/>
      <c r="V344" s="342"/>
      <c r="W344" s="342"/>
      <c r="X344" s="342"/>
      <c r="Y344" s="342"/>
      <c r="Z344" s="342"/>
      <c r="AA344" s="342"/>
      <c r="AB344" s="342"/>
      <c r="AC344" s="342"/>
      <c r="AD344" s="342"/>
      <c r="AE344" s="342"/>
      <c r="AF344" s="342"/>
      <c r="AG344" s="342"/>
      <c r="AH344" s="342"/>
      <c r="AI344" s="342"/>
      <c r="AJ344" s="342"/>
      <c r="AK344" s="342"/>
      <c r="AL344" s="342"/>
      <c r="AM344" s="342"/>
      <c r="AN344" s="342"/>
      <c r="AO344" s="342"/>
      <c r="AP344" s="342"/>
      <c r="AQ344" s="342"/>
      <c r="AR344" s="342"/>
      <c r="AS344" s="342"/>
      <c r="AT344" s="342"/>
    </row>
    <row r="345" spans="1:46" ht="15" customHeight="1">
      <c r="A345" s="342" t="s">
        <v>437</v>
      </c>
      <c r="B345" s="354"/>
      <c r="C345" s="342"/>
      <c r="D345" s="342"/>
      <c r="E345" s="342"/>
      <c r="F345" s="342"/>
      <c r="G345" s="342"/>
      <c r="H345" s="342"/>
      <c r="I345" s="342"/>
      <c r="J345" s="342"/>
      <c r="K345" s="342"/>
      <c r="L345" s="342"/>
      <c r="M345" s="342"/>
      <c r="N345" s="342"/>
      <c r="O345" s="342"/>
      <c r="P345" s="342"/>
      <c r="Q345" s="342"/>
      <c r="R345" s="342"/>
      <c r="S345" s="342"/>
      <c r="T345" s="342"/>
      <c r="U345" s="342"/>
      <c r="V345" s="342"/>
      <c r="W345" s="342"/>
      <c r="X345" s="342"/>
      <c r="Y345" s="342"/>
      <c r="Z345" s="342"/>
      <c r="AA345" s="342"/>
      <c r="AB345" s="342"/>
      <c r="AC345" s="342"/>
      <c r="AD345" s="342"/>
      <c r="AE345" s="342"/>
      <c r="AF345" s="342"/>
      <c r="AG345" s="342"/>
      <c r="AH345" s="342"/>
      <c r="AI345" s="342"/>
      <c r="AJ345" s="342"/>
      <c r="AK345" s="342"/>
      <c r="AL345" s="342"/>
      <c r="AM345" s="342"/>
      <c r="AN345" s="342"/>
      <c r="AO345" s="342"/>
      <c r="AP345" s="342"/>
      <c r="AQ345" s="342"/>
      <c r="AR345" s="342"/>
      <c r="AS345" s="342"/>
      <c r="AT345" s="342"/>
    </row>
    <row r="346" spans="1:46" ht="15" customHeight="1">
      <c r="A346" s="342" t="s">
        <v>438</v>
      </c>
      <c r="B346" s="354"/>
      <c r="C346" s="342"/>
      <c r="D346" s="342"/>
      <c r="E346" s="342"/>
      <c r="F346" s="342"/>
      <c r="G346" s="342"/>
      <c r="H346" s="342"/>
      <c r="I346" s="342"/>
      <c r="J346" s="342"/>
      <c r="K346" s="342"/>
      <c r="L346" s="342"/>
      <c r="M346" s="342"/>
      <c r="N346" s="342"/>
      <c r="O346" s="342"/>
      <c r="P346" s="342"/>
      <c r="Q346" s="342"/>
      <c r="R346" s="342"/>
      <c r="S346" s="342"/>
      <c r="T346" s="342"/>
      <c r="U346" s="342"/>
      <c r="V346" s="342"/>
      <c r="W346" s="342"/>
      <c r="X346" s="342"/>
      <c r="Y346" s="342"/>
      <c r="Z346" s="342"/>
      <c r="AA346" s="342"/>
      <c r="AB346" s="342"/>
      <c r="AC346" s="342"/>
      <c r="AD346" s="342"/>
      <c r="AE346" s="342"/>
      <c r="AF346" s="342"/>
      <c r="AG346" s="342"/>
      <c r="AH346" s="342"/>
      <c r="AI346" s="342"/>
      <c r="AJ346" s="342"/>
      <c r="AK346" s="342"/>
      <c r="AL346" s="342"/>
      <c r="AM346" s="342"/>
      <c r="AN346" s="342"/>
      <c r="AO346" s="342"/>
      <c r="AP346" s="342"/>
      <c r="AQ346" s="342"/>
      <c r="AR346" s="342"/>
      <c r="AS346" s="342"/>
      <c r="AT346" s="342"/>
    </row>
    <row r="347" spans="1:46" ht="15" customHeight="1">
      <c r="A347" s="342" t="s">
        <v>439</v>
      </c>
      <c r="B347" s="354"/>
      <c r="C347" s="342"/>
      <c r="D347" s="342"/>
      <c r="E347" s="342"/>
      <c r="F347" s="342"/>
      <c r="G347" s="342"/>
      <c r="H347" s="342"/>
      <c r="I347" s="342"/>
      <c r="J347" s="342"/>
      <c r="K347" s="342"/>
      <c r="L347" s="342"/>
      <c r="M347" s="342"/>
      <c r="N347" s="342"/>
      <c r="O347" s="342"/>
      <c r="P347" s="342"/>
      <c r="Q347" s="342"/>
      <c r="R347" s="342"/>
      <c r="S347" s="342"/>
      <c r="T347" s="342"/>
      <c r="U347" s="342"/>
      <c r="V347" s="342"/>
      <c r="W347" s="342"/>
      <c r="X347" s="342"/>
      <c r="Y347" s="342"/>
      <c r="Z347" s="342"/>
      <c r="AA347" s="342"/>
      <c r="AB347" s="342"/>
      <c r="AC347" s="342"/>
      <c r="AD347" s="342"/>
      <c r="AE347" s="342"/>
      <c r="AF347" s="342"/>
      <c r="AG347" s="342"/>
      <c r="AH347" s="342"/>
      <c r="AI347" s="342"/>
      <c r="AJ347" s="342"/>
      <c r="AK347" s="342"/>
      <c r="AL347" s="342"/>
      <c r="AM347" s="342"/>
      <c r="AN347" s="342"/>
      <c r="AO347" s="342"/>
      <c r="AP347" s="342"/>
      <c r="AQ347" s="342"/>
      <c r="AR347" s="342"/>
      <c r="AS347" s="342"/>
      <c r="AT347" s="342"/>
    </row>
    <row r="348" spans="1:46" ht="15" customHeight="1">
      <c r="A348" s="342" t="s">
        <v>440</v>
      </c>
      <c r="B348" s="354"/>
      <c r="C348" s="342"/>
      <c r="D348" s="342"/>
      <c r="E348" s="342"/>
      <c r="F348" s="342"/>
      <c r="G348" s="342"/>
      <c r="H348" s="342"/>
      <c r="I348" s="342"/>
      <c r="J348" s="342"/>
      <c r="K348" s="342"/>
      <c r="L348" s="342"/>
      <c r="M348" s="342"/>
      <c r="N348" s="342"/>
      <c r="O348" s="342"/>
      <c r="P348" s="342"/>
      <c r="Q348" s="342"/>
      <c r="R348" s="342"/>
      <c r="S348" s="342"/>
      <c r="T348" s="342"/>
      <c r="U348" s="342"/>
      <c r="V348" s="342"/>
      <c r="W348" s="342"/>
      <c r="X348" s="342"/>
      <c r="Y348" s="342"/>
      <c r="Z348" s="342"/>
      <c r="AA348" s="342"/>
      <c r="AB348" s="342"/>
      <c r="AC348" s="342"/>
      <c r="AD348" s="342"/>
      <c r="AE348" s="342"/>
      <c r="AF348" s="342"/>
      <c r="AG348" s="342"/>
      <c r="AH348" s="342"/>
      <c r="AI348" s="342"/>
      <c r="AJ348" s="342"/>
      <c r="AK348" s="342"/>
      <c r="AL348" s="342"/>
      <c r="AM348" s="342"/>
      <c r="AN348" s="342"/>
      <c r="AO348" s="342"/>
      <c r="AP348" s="342"/>
      <c r="AQ348" s="342"/>
      <c r="AR348" s="342"/>
      <c r="AS348" s="342"/>
      <c r="AT348" s="342"/>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s>
  <phoneticPr fontId="2"/>
  <conditionalFormatting sqref="J16:O16">
    <cfRule type="expression" dxfId="0"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3"/>
  <sheetViews>
    <sheetView view="pageBreakPreview" zoomScale="90" zoomScaleNormal="100" zoomScaleSheetLayoutView="90" workbookViewId="0">
      <selection activeCell="B2" sqref="B2"/>
    </sheetView>
  </sheetViews>
  <sheetFormatPr defaultRowHeight="13.5"/>
  <cols>
    <col min="1" max="1" width="3.125" style="150" customWidth="1"/>
    <col min="2" max="2" width="16" style="150" customWidth="1"/>
    <col min="3" max="4" width="18.625" style="150" customWidth="1"/>
    <col min="5" max="6" width="13.625" style="150" customWidth="1"/>
    <col min="7" max="9" width="17.625" style="150" customWidth="1"/>
    <col min="10" max="11" width="13.625" style="150" customWidth="1"/>
    <col min="12" max="12" width="9" style="150" bestFit="1" customWidth="1"/>
    <col min="13" max="16384" width="9" style="150"/>
  </cols>
  <sheetData>
    <row r="1" spans="1:10" ht="15.75" customHeight="1">
      <c r="A1" s="224" t="s">
        <v>319</v>
      </c>
      <c r="B1" s="153"/>
      <c r="C1" s="153"/>
      <c r="D1" s="153"/>
      <c r="E1" s="153"/>
    </row>
    <row r="2" spans="1:10" ht="21.75" customHeight="1">
      <c r="A2" s="384" t="s">
        <v>546</v>
      </c>
      <c r="E2" s="151"/>
      <c r="F2" s="152"/>
      <c r="G2" s="151"/>
      <c r="H2" s="154"/>
    </row>
    <row r="3" spans="1:10" ht="21" customHeight="1">
      <c r="B3" s="155" t="s">
        <v>213</v>
      </c>
      <c r="C3" s="156" t="s">
        <v>214</v>
      </c>
      <c r="D3" s="156" t="s">
        <v>215</v>
      </c>
      <c r="E3" s="156" t="s">
        <v>216</v>
      </c>
      <c r="F3" s="157"/>
      <c r="G3" s="153"/>
      <c r="I3" s="153"/>
      <c r="J3" s="153"/>
    </row>
    <row r="4" spans="1:10" ht="21" customHeight="1">
      <c r="B4" s="155" t="s">
        <v>217</v>
      </c>
      <c r="C4" s="162"/>
      <c r="D4" s="174"/>
      <c r="E4" s="162">
        <f>C4*D4</f>
        <v>0</v>
      </c>
      <c r="F4" s="158"/>
    </row>
    <row r="5" spans="1:10" ht="21" customHeight="1">
      <c r="B5" s="159" t="s">
        <v>218</v>
      </c>
      <c r="C5" s="162"/>
      <c r="D5" s="174"/>
      <c r="E5" s="162">
        <f t="shared" ref="E5:E7" si="0">C5*D5</f>
        <v>0</v>
      </c>
      <c r="F5" s="158"/>
    </row>
    <row r="6" spans="1:10" ht="21" customHeight="1">
      <c r="B6" s="155" t="s">
        <v>219</v>
      </c>
      <c r="C6" s="162"/>
      <c r="D6" s="174"/>
      <c r="E6" s="162">
        <f t="shared" si="0"/>
        <v>0</v>
      </c>
      <c r="F6" s="158"/>
    </row>
    <row r="7" spans="1:10" ht="21" customHeight="1">
      <c r="B7" s="160" t="s">
        <v>220</v>
      </c>
      <c r="C7" s="162"/>
      <c r="D7" s="174"/>
      <c r="E7" s="162">
        <f t="shared" si="0"/>
        <v>0</v>
      </c>
      <c r="F7" s="158"/>
    </row>
    <row r="8" spans="1:10" ht="21" customHeight="1">
      <c r="B8" s="155"/>
      <c r="C8" s="162"/>
      <c r="D8" s="174"/>
      <c r="E8" s="162"/>
      <c r="F8" s="158"/>
    </row>
    <row r="9" spans="1:10">
      <c r="A9" s="154"/>
      <c r="B9" s="150" t="s">
        <v>221</v>
      </c>
    </row>
    <row r="10" spans="1:10" ht="21.75" customHeight="1">
      <c r="B10" s="153"/>
      <c r="C10" s="161"/>
    </row>
    <row r="23" ht="13.5" customHeight="1"/>
  </sheetData>
  <phoneticPr fontId="2"/>
  <pageMargins left="0.7" right="0.7" top="0.75" bottom="0.75" header="0.3" footer="0.3"/>
  <pageSetup paperSize="9" orientation="landscape" r:id="rId1"/>
  <headerFooter>
    <oddFooter>&amp;A</oddFooter>
  </headerFooter>
  <rowBreaks count="1" manualBreakCount="1">
    <brk id="9" max="10"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W156"/>
  <sheetViews>
    <sheetView view="pageBreakPreview" topLeftCell="B1" zoomScale="90" zoomScaleNormal="100" zoomScaleSheetLayoutView="90" workbookViewId="0">
      <selection activeCell="T8" sqref="T8"/>
    </sheetView>
  </sheetViews>
  <sheetFormatPr defaultRowHeight="13.5"/>
  <cols>
    <col min="1" max="1" width="0.875" style="10" customWidth="1"/>
    <col min="2" max="2" width="3.625" style="10" customWidth="1"/>
    <col min="3" max="3" width="16.25" style="10" customWidth="1"/>
    <col min="4" max="5" width="5.125" style="83" customWidth="1"/>
    <col min="6" max="6" width="8.125" style="83" customWidth="1"/>
    <col min="7" max="7" width="5.125" style="83" customWidth="1"/>
    <col min="8" max="9" width="5.625" style="83" customWidth="1"/>
    <col min="10" max="13" width="5.125" style="83" customWidth="1"/>
    <col min="14" max="14" width="12" style="391" customWidth="1"/>
    <col min="15" max="17" width="8.625" style="83" customWidth="1"/>
    <col min="18" max="18" width="4.125" style="83" customWidth="1"/>
    <col min="19" max="21" width="8.625" style="83" customWidth="1"/>
    <col min="22" max="22" width="7.375" style="83" customWidth="1"/>
    <col min="23" max="23" width="2" style="10" hidden="1" customWidth="1"/>
    <col min="24" max="24" width="0.875" style="10" customWidth="1"/>
    <col min="25" max="16384" width="9" style="10"/>
  </cols>
  <sheetData>
    <row r="1" spans="2:23" ht="9.9499999999999993" customHeight="1" thickBot="1">
      <c r="C1" s="5"/>
      <c r="D1" s="82"/>
      <c r="E1" s="82"/>
      <c r="F1" s="82"/>
      <c r="G1" s="82"/>
      <c r="H1" s="82"/>
      <c r="I1" s="82"/>
      <c r="J1" s="82"/>
      <c r="K1" s="82"/>
      <c r="L1" s="82"/>
      <c r="M1" s="82"/>
      <c r="N1" s="387"/>
      <c r="O1" s="82"/>
      <c r="P1" s="82"/>
      <c r="Q1" s="82"/>
      <c r="R1" s="82"/>
    </row>
    <row r="2" spans="2:23" ht="19.5" customHeight="1">
      <c r="B2" s="3" t="s">
        <v>558</v>
      </c>
      <c r="C2" s="82"/>
      <c r="D2" s="82"/>
      <c r="E2" s="82"/>
      <c r="F2" s="82"/>
      <c r="G2" s="82"/>
      <c r="H2" s="220" t="s">
        <v>315</v>
      </c>
      <c r="I2" s="220"/>
      <c r="J2" s="82"/>
      <c r="K2" s="82"/>
      <c r="L2" s="82"/>
      <c r="M2" s="82"/>
      <c r="N2" s="387"/>
      <c r="O2" s="175"/>
      <c r="P2" s="578" t="s">
        <v>560</v>
      </c>
      <c r="Q2" s="579"/>
      <c r="R2" s="82"/>
    </row>
    <row r="3" spans="2:23" s="4" customFormat="1" ht="20.100000000000001" customHeight="1">
      <c r="B3" s="580" t="s">
        <v>26</v>
      </c>
      <c r="C3" s="581" t="s">
        <v>8</v>
      </c>
      <c r="D3" s="581" t="s">
        <v>13</v>
      </c>
      <c r="E3" s="581" t="s">
        <v>14</v>
      </c>
      <c r="F3" s="576" t="s">
        <v>316</v>
      </c>
      <c r="G3" s="576" t="s">
        <v>15</v>
      </c>
      <c r="H3" s="576" t="s">
        <v>16</v>
      </c>
      <c r="I3" s="576" t="s">
        <v>331</v>
      </c>
      <c r="J3" s="576" t="s">
        <v>182</v>
      </c>
      <c r="K3" s="576" t="s">
        <v>210</v>
      </c>
      <c r="L3" s="576" t="s">
        <v>211</v>
      </c>
      <c r="M3" s="576" t="s">
        <v>212</v>
      </c>
      <c r="N3" s="583" t="s">
        <v>24</v>
      </c>
      <c r="O3" s="573" t="s">
        <v>198</v>
      </c>
      <c r="P3" s="574"/>
      <c r="Q3" s="574"/>
      <c r="R3" s="574"/>
      <c r="S3" s="574"/>
      <c r="T3" s="574"/>
      <c r="U3" s="574"/>
      <c r="V3" s="575"/>
    </row>
    <row r="4" spans="2:23" s="4" customFormat="1" ht="54" customHeight="1">
      <c r="B4" s="580"/>
      <c r="C4" s="582"/>
      <c r="D4" s="582"/>
      <c r="E4" s="582"/>
      <c r="F4" s="577"/>
      <c r="G4" s="577"/>
      <c r="H4" s="577"/>
      <c r="I4" s="577"/>
      <c r="J4" s="577"/>
      <c r="K4" s="577"/>
      <c r="L4" s="577"/>
      <c r="M4" s="577"/>
      <c r="N4" s="584"/>
      <c r="O4" s="222" t="s">
        <v>150</v>
      </c>
      <c r="P4" s="222" t="s">
        <v>199</v>
      </c>
      <c r="Q4" s="222" t="s">
        <v>330</v>
      </c>
      <c r="R4" s="221" t="s">
        <v>317</v>
      </c>
      <c r="S4" s="222" t="s">
        <v>151</v>
      </c>
      <c r="T4" s="222" t="s">
        <v>323</v>
      </c>
      <c r="U4" s="222" t="s">
        <v>325</v>
      </c>
      <c r="V4" s="222" t="s">
        <v>326</v>
      </c>
    </row>
    <row r="5" spans="2:23" ht="23.1" customHeight="1">
      <c r="B5" s="65" t="s">
        <v>7</v>
      </c>
      <c r="C5" s="138" t="s">
        <v>25</v>
      </c>
      <c r="D5" s="84" t="s">
        <v>17</v>
      </c>
      <c r="E5" s="84">
        <v>44</v>
      </c>
      <c r="F5" s="84" t="s">
        <v>318</v>
      </c>
      <c r="G5" s="84" t="s">
        <v>18</v>
      </c>
      <c r="H5" s="84">
        <v>3</v>
      </c>
      <c r="I5" s="84" t="s">
        <v>19</v>
      </c>
      <c r="J5" s="84" t="s">
        <v>194</v>
      </c>
      <c r="K5" s="84" t="s">
        <v>194</v>
      </c>
      <c r="L5" s="84" t="s">
        <v>19</v>
      </c>
      <c r="M5" s="84" t="s">
        <v>194</v>
      </c>
      <c r="N5" s="388">
        <v>45017</v>
      </c>
      <c r="O5" s="97">
        <v>45383</v>
      </c>
      <c r="P5" s="97">
        <v>45392</v>
      </c>
      <c r="Q5" s="97">
        <v>45393</v>
      </c>
      <c r="R5" s="84" t="s">
        <v>19</v>
      </c>
      <c r="S5" s="97">
        <v>45394</v>
      </c>
      <c r="T5" s="97">
        <v>45395</v>
      </c>
      <c r="U5" s="97">
        <v>45383</v>
      </c>
      <c r="V5" s="84" t="s">
        <v>19</v>
      </c>
      <c r="W5" s="10" t="s">
        <v>20</v>
      </c>
    </row>
    <row r="6" spans="2:23" ht="23.1" customHeight="1">
      <c r="B6" s="9">
        <v>1</v>
      </c>
      <c r="C6" s="136"/>
      <c r="D6" s="85"/>
      <c r="E6" s="86"/>
      <c r="F6" s="84"/>
      <c r="G6" s="85"/>
      <c r="H6" s="86"/>
      <c r="I6" s="86"/>
      <c r="J6" s="85"/>
      <c r="K6" s="85"/>
      <c r="L6" s="85"/>
      <c r="M6" s="85"/>
      <c r="N6" s="389"/>
      <c r="O6" s="139"/>
      <c r="P6" s="139"/>
      <c r="Q6" s="139"/>
      <c r="R6" s="86"/>
      <c r="S6" s="139"/>
      <c r="T6" s="139"/>
      <c r="U6" s="139"/>
      <c r="V6" s="226"/>
      <c r="W6" s="10" t="s">
        <v>21</v>
      </c>
    </row>
    <row r="7" spans="2:23" ht="23.1" customHeight="1">
      <c r="B7" s="9">
        <f>B6+1</f>
        <v>2</v>
      </c>
      <c r="C7" s="136"/>
      <c r="D7" s="85"/>
      <c r="E7" s="86"/>
      <c r="F7" s="84"/>
      <c r="G7" s="85"/>
      <c r="H7" s="86"/>
      <c r="I7" s="86"/>
      <c r="J7" s="85"/>
      <c r="K7" s="85"/>
      <c r="L7" s="85"/>
      <c r="M7" s="85"/>
      <c r="N7" s="389"/>
      <c r="O7" s="139"/>
      <c r="P7" s="139"/>
      <c r="Q7" s="139"/>
      <c r="R7" s="86"/>
      <c r="S7" s="139"/>
      <c r="T7" s="139"/>
      <c r="U7" s="139"/>
      <c r="V7" s="226"/>
      <c r="W7" s="10" t="s">
        <v>22</v>
      </c>
    </row>
    <row r="8" spans="2:23" ht="23.1" customHeight="1">
      <c r="B8" s="9">
        <f t="shared" ref="B8:B71" si="0">B7+1</f>
        <v>3</v>
      </c>
      <c r="C8" s="136"/>
      <c r="D8" s="85"/>
      <c r="E8" s="86"/>
      <c r="F8" s="84"/>
      <c r="G8" s="85"/>
      <c r="H8" s="86"/>
      <c r="I8" s="86"/>
      <c r="J8" s="85"/>
      <c r="K8" s="85"/>
      <c r="L8" s="85"/>
      <c r="M8" s="85"/>
      <c r="N8" s="389"/>
      <c r="O8" s="139"/>
      <c r="P8" s="139"/>
      <c r="Q8" s="139"/>
      <c r="R8" s="86"/>
      <c r="S8" s="139"/>
      <c r="T8" s="139"/>
      <c r="U8" s="139"/>
      <c r="V8" s="226"/>
      <c r="W8" s="10" t="s">
        <v>23</v>
      </c>
    </row>
    <row r="9" spans="2:23" ht="23.1" customHeight="1">
      <c r="B9" s="9">
        <f t="shared" si="0"/>
        <v>4</v>
      </c>
      <c r="C9" s="136"/>
      <c r="D9" s="85"/>
      <c r="E9" s="86"/>
      <c r="F9" s="84"/>
      <c r="G9" s="85"/>
      <c r="H9" s="86"/>
      <c r="I9" s="86"/>
      <c r="J9" s="85"/>
      <c r="K9" s="85"/>
      <c r="L9" s="85"/>
      <c r="M9" s="85"/>
      <c r="N9" s="389"/>
      <c r="O9" s="139"/>
      <c r="P9" s="139"/>
      <c r="Q9" s="139"/>
      <c r="R9" s="86"/>
      <c r="S9" s="139"/>
      <c r="T9" s="139"/>
      <c r="U9" s="139"/>
      <c r="V9" s="226"/>
    </row>
    <row r="10" spans="2:23" ht="23.1" customHeight="1">
      <c r="B10" s="9">
        <f t="shared" si="0"/>
        <v>5</v>
      </c>
      <c r="C10" s="136"/>
      <c r="D10" s="85"/>
      <c r="E10" s="86"/>
      <c r="F10" s="84"/>
      <c r="G10" s="85"/>
      <c r="H10" s="86"/>
      <c r="I10" s="86"/>
      <c r="J10" s="85"/>
      <c r="K10" s="85"/>
      <c r="L10" s="85"/>
      <c r="M10" s="85"/>
      <c r="N10" s="389"/>
      <c r="O10" s="139"/>
      <c r="P10" s="139"/>
      <c r="Q10" s="139"/>
      <c r="R10" s="86"/>
      <c r="S10" s="139"/>
      <c r="T10" s="139"/>
      <c r="U10" s="139"/>
      <c r="V10" s="226"/>
    </row>
    <row r="11" spans="2:23" ht="23.1" customHeight="1">
      <c r="B11" s="9">
        <f t="shared" si="0"/>
        <v>6</v>
      </c>
      <c r="C11" s="136"/>
      <c r="D11" s="85"/>
      <c r="E11" s="86"/>
      <c r="F11" s="84"/>
      <c r="G11" s="85"/>
      <c r="H11" s="86"/>
      <c r="I11" s="86"/>
      <c r="J11" s="85"/>
      <c r="K11" s="85"/>
      <c r="L11" s="85"/>
      <c r="M11" s="85"/>
      <c r="N11" s="389"/>
      <c r="O11" s="139"/>
      <c r="P11" s="139"/>
      <c r="Q11" s="139"/>
      <c r="R11" s="86"/>
      <c r="S11" s="139"/>
      <c r="T11" s="139"/>
      <c r="U11" s="139"/>
      <c r="V11" s="226"/>
    </row>
    <row r="12" spans="2:23" ht="23.1" customHeight="1">
      <c r="B12" s="9">
        <f t="shared" si="0"/>
        <v>7</v>
      </c>
      <c r="C12" s="136"/>
      <c r="D12" s="85"/>
      <c r="E12" s="86"/>
      <c r="F12" s="84"/>
      <c r="G12" s="85"/>
      <c r="H12" s="86"/>
      <c r="I12" s="86"/>
      <c r="J12" s="85"/>
      <c r="K12" s="85"/>
      <c r="L12" s="85"/>
      <c r="M12" s="85"/>
      <c r="N12" s="389"/>
      <c r="O12" s="139"/>
      <c r="P12" s="139"/>
      <c r="Q12" s="139"/>
      <c r="R12" s="86"/>
      <c r="S12" s="139"/>
      <c r="T12" s="139"/>
      <c r="U12" s="139"/>
      <c r="V12" s="226"/>
    </row>
    <row r="13" spans="2:23" ht="23.1" customHeight="1">
      <c r="B13" s="9">
        <f t="shared" si="0"/>
        <v>8</v>
      </c>
      <c r="C13" s="136"/>
      <c r="D13" s="85"/>
      <c r="E13" s="86"/>
      <c r="F13" s="84"/>
      <c r="G13" s="85"/>
      <c r="H13" s="86"/>
      <c r="I13" s="86"/>
      <c r="J13" s="85"/>
      <c r="K13" s="85"/>
      <c r="L13" s="85"/>
      <c r="M13" s="85"/>
      <c r="N13" s="389"/>
      <c r="O13" s="139"/>
      <c r="P13" s="139"/>
      <c r="Q13" s="139"/>
      <c r="R13" s="86"/>
      <c r="S13" s="139"/>
      <c r="T13" s="139"/>
      <c r="U13" s="139"/>
      <c r="V13" s="226"/>
    </row>
    <row r="14" spans="2:23" ht="23.1" customHeight="1">
      <c r="B14" s="9">
        <f t="shared" si="0"/>
        <v>9</v>
      </c>
      <c r="C14" s="136"/>
      <c r="D14" s="85"/>
      <c r="E14" s="86"/>
      <c r="F14" s="84"/>
      <c r="G14" s="85"/>
      <c r="H14" s="86"/>
      <c r="I14" s="86"/>
      <c r="J14" s="85"/>
      <c r="K14" s="85"/>
      <c r="L14" s="85"/>
      <c r="M14" s="85"/>
      <c r="N14" s="389"/>
      <c r="O14" s="139"/>
      <c r="P14" s="139"/>
      <c r="Q14" s="139"/>
      <c r="R14" s="86"/>
      <c r="S14" s="139"/>
      <c r="T14" s="139"/>
      <c r="U14" s="139"/>
      <c r="V14" s="226"/>
    </row>
    <row r="15" spans="2:23" ht="23.1" customHeight="1">
      <c r="B15" s="9">
        <f t="shared" si="0"/>
        <v>10</v>
      </c>
      <c r="C15" s="136"/>
      <c r="D15" s="85"/>
      <c r="E15" s="86"/>
      <c r="F15" s="84"/>
      <c r="G15" s="85"/>
      <c r="H15" s="86"/>
      <c r="I15" s="86"/>
      <c r="J15" s="85"/>
      <c r="K15" s="85"/>
      <c r="L15" s="85"/>
      <c r="M15" s="85"/>
      <c r="N15" s="389"/>
      <c r="O15" s="139"/>
      <c r="P15" s="139"/>
      <c r="Q15" s="139"/>
      <c r="R15" s="86"/>
      <c r="S15" s="139"/>
      <c r="T15" s="139"/>
      <c r="U15" s="139"/>
      <c r="V15" s="226"/>
    </row>
    <row r="16" spans="2:23" ht="23.1" customHeight="1">
      <c r="B16" s="9">
        <f t="shared" si="0"/>
        <v>11</v>
      </c>
      <c r="C16" s="136"/>
      <c r="D16" s="85"/>
      <c r="E16" s="86"/>
      <c r="F16" s="84"/>
      <c r="G16" s="85"/>
      <c r="H16" s="86"/>
      <c r="I16" s="86"/>
      <c r="J16" s="85"/>
      <c r="K16" s="85"/>
      <c r="L16" s="85"/>
      <c r="M16" s="85"/>
      <c r="N16" s="389"/>
      <c r="O16" s="139"/>
      <c r="P16" s="139"/>
      <c r="Q16" s="139"/>
      <c r="R16" s="86"/>
      <c r="S16" s="139"/>
      <c r="T16" s="139"/>
      <c r="U16" s="139"/>
      <c r="V16" s="226"/>
    </row>
    <row r="17" spans="2:22" ht="23.1" customHeight="1">
      <c r="B17" s="9">
        <f t="shared" si="0"/>
        <v>12</v>
      </c>
      <c r="C17" s="136"/>
      <c r="D17" s="85"/>
      <c r="E17" s="86"/>
      <c r="F17" s="84"/>
      <c r="G17" s="85"/>
      <c r="H17" s="86"/>
      <c r="I17" s="86"/>
      <c r="J17" s="85"/>
      <c r="K17" s="85"/>
      <c r="L17" s="85"/>
      <c r="M17" s="85"/>
      <c r="N17" s="389"/>
      <c r="O17" s="139"/>
      <c r="P17" s="139"/>
      <c r="Q17" s="139"/>
      <c r="R17" s="86"/>
      <c r="S17" s="139"/>
      <c r="T17" s="139"/>
      <c r="U17" s="139"/>
      <c r="V17" s="226"/>
    </row>
    <row r="18" spans="2:22" ht="23.1" customHeight="1">
      <c r="B18" s="9">
        <f t="shared" si="0"/>
        <v>13</v>
      </c>
      <c r="C18" s="136"/>
      <c r="D18" s="85"/>
      <c r="E18" s="86"/>
      <c r="F18" s="84"/>
      <c r="G18" s="85"/>
      <c r="H18" s="86"/>
      <c r="I18" s="86"/>
      <c r="J18" s="85"/>
      <c r="K18" s="85"/>
      <c r="L18" s="85"/>
      <c r="M18" s="85"/>
      <c r="N18" s="389"/>
      <c r="O18" s="139"/>
      <c r="P18" s="139"/>
      <c r="Q18" s="139"/>
      <c r="R18" s="86"/>
      <c r="S18" s="139"/>
      <c r="T18" s="139"/>
      <c r="U18" s="139"/>
      <c r="V18" s="226"/>
    </row>
    <row r="19" spans="2:22" ht="23.1" customHeight="1">
      <c r="B19" s="9">
        <f t="shared" si="0"/>
        <v>14</v>
      </c>
      <c r="C19" s="136"/>
      <c r="D19" s="85"/>
      <c r="E19" s="86"/>
      <c r="F19" s="84"/>
      <c r="G19" s="85"/>
      <c r="H19" s="86"/>
      <c r="I19" s="86"/>
      <c r="J19" s="85"/>
      <c r="K19" s="85"/>
      <c r="L19" s="85"/>
      <c r="M19" s="85"/>
      <c r="N19" s="389"/>
      <c r="O19" s="139"/>
      <c r="P19" s="139"/>
      <c r="Q19" s="139"/>
      <c r="R19" s="86"/>
      <c r="S19" s="139"/>
      <c r="T19" s="139"/>
      <c r="U19" s="139"/>
      <c r="V19" s="226"/>
    </row>
    <row r="20" spans="2:22" ht="23.1" customHeight="1">
      <c r="B20" s="9">
        <f t="shared" si="0"/>
        <v>15</v>
      </c>
      <c r="C20" s="136"/>
      <c r="D20" s="85"/>
      <c r="E20" s="86"/>
      <c r="F20" s="84"/>
      <c r="G20" s="85"/>
      <c r="H20" s="86"/>
      <c r="I20" s="86"/>
      <c r="J20" s="85"/>
      <c r="K20" s="85"/>
      <c r="L20" s="85"/>
      <c r="M20" s="85"/>
      <c r="N20" s="389"/>
      <c r="O20" s="139"/>
      <c r="P20" s="139"/>
      <c r="Q20" s="139"/>
      <c r="R20" s="86"/>
      <c r="S20" s="139"/>
      <c r="T20" s="139"/>
      <c r="U20" s="139"/>
      <c r="V20" s="226"/>
    </row>
    <row r="21" spans="2:22" ht="23.1" customHeight="1">
      <c r="B21" s="9">
        <f t="shared" si="0"/>
        <v>16</v>
      </c>
      <c r="C21" s="136"/>
      <c r="D21" s="85"/>
      <c r="E21" s="86"/>
      <c r="F21" s="84"/>
      <c r="G21" s="85"/>
      <c r="H21" s="86"/>
      <c r="I21" s="86"/>
      <c r="J21" s="85"/>
      <c r="K21" s="85"/>
      <c r="L21" s="85"/>
      <c r="M21" s="85"/>
      <c r="N21" s="389"/>
      <c r="O21" s="139"/>
      <c r="P21" s="139"/>
      <c r="Q21" s="139"/>
      <c r="R21" s="86"/>
      <c r="S21" s="139"/>
      <c r="T21" s="139"/>
      <c r="U21" s="139"/>
      <c r="V21" s="226"/>
    </row>
    <row r="22" spans="2:22" ht="23.1" customHeight="1">
      <c r="B22" s="9">
        <f t="shared" si="0"/>
        <v>17</v>
      </c>
      <c r="C22" s="136"/>
      <c r="D22" s="85"/>
      <c r="E22" s="86"/>
      <c r="F22" s="84"/>
      <c r="G22" s="85"/>
      <c r="H22" s="86"/>
      <c r="I22" s="86"/>
      <c r="J22" s="85"/>
      <c r="K22" s="85"/>
      <c r="L22" s="85"/>
      <c r="M22" s="85"/>
      <c r="N22" s="389"/>
      <c r="O22" s="139"/>
      <c r="P22" s="139"/>
      <c r="Q22" s="139"/>
      <c r="R22" s="86"/>
      <c r="S22" s="139"/>
      <c r="T22" s="139"/>
      <c r="U22" s="139"/>
      <c r="V22" s="226"/>
    </row>
    <row r="23" spans="2:22" ht="23.1" customHeight="1">
      <c r="B23" s="9">
        <f t="shared" si="0"/>
        <v>18</v>
      </c>
      <c r="C23" s="136"/>
      <c r="D23" s="85"/>
      <c r="E23" s="86"/>
      <c r="F23" s="84"/>
      <c r="G23" s="85"/>
      <c r="H23" s="86"/>
      <c r="I23" s="86"/>
      <c r="J23" s="85"/>
      <c r="K23" s="85"/>
      <c r="L23" s="85"/>
      <c r="M23" s="85"/>
      <c r="N23" s="389"/>
      <c r="O23" s="139"/>
      <c r="P23" s="139"/>
      <c r="Q23" s="139"/>
      <c r="R23" s="86"/>
      <c r="S23" s="139"/>
      <c r="T23" s="139"/>
      <c r="U23" s="139"/>
      <c r="V23" s="226"/>
    </row>
    <row r="24" spans="2:22" ht="23.1" customHeight="1">
      <c r="B24" s="9">
        <f t="shared" si="0"/>
        <v>19</v>
      </c>
      <c r="C24" s="136"/>
      <c r="D24" s="85"/>
      <c r="E24" s="86"/>
      <c r="F24" s="84"/>
      <c r="G24" s="85"/>
      <c r="H24" s="86"/>
      <c r="I24" s="86"/>
      <c r="J24" s="85"/>
      <c r="K24" s="85"/>
      <c r="L24" s="85"/>
      <c r="M24" s="85"/>
      <c r="N24" s="389"/>
      <c r="O24" s="139"/>
      <c r="P24" s="139"/>
      <c r="Q24" s="139"/>
      <c r="R24" s="86"/>
      <c r="S24" s="139"/>
      <c r="T24" s="139"/>
      <c r="U24" s="139"/>
      <c r="V24" s="226"/>
    </row>
    <row r="25" spans="2:22" ht="23.1" customHeight="1">
      <c r="B25" s="9">
        <f t="shared" si="0"/>
        <v>20</v>
      </c>
      <c r="C25" s="136"/>
      <c r="D25" s="85"/>
      <c r="E25" s="86"/>
      <c r="F25" s="84"/>
      <c r="G25" s="85"/>
      <c r="H25" s="86"/>
      <c r="I25" s="86"/>
      <c r="J25" s="85"/>
      <c r="K25" s="85"/>
      <c r="L25" s="85"/>
      <c r="M25" s="85"/>
      <c r="N25" s="389"/>
      <c r="O25" s="139"/>
      <c r="P25" s="139"/>
      <c r="Q25" s="139"/>
      <c r="R25" s="86"/>
      <c r="S25" s="139"/>
      <c r="T25" s="139"/>
      <c r="U25" s="139"/>
      <c r="V25" s="226"/>
    </row>
    <row r="26" spans="2:22" ht="23.1" customHeight="1">
      <c r="B26" s="9">
        <f t="shared" si="0"/>
        <v>21</v>
      </c>
      <c r="C26" s="136"/>
      <c r="D26" s="85"/>
      <c r="E26" s="86"/>
      <c r="F26" s="84"/>
      <c r="G26" s="85"/>
      <c r="H26" s="86"/>
      <c r="I26" s="86"/>
      <c r="J26" s="85"/>
      <c r="K26" s="85"/>
      <c r="L26" s="85"/>
      <c r="M26" s="85"/>
      <c r="N26" s="389"/>
      <c r="O26" s="139"/>
      <c r="P26" s="139"/>
      <c r="Q26" s="139"/>
      <c r="R26" s="86"/>
      <c r="S26" s="139"/>
      <c r="T26" s="139"/>
      <c r="U26" s="139"/>
      <c r="V26" s="226"/>
    </row>
    <row r="27" spans="2:22" ht="23.1" customHeight="1">
      <c r="B27" s="9">
        <f t="shared" si="0"/>
        <v>22</v>
      </c>
      <c r="C27" s="136"/>
      <c r="D27" s="85"/>
      <c r="E27" s="86"/>
      <c r="F27" s="84"/>
      <c r="G27" s="85"/>
      <c r="H27" s="86"/>
      <c r="I27" s="86"/>
      <c r="J27" s="85"/>
      <c r="K27" s="85"/>
      <c r="L27" s="85"/>
      <c r="M27" s="85"/>
      <c r="N27" s="389"/>
      <c r="O27" s="139"/>
      <c r="P27" s="139"/>
      <c r="Q27" s="139"/>
      <c r="R27" s="86"/>
      <c r="S27" s="139"/>
      <c r="T27" s="139"/>
      <c r="U27" s="139"/>
      <c r="V27" s="226"/>
    </row>
    <row r="28" spans="2:22" ht="23.1" customHeight="1">
      <c r="B28" s="9">
        <f t="shared" si="0"/>
        <v>23</v>
      </c>
      <c r="C28" s="136"/>
      <c r="D28" s="85"/>
      <c r="E28" s="86"/>
      <c r="F28" s="84"/>
      <c r="G28" s="85"/>
      <c r="H28" s="86"/>
      <c r="I28" s="86"/>
      <c r="J28" s="85"/>
      <c r="K28" s="85"/>
      <c r="L28" s="85"/>
      <c r="M28" s="85"/>
      <c r="N28" s="389"/>
      <c r="O28" s="139"/>
      <c r="P28" s="139"/>
      <c r="Q28" s="139"/>
      <c r="R28" s="86"/>
      <c r="S28" s="139"/>
      <c r="T28" s="139"/>
      <c r="U28" s="139"/>
      <c r="V28" s="226"/>
    </row>
    <row r="29" spans="2:22" ht="23.1" customHeight="1">
      <c r="B29" s="9">
        <f t="shared" si="0"/>
        <v>24</v>
      </c>
      <c r="C29" s="136"/>
      <c r="D29" s="85"/>
      <c r="E29" s="86"/>
      <c r="F29" s="84"/>
      <c r="G29" s="85"/>
      <c r="H29" s="86"/>
      <c r="I29" s="86"/>
      <c r="J29" s="85"/>
      <c r="K29" s="85"/>
      <c r="L29" s="85"/>
      <c r="M29" s="85"/>
      <c r="N29" s="389"/>
      <c r="O29" s="139"/>
      <c r="P29" s="139"/>
      <c r="Q29" s="139"/>
      <c r="R29" s="86"/>
      <c r="S29" s="139"/>
      <c r="T29" s="139"/>
      <c r="U29" s="139"/>
      <c r="V29" s="226"/>
    </row>
    <row r="30" spans="2:22" ht="23.1" customHeight="1">
      <c r="B30" s="9">
        <f t="shared" si="0"/>
        <v>25</v>
      </c>
      <c r="C30" s="137"/>
      <c r="D30" s="87"/>
      <c r="E30" s="88"/>
      <c r="F30" s="223"/>
      <c r="G30" s="87"/>
      <c r="H30" s="86"/>
      <c r="I30" s="86"/>
      <c r="J30" s="87"/>
      <c r="K30" s="87"/>
      <c r="L30" s="87"/>
      <c r="M30" s="87"/>
      <c r="N30" s="390"/>
      <c r="O30" s="140"/>
      <c r="P30" s="140"/>
      <c r="Q30" s="140"/>
      <c r="R30" s="88"/>
      <c r="S30" s="140"/>
      <c r="T30" s="140"/>
      <c r="U30" s="140"/>
      <c r="V30" s="226"/>
    </row>
    <row r="31" spans="2:22" ht="23.1" customHeight="1">
      <c r="B31" s="9">
        <f t="shared" si="0"/>
        <v>26</v>
      </c>
      <c r="C31" s="137"/>
      <c r="D31" s="87"/>
      <c r="E31" s="88"/>
      <c r="F31" s="223"/>
      <c r="G31" s="87"/>
      <c r="H31" s="86"/>
      <c r="I31" s="86"/>
      <c r="J31" s="87"/>
      <c r="K31" s="87"/>
      <c r="L31" s="87"/>
      <c r="M31" s="87"/>
      <c r="N31" s="390"/>
      <c r="O31" s="140"/>
      <c r="P31" s="140"/>
      <c r="Q31" s="140"/>
      <c r="R31" s="88"/>
      <c r="S31" s="140"/>
      <c r="T31" s="140"/>
      <c r="U31" s="140"/>
      <c r="V31" s="226"/>
    </row>
    <row r="32" spans="2:22" ht="23.1" customHeight="1">
      <c r="B32" s="9">
        <f t="shared" si="0"/>
        <v>27</v>
      </c>
      <c r="C32" s="137"/>
      <c r="D32" s="87"/>
      <c r="E32" s="88"/>
      <c r="F32" s="223"/>
      <c r="G32" s="87"/>
      <c r="H32" s="86"/>
      <c r="I32" s="86"/>
      <c r="J32" s="87"/>
      <c r="K32" s="87"/>
      <c r="L32" s="87"/>
      <c r="M32" s="87"/>
      <c r="N32" s="390"/>
      <c r="O32" s="140"/>
      <c r="P32" s="140"/>
      <c r="Q32" s="140"/>
      <c r="R32" s="88"/>
      <c r="S32" s="140"/>
      <c r="T32" s="140"/>
      <c r="U32" s="140"/>
      <c r="V32" s="226"/>
    </row>
    <row r="33" spans="2:22" ht="23.1" customHeight="1">
      <c r="B33" s="9">
        <f t="shared" si="0"/>
        <v>28</v>
      </c>
      <c r="C33" s="137"/>
      <c r="D33" s="87"/>
      <c r="E33" s="88"/>
      <c r="F33" s="223"/>
      <c r="G33" s="87"/>
      <c r="H33" s="86"/>
      <c r="I33" s="86"/>
      <c r="J33" s="87"/>
      <c r="K33" s="87"/>
      <c r="L33" s="87"/>
      <c r="M33" s="87"/>
      <c r="N33" s="390"/>
      <c r="O33" s="140"/>
      <c r="P33" s="140"/>
      <c r="Q33" s="140"/>
      <c r="R33" s="88"/>
      <c r="S33" s="140"/>
      <c r="T33" s="140"/>
      <c r="U33" s="140"/>
      <c r="V33" s="226"/>
    </row>
    <row r="34" spans="2:22" ht="23.1" customHeight="1">
      <c r="B34" s="9">
        <f t="shared" si="0"/>
        <v>29</v>
      </c>
      <c r="C34" s="137"/>
      <c r="D34" s="87"/>
      <c r="E34" s="88"/>
      <c r="F34" s="223"/>
      <c r="G34" s="87"/>
      <c r="H34" s="86"/>
      <c r="I34" s="86"/>
      <c r="J34" s="87"/>
      <c r="K34" s="87"/>
      <c r="L34" s="87"/>
      <c r="M34" s="87"/>
      <c r="N34" s="390"/>
      <c r="O34" s="140"/>
      <c r="P34" s="140"/>
      <c r="Q34" s="140"/>
      <c r="R34" s="88"/>
      <c r="S34" s="140"/>
      <c r="T34" s="140"/>
      <c r="U34" s="140"/>
      <c r="V34" s="226"/>
    </row>
    <row r="35" spans="2:22" ht="23.1" customHeight="1">
      <c r="B35" s="9">
        <f t="shared" si="0"/>
        <v>30</v>
      </c>
      <c r="C35" s="137"/>
      <c r="D35" s="87"/>
      <c r="E35" s="88"/>
      <c r="F35" s="223"/>
      <c r="G35" s="87"/>
      <c r="H35" s="86"/>
      <c r="I35" s="86"/>
      <c r="J35" s="87"/>
      <c r="K35" s="87"/>
      <c r="L35" s="87"/>
      <c r="M35" s="87"/>
      <c r="N35" s="390"/>
      <c r="O35" s="140"/>
      <c r="P35" s="140"/>
      <c r="Q35" s="140"/>
      <c r="R35" s="88"/>
      <c r="S35" s="140"/>
      <c r="T35" s="140"/>
      <c r="U35" s="140"/>
      <c r="V35" s="226"/>
    </row>
    <row r="36" spans="2:22" ht="23.1" customHeight="1">
      <c r="B36" s="9">
        <f t="shared" si="0"/>
        <v>31</v>
      </c>
      <c r="C36" s="137"/>
      <c r="D36" s="87"/>
      <c r="E36" s="88"/>
      <c r="F36" s="223"/>
      <c r="G36" s="87"/>
      <c r="H36" s="86"/>
      <c r="I36" s="86"/>
      <c r="J36" s="87"/>
      <c r="K36" s="87"/>
      <c r="L36" s="87"/>
      <c r="M36" s="87"/>
      <c r="N36" s="390"/>
      <c r="O36" s="140"/>
      <c r="P36" s="140"/>
      <c r="Q36" s="140"/>
      <c r="R36" s="88"/>
      <c r="S36" s="140"/>
      <c r="T36" s="140"/>
      <c r="U36" s="140"/>
      <c r="V36" s="226"/>
    </row>
    <row r="37" spans="2:22" ht="23.1" customHeight="1">
      <c r="B37" s="9">
        <f t="shared" si="0"/>
        <v>32</v>
      </c>
      <c r="C37" s="137"/>
      <c r="D37" s="87"/>
      <c r="E37" s="88"/>
      <c r="F37" s="223"/>
      <c r="G37" s="87"/>
      <c r="H37" s="86"/>
      <c r="I37" s="86"/>
      <c r="J37" s="87"/>
      <c r="K37" s="87"/>
      <c r="L37" s="87"/>
      <c r="M37" s="87"/>
      <c r="N37" s="390"/>
      <c r="O37" s="140"/>
      <c r="P37" s="140"/>
      <c r="Q37" s="140"/>
      <c r="R37" s="88"/>
      <c r="S37" s="140"/>
      <c r="T37" s="140"/>
      <c r="U37" s="140"/>
      <c r="V37" s="226"/>
    </row>
    <row r="38" spans="2:22" ht="23.1" customHeight="1">
      <c r="B38" s="9">
        <f t="shared" si="0"/>
        <v>33</v>
      </c>
      <c r="C38" s="137"/>
      <c r="D38" s="87"/>
      <c r="E38" s="88"/>
      <c r="F38" s="223"/>
      <c r="G38" s="87"/>
      <c r="H38" s="86"/>
      <c r="I38" s="86"/>
      <c r="J38" s="87"/>
      <c r="K38" s="87"/>
      <c r="L38" s="87"/>
      <c r="M38" s="87"/>
      <c r="N38" s="390"/>
      <c r="O38" s="140"/>
      <c r="P38" s="140"/>
      <c r="Q38" s="140"/>
      <c r="R38" s="88"/>
      <c r="S38" s="140"/>
      <c r="T38" s="140"/>
      <c r="U38" s="140"/>
      <c r="V38" s="226"/>
    </row>
    <row r="39" spans="2:22" ht="23.1" customHeight="1">
      <c r="B39" s="9">
        <f t="shared" si="0"/>
        <v>34</v>
      </c>
      <c r="C39" s="137"/>
      <c r="D39" s="87"/>
      <c r="E39" s="88"/>
      <c r="F39" s="223"/>
      <c r="G39" s="87"/>
      <c r="H39" s="86"/>
      <c r="I39" s="86"/>
      <c r="J39" s="87"/>
      <c r="K39" s="87"/>
      <c r="L39" s="87"/>
      <c r="M39" s="87"/>
      <c r="N39" s="390"/>
      <c r="O39" s="140"/>
      <c r="P39" s="140"/>
      <c r="Q39" s="140"/>
      <c r="R39" s="88"/>
      <c r="S39" s="140"/>
      <c r="T39" s="140"/>
      <c r="U39" s="140"/>
      <c r="V39" s="226"/>
    </row>
    <row r="40" spans="2:22" ht="23.1" customHeight="1">
      <c r="B40" s="9">
        <f t="shared" si="0"/>
        <v>35</v>
      </c>
      <c r="C40" s="137"/>
      <c r="D40" s="87"/>
      <c r="E40" s="88"/>
      <c r="F40" s="223"/>
      <c r="G40" s="87"/>
      <c r="H40" s="86"/>
      <c r="I40" s="86"/>
      <c r="J40" s="87"/>
      <c r="K40" s="87"/>
      <c r="L40" s="87"/>
      <c r="M40" s="87"/>
      <c r="N40" s="390"/>
      <c r="O40" s="140"/>
      <c r="P40" s="140"/>
      <c r="Q40" s="140"/>
      <c r="R40" s="88"/>
      <c r="S40" s="140"/>
      <c r="T40" s="140"/>
      <c r="U40" s="140"/>
      <c r="V40" s="226"/>
    </row>
    <row r="41" spans="2:22" ht="23.1" customHeight="1">
      <c r="B41" s="9">
        <f t="shared" si="0"/>
        <v>36</v>
      </c>
      <c r="C41" s="137"/>
      <c r="D41" s="87"/>
      <c r="E41" s="88"/>
      <c r="F41" s="223"/>
      <c r="G41" s="87"/>
      <c r="H41" s="86"/>
      <c r="I41" s="86"/>
      <c r="J41" s="87"/>
      <c r="K41" s="87"/>
      <c r="L41" s="87"/>
      <c r="M41" s="87"/>
      <c r="N41" s="390"/>
      <c r="O41" s="140"/>
      <c r="P41" s="140"/>
      <c r="Q41" s="140"/>
      <c r="R41" s="88"/>
      <c r="S41" s="140"/>
      <c r="T41" s="140"/>
      <c r="U41" s="140"/>
      <c r="V41" s="226"/>
    </row>
    <row r="42" spans="2:22" ht="23.1" customHeight="1">
      <c r="B42" s="9">
        <f t="shared" si="0"/>
        <v>37</v>
      </c>
      <c r="C42" s="137"/>
      <c r="D42" s="87"/>
      <c r="E42" s="88"/>
      <c r="F42" s="223"/>
      <c r="G42" s="87"/>
      <c r="H42" s="86"/>
      <c r="I42" s="86"/>
      <c r="J42" s="87"/>
      <c r="K42" s="87"/>
      <c r="L42" s="87"/>
      <c r="M42" s="87"/>
      <c r="N42" s="390"/>
      <c r="O42" s="140"/>
      <c r="P42" s="140"/>
      <c r="Q42" s="140"/>
      <c r="R42" s="88"/>
      <c r="S42" s="140"/>
      <c r="T42" s="140"/>
      <c r="U42" s="140"/>
      <c r="V42" s="226"/>
    </row>
    <row r="43" spans="2:22" ht="23.1" customHeight="1">
      <c r="B43" s="9">
        <f t="shared" si="0"/>
        <v>38</v>
      </c>
      <c r="C43" s="137"/>
      <c r="D43" s="87"/>
      <c r="E43" s="88"/>
      <c r="F43" s="223"/>
      <c r="G43" s="87"/>
      <c r="H43" s="86"/>
      <c r="I43" s="86"/>
      <c r="J43" s="87"/>
      <c r="K43" s="87"/>
      <c r="L43" s="87"/>
      <c r="M43" s="87"/>
      <c r="N43" s="390"/>
      <c r="O43" s="140"/>
      <c r="P43" s="140"/>
      <c r="Q43" s="140"/>
      <c r="R43" s="88"/>
      <c r="S43" s="140"/>
      <c r="T43" s="140"/>
      <c r="U43" s="140"/>
      <c r="V43" s="226"/>
    </row>
    <row r="44" spans="2:22" ht="23.1" customHeight="1">
      <c r="B44" s="9">
        <f t="shared" si="0"/>
        <v>39</v>
      </c>
      <c r="C44" s="137"/>
      <c r="D44" s="87"/>
      <c r="E44" s="88"/>
      <c r="F44" s="223"/>
      <c r="G44" s="87"/>
      <c r="H44" s="86"/>
      <c r="I44" s="86"/>
      <c r="J44" s="87"/>
      <c r="K44" s="87"/>
      <c r="L44" s="87"/>
      <c r="M44" s="87"/>
      <c r="N44" s="390"/>
      <c r="O44" s="140"/>
      <c r="P44" s="140"/>
      <c r="Q44" s="140"/>
      <c r="R44" s="88"/>
      <c r="S44" s="140"/>
      <c r="T44" s="140"/>
      <c r="U44" s="140"/>
      <c r="V44" s="226"/>
    </row>
    <row r="45" spans="2:22" ht="23.1" customHeight="1">
      <c r="B45" s="9">
        <f t="shared" si="0"/>
        <v>40</v>
      </c>
      <c r="C45" s="137"/>
      <c r="D45" s="87"/>
      <c r="E45" s="88"/>
      <c r="F45" s="223"/>
      <c r="G45" s="87"/>
      <c r="H45" s="86"/>
      <c r="I45" s="86"/>
      <c r="J45" s="87"/>
      <c r="K45" s="87"/>
      <c r="L45" s="87"/>
      <c r="M45" s="87"/>
      <c r="N45" s="390"/>
      <c r="O45" s="140"/>
      <c r="P45" s="140"/>
      <c r="Q45" s="140"/>
      <c r="R45" s="88"/>
      <c r="S45" s="140"/>
      <c r="T45" s="140"/>
      <c r="U45" s="140"/>
      <c r="V45" s="226"/>
    </row>
    <row r="46" spans="2:22" ht="23.1" customHeight="1">
      <c r="B46" s="9">
        <f t="shared" si="0"/>
        <v>41</v>
      </c>
      <c r="C46" s="137"/>
      <c r="D46" s="87"/>
      <c r="E46" s="88"/>
      <c r="F46" s="223"/>
      <c r="G46" s="87"/>
      <c r="H46" s="86"/>
      <c r="I46" s="86"/>
      <c r="J46" s="87"/>
      <c r="K46" s="87"/>
      <c r="L46" s="87"/>
      <c r="M46" s="87"/>
      <c r="N46" s="390"/>
      <c r="O46" s="140"/>
      <c r="P46" s="140"/>
      <c r="Q46" s="140"/>
      <c r="R46" s="88"/>
      <c r="S46" s="140"/>
      <c r="T46" s="140"/>
      <c r="U46" s="140"/>
      <c r="V46" s="226"/>
    </row>
    <row r="47" spans="2:22" ht="23.1" customHeight="1">
      <c r="B47" s="9">
        <f t="shared" si="0"/>
        <v>42</v>
      </c>
      <c r="C47" s="137"/>
      <c r="D47" s="87"/>
      <c r="E47" s="88"/>
      <c r="F47" s="223"/>
      <c r="G47" s="87"/>
      <c r="H47" s="86"/>
      <c r="I47" s="86"/>
      <c r="J47" s="87"/>
      <c r="K47" s="87"/>
      <c r="L47" s="87"/>
      <c r="M47" s="87"/>
      <c r="N47" s="390"/>
      <c r="O47" s="140"/>
      <c r="P47" s="140"/>
      <c r="Q47" s="140"/>
      <c r="R47" s="88"/>
      <c r="S47" s="140"/>
      <c r="T47" s="140"/>
      <c r="U47" s="140"/>
      <c r="V47" s="226"/>
    </row>
    <row r="48" spans="2:22" ht="23.1" customHeight="1">
      <c r="B48" s="9">
        <f t="shared" si="0"/>
        <v>43</v>
      </c>
      <c r="C48" s="137"/>
      <c r="D48" s="87"/>
      <c r="E48" s="88"/>
      <c r="F48" s="223"/>
      <c r="G48" s="87"/>
      <c r="H48" s="86"/>
      <c r="I48" s="86"/>
      <c r="J48" s="87"/>
      <c r="K48" s="87"/>
      <c r="L48" s="87"/>
      <c r="M48" s="87"/>
      <c r="N48" s="390"/>
      <c r="O48" s="140"/>
      <c r="P48" s="140"/>
      <c r="Q48" s="140"/>
      <c r="R48" s="88"/>
      <c r="S48" s="140"/>
      <c r="T48" s="140"/>
      <c r="U48" s="140"/>
      <c r="V48" s="226"/>
    </row>
    <row r="49" spans="2:22" ht="23.1" customHeight="1">
      <c r="B49" s="9">
        <f t="shared" si="0"/>
        <v>44</v>
      </c>
      <c r="C49" s="137"/>
      <c r="D49" s="87"/>
      <c r="E49" s="88"/>
      <c r="F49" s="223"/>
      <c r="G49" s="87"/>
      <c r="H49" s="86"/>
      <c r="I49" s="86"/>
      <c r="J49" s="87"/>
      <c r="K49" s="87"/>
      <c r="L49" s="87"/>
      <c r="M49" s="87"/>
      <c r="N49" s="390"/>
      <c r="O49" s="140"/>
      <c r="P49" s="140"/>
      <c r="Q49" s="140"/>
      <c r="R49" s="88"/>
      <c r="S49" s="140"/>
      <c r="T49" s="140"/>
      <c r="U49" s="140"/>
      <c r="V49" s="226"/>
    </row>
    <row r="50" spans="2:22" ht="23.1" customHeight="1">
      <c r="B50" s="9">
        <f t="shared" si="0"/>
        <v>45</v>
      </c>
      <c r="C50" s="137"/>
      <c r="D50" s="87"/>
      <c r="E50" s="88"/>
      <c r="F50" s="223"/>
      <c r="G50" s="87"/>
      <c r="H50" s="86"/>
      <c r="I50" s="86"/>
      <c r="J50" s="87"/>
      <c r="K50" s="87"/>
      <c r="L50" s="87"/>
      <c r="M50" s="87"/>
      <c r="N50" s="390"/>
      <c r="O50" s="140"/>
      <c r="P50" s="140"/>
      <c r="Q50" s="140"/>
      <c r="R50" s="88"/>
      <c r="S50" s="140"/>
      <c r="T50" s="140"/>
      <c r="U50" s="140"/>
      <c r="V50" s="226"/>
    </row>
    <row r="51" spans="2:22" ht="23.1" customHeight="1">
      <c r="B51" s="9">
        <f t="shared" si="0"/>
        <v>46</v>
      </c>
      <c r="C51" s="137"/>
      <c r="D51" s="87"/>
      <c r="E51" s="88"/>
      <c r="F51" s="223"/>
      <c r="G51" s="87"/>
      <c r="H51" s="86"/>
      <c r="I51" s="86"/>
      <c r="J51" s="87"/>
      <c r="K51" s="87"/>
      <c r="L51" s="87"/>
      <c r="M51" s="87"/>
      <c r="N51" s="390"/>
      <c r="O51" s="140"/>
      <c r="P51" s="140"/>
      <c r="Q51" s="140"/>
      <c r="R51" s="88"/>
      <c r="S51" s="140"/>
      <c r="T51" s="140"/>
      <c r="U51" s="140"/>
      <c r="V51" s="226"/>
    </row>
    <row r="52" spans="2:22" ht="23.1" customHeight="1">
      <c r="B52" s="9">
        <f t="shared" si="0"/>
        <v>47</v>
      </c>
      <c r="C52" s="137"/>
      <c r="D52" s="87"/>
      <c r="E52" s="88"/>
      <c r="F52" s="223"/>
      <c r="G52" s="87"/>
      <c r="H52" s="86"/>
      <c r="I52" s="86"/>
      <c r="J52" s="87"/>
      <c r="K52" s="87"/>
      <c r="L52" s="87"/>
      <c r="M52" s="87"/>
      <c r="N52" s="390"/>
      <c r="O52" s="140"/>
      <c r="P52" s="140"/>
      <c r="Q52" s="140"/>
      <c r="R52" s="88"/>
      <c r="S52" s="140"/>
      <c r="T52" s="140"/>
      <c r="U52" s="140"/>
      <c r="V52" s="226"/>
    </row>
    <row r="53" spans="2:22" ht="23.1" customHeight="1">
      <c r="B53" s="9">
        <f t="shared" si="0"/>
        <v>48</v>
      </c>
      <c r="C53" s="137"/>
      <c r="D53" s="87"/>
      <c r="E53" s="88"/>
      <c r="F53" s="223"/>
      <c r="G53" s="87"/>
      <c r="H53" s="86"/>
      <c r="I53" s="86"/>
      <c r="J53" s="87"/>
      <c r="K53" s="87"/>
      <c r="L53" s="87"/>
      <c r="M53" s="87"/>
      <c r="N53" s="390"/>
      <c r="O53" s="140"/>
      <c r="P53" s="140"/>
      <c r="Q53" s="140"/>
      <c r="R53" s="88"/>
      <c r="S53" s="140"/>
      <c r="T53" s="140"/>
      <c r="U53" s="140"/>
      <c r="V53" s="226"/>
    </row>
    <row r="54" spans="2:22" ht="23.1" customHeight="1">
      <c r="B54" s="9">
        <f t="shared" si="0"/>
        <v>49</v>
      </c>
      <c r="C54" s="137"/>
      <c r="D54" s="87"/>
      <c r="E54" s="88"/>
      <c r="F54" s="223"/>
      <c r="G54" s="87"/>
      <c r="H54" s="86"/>
      <c r="I54" s="86"/>
      <c r="J54" s="87"/>
      <c r="K54" s="87"/>
      <c r="L54" s="87"/>
      <c r="M54" s="87"/>
      <c r="N54" s="390"/>
      <c r="O54" s="140"/>
      <c r="P54" s="140"/>
      <c r="Q54" s="140"/>
      <c r="R54" s="88"/>
      <c r="S54" s="140"/>
      <c r="T54" s="140"/>
      <c r="U54" s="140"/>
      <c r="V54" s="226"/>
    </row>
    <row r="55" spans="2:22" ht="23.1" customHeight="1">
      <c r="B55" s="9">
        <f t="shared" si="0"/>
        <v>50</v>
      </c>
      <c r="C55" s="137"/>
      <c r="D55" s="87"/>
      <c r="E55" s="88"/>
      <c r="F55" s="223"/>
      <c r="G55" s="87"/>
      <c r="H55" s="86"/>
      <c r="I55" s="86"/>
      <c r="J55" s="87"/>
      <c r="K55" s="87"/>
      <c r="L55" s="87"/>
      <c r="M55" s="87"/>
      <c r="N55" s="390"/>
      <c r="O55" s="140"/>
      <c r="P55" s="140"/>
      <c r="Q55" s="140"/>
      <c r="R55" s="88"/>
      <c r="S55" s="140"/>
      <c r="T55" s="140"/>
      <c r="U55" s="140"/>
      <c r="V55" s="226"/>
    </row>
    <row r="56" spans="2:22" ht="23.1" customHeight="1">
      <c r="B56" s="9">
        <f t="shared" si="0"/>
        <v>51</v>
      </c>
      <c r="C56" s="137"/>
      <c r="D56" s="87"/>
      <c r="E56" s="88"/>
      <c r="F56" s="223"/>
      <c r="G56" s="87"/>
      <c r="H56" s="86"/>
      <c r="I56" s="86"/>
      <c r="J56" s="87"/>
      <c r="K56" s="87"/>
      <c r="L56" s="87"/>
      <c r="M56" s="87"/>
      <c r="N56" s="390"/>
      <c r="O56" s="140"/>
      <c r="P56" s="140"/>
      <c r="Q56" s="140"/>
      <c r="R56" s="88"/>
      <c r="S56" s="140"/>
      <c r="T56" s="140"/>
      <c r="U56" s="140"/>
      <c r="V56" s="226"/>
    </row>
    <row r="57" spans="2:22" ht="23.1" customHeight="1">
      <c r="B57" s="9">
        <f t="shared" si="0"/>
        <v>52</v>
      </c>
      <c r="C57" s="137"/>
      <c r="D57" s="87"/>
      <c r="E57" s="88"/>
      <c r="F57" s="223"/>
      <c r="G57" s="87"/>
      <c r="H57" s="86"/>
      <c r="I57" s="86"/>
      <c r="J57" s="87"/>
      <c r="K57" s="87"/>
      <c r="L57" s="87"/>
      <c r="M57" s="87"/>
      <c r="N57" s="390"/>
      <c r="O57" s="140"/>
      <c r="P57" s="140"/>
      <c r="Q57" s="140"/>
      <c r="R57" s="88"/>
      <c r="S57" s="140"/>
      <c r="T57" s="140"/>
      <c r="U57" s="140"/>
      <c r="V57" s="226"/>
    </row>
    <row r="58" spans="2:22" ht="23.1" customHeight="1">
      <c r="B58" s="9">
        <f t="shared" si="0"/>
        <v>53</v>
      </c>
      <c r="C58" s="137"/>
      <c r="D58" s="87"/>
      <c r="E58" s="88"/>
      <c r="F58" s="223"/>
      <c r="G58" s="87"/>
      <c r="H58" s="86"/>
      <c r="I58" s="86"/>
      <c r="J58" s="87"/>
      <c r="K58" s="87"/>
      <c r="L58" s="87"/>
      <c r="M58" s="87"/>
      <c r="N58" s="390"/>
      <c r="O58" s="140"/>
      <c r="P58" s="140"/>
      <c r="Q58" s="140"/>
      <c r="R58" s="88"/>
      <c r="S58" s="140"/>
      <c r="T58" s="140"/>
      <c r="U58" s="140"/>
      <c r="V58" s="226"/>
    </row>
    <row r="59" spans="2:22" ht="23.1" customHeight="1">
      <c r="B59" s="9">
        <f t="shared" si="0"/>
        <v>54</v>
      </c>
      <c r="C59" s="137"/>
      <c r="D59" s="87"/>
      <c r="E59" s="88"/>
      <c r="F59" s="223"/>
      <c r="G59" s="87"/>
      <c r="H59" s="86"/>
      <c r="I59" s="86"/>
      <c r="J59" s="87"/>
      <c r="K59" s="87"/>
      <c r="L59" s="87"/>
      <c r="M59" s="87"/>
      <c r="N59" s="390"/>
      <c r="O59" s="140"/>
      <c r="P59" s="140"/>
      <c r="Q59" s="140"/>
      <c r="R59" s="88"/>
      <c r="S59" s="140"/>
      <c r="T59" s="140"/>
      <c r="U59" s="140"/>
      <c r="V59" s="226"/>
    </row>
    <row r="60" spans="2:22" ht="23.1" customHeight="1">
      <c r="B60" s="9">
        <f t="shared" si="0"/>
        <v>55</v>
      </c>
      <c r="C60" s="137"/>
      <c r="D60" s="87"/>
      <c r="E60" s="88"/>
      <c r="F60" s="223"/>
      <c r="G60" s="87"/>
      <c r="H60" s="86"/>
      <c r="I60" s="86"/>
      <c r="J60" s="87"/>
      <c r="K60" s="87"/>
      <c r="L60" s="87"/>
      <c r="M60" s="87"/>
      <c r="N60" s="390"/>
      <c r="O60" s="140"/>
      <c r="P60" s="140"/>
      <c r="Q60" s="140"/>
      <c r="R60" s="88"/>
      <c r="S60" s="140"/>
      <c r="T60" s="140"/>
      <c r="U60" s="140"/>
      <c r="V60" s="226"/>
    </row>
    <row r="61" spans="2:22" ht="23.1" customHeight="1">
      <c r="B61" s="9">
        <f t="shared" si="0"/>
        <v>56</v>
      </c>
      <c r="C61" s="137"/>
      <c r="D61" s="87"/>
      <c r="E61" s="88"/>
      <c r="F61" s="223"/>
      <c r="G61" s="87"/>
      <c r="H61" s="86"/>
      <c r="I61" s="86"/>
      <c r="J61" s="87"/>
      <c r="K61" s="87"/>
      <c r="L61" s="87"/>
      <c r="M61" s="87"/>
      <c r="N61" s="390"/>
      <c r="O61" s="140"/>
      <c r="P61" s="140"/>
      <c r="Q61" s="140"/>
      <c r="R61" s="88"/>
      <c r="S61" s="140"/>
      <c r="T61" s="140"/>
      <c r="U61" s="140"/>
      <c r="V61" s="226"/>
    </row>
    <row r="62" spans="2:22" ht="23.1" customHeight="1">
      <c r="B62" s="9">
        <f t="shared" si="0"/>
        <v>57</v>
      </c>
      <c r="C62" s="137"/>
      <c r="D62" s="87"/>
      <c r="E62" s="88"/>
      <c r="F62" s="223"/>
      <c r="G62" s="87"/>
      <c r="H62" s="86"/>
      <c r="I62" s="86"/>
      <c r="J62" s="87"/>
      <c r="K62" s="87"/>
      <c r="L62" s="87"/>
      <c r="M62" s="87"/>
      <c r="N62" s="390"/>
      <c r="O62" s="140"/>
      <c r="P62" s="140"/>
      <c r="Q62" s="140"/>
      <c r="R62" s="88"/>
      <c r="S62" s="140"/>
      <c r="T62" s="140"/>
      <c r="U62" s="140"/>
      <c r="V62" s="226"/>
    </row>
    <row r="63" spans="2:22" ht="23.1" customHeight="1">
      <c r="B63" s="9">
        <f t="shared" si="0"/>
        <v>58</v>
      </c>
      <c r="C63" s="137"/>
      <c r="D63" s="87"/>
      <c r="E63" s="88"/>
      <c r="F63" s="223"/>
      <c r="G63" s="87"/>
      <c r="H63" s="86"/>
      <c r="I63" s="86"/>
      <c r="J63" s="87"/>
      <c r="K63" s="87"/>
      <c r="L63" s="87"/>
      <c r="M63" s="87"/>
      <c r="N63" s="390"/>
      <c r="O63" s="140"/>
      <c r="P63" s="140"/>
      <c r="Q63" s="140"/>
      <c r="R63" s="88"/>
      <c r="S63" s="140"/>
      <c r="T63" s="140"/>
      <c r="U63" s="140"/>
      <c r="V63" s="226"/>
    </row>
    <row r="64" spans="2:22" ht="23.1" customHeight="1">
      <c r="B64" s="9">
        <f t="shared" si="0"/>
        <v>59</v>
      </c>
      <c r="C64" s="137"/>
      <c r="D64" s="87"/>
      <c r="E64" s="88"/>
      <c r="F64" s="223"/>
      <c r="G64" s="87"/>
      <c r="H64" s="86"/>
      <c r="I64" s="86"/>
      <c r="J64" s="87"/>
      <c r="K64" s="87"/>
      <c r="L64" s="87"/>
      <c r="M64" s="87"/>
      <c r="N64" s="390"/>
      <c r="O64" s="140"/>
      <c r="P64" s="140"/>
      <c r="Q64" s="140"/>
      <c r="R64" s="88"/>
      <c r="S64" s="140"/>
      <c r="T64" s="140"/>
      <c r="U64" s="140"/>
      <c r="V64" s="226"/>
    </row>
    <row r="65" spans="2:22" ht="23.1" customHeight="1">
      <c r="B65" s="9">
        <f t="shared" si="0"/>
        <v>60</v>
      </c>
      <c r="C65" s="137"/>
      <c r="D65" s="87"/>
      <c r="E65" s="88"/>
      <c r="F65" s="223"/>
      <c r="G65" s="87"/>
      <c r="H65" s="86"/>
      <c r="I65" s="86"/>
      <c r="J65" s="87"/>
      <c r="K65" s="87"/>
      <c r="L65" s="87"/>
      <c r="M65" s="87"/>
      <c r="N65" s="390"/>
      <c r="O65" s="140"/>
      <c r="P65" s="140"/>
      <c r="Q65" s="140"/>
      <c r="R65" s="88"/>
      <c r="S65" s="140"/>
      <c r="T65" s="140"/>
      <c r="U65" s="140"/>
      <c r="V65" s="226"/>
    </row>
    <row r="66" spans="2:22" ht="23.1" customHeight="1">
      <c r="B66" s="9">
        <f t="shared" si="0"/>
        <v>61</v>
      </c>
      <c r="C66" s="137"/>
      <c r="D66" s="87"/>
      <c r="E66" s="88"/>
      <c r="F66" s="223"/>
      <c r="G66" s="87"/>
      <c r="H66" s="86"/>
      <c r="I66" s="86"/>
      <c r="J66" s="87"/>
      <c r="K66" s="87"/>
      <c r="L66" s="87"/>
      <c r="M66" s="87"/>
      <c r="N66" s="390"/>
      <c r="O66" s="140"/>
      <c r="P66" s="140"/>
      <c r="Q66" s="140"/>
      <c r="R66" s="88"/>
      <c r="S66" s="140"/>
      <c r="T66" s="140"/>
      <c r="U66" s="140"/>
      <c r="V66" s="226"/>
    </row>
    <row r="67" spans="2:22" ht="23.1" customHeight="1">
      <c r="B67" s="9">
        <f t="shared" si="0"/>
        <v>62</v>
      </c>
      <c r="C67" s="137"/>
      <c r="D67" s="87"/>
      <c r="E67" s="88"/>
      <c r="F67" s="223"/>
      <c r="G67" s="87"/>
      <c r="H67" s="86"/>
      <c r="I67" s="86"/>
      <c r="J67" s="87"/>
      <c r="K67" s="87"/>
      <c r="L67" s="87"/>
      <c r="M67" s="87"/>
      <c r="N67" s="390"/>
      <c r="O67" s="140"/>
      <c r="P67" s="140"/>
      <c r="Q67" s="140"/>
      <c r="R67" s="88"/>
      <c r="S67" s="140"/>
      <c r="T67" s="140"/>
      <c r="U67" s="140"/>
      <c r="V67" s="226"/>
    </row>
    <row r="68" spans="2:22" ht="23.1" customHeight="1">
      <c r="B68" s="9">
        <f t="shared" si="0"/>
        <v>63</v>
      </c>
      <c r="C68" s="137"/>
      <c r="D68" s="87"/>
      <c r="E68" s="88"/>
      <c r="F68" s="223"/>
      <c r="G68" s="87"/>
      <c r="H68" s="86"/>
      <c r="I68" s="86"/>
      <c r="J68" s="87"/>
      <c r="K68" s="87"/>
      <c r="L68" s="87"/>
      <c r="M68" s="87"/>
      <c r="N68" s="390"/>
      <c r="O68" s="140"/>
      <c r="P68" s="140"/>
      <c r="Q68" s="140"/>
      <c r="R68" s="88"/>
      <c r="S68" s="140"/>
      <c r="T68" s="140"/>
      <c r="U68" s="140"/>
      <c r="V68" s="226"/>
    </row>
    <row r="69" spans="2:22" ht="23.1" customHeight="1">
      <c r="B69" s="9">
        <f t="shared" si="0"/>
        <v>64</v>
      </c>
      <c r="C69" s="137"/>
      <c r="D69" s="87"/>
      <c r="E69" s="88"/>
      <c r="F69" s="223"/>
      <c r="G69" s="87"/>
      <c r="H69" s="86"/>
      <c r="I69" s="86"/>
      <c r="J69" s="87"/>
      <c r="K69" s="87"/>
      <c r="L69" s="87"/>
      <c r="M69" s="87"/>
      <c r="N69" s="390"/>
      <c r="O69" s="140"/>
      <c r="P69" s="140"/>
      <c r="Q69" s="140"/>
      <c r="R69" s="88"/>
      <c r="S69" s="140"/>
      <c r="T69" s="140"/>
      <c r="U69" s="140"/>
      <c r="V69" s="226"/>
    </row>
    <row r="70" spans="2:22" ht="23.1" customHeight="1">
      <c r="B70" s="9">
        <f t="shared" si="0"/>
        <v>65</v>
      </c>
      <c r="C70" s="137"/>
      <c r="D70" s="87"/>
      <c r="E70" s="88"/>
      <c r="F70" s="223"/>
      <c r="G70" s="87"/>
      <c r="H70" s="86"/>
      <c r="I70" s="86"/>
      <c r="J70" s="87"/>
      <c r="K70" s="87"/>
      <c r="L70" s="87"/>
      <c r="M70" s="87"/>
      <c r="N70" s="390"/>
      <c r="O70" s="140"/>
      <c r="P70" s="140"/>
      <c r="Q70" s="140"/>
      <c r="R70" s="88"/>
      <c r="S70" s="140"/>
      <c r="T70" s="140"/>
      <c r="U70" s="140"/>
      <c r="V70" s="226"/>
    </row>
    <row r="71" spans="2:22" ht="23.1" customHeight="1">
      <c r="B71" s="9">
        <f t="shared" si="0"/>
        <v>66</v>
      </c>
      <c r="C71" s="137"/>
      <c r="D71" s="87"/>
      <c r="E71" s="88"/>
      <c r="F71" s="223"/>
      <c r="G71" s="87"/>
      <c r="H71" s="86"/>
      <c r="I71" s="86"/>
      <c r="J71" s="87"/>
      <c r="K71" s="87"/>
      <c r="L71" s="87"/>
      <c r="M71" s="87"/>
      <c r="N71" s="390"/>
      <c r="O71" s="140"/>
      <c r="P71" s="140"/>
      <c r="Q71" s="140"/>
      <c r="R71" s="88"/>
      <c r="S71" s="140"/>
      <c r="T71" s="140"/>
      <c r="U71" s="140"/>
      <c r="V71" s="226"/>
    </row>
    <row r="72" spans="2:22" ht="23.1" customHeight="1">
      <c r="B72" s="9">
        <f t="shared" ref="B72:B135" si="1">B71+1</f>
        <v>67</v>
      </c>
      <c r="C72" s="137"/>
      <c r="D72" s="87"/>
      <c r="E72" s="88"/>
      <c r="F72" s="223"/>
      <c r="G72" s="87"/>
      <c r="H72" s="86"/>
      <c r="I72" s="86"/>
      <c r="J72" s="87"/>
      <c r="K72" s="87"/>
      <c r="L72" s="87"/>
      <c r="M72" s="87"/>
      <c r="N72" s="390"/>
      <c r="O72" s="140"/>
      <c r="P72" s="140"/>
      <c r="Q72" s="140"/>
      <c r="R72" s="88"/>
      <c r="S72" s="140"/>
      <c r="T72" s="140"/>
      <c r="U72" s="140"/>
      <c r="V72" s="226"/>
    </row>
    <row r="73" spans="2:22" ht="23.1" customHeight="1">
      <c r="B73" s="9">
        <f t="shared" si="1"/>
        <v>68</v>
      </c>
      <c r="C73" s="137"/>
      <c r="D73" s="87"/>
      <c r="E73" s="88"/>
      <c r="F73" s="223"/>
      <c r="G73" s="87"/>
      <c r="H73" s="86"/>
      <c r="I73" s="86"/>
      <c r="J73" s="87"/>
      <c r="K73" s="87"/>
      <c r="L73" s="87"/>
      <c r="M73" s="87"/>
      <c r="N73" s="390"/>
      <c r="O73" s="140"/>
      <c r="P73" s="140"/>
      <c r="Q73" s="140"/>
      <c r="R73" s="88"/>
      <c r="S73" s="140"/>
      <c r="T73" s="140"/>
      <c r="U73" s="140"/>
      <c r="V73" s="226"/>
    </row>
    <row r="74" spans="2:22" ht="23.1" customHeight="1">
      <c r="B74" s="9">
        <f t="shared" si="1"/>
        <v>69</v>
      </c>
      <c r="C74" s="137"/>
      <c r="D74" s="87"/>
      <c r="E74" s="88"/>
      <c r="F74" s="223"/>
      <c r="G74" s="87"/>
      <c r="H74" s="86"/>
      <c r="I74" s="86"/>
      <c r="J74" s="87"/>
      <c r="K74" s="87"/>
      <c r="L74" s="87"/>
      <c r="M74" s="87"/>
      <c r="N74" s="390"/>
      <c r="O74" s="140"/>
      <c r="P74" s="140"/>
      <c r="Q74" s="140"/>
      <c r="R74" s="88"/>
      <c r="S74" s="140"/>
      <c r="T74" s="140"/>
      <c r="U74" s="140"/>
      <c r="V74" s="226"/>
    </row>
    <row r="75" spans="2:22" ht="23.1" customHeight="1">
      <c r="B75" s="9">
        <f t="shared" si="1"/>
        <v>70</v>
      </c>
      <c r="C75" s="137"/>
      <c r="D75" s="87"/>
      <c r="E75" s="88"/>
      <c r="F75" s="223"/>
      <c r="G75" s="87"/>
      <c r="H75" s="86"/>
      <c r="I75" s="86"/>
      <c r="J75" s="87"/>
      <c r="K75" s="87"/>
      <c r="L75" s="87"/>
      <c r="M75" s="87"/>
      <c r="N75" s="390"/>
      <c r="O75" s="140"/>
      <c r="P75" s="140"/>
      <c r="Q75" s="140"/>
      <c r="R75" s="88"/>
      <c r="S75" s="140"/>
      <c r="T75" s="140"/>
      <c r="U75" s="140"/>
      <c r="V75" s="226"/>
    </row>
    <row r="76" spans="2:22" ht="23.1" customHeight="1">
      <c r="B76" s="9">
        <f t="shared" si="1"/>
        <v>71</v>
      </c>
      <c r="C76" s="137"/>
      <c r="D76" s="87"/>
      <c r="E76" s="88"/>
      <c r="F76" s="223"/>
      <c r="G76" s="87"/>
      <c r="H76" s="86"/>
      <c r="I76" s="86"/>
      <c r="J76" s="87"/>
      <c r="K76" s="87"/>
      <c r="L76" s="87"/>
      <c r="M76" s="87"/>
      <c r="N76" s="390"/>
      <c r="O76" s="140"/>
      <c r="P76" s="140"/>
      <c r="Q76" s="140"/>
      <c r="R76" s="88"/>
      <c r="S76" s="140"/>
      <c r="T76" s="140"/>
      <c r="U76" s="140"/>
      <c r="V76" s="226"/>
    </row>
    <row r="77" spans="2:22" ht="23.1" customHeight="1">
      <c r="B77" s="9">
        <f t="shared" si="1"/>
        <v>72</v>
      </c>
      <c r="C77" s="137"/>
      <c r="D77" s="87"/>
      <c r="E77" s="88"/>
      <c r="F77" s="223"/>
      <c r="G77" s="87"/>
      <c r="H77" s="86"/>
      <c r="I77" s="86"/>
      <c r="J77" s="87"/>
      <c r="K77" s="87"/>
      <c r="L77" s="87"/>
      <c r="M77" s="87"/>
      <c r="N77" s="390"/>
      <c r="O77" s="140"/>
      <c r="P77" s="140"/>
      <c r="Q77" s="140"/>
      <c r="R77" s="88"/>
      <c r="S77" s="140"/>
      <c r="T77" s="140"/>
      <c r="U77" s="140"/>
      <c r="V77" s="226"/>
    </row>
    <row r="78" spans="2:22" ht="23.1" customHeight="1">
      <c r="B78" s="9">
        <f t="shared" si="1"/>
        <v>73</v>
      </c>
      <c r="C78" s="137"/>
      <c r="D78" s="87"/>
      <c r="E78" s="88"/>
      <c r="F78" s="223"/>
      <c r="G78" s="87"/>
      <c r="H78" s="86"/>
      <c r="I78" s="86"/>
      <c r="J78" s="87"/>
      <c r="K78" s="87"/>
      <c r="L78" s="87"/>
      <c r="M78" s="87"/>
      <c r="N78" s="390"/>
      <c r="O78" s="140"/>
      <c r="P78" s="140"/>
      <c r="Q78" s="140"/>
      <c r="R78" s="88"/>
      <c r="S78" s="140"/>
      <c r="T78" s="140"/>
      <c r="U78" s="140"/>
      <c r="V78" s="226"/>
    </row>
    <row r="79" spans="2:22" ht="23.1" customHeight="1">
      <c r="B79" s="9">
        <f t="shared" si="1"/>
        <v>74</v>
      </c>
      <c r="C79" s="137"/>
      <c r="D79" s="87"/>
      <c r="E79" s="88"/>
      <c r="F79" s="223"/>
      <c r="G79" s="87"/>
      <c r="H79" s="86"/>
      <c r="I79" s="86"/>
      <c r="J79" s="87"/>
      <c r="K79" s="87"/>
      <c r="L79" s="87"/>
      <c r="M79" s="87"/>
      <c r="N79" s="390"/>
      <c r="O79" s="140"/>
      <c r="P79" s="140"/>
      <c r="Q79" s="140"/>
      <c r="R79" s="88"/>
      <c r="S79" s="140"/>
      <c r="T79" s="140"/>
      <c r="U79" s="140"/>
      <c r="V79" s="226"/>
    </row>
    <row r="80" spans="2:22" ht="23.1" customHeight="1">
      <c r="B80" s="9">
        <f t="shared" si="1"/>
        <v>75</v>
      </c>
      <c r="C80" s="137"/>
      <c r="D80" s="87"/>
      <c r="E80" s="88"/>
      <c r="F80" s="223"/>
      <c r="G80" s="87"/>
      <c r="H80" s="86"/>
      <c r="I80" s="86"/>
      <c r="J80" s="87"/>
      <c r="K80" s="87"/>
      <c r="L80" s="87"/>
      <c r="M80" s="87"/>
      <c r="N80" s="390"/>
      <c r="O80" s="140"/>
      <c r="P80" s="140"/>
      <c r="Q80" s="140"/>
      <c r="R80" s="88"/>
      <c r="S80" s="140"/>
      <c r="T80" s="140"/>
      <c r="U80" s="140"/>
      <c r="V80" s="226"/>
    </row>
    <row r="81" spans="2:22" ht="23.1" customHeight="1">
      <c r="B81" s="9">
        <f t="shared" si="1"/>
        <v>76</v>
      </c>
      <c r="C81" s="137"/>
      <c r="D81" s="87"/>
      <c r="E81" s="88"/>
      <c r="F81" s="223"/>
      <c r="G81" s="87"/>
      <c r="H81" s="86"/>
      <c r="I81" s="86"/>
      <c r="J81" s="87"/>
      <c r="K81" s="87"/>
      <c r="L81" s="87"/>
      <c r="M81" s="87"/>
      <c r="N81" s="390"/>
      <c r="O81" s="140"/>
      <c r="P81" s="140"/>
      <c r="Q81" s="140"/>
      <c r="R81" s="88"/>
      <c r="S81" s="140"/>
      <c r="T81" s="140"/>
      <c r="U81" s="140"/>
      <c r="V81" s="226"/>
    </row>
    <row r="82" spans="2:22" ht="23.1" customHeight="1">
      <c r="B82" s="9">
        <f t="shared" si="1"/>
        <v>77</v>
      </c>
      <c r="C82" s="137"/>
      <c r="D82" s="87"/>
      <c r="E82" s="88"/>
      <c r="F82" s="223"/>
      <c r="G82" s="87"/>
      <c r="H82" s="86"/>
      <c r="I82" s="86"/>
      <c r="J82" s="87"/>
      <c r="K82" s="87"/>
      <c r="L82" s="87"/>
      <c r="M82" s="87"/>
      <c r="N82" s="390"/>
      <c r="O82" s="140"/>
      <c r="P82" s="140"/>
      <c r="Q82" s="140"/>
      <c r="R82" s="88"/>
      <c r="S82" s="140"/>
      <c r="T82" s="140"/>
      <c r="U82" s="140"/>
      <c r="V82" s="226"/>
    </row>
    <row r="83" spans="2:22" ht="23.1" customHeight="1">
      <c r="B83" s="9">
        <f t="shared" si="1"/>
        <v>78</v>
      </c>
      <c r="C83" s="137"/>
      <c r="D83" s="87"/>
      <c r="E83" s="88"/>
      <c r="F83" s="223"/>
      <c r="G83" s="87"/>
      <c r="H83" s="86"/>
      <c r="I83" s="86"/>
      <c r="J83" s="87"/>
      <c r="K83" s="87"/>
      <c r="L83" s="87"/>
      <c r="M83" s="87"/>
      <c r="N83" s="390"/>
      <c r="O83" s="140"/>
      <c r="P83" s="140"/>
      <c r="Q83" s="140"/>
      <c r="R83" s="88"/>
      <c r="S83" s="140"/>
      <c r="T83" s="140"/>
      <c r="U83" s="140"/>
      <c r="V83" s="226"/>
    </row>
    <row r="84" spans="2:22" ht="23.1" customHeight="1">
      <c r="B84" s="9">
        <f t="shared" si="1"/>
        <v>79</v>
      </c>
      <c r="C84" s="137"/>
      <c r="D84" s="87"/>
      <c r="E84" s="88"/>
      <c r="F84" s="223"/>
      <c r="G84" s="87"/>
      <c r="H84" s="86"/>
      <c r="I84" s="86"/>
      <c r="J84" s="87"/>
      <c r="K84" s="87"/>
      <c r="L84" s="87"/>
      <c r="M84" s="87"/>
      <c r="N84" s="390"/>
      <c r="O84" s="140"/>
      <c r="P84" s="140"/>
      <c r="Q84" s="140"/>
      <c r="R84" s="88"/>
      <c r="S84" s="140"/>
      <c r="T84" s="140"/>
      <c r="U84" s="140"/>
      <c r="V84" s="226"/>
    </row>
    <row r="85" spans="2:22" ht="23.1" customHeight="1">
      <c r="B85" s="9">
        <f t="shared" si="1"/>
        <v>80</v>
      </c>
      <c r="C85" s="137"/>
      <c r="D85" s="87"/>
      <c r="E85" s="88"/>
      <c r="F85" s="223"/>
      <c r="G85" s="87"/>
      <c r="H85" s="86"/>
      <c r="I85" s="86"/>
      <c r="J85" s="87"/>
      <c r="K85" s="87"/>
      <c r="L85" s="87"/>
      <c r="M85" s="87"/>
      <c r="N85" s="390"/>
      <c r="O85" s="140"/>
      <c r="P85" s="140"/>
      <c r="Q85" s="140"/>
      <c r="R85" s="88"/>
      <c r="S85" s="140"/>
      <c r="T85" s="140"/>
      <c r="U85" s="140"/>
      <c r="V85" s="226"/>
    </row>
    <row r="86" spans="2:22" ht="23.1" customHeight="1">
      <c r="B86" s="9">
        <f t="shared" si="1"/>
        <v>81</v>
      </c>
      <c r="C86" s="137"/>
      <c r="D86" s="87"/>
      <c r="E86" s="88"/>
      <c r="F86" s="223"/>
      <c r="G86" s="87"/>
      <c r="H86" s="86"/>
      <c r="I86" s="86"/>
      <c r="J86" s="87"/>
      <c r="K86" s="87"/>
      <c r="L86" s="87"/>
      <c r="M86" s="87"/>
      <c r="N86" s="390"/>
      <c r="O86" s="140"/>
      <c r="P86" s="140"/>
      <c r="Q86" s="140"/>
      <c r="R86" s="88"/>
      <c r="S86" s="140"/>
      <c r="T86" s="140"/>
      <c r="U86" s="140"/>
      <c r="V86" s="226"/>
    </row>
    <row r="87" spans="2:22" ht="23.1" customHeight="1">
      <c r="B87" s="9">
        <f t="shared" si="1"/>
        <v>82</v>
      </c>
      <c r="C87" s="137"/>
      <c r="D87" s="87"/>
      <c r="E87" s="88"/>
      <c r="F87" s="223"/>
      <c r="G87" s="87"/>
      <c r="H87" s="86"/>
      <c r="I87" s="86"/>
      <c r="J87" s="87"/>
      <c r="K87" s="87"/>
      <c r="L87" s="87"/>
      <c r="M87" s="87"/>
      <c r="N87" s="390"/>
      <c r="O87" s="140"/>
      <c r="P87" s="140"/>
      <c r="Q87" s="140"/>
      <c r="R87" s="88"/>
      <c r="S87" s="140"/>
      <c r="T87" s="140"/>
      <c r="U87" s="140"/>
      <c r="V87" s="226"/>
    </row>
    <row r="88" spans="2:22" ht="23.1" customHeight="1">
      <c r="B88" s="9">
        <f t="shared" si="1"/>
        <v>83</v>
      </c>
      <c r="C88" s="137"/>
      <c r="D88" s="87"/>
      <c r="E88" s="88"/>
      <c r="F88" s="223"/>
      <c r="G88" s="87"/>
      <c r="H88" s="86"/>
      <c r="I88" s="86"/>
      <c r="J88" s="87"/>
      <c r="K88" s="87"/>
      <c r="L88" s="87"/>
      <c r="M88" s="87"/>
      <c r="N88" s="390"/>
      <c r="O88" s="140"/>
      <c r="P88" s="140"/>
      <c r="Q88" s="140"/>
      <c r="R88" s="88"/>
      <c r="S88" s="140"/>
      <c r="T88" s="140"/>
      <c r="U88" s="140"/>
      <c r="V88" s="226"/>
    </row>
    <row r="89" spans="2:22" ht="23.1" customHeight="1">
      <c r="B89" s="9">
        <f t="shared" si="1"/>
        <v>84</v>
      </c>
      <c r="C89" s="137"/>
      <c r="D89" s="87"/>
      <c r="E89" s="88"/>
      <c r="F89" s="223"/>
      <c r="G89" s="87"/>
      <c r="H89" s="86"/>
      <c r="I89" s="86"/>
      <c r="J89" s="87"/>
      <c r="K89" s="87"/>
      <c r="L89" s="87"/>
      <c r="M89" s="87"/>
      <c r="N89" s="390"/>
      <c r="O89" s="140"/>
      <c r="P89" s="140"/>
      <c r="Q89" s="140"/>
      <c r="R89" s="88"/>
      <c r="S89" s="140"/>
      <c r="T89" s="140"/>
      <c r="U89" s="140"/>
      <c r="V89" s="226"/>
    </row>
    <row r="90" spans="2:22" ht="23.1" customHeight="1">
      <c r="B90" s="9">
        <f t="shared" si="1"/>
        <v>85</v>
      </c>
      <c r="C90" s="137"/>
      <c r="D90" s="87"/>
      <c r="E90" s="88"/>
      <c r="F90" s="223"/>
      <c r="G90" s="87"/>
      <c r="H90" s="86"/>
      <c r="I90" s="86"/>
      <c r="J90" s="87"/>
      <c r="K90" s="87"/>
      <c r="L90" s="87"/>
      <c r="M90" s="87"/>
      <c r="N90" s="390"/>
      <c r="O90" s="140"/>
      <c r="P90" s="140"/>
      <c r="Q90" s="140"/>
      <c r="R90" s="88"/>
      <c r="S90" s="140"/>
      <c r="T90" s="140"/>
      <c r="U90" s="140"/>
      <c r="V90" s="226"/>
    </row>
    <row r="91" spans="2:22" ht="23.1" customHeight="1">
      <c r="B91" s="9">
        <f t="shared" si="1"/>
        <v>86</v>
      </c>
      <c r="C91" s="137"/>
      <c r="D91" s="87"/>
      <c r="E91" s="88"/>
      <c r="F91" s="223"/>
      <c r="G91" s="87"/>
      <c r="H91" s="86"/>
      <c r="I91" s="86"/>
      <c r="J91" s="87"/>
      <c r="K91" s="87"/>
      <c r="L91" s="87"/>
      <c r="M91" s="87"/>
      <c r="N91" s="390"/>
      <c r="O91" s="140"/>
      <c r="P91" s="140"/>
      <c r="Q91" s="140"/>
      <c r="R91" s="88"/>
      <c r="S91" s="140"/>
      <c r="T91" s="140"/>
      <c r="U91" s="140"/>
      <c r="V91" s="226"/>
    </row>
    <row r="92" spans="2:22" ht="23.1" customHeight="1">
      <c r="B92" s="9">
        <f t="shared" si="1"/>
        <v>87</v>
      </c>
      <c r="C92" s="137"/>
      <c r="D92" s="87"/>
      <c r="E92" s="88"/>
      <c r="F92" s="223"/>
      <c r="G92" s="87"/>
      <c r="H92" s="86"/>
      <c r="I92" s="86"/>
      <c r="J92" s="87"/>
      <c r="K92" s="87"/>
      <c r="L92" s="87"/>
      <c r="M92" s="87"/>
      <c r="N92" s="390"/>
      <c r="O92" s="140"/>
      <c r="P92" s="140"/>
      <c r="Q92" s="140"/>
      <c r="R92" s="88"/>
      <c r="S92" s="140"/>
      <c r="T92" s="140"/>
      <c r="U92" s="140"/>
      <c r="V92" s="226"/>
    </row>
    <row r="93" spans="2:22" ht="23.1" customHeight="1">
      <c r="B93" s="9">
        <f t="shared" si="1"/>
        <v>88</v>
      </c>
      <c r="C93" s="137"/>
      <c r="D93" s="87"/>
      <c r="E93" s="88"/>
      <c r="F93" s="223"/>
      <c r="G93" s="87"/>
      <c r="H93" s="86"/>
      <c r="I93" s="86"/>
      <c r="J93" s="87"/>
      <c r="K93" s="87"/>
      <c r="L93" s="87"/>
      <c r="M93" s="87"/>
      <c r="N93" s="390"/>
      <c r="O93" s="140"/>
      <c r="P93" s="140"/>
      <c r="Q93" s="140"/>
      <c r="R93" s="88"/>
      <c r="S93" s="140"/>
      <c r="T93" s="140"/>
      <c r="U93" s="140"/>
      <c r="V93" s="226"/>
    </row>
    <row r="94" spans="2:22" ht="23.1" customHeight="1">
      <c r="B94" s="9">
        <f t="shared" si="1"/>
        <v>89</v>
      </c>
      <c r="C94" s="137"/>
      <c r="D94" s="87"/>
      <c r="E94" s="88"/>
      <c r="F94" s="223"/>
      <c r="G94" s="87"/>
      <c r="H94" s="86"/>
      <c r="I94" s="86"/>
      <c r="J94" s="87"/>
      <c r="K94" s="87"/>
      <c r="L94" s="87"/>
      <c r="M94" s="87"/>
      <c r="N94" s="390"/>
      <c r="O94" s="140"/>
      <c r="P94" s="140"/>
      <c r="Q94" s="140"/>
      <c r="R94" s="88"/>
      <c r="S94" s="140"/>
      <c r="T94" s="140"/>
      <c r="U94" s="140"/>
      <c r="V94" s="226"/>
    </row>
    <row r="95" spans="2:22" ht="23.1" customHeight="1">
      <c r="B95" s="9">
        <f t="shared" si="1"/>
        <v>90</v>
      </c>
      <c r="C95" s="137"/>
      <c r="D95" s="87"/>
      <c r="E95" s="88"/>
      <c r="F95" s="223"/>
      <c r="G95" s="87"/>
      <c r="H95" s="86"/>
      <c r="I95" s="86"/>
      <c r="J95" s="87"/>
      <c r="K95" s="87"/>
      <c r="L95" s="87"/>
      <c r="M95" s="87"/>
      <c r="N95" s="390"/>
      <c r="O95" s="140"/>
      <c r="P95" s="140"/>
      <c r="Q95" s="140"/>
      <c r="R95" s="88"/>
      <c r="S95" s="140"/>
      <c r="T95" s="140"/>
      <c r="U95" s="140"/>
      <c r="V95" s="226"/>
    </row>
    <row r="96" spans="2:22" ht="23.1" customHeight="1">
      <c r="B96" s="9">
        <f t="shared" si="1"/>
        <v>91</v>
      </c>
      <c r="C96" s="137"/>
      <c r="D96" s="87"/>
      <c r="E96" s="88"/>
      <c r="F96" s="223"/>
      <c r="G96" s="87"/>
      <c r="H96" s="86"/>
      <c r="I96" s="86"/>
      <c r="J96" s="87"/>
      <c r="K96" s="87"/>
      <c r="L96" s="87"/>
      <c r="M96" s="87"/>
      <c r="N96" s="390"/>
      <c r="O96" s="140"/>
      <c r="P96" s="140"/>
      <c r="Q96" s="140"/>
      <c r="R96" s="88"/>
      <c r="S96" s="140"/>
      <c r="T96" s="140"/>
      <c r="U96" s="140"/>
      <c r="V96" s="226"/>
    </row>
    <row r="97" spans="2:22" ht="23.1" customHeight="1">
      <c r="B97" s="9">
        <f t="shared" si="1"/>
        <v>92</v>
      </c>
      <c r="C97" s="137"/>
      <c r="D97" s="87"/>
      <c r="E97" s="88"/>
      <c r="F97" s="223"/>
      <c r="G97" s="87"/>
      <c r="H97" s="86"/>
      <c r="I97" s="86"/>
      <c r="J97" s="87"/>
      <c r="K97" s="87"/>
      <c r="L97" s="87"/>
      <c r="M97" s="87"/>
      <c r="N97" s="390"/>
      <c r="O97" s="140"/>
      <c r="P97" s="140"/>
      <c r="Q97" s="140"/>
      <c r="R97" s="88"/>
      <c r="S97" s="140"/>
      <c r="T97" s="140"/>
      <c r="U97" s="140"/>
      <c r="V97" s="226"/>
    </row>
    <row r="98" spans="2:22" ht="23.1" customHeight="1">
      <c r="B98" s="9">
        <f t="shared" si="1"/>
        <v>93</v>
      </c>
      <c r="C98" s="137"/>
      <c r="D98" s="87"/>
      <c r="E98" s="88"/>
      <c r="F98" s="223"/>
      <c r="G98" s="87"/>
      <c r="H98" s="86"/>
      <c r="I98" s="86"/>
      <c r="J98" s="87"/>
      <c r="K98" s="87"/>
      <c r="L98" s="87"/>
      <c r="M98" s="87"/>
      <c r="N98" s="390"/>
      <c r="O98" s="140"/>
      <c r="P98" s="140"/>
      <c r="Q98" s="140"/>
      <c r="R98" s="88"/>
      <c r="S98" s="140"/>
      <c r="T98" s="140"/>
      <c r="U98" s="140"/>
      <c r="V98" s="226"/>
    </row>
    <row r="99" spans="2:22" ht="23.1" customHeight="1">
      <c r="B99" s="9">
        <f t="shared" si="1"/>
        <v>94</v>
      </c>
      <c r="C99" s="137"/>
      <c r="D99" s="87"/>
      <c r="E99" s="88"/>
      <c r="F99" s="223"/>
      <c r="G99" s="87"/>
      <c r="H99" s="86"/>
      <c r="I99" s="86"/>
      <c r="J99" s="87"/>
      <c r="K99" s="87"/>
      <c r="L99" s="87"/>
      <c r="M99" s="87"/>
      <c r="N99" s="390"/>
      <c r="O99" s="140"/>
      <c r="P99" s="140"/>
      <c r="Q99" s="140"/>
      <c r="R99" s="88"/>
      <c r="S99" s="140"/>
      <c r="T99" s="140"/>
      <c r="U99" s="140"/>
      <c r="V99" s="226"/>
    </row>
    <row r="100" spans="2:22" ht="23.1" customHeight="1">
      <c r="B100" s="9">
        <f t="shared" si="1"/>
        <v>95</v>
      </c>
      <c r="C100" s="137"/>
      <c r="D100" s="87"/>
      <c r="E100" s="88"/>
      <c r="F100" s="223"/>
      <c r="G100" s="87"/>
      <c r="H100" s="86"/>
      <c r="I100" s="86"/>
      <c r="J100" s="87"/>
      <c r="K100" s="87"/>
      <c r="L100" s="87"/>
      <c r="M100" s="87"/>
      <c r="N100" s="390"/>
      <c r="O100" s="140"/>
      <c r="P100" s="140"/>
      <c r="Q100" s="140"/>
      <c r="R100" s="88"/>
      <c r="S100" s="140"/>
      <c r="T100" s="140"/>
      <c r="U100" s="140"/>
      <c r="V100" s="226"/>
    </row>
    <row r="101" spans="2:22" ht="23.1" customHeight="1">
      <c r="B101" s="9">
        <f t="shared" si="1"/>
        <v>96</v>
      </c>
      <c r="C101" s="137"/>
      <c r="D101" s="87"/>
      <c r="E101" s="88"/>
      <c r="F101" s="223"/>
      <c r="G101" s="87"/>
      <c r="H101" s="86"/>
      <c r="I101" s="86"/>
      <c r="J101" s="87"/>
      <c r="K101" s="87"/>
      <c r="L101" s="87"/>
      <c r="M101" s="87"/>
      <c r="N101" s="390"/>
      <c r="O101" s="140"/>
      <c r="P101" s="140"/>
      <c r="Q101" s="140"/>
      <c r="R101" s="88"/>
      <c r="S101" s="140"/>
      <c r="T101" s="140"/>
      <c r="U101" s="140"/>
      <c r="V101" s="226"/>
    </row>
    <row r="102" spans="2:22" ht="23.1" customHeight="1">
      <c r="B102" s="9">
        <f t="shared" si="1"/>
        <v>97</v>
      </c>
      <c r="C102" s="137"/>
      <c r="D102" s="87"/>
      <c r="E102" s="88"/>
      <c r="F102" s="223"/>
      <c r="G102" s="87"/>
      <c r="H102" s="86"/>
      <c r="I102" s="86"/>
      <c r="J102" s="87"/>
      <c r="K102" s="87"/>
      <c r="L102" s="87"/>
      <c r="M102" s="87"/>
      <c r="N102" s="390"/>
      <c r="O102" s="140"/>
      <c r="P102" s="140"/>
      <c r="Q102" s="140"/>
      <c r="R102" s="88"/>
      <c r="S102" s="140"/>
      <c r="T102" s="140"/>
      <c r="U102" s="140"/>
      <c r="V102" s="226"/>
    </row>
    <row r="103" spans="2:22" ht="23.1" customHeight="1">
      <c r="B103" s="9">
        <f t="shared" si="1"/>
        <v>98</v>
      </c>
      <c r="C103" s="137"/>
      <c r="D103" s="87"/>
      <c r="E103" s="88"/>
      <c r="F103" s="223"/>
      <c r="G103" s="87"/>
      <c r="H103" s="86"/>
      <c r="I103" s="86"/>
      <c r="J103" s="87"/>
      <c r="K103" s="87"/>
      <c r="L103" s="87"/>
      <c r="M103" s="87"/>
      <c r="N103" s="390"/>
      <c r="O103" s="140"/>
      <c r="P103" s="140"/>
      <c r="Q103" s="140"/>
      <c r="R103" s="88"/>
      <c r="S103" s="140"/>
      <c r="T103" s="140"/>
      <c r="U103" s="140"/>
      <c r="V103" s="226"/>
    </row>
    <row r="104" spans="2:22" ht="23.1" customHeight="1">
      <c r="B104" s="9">
        <f t="shared" si="1"/>
        <v>99</v>
      </c>
      <c r="C104" s="137"/>
      <c r="D104" s="87"/>
      <c r="E104" s="88"/>
      <c r="F104" s="223"/>
      <c r="G104" s="87"/>
      <c r="H104" s="86"/>
      <c r="I104" s="86"/>
      <c r="J104" s="87"/>
      <c r="K104" s="87"/>
      <c r="L104" s="87"/>
      <c r="M104" s="87"/>
      <c r="N104" s="390"/>
      <c r="O104" s="140"/>
      <c r="P104" s="140"/>
      <c r="Q104" s="140"/>
      <c r="R104" s="88"/>
      <c r="S104" s="140"/>
      <c r="T104" s="140"/>
      <c r="U104" s="140"/>
      <c r="V104" s="226"/>
    </row>
    <row r="105" spans="2:22" ht="23.1" customHeight="1">
      <c r="B105" s="9">
        <f t="shared" si="1"/>
        <v>100</v>
      </c>
      <c r="C105" s="137"/>
      <c r="D105" s="87"/>
      <c r="E105" s="88"/>
      <c r="F105" s="223"/>
      <c r="G105" s="87"/>
      <c r="H105" s="86"/>
      <c r="I105" s="86"/>
      <c r="J105" s="87"/>
      <c r="K105" s="87"/>
      <c r="L105" s="87"/>
      <c r="M105" s="87"/>
      <c r="N105" s="390"/>
      <c r="O105" s="140"/>
      <c r="P105" s="140"/>
      <c r="Q105" s="140"/>
      <c r="R105" s="88"/>
      <c r="S105" s="140"/>
      <c r="T105" s="140"/>
      <c r="U105" s="140"/>
      <c r="V105" s="226"/>
    </row>
    <row r="106" spans="2:22" ht="23.1" customHeight="1">
      <c r="B106" s="9">
        <f t="shared" si="1"/>
        <v>101</v>
      </c>
      <c r="C106" s="137"/>
      <c r="D106" s="87"/>
      <c r="E106" s="88"/>
      <c r="F106" s="223"/>
      <c r="G106" s="87"/>
      <c r="H106" s="86"/>
      <c r="I106" s="86"/>
      <c r="J106" s="87"/>
      <c r="K106" s="87"/>
      <c r="L106" s="87"/>
      <c r="M106" s="87"/>
      <c r="N106" s="390"/>
      <c r="O106" s="140"/>
      <c r="P106" s="140"/>
      <c r="Q106" s="140"/>
      <c r="R106" s="88"/>
      <c r="S106" s="140"/>
      <c r="T106" s="140"/>
      <c r="U106" s="140"/>
      <c r="V106" s="226"/>
    </row>
    <row r="107" spans="2:22" ht="23.1" customHeight="1">
      <c r="B107" s="9">
        <f t="shared" si="1"/>
        <v>102</v>
      </c>
      <c r="C107" s="137"/>
      <c r="D107" s="87"/>
      <c r="E107" s="88"/>
      <c r="F107" s="223"/>
      <c r="G107" s="87"/>
      <c r="H107" s="86"/>
      <c r="I107" s="86"/>
      <c r="J107" s="87"/>
      <c r="K107" s="87"/>
      <c r="L107" s="87"/>
      <c r="M107" s="87"/>
      <c r="N107" s="390"/>
      <c r="O107" s="140"/>
      <c r="P107" s="140"/>
      <c r="Q107" s="140"/>
      <c r="R107" s="88"/>
      <c r="S107" s="140"/>
      <c r="T107" s="140"/>
      <c r="U107" s="140"/>
      <c r="V107" s="226"/>
    </row>
    <row r="108" spans="2:22" ht="23.1" customHeight="1">
      <c r="B108" s="9">
        <f t="shared" si="1"/>
        <v>103</v>
      </c>
      <c r="C108" s="137"/>
      <c r="D108" s="87"/>
      <c r="E108" s="88"/>
      <c r="F108" s="223"/>
      <c r="G108" s="87"/>
      <c r="H108" s="86"/>
      <c r="I108" s="86"/>
      <c r="J108" s="87"/>
      <c r="K108" s="87"/>
      <c r="L108" s="87"/>
      <c r="M108" s="87"/>
      <c r="N108" s="390"/>
      <c r="O108" s="140"/>
      <c r="P108" s="140"/>
      <c r="Q108" s="140"/>
      <c r="R108" s="88"/>
      <c r="S108" s="140"/>
      <c r="T108" s="140"/>
      <c r="U108" s="140"/>
      <c r="V108" s="226"/>
    </row>
    <row r="109" spans="2:22" ht="23.1" customHeight="1">
      <c r="B109" s="9">
        <f t="shared" si="1"/>
        <v>104</v>
      </c>
      <c r="C109" s="137"/>
      <c r="D109" s="87"/>
      <c r="E109" s="88"/>
      <c r="F109" s="223"/>
      <c r="G109" s="87"/>
      <c r="H109" s="86"/>
      <c r="I109" s="86"/>
      <c r="J109" s="87"/>
      <c r="K109" s="87"/>
      <c r="L109" s="87"/>
      <c r="M109" s="87"/>
      <c r="N109" s="390"/>
      <c r="O109" s="140"/>
      <c r="P109" s="140"/>
      <c r="Q109" s="140"/>
      <c r="R109" s="88"/>
      <c r="S109" s="140"/>
      <c r="T109" s="140"/>
      <c r="U109" s="140"/>
      <c r="V109" s="226"/>
    </row>
    <row r="110" spans="2:22" ht="23.1" customHeight="1">
      <c r="B110" s="9">
        <f t="shared" si="1"/>
        <v>105</v>
      </c>
      <c r="C110" s="137"/>
      <c r="D110" s="87"/>
      <c r="E110" s="88"/>
      <c r="F110" s="223"/>
      <c r="G110" s="87"/>
      <c r="H110" s="86"/>
      <c r="I110" s="86"/>
      <c r="J110" s="87"/>
      <c r="K110" s="87"/>
      <c r="L110" s="87"/>
      <c r="M110" s="87"/>
      <c r="N110" s="390"/>
      <c r="O110" s="140"/>
      <c r="P110" s="140"/>
      <c r="Q110" s="140"/>
      <c r="R110" s="88"/>
      <c r="S110" s="140"/>
      <c r="T110" s="140"/>
      <c r="U110" s="140"/>
      <c r="V110" s="226"/>
    </row>
    <row r="111" spans="2:22" ht="23.1" customHeight="1">
      <c r="B111" s="9">
        <f t="shared" si="1"/>
        <v>106</v>
      </c>
      <c r="C111" s="137"/>
      <c r="D111" s="87"/>
      <c r="E111" s="88"/>
      <c r="F111" s="223"/>
      <c r="G111" s="87"/>
      <c r="H111" s="86"/>
      <c r="I111" s="86"/>
      <c r="J111" s="87"/>
      <c r="K111" s="87"/>
      <c r="L111" s="87"/>
      <c r="M111" s="87"/>
      <c r="N111" s="390"/>
      <c r="O111" s="140"/>
      <c r="P111" s="140"/>
      <c r="Q111" s="140"/>
      <c r="R111" s="88"/>
      <c r="S111" s="140"/>
      <c r="T111" s="140"/>
      <c r="U111" s="140"/>
      <c r="V111" s="226"/>
    </row>
    <row r="112" spans="2:22" ht="23.1" customHeight="1">
      <c r="B112" s="9">
        <f t="shared" si="1"/>
        <v>107</v>
      </c>
      <c r="C112" s="137"/>
      <c r="D112" s="87"/>
      <c r="E112" s="88"/>
      <c r="F112" s="223"/>
      <c r="G112" s="87"/>
      <c r="H112" s="86"/>
      <c r="I112" s="86"/>
      <c r="J112" s="87"/>
      <c r="K112" s="87"/>
      <c r="L112" s="87"/>
      <c r="M112" s="87"/>
      <c r="N112" s="390"/>
      <c r="O112" s="140"/>
      <c r="P112" s="140"/>
      <c r="Q112" s="140"/>
      <c r="R112" s="88"/>
      <c r="S112" s="140"/>
      <c r="T112" s="140"/>
      <c r="U112" s="140"/>
      <c r="V112" s="226"/>
    </row>
    <row r="113" spans="2:22" ht="23.1" customHeight="1">
      <c r="B113" s="9">
        <f t="shared" si="1"/>
        <v>108</v>
      </c>
      <c r="C113" s="137"/>
      <c r="D113" s="87"/>
      <c r="E113" s="88"/>
      <c r="F113" s="223"/>
      <c r="G113" s="87"/>
      <c r="H113" s="86"/>
      <c r="I113" s="86"/>
      <c r="J113" s="87"/>
      <c r="K113" s="87"/>
      <c r="L113" s="87"/>
      <c r="M113" s="87"/>
      <c r="N113" s="390"/>
      <c r="O113" s="140"/>
      <c r="P113" s="140"/>
      <c r="Q113" s="140"/>
      <c r="R113" s="88"/>
      <c r="S113" s="140"/>
      <c r="T113" s="140"/>
      <c r="U113" s="140"/>
      <c r="V113" s="226"/>
    </row>
    <row r="114" spans="2:22" ht="23.1" customHeight="1">
      <c r="B114" s="9">
        <f t="shared" si="1"/>
        <v>109</v>
      </c>
      <c r="C114" s="137"/>
      <c r="D114" s="87"/>
      <c r="E114" s="88"/>
      <c r="F114" s="223"/>
      <c r="G114" s="87"/>
      <c r="H114" s="86"/>
      <c r="I114" s="86"/>
      <c r="J114" s="87"/>
      <c r="K114" s="87"/>
      <c r="L114" s="87"/>
      <c r="M114" s="87"/>
      <c r="N114" s="390"/>
      <c r="O114" s="140"/>
      <c r="P114" s="140"/>
      <c r="Q114" s="140"/>
      <c r="R114" s="88"/>
      <c r="S114" s="140"/>
      <c r="T114" s="140"/>
      <c r="U114" s="140"/>
      <c r="V114" s="226"/>
    </row>
    <row r="115" spans="2:22" ht="23.1" customHeight="1">
      <c r="B115" s="9">
        <f t="shared" si="1"/>
        <v>110</v>
      </c>
      <c r="C115" s="137"/>
      <c r="D115" s="87"/>
      <c r="E115" s="88"/>
      <c r="F115" s="223"/>
      <c r="G115" s="87"/>
      <c r="H115" s="86"/>
      <c r="I115" s="86"/>
      <c r="J115" s="87"/>
      <c r="K115" s="87"/>
      <c r="L115" s="87"/>
      <c r="M115" s="87"/>
      <c r="N115" s="390"/>
      <c r="O115" s="140"/>
      <c r="P115" s="140"/>
      <c r="Q115" s="140"/>
      <c r="R115" s="88"/>
      <c r="S115" s="140"/>
      <c r="T115" s="140"/>
      <c r="U115" s="140"/>
      <c r="V115" s="226"/>
    </row>
    <row r="116" spans="2:22" ht="23.1" customHeight="1">
      <c r="B116" s="9">
        <f t="shared" si="1"/>
        <v>111</v>
      </c>
      <c r="C116" s="137"/>
      <c r="D116" s="87"/>
      <c r="E116" s="88"/>
      <c r="F116" s="223"/>
      <c r="G116" s="87"/>
      <c r="H116" s="86"/>
      <c r="I116" s="86"/>
      <c r="J116" s="87"/>
      <c r="K116" s="87"/>
      <c r="L116" s="87"/>
      <c r="M116" s="87"/>
      <c r="N116" s="390"/>
      <c r="O116" s="140"/>
      <c r="P116" s="140"/>
      <c r="Q116" s="140"/>
      <c r="R116" s="88"/>
      <c r="S116" s="140"/>
      <c r="T116" s="140"/>
      <c r="U116" s="140"/>
      <c r="V116" s="226"/>
    </row>
    <row r="117" spans="2:22" ht="23.1" customHeight="1">
      <c r="B117" s="9">
        <f t="shared" si="1"/>
        <v>112</v>
      </c>
      <c r="C117" s="137"/>
      <c r="D117" s="87"/>
      <c r="E117" s="88"/>
      <c r="F117" s="223"/>
      <c r="G117" s="87"/>
      <c r="H117" s="86"/>
      <c r="I117" s="86"/>
      <c r="J117" s="87"/>
      <c r="K117" s="87"/>
      <c r="L117" s="87"/>
      <c r="M117" s="87"/>
      <c r="N117" s="390"/>
      <c r="O117" s="140"/>
      <c r="P117" s="140"/>
      <c r="Q117" s="140"/>
      <c r="R117" s="88"/>
      <c r="S117" s="140"/>
      <c r="T117" s="140"/>
      <c r="U117" s="140"/>
      <c r="V117" s="226"/>
    </row>
    <row r="118" spans="2:22" ht="23.1" customHeight="1">
      <c r="B118" s="9">
        <f t="shared" si="1"/>
        <v>113</v>
      </c>
      <c r="C118" s="137"/>
      <c r="D118" s="87"/>
      <c r="E118" s="88"/>
      <c r="F118" s="223"/>
      <c r="G118" s="87"/>
      <c r="H118" s="86"/>
      <c r="I118" s="86"/>
      <c r="J118" s="87"/>
      <c r="K118" s="87"/>
      <c r="L118" s="87"/>
      <c r="M118" s="87"/>
      <c r="N118" s="390"/>
      <c r="O118" s="140"/>
      <c r="P118" s="140"/>
      <c r="Q118" s="140"/>
      <c r="R118" s="88"/>
      <c r="S118" s="140"/>
      <c r="T118" s="140"/>
      <c r="U118" s="140"/>
      <c r="V118" s="226"/>
    </row>
    <row r="119" spans="2:22" ht="23.1" customHeight="1">
      <c r="B119" s="9">
        <f t="shared" si="1"/>
        <v>114</v>
      </c>
      <c r="C119" s="137"/>
      <c r="D119" s="87"/>
      <c r="E119" s="88"/>
      <c r="F119" s="223"/>
      <c r="G119" s="87"/>
      <c r="H119" s="86"/>
      <c r="I119" s="86"/>
      <c r="J119" s="87"/>
      <c r="K119" s="87"/>
      <c r="L119" s="87"/>
      <c r="M119" s="87"/>
      <c r="N119" s="390"/>
      <c r="O119" s="140"/>
      <c r="P119" s="140"/>
      <c r="Q119" s="140"/>
      <c r="R119" s="88"/>
      <c r="S119" s="140"/>
      <c r="T119" s="140"/>
      <c r="U119" s="140"/>
      <c r="V119" s="226"/>
    </row>
    <row r="120" spans="2:22" ht="23.1" customHeight="1">
      <c r="B120" s="9">
        <f t="shared" si="1"/>
        <v>115</v>
      </c>
      <c r="C120" s="137"/>
      <c r="D120" s="87"/>
      <c r="E120" s="88"/>
      <c r="F120" s="223"/>
      <c r="G120" s="87"/>
      <c r="H120" s="86"/>
      <c r="I120" s="86"/>
      <c r="J120" s="87"/>
      <c r="K120" s="87"/>
      <c r="L120" s="87"/>
      <c r="M120" s="87"/>
      <c r="N120" s="390"/>
      <c r="O120" s="140"/>
      <c r="P120" s="140"/>
      <c r="Q120" s="140"/>
      <c r="R120" s="88"/>
      <c r="S120" s="140"/>
      <c r="T120" s="140"/>
      <c r="U120" s="140"/>
      <c r="V120" s="226"/>
    </row>
    <row r="121" spans="2:22" ht="23.1" customHeight="1">
      <c r="B121" s="9">
        <f t="shared" si="1"/>
        <v>116</v>
      </c>
      <c r="C121" s="137"/>
      <c r="D121" s="87"/>
      <c r="E121" s="88"/>
      <c r="F121" s="223"/>
      <c r="G121" s="87"/>
      <c r="H121" s="86"/>
      <c r="I121" s="86"/>
      <c r="J121" s="87"/>
      <c r="K121" s="87"/>
      <c r="L121" s="87"/>
      <c r="M121" s="87"/>
      <c r="N121" s="390"/>
      <c r="O121" s="140"/>
      <c r="P121" s="140"/>
      <c r="Q121" s="140"/>
      <c r="R121" s="88"/>
      <c r="S121" s="140"/>
      <c r="T121" s="140"/>
      <c r="U121" s="140"/>
      <c r="V121" s="226"/>
    </row>
    <row r="122" spans="2:22" ht="23.1" customHeight="1">
      <c r="B122" s="9">
        <f t="shared" si="1"/>
        <v>117</v>
      </c>
      <c r="C122" s="137"/>
      <c r="D122" s="87"/>
      <c r="E122" s="88"/>
      <c r="F122" s="223"/>
      <c r="G122" s="87"/>
      <c r="H122" s="86"/>
      <c r="I122" s="86"/>
      <c r="J122" s="87"/>
      <c r="K122" s="87"/>
      <c r="L122" s="87"/>
      <c r="M122" s="87"/>
      <c r="N122" s="390"/>
      <c r="O122" s="140"/>
      <c r="P122" s="140"/>
      <c r="Q122" s="140"/>
      <c r="R122" s="88"/>
      <c r="S122" s="140"/>
      <c r="T122" s="140"/>
      <c r="U122" s="140"/>
      <c r="V122" s="226"/>
    </row>
    <row r="123" spans="2:22" ht="23.1" customHeight="1">
      <c r="B123" s="9">
        <f t="shared" si="1"/>
        <v>118</v>
      </c>
      <c r="C123" s="137"/>
      <c r="D123" s="87"/>
      <c r="E123" s="88"/>
      <c r="F123" s="223"/>
      <c r="G123" s="87"/>
      <c r="H123" s="86"/>
      <c r="I123" s="86"/>
      <c r="J123" s="87"/>
      <c r="K123" s="87"/>
      <c r="L123" s="87"/>
      <c r="M123" s="87"/>
      <c r="N123" s="390"/>
      <c r="O123" s="140"/>
      <c r="P123" s="140"/>
      <c r="Q123" s="140"/>
      <c r="R123" s="88"/>
      <c r="S123" s="140"/>
      <c r="T123" s="140"/>
      <c r="U123" s="140"/>
      <c r="V123" s="226"/>
    </row>
    <row r="124" spans="2:22" ht="23.1" customHeight="1">
      <c r="B124" s="9">
        <f t="shared" si="1"/>
        <v>119</v>
      </c>
      <c r="C124" s="137"/>
      <c r="D124" s="87"/>
      <c r="E124" s="88"/>
      <c r="F124" s="223"/>
      <c r="G124" s="87"/>
      <c r="H124" s="86"/>
      <c r="I124" s="86"/>
      <c r="J124" s="87"/>
      <c r="K124" s="87"/>
      <c r="L124" s="87"/>
      <c r="M124" s="87"/>
      <c r="N124" s="390"/>
      <c r="O124" s="140"/>
      <c r="P124" s="140"/>
      <c r="Q124" s="140"/>
      <c r="R124" s="88"/>
      <c r="S124" s="140"/>
      <c r="T124" s="140"/>
      <c r="U124" s="140"/>
      <c r="V124" s="226"/>
    </row>
    <row r="125" spans="2:22" ht="23.1" customHeight="1">
      <c r="B125" s="9">
        <f t="shared" si="1"/>
        <v>120</v>
      </c>
      <c r="C125" s="137"/>
      <c r="D125" s="87"/>
      <c r="E125" s="88"/>
      <c r="F125" s="223"/>
      <c r="G125" s="87"/>
      <c r="H125" s="86"/>
      <c r="I125" s="86"/>
      <c r="J125" s="87"/>
      <c r="K125" s="87"/>
      <c r="L125" s="87"/>
      <c r="M125" s="87"/>
      <c r="N125" s="390"/>
      <c r="O125" s="140"/>
      <c r="P125" s="140"/>
      <c r="Q125" s="140"/>
      <c r="R125" s="88"/>
      <c r="S125" s="140"/>
      <c r="T125" s="140"/>
      <c r="U125" s="140"/>
      <c r="V125" s="226"/>
    </row>
    <row r="126" spans="2:22" ht="23.1" customHeight="1">
      <c r="B126" s="9">
        <f t="shared" si="1"/>
        <v>121</v>
      </c>
      <c r="C126" s="137"/>
      <c r="D126" s="87"/>
      <c r="E126" s="88"/>
      <c r="F126" s="223"/>
      <c r="G126" s="87"/>
      <c r="H126" s="86"/>
      <c r="I126" s="86"/>
      <c r="J126" s="87"/>
      <c r="K126" s="87"/>
      <c r="L126" s="87"/>
      <c r="M126" s="87"/>
      <c r="N126" s="390"/>
      <c r="O126" s="140"/>
      <c r="P126" s="140"/>
      <c r="Q126" s="140"/>
      <c r="R126" s="88"/>
      <c r="S126" s="140"/>
      <c r="T126" s="140"/>
      <c r="U126" s="140"/>
      <c r="V126" s="226"/>
    </row>
    <row r="127" spans="2:22" ht="23.1" customHeight="1">
      <c r="B127" s="9">
        <f t="shared" si="1"/>
        <v>122</v>
      </c>
      <c r="C127" s="137"/>
      <c r="D127" s="87"/>
      <c r="E127" s="88"/>
      <c r="F127" s="223"/>
      <c r="G127" s="87"/>
      <c r="H127" s="86"/>
      <c r="I127" s="86"/>
      <c r="J127" s="87"/>
      <c r="K127" s="87"/>
      <c r="L127" s="87"/>
      <c r="M127" s="87"/>
      <c r="N127" s="390"/>
      <c r="O127" s="140"/>
      <c r="P127" s="140"/>
      <c r="Q127" s="140"/>
      <c r="R127" s="88"/>
      <c r="S127" s="140"/>
      <c r="T127" s="140"/>
      <c r="U127" s="140"/>
      <c r="V127" s="226"/>
    </row>
    <row r="128" spans="2:22" ht="23.1" customHeight="1">
      <c r="B128" s="9">
        <f t="shared" si="1"/>
        <v>123</v>
      </c>
      <c r="C128" s="137"/>
      <c r="D128" s="87"/>
      <c r="E128" s="88"/>
      <c r="F128" s="223"/>
      <c r="G128" s="87"/>
      <c r="H128" s="86"/>
      <c r="I128" s="86"/>
      <c r="J128" s="87"/>
      <c r="K128" s="87"/>
      <c r="L128" s="87"/>
      <c r="M128" s="87"/>
      <c r="N128" s="390"/>
      <c r="O128" s="140"/>
      <c r="P128" s="140"/>
      <c r="Q128" s="140"/>
      <c r="R128" s="88"/>
      <c r="S128" s="140"/>
      <c r="T128" s="140"/>
      <c r="U128" s="140"/>
      <c r="V128" s="226"/>
    </row>
    <row r="129" spans="2:22" ht="23.1" customHeight="1">
      <c r="B129" s="9">
        <f t="shared" si="1"/>
        <v>124</v>
      </c>
      <c r="C129" s="137"/>
      <c r="D129" s="87"/>
      <c r="E129" s="88"/>
      <c r="F129" s="223"/>
      <c r="G129" s="87"/>
      <c r="H129" s="86"/>
      <c r="I129" s="86"/>
      <c r="J129" s="87"/>
      <c r="K129" s="87"/>
      <c r="L129" s="87"/>
      <c r="M129" s="87"/>
      <c r="N129" s="390"/>
      <c r="O129" s="140"/>
      <c r="P129" s="140"/>
      <c r="Q129" s="140"/>
      <c r="R129" s="88"/>
      <c r="S129" s="140"/>
      <c r="T129" s="140"/>
      <c r="U129" s="140"/>
      <c r="V129" s="226"/>
    </row>
    <row r="130" spans="2:22" ht="23.1" customHeight="1">
      <c r="B130" s="9">
        <f t="shared" si="1"/>
        <v>125</v>
      </c>
      <c r="C130" s="137"/>
      <c r="D130" s="87"/>
      <c r="E130" s="88"/>
      <c r="F130" s="223"/>
      <c r="G130" s="87"/>
      <c r="H130" s="86"/>
      <c r="I130" s="86"/>
      <c r="J130" s="87"/>
      <c r="K130" s="87"/>
      <c r="L130" s="87"/>
      <c r="M130" s="87"/>
      <c r="N130" s="390"/>
      <c r="O130" s="140"/>
      <c r="P130" s="140"/>
      <c r="Q130" s="140"/>
      <c r="R130" s="88"/>
      <c r="S130" s="140"/>
      <c r="T130" s="140"/>
      <c r="U130" s="140"/>
      <c r="V130" s="226"/>
    </row>
    <row r="131" spans="2:22" ht="23.1" customHeight="1">
      <c r="B131" s="9">
        <f t="shared" si="1"/>
        <v>126</v>
      </c>
      <c r="C131" s="137"/>
      <c r="D131" s="87"/>
      <c r="E131" s="88"/>
      <c r="F131" s="223"/>
      <c r="G131" s="87"/>
      <c r="H131" s="86"/>
      <c r="I131" s="86"/>
      <c r="J131" s="87"/>
      <c r="K131" s="87"/>
      <c r="L131" s="87"/>
      <c r="M131" s="87"/>
      <c r="N131" s="390"/>
      <c r="O131" s="140"/>
      <c r="P131" s="140"/>
      <c r="Q131" s="140"/>
      <c r="R131" s="88"/>
      <c r="S131" s="140"/>
      <c r="T131" s="140"/>
      <c r="U131" s="140"/>
      <c r="V131" s="226"/>
    </row>
    <row r="132" spans="2:22" ht="23.1" customHeight="1">
      <c r="B132" s="9">
        <f t="shared" si="1"/>
        <v>127</v>
      </c>
      <c r="C132" s="137"/>
      <c r="D132" s="87"/>
      <c r="E132" s="88"/>
      <c r="F132" s="223"/>
      <c r="G132" s="87"/>
      <c r="H132" s="86"/>
      <c r="I132" s="86"/>
      <c r="J132" s="87"/>
      <c r="K132" s="87"/>
      <c r="L132" s="87"/>
      <c r="M132" s="87"/>
      <c r="N132" s="390"/>
      <c r="O132" s="140"/>
      <c r="P132" s="140"/>
      <c r="Q132" s="140"/>
      <c r="R132" s="88"/>
      <c r="S132" s="140"/>
      <c r="T132" s="140"/>
      <c r="U132" s="140"/>
      <c r="V132" s="226"/>
    </row>
    <row r="133" spans="2:22" ht="23.1" customHeight="1">
      <c r="B133" s="9">
        <f t="shared" si="1"/>
        <v>128</v>
      </c>
      <c r="C133" s="137"/>
      <c r="D133" s="87"/>
      <c r="E133" s="88"/>
      <c r="F133" s="223"/>
      <c r="G133" s="87"/>
      <c r="H133" s="86"/>
      <c r="I133" s="86"/>
      <c r="J133" s="87"/>
      <c r="K133" s="87"/>
      <c r="L133" s="87"/>
      <c r="M133" s="87"/>
      <c r="N133" s="390"/>
      <c r="O133" s="140"/>
      <c r="P133" s="140"/>
      <c r="Q133" s="140"/>
      <c r="R133" s="88"/>
      <c r="S133" s="140"/>
      <c r="T133" s="140"/>
      <c r="U133" s="140"/>
      <c r="V133" s="226"/>
    </row>
    <row r="134" spans="2:22" ht="23.1" customHeight="1">
      <c r="B134" s="9">
        <f t="shared" si="1"/>
        <v>129</v>
      </c>
      <c r="C134" s="137"/>
      <c r="D134" s="87"/>
      <c r="E134" s="88"/>
      <c r="F134" s="223"/>
      <c r="G134" s="87"/>
      <c r="H134" s="86"/>
      <c r="I134" s="86"/>
      <c r="J134" s="87"/>
      <c r="K134" s="87"/>
      <c r="L134" s="87"/>
      <c r="M134" s="87"/>
      <c r="N134" s="390"/>
      <c r="O134" s="140"/>
      <c r="P134" s="140"/>
      <c r="Q134" s="140"/>
      <c r="R134" s="88"/>
      <c r="S134" s="140"/>
      <c r="T134" s="140"/>
      <c r="U134" s="140"/>
      <c r="V134" s="226"/>
    </row>
    <row r="135" spans="2:22" ht="23.1" customHeight="1">
      <c r="B135" s="9">
        <f t="shared" si="1"/>
        <v>130</v>
      </c>
      <c r="C135" s="137"/>
      <c r="D135" s="87"/>
      <c r="E135" s="88"/>
      <c r="F135" s="223"/>
      <c r="G135" s="87"/>
      <c r="H135" s="86"/>
      <c r="I135" s="86"/>
      <c r="J135" s="87"/>
      <c r="K135" s="87"/>
      <c r="L135" s="87"/>
      <c r="M135" s="87"/>
      <c r="N135" s="390"/>
      <c r="O135" s="140"/>
      <c r="P135" s="140"/>
      <c r="Q135" s="140"/>
      <c r="R135" s="88"/>
      <c r="S135" s="140"/>
      <c r="T135" s="140"/>
      <c r="U135" s="140"/>
      <c r="V135" s="226"/>
    </row>
    <row r="136" spans="2:22" ht="23.1" customHeight="1">
      <c r="B136" s="9">
        <f t="shared" ref="B136:B155" si="2">B135+1</f>
        <v>131</v>
      </c>
      <c r="C136" s="137"/>
      <c r="D136" s="87"/>
      <c r="E136" s="88"/>
      <c r="F136" s="223"/>
      <c r="G136" s="87"/>
      <c r="H136" s="86"/>
      <c r="I136" s="86"/>
      <c r="J136" s="87"/>
      <c r="K136" s="87"/>
      <c r="L136" s="87"/>
      <c r="M136" s="87"/>
      <c r="N136" s="390"/>
      <c r="O136" s="140"/>
      <c r="P136" s="140"/>
      <c r="Q136" s="140"/>
      <c r="R136" s="88"/>
      <c r="S136" s="140"/>
      <c r="T136" s="140"/>
      <c r="U136" s="140"/>
      <c r="V136" s="226"/>
    </row>
    <row r="137" spans="2:22" ht="23.1" customHeight="1">
      <c r="B137" s="9">
        <f t="shared" si="2"/>
        <v>132</v>
      </c>
      <c r="C137" s="137"/>
      <c r="D137" s="87"/>
      <c r="E137" s="88"/>
      <c r="F137" s="223"/>
      <c r="G137" s="87"/>
      <c r="H137" s="86"/>
      <c r="I137" s="86"/>
      <c r="J137" s="87"/>
      <c r="K137" s="87"/>
      <c r="L137" s="87"/>
      <c r="M137" s="87"/>
      <c r="N137" s="390"/>
      <c r="O137" s="140"/>
      <c r="P137" s="140"/>
      <c r="Q137" s="140"/>
      <c r="R137" s="88"/>
      <c r="S137" s="140"/>
      <c r="T137" s="140"/>
      <c r="U137" s="140"/>
      <c r="V137" s="226"/>
    </row>
    <row r="138" spans="2:22" ht="23.1" customHeight="1">
      <c r="B138" s="9">
        <f t="shared" si="2"/>
        <v>133</v>
      </c>
      <c r="C138" s="137"/>
      <c r="D138" s="87"/>
      <c r="E138" s="88"/>
      <c r="F138" s="223"/>
      <c r="G138" s="87"/>
      <c r="H138" s="86"/>
      <c r="I138" s="86"/>
      <c r="J138" s="87"/>
      <c r="K138" s="87"/>
      <c r="L138" s="87"/>
      <c r="M138" s="87"/>
      <c r="N138" s="390"/>
      <c r="O138" s="140"/>
      <c r="P138" s="140"/>
      <c r="Q138" s="140"/>
      <c r="R138" s="88"/>
      <c r="S138" s="140"/>
      <c r="T138" s="140"/>
      <c r="U138" s="140"/>
      <c r="V138" s="226"/>
    </row>
    <row r="139" spans="2:22" ht="23.1" customHeight="1">
      <c r="B139" s="9">
        <f t="shared" si="2"/>
        <v>134</v>
      </c>
      <c r="C139" s="137"/>
      <c r="D139" s="87"/>
      <c r="E139" s="88"/>
      <c r="F139" s="223"/>
      <c r="G139" s="87"/>
      <c r="H139" s="86"/>
      <c r="I139" s="86"/>
      <c r="J139" s="87"/>
      <c r="K139" s="87"/>
      <c r="L139" s="87"/>
      <c r="M139" s="87"/>
      <c r="N139" s="390"/>
      <c r="O139" s="140"/>
      <c r="P139" s="140"/>
      <c r="Q139" s="140"/>
      <c r="R139" s="88"/>
      <c r="S139" s="140"/>
      <c r="T139" s="140"/>
      <c r="U139" s="140"/>
      <c r="V139" s="226"/>
    </row>
    <row r="140" spans="2:22" ht="23.1" customHeight="1">
      <c r="B140" s="9">
        <f t="shared" si="2"/>
        <v>135</v>
      </c>
      <c r="C140" s="137"/>
      <c r="D140" s="87"/>
      <c r="E140" s="88"/>
      <c r="F140" s="223"/>
      <c r="G140" s="87"/>
      <c r="H140" s="86"/>
      <c r="I140" s="86"/>
      <c r="J140" s="87"/>
      <c r="K140" s="87"/>
      <c r="L140" s="87"/>
      <c r="M140" s="87"/>
      <c r="N140" s="390"/>
      <c r="O140" s="140"/>
      <c r="P140" s="140"/>
      <c r="Q140" s="140"/>
      <c r="R140" s="88"/>
      <c r="S140" s="140"/>
      <c r="T140" s="140"/>
      <c r="U140" s="140"/>
      <c r="V140" s="226"/>
    </row>
    <row r="141" spans="2:22" ht="23.1" customHeight="1">
      <c r="B141" s="9">
        <f t="shared" si="2"/>
        <v>136</v>
      </c>
      <c r="C141" s="137"/>
      <c r="D141" s="87"/>
      <c r="E141" s="88"/>
      <c r="F141" s="223"/>
      <c r="G141" s="87"/>
      <c r="H141" s="86"/>
      <c r="I141" s="86"/>
      <c r="J141" s="87"/>
      <c r="K141" s="87"/>
      <c r="L141" s="87"/>
      <c r="M141" s="87"/>
      <c r="N141" s="390"/>
      <c r="O141" s="140"/>
      <c r="P141" s="140"/>
      <c r="Q141" s="140"/>
      <c r="R141" s="88"/>
      <c r="S141" s="140"/>
      <c r="T141" s="140"/>
      <c r="U141" s="140"/>
      <c r="V141" s="226"/>
    </row>
    <row r="142" spans="2:22" ht="23.1" customHeight="1">
      <c r="B142" s="9">
        <f t="shared" si="2"/>
        <v>137</v>
      </c>
      <c r="C142" s="137"/>
      <c r="D142" s="87"/>
      <c r="E142" s="88"/>
      <c r="F142" s="223"/>
      <c r="G142" s="87"/>
      <c r="H142" s="86"/>
      <c r="I142" s="86"/>
      <c r="J142" s="87"/>
      <c r="K142" s="87"/>
      <c r="L142" s="87"/>
      <c r="M142" s="87"/>
      <c r="N142" s="390"/>
      <c r="O142" s="140"/>
      <c r="P142" s="140"/>
      <c r="Q142" s="140"/>
      <c r="R142" s="88"/>
      <c r="S142" s="140"/>
      <c r="T142" s="140"/>
      <c r="U142" s="140"/>
      <c r="V142" s="226"/>
    </row>
    <row r="143" spans="2:22" ht="23.1" customHeight="1">
      <c r="B143" s="9">
        <f t="shared" si="2"/>
        <v>138</v>
      </c>
      <c r="C143" s="137"/>
      <c r="D143" s="87"/>
      <c r="E143" s="88"/>
      <c r="F143" s="223"/>
      <c r="G143" s="87"/>
      <c r="H143" s="86"/>
      <c r="I143" s="86"/>
      <c r="J143" s="87"/>
      <c r="K143" s="87"/>
      <c r="L143" s="87"/>
      <c r="M143" s="87"/>
      <c r="N143" s="390"/>
      <c r="O143" s="140"/>
      <c r="P143" s="140"/>
      <c r="Q143" s="140"/>
      <c r="R143" s="88"/>
      <c r="S143" s="140"/>
      <c r="T143" s="140"/>
      <c r="U143" s="140"/>
      <c r="V143" s="226"/>
    </row>
    <row r="144" spans="2:22" ht="23.1" customHeight="1">
      <c r="B144" s="9">
        <f t="shared" si="2"/>
        <v>139</v>
      </c>
      <c r="C144" s="137"/>
      <c r="D144" s="87"/>
      <c r="E144" s="88"/>
      <c r="F144" s="223"/>
      <c r="G144" s="87"/>
      <c r="H144" s="86"/>
      <c r="I144" s="86"/>
      <c r="J144" s="87"/>
      <c r="K144" s="87"/>
      <c r="L144" s="87"/>
      <c r="M144" s="87"/>
      <c r="N144" s="390"/>
      <c r="O144" s="140"/>
      <c r="P144" s="140"/>
      <c r="Q144" s="140"/>
      <c r="R144" s="88"/>
      <c r="S144" s="140"/>
      <c r="T144" s="140"/>
      <c r="U144" s="140"/>
      <c r="V144" s="226"/>
    </row>
    <row r="145" spans="2:22" ht="23.1" customHeight="1">
      <c r="B145" s="9">
        <f t="shared" si="2"/>
        <v>140</v>
      </c>
      <c r="C145" s="137"/>
      <c r="D145" s="87"/>
      <c r="E145" s="88"/>
      <c r="F145" s="223"/>
      <c r="G145" s="87"/>
      <c r="H145" s="86"/>
      <c r="I145" s="86"/>
      <c r="J145" s="87"/>
      <c r="K145" s="87"/>
      <c r="L145" s="87"/>
      <c r="M145" s="87"/>
      <c r="N145" s="390"/>
      <c r="O145" s="140"/>
      <c r="P145" s="140"/>
      <c r="Q145" s="140"/>
      <c r="R145" s="88"/>
      <c r="S145" s="140"/>
      <c r="T145" s="140"/>
      <c r="U145" s="140"/>
      <c r="V145" s="226"/>
    </row>
    <row r="146" spans="2:22" ht="23.1" customHeight="1">
      <c r="B146" s="9">
        <f t="shared" si="2"/>
        <v>141</v>
      </c>
      <c r="C146" s="137"/>
      <c r="D146" s="87"/>
      <c r="E146" s="88"/>
      <c r="F146" s="223"/>
      <c r="G146" s="87"/>
      <c r="H146" s="86"/>
      <c r="I146" s="86"/>
      <c r="J146" s="87"/>
      <c r="K146" s="87"/>
      <c r="L146" s="87"/>
      <c r="M146" s="87"/>
      <c r="N146" s="390"/>
      <c r="O146" s="140"/>
      <c r="P146" s="140"/>
      <c r="Q146" s="140"/>
      <c r="R146" s="88"/>
      <c r="S146" s="140"/>
      <c r="T146" s="140"/>
      <c r="U146" s="140"/>
      <c r="V146" s="226"/>
    </row>
    <row r="147" spans="2:22" ht="23.1" customHeight="1">
      <c r="B147" s="9">
        <f t="shared" si="2"/>
        <v>142</v>
      </c>
      <c r="C147" s="137"/>
      <c r="D147" s="87"/>
      <c r="E147" s="88"/>
      <c r="F147" s="223"/>
      <c r="G147" s="87"/>
      <c r="H147" s="86"/>
      <c r="I147" s="86"/>
      <c r="J147" s="87"/>
      <c r="K147" s="87"/>
      <c r="L147" s="87"/>
      <c r="M147" s="87"/>
      <c r="N147" s="390"/>
      <c r="O147" s="140"/>
      <c r="P147" s="140"/>
      <c r="Q147" s="140"/>
      <c r="R147" s="88"/>
      <c r="S147" s="140"/>
      <c r="T147" s="140"/>
      <c r="U147" s="140"/>
      <c r="V147" s="226"/>
    </row>
    <row r="148" spans="2:22" ht="23.1" customHeight="1">
      <c r="B148" s="9">
        <f t="shared" si="2"/>
        <v>143</v>
      </c>
      <c r="C148" s="137"/>
      <c r="D148" s="87"/>
      <c r="E148" s="88"/>
      <c r="F148" s="223"/>
      <c r="G148" s="87"/>
      <c r="H148" s="86"/>
      <c r="I148" s="86"/>
      <c r="J148" s="87"/>
      <c r="K148" s="87"/>
      <c r="L148" s="87"/>
      <c r="M148" s="87"/>
      <c r="N148" s="390"/>
      <c r="O148" s="140"/>
      <c r="P148" s="140"/>
      <c r="Q148" s="140"/>
      <c r="R148" s="88"/>
      <c r="S148" s="140"/>
      <c r="T148" s="140"/>
      <c r="U148" s="140"/>
      <c r="V148" s="226"/>
    </row>
    <row r="149" spans="2:22" ht="23.1" customHeight="1">
      <c r="B149" s="9">
        <f t="shared" si="2"/>
        <v>144</v>
      </c>
      <c r="C149" s="137"/>
      <c r="D149" s="87"/>
      <c r="E149" s="88"/>
      <c r="F149" s="223"/>
      <c r="G149" s="87"/>
      <c r="H149" s="86"/>
      <c r="I149" s="86"/>
      <c r="J149" s="87"/>
      <c r="K149" s="87"/>
      <c r="L149" s="87"/>
      <c r="M149" s="87"/>
      <c r="N149" s="390"/>
      <c r="O149" s="140"/>
      <c r="P149" s="140"/>
      <c r="Q149" s="140"/>
      <c r="R149" s="88"/>
      <c r="S149" s="140"/>
      <c r="T149" s="140"/>
      <c r="U149" s="140"/>
      <c r="V149" s="226"/>
    </row>
    <row r="150" spans="2:22" ht="23.1" customHeight="1">
      <c r="B150" s="9">
        <f t="shared" si="2"/>
        <v>145</v>
      </c>
      <c r="C150" s="137"/>
      <c r="D150" s="87"/>
      <c r="E150" s="88"/>
      <c r="F150" s="223"/>
      <c r="G150" s="87"/>
      <c r="H150" s="86"/>
      <c r="I150" s="86"/>
      <c r="J150" s="87"/>
      <c r="K150" s="87"/>
      <c r="L150" s="87"/>
      <c r="M150" s="87"/>
      <c r="N150" s="390"/>
      <c r="O150" s="140"/>
      <c r="P150" s="140"/>
      <c r="Q150" s="140"/>
      <c r="R150" s="88"/>
      <c r="S150" s="140"/>
      <c r="T150" s="140"/>
      <c r="U150" s="140"/>
      <c r="V150" s="226"/>
    </row>
    <row r="151" spans="2:22" ht="23.1" customHeight="1">
      <c r="B151" s="9">
        <f t="shared" si="2"/>
        <v>146</v>
      </c>
      <c r="C151" s="137"/>
      <c r="D151" s="87"/>
      <c r="E151" s="88"/>
      <c r="F151" s="223"/>
      <c r="G151" s="87"/>
      <c r="H151" s="86"/>
      <c r="I151" s="86"/>
      <c r="J151" s="87"/>
      <c r="K151" s="87"/>
      <c r="L151" s="87"/>
      <c r="M151" s="87"/>
      <c r="N151" s="390"/>
      <c r="O151" s="140"/>
      <c r="P151" s="140"/>
      <c r="Q151" s="140"/>
      <c r="R151" s="88"/>
      <c r="S151" s="140"/>
      <c r="T151" s="140"/>
      <c r="U151" s="140"/>
      <c r="V151" s="226"/>
    </row>
    <row r="152" spans="2:22" ht="23.1" customHeight="1">
      <c r="B152" s="9">
        <f t="shared" si="2"/>
        <v>147</v>
      </c>
      <c r="C152" s="137"/>
      <c r="D152" s="87"/>
      <c r="E152" s="88"/>
      <c r="F152" s="223"/>
      <c r="G152" s="87"/>
      <c r="H152" s="86"/>
      <c r="I152" s="86"/>
      <c r="J152" s="87"/>
      <c r="K152" s="87"/>
      <c r="L152" s="87"/>
      <c r="M152" s="87"/>
      <c r="N152" s="390"/>
      <c r="O152" s="140"/>
      <c r="P152" s="140"/>
      <c r="Q152" s="140"/>
      <c r="R152" s="88"/>
      <c r="S152" s="140"/>
      <c r="T152" s="140"/>
      <c r="U152" s="140"/>
      <c r="V152" s="226"/>
    </row>
    <row r="153" spans="2:22" ht="23.1" customHeight="1">
      <c r="B153" s="9">
        <f t="shared" si="2"/>
        <v>148</v>
      </c>
      <c r="C153" s="137"/>
      <c r="D153" s="87"/>
      <c r="E153" s="88"/>
      <c r="F153" s="223"/>
      <c r="G153" s="87"/>
      <c r="H153" s="86"/>
      <c r="I153" s="86"/>
      <c r="J153" s="87"/>
      <c r="K153" s="87"/>
      <c r="L153" s="87"/>
      <c r="M153" s="87"/>
      <c r="N153" s="390"/>
      <c r="O153" s="140"/>
      <c r="P153" s="140"/>
      <c r="Q153" s="140"/>
      <c r="R153" s="88"/>
      <c r="S153" s="140"/>
      <c r="T153" s="140"/>
      <c r="U153" s="140"/>
      <c r="V153" s="226"/>
    </row>
    <row r="154" spans="2:22" ht="23.1" customHeight="1">
      <c r="B154" s="9">
        <f t="shared" si="2"/>
        <v>149</v>
      </c>
      <c r="C154" s="137"/>
      <c r="D154" s="87"/>
      <c r="E154" s="88"/>
      <c r="F154" s="223"/>
      <c r="G154" s="87"/>
      <c r="H154" s="86"/>
      <c r="I154" s="86"/>
      <c r="J154" s="87"/>
      <c r="K154" s="87"/>
      <c r="L154" s="87"/>
      <c r="M154" s="87"/>
      <c r="N154" s="390"/>
      <c r="O154" s="140"/>
      <c r="P154" s="140"/>
      <c r="Q154" s="140"/>
      <c r="R154" s="88"/>
      <c r="S154" s="140"/>
      <c r="T154" s="140"/>
      <c r="U154" s="140"/>
      <c r="V154" s="226"/>
    </row>
    <row r="155" spans="2:22" ht="23.1" customHeight="1">
      <c r="B155" s="9">
        <f t="shared" si="2"/>
        <v>150</v>
      </c>
      <c r="C155" s="137"/>
      <c r="D155" s="87"/>
      <c r="E155" s="88"/>
      <c r="F155" s="223"/>
      <c r="G155" s="87"/>
      <c r="H155" s="86"/>
      <c r="I155" s="86"/>
      <c r="J155" s="87"/>
      <c r="K155" s="87"/>
      <c r="L155" s="87"/>
      <c r="M155" s="87"/>
      <c r="N155" s="390"/>
      <c r="O155" s="140"/>
      <c r="P155" s="140"/>
      <c r="Q155" s="140"/>
      <c r="R155" s="88"/>
      <c r="S155" s="140"/>
      <c r="T155" s="140"/>
      <c r="U155" s="140"/>
      <c r="V155" s="227"/>
    </row>
    <row r="156" spans="2:22" ht="12" customHeight="1"/>
  </sheetData>
  <sheetProtection selectLockedCells="1"/>
  <mergeCells count="15">
    <mergeCell ref="O3:V3"/>
    <mergeCell ref="L3:L4"/>
    <mergeCell ref="M3:M4"/>
    <mergeCell ref="P2:Q2"/>
    <mergeCell ref="B3:B4"/>
    <mergeCell ref="C3:C4"/>
    <mergeCell ref="D3:D4"/>
    <mergeCell ref="E3:E4"/>
    <mergeCell ref="F3:F4"/>
    <mergeCell ref="G3:G4"/>
    <mergeCell ref="H3:H4"/>
    <mergeCell ref="J3:J4"/>
    <mergeCell ref="K3:K4"/>
    <mergeCell ref="N3:N4"/>
    <mergeCell ref="I3:I4"/>
  </mergeCells>
  <phoneticPr fontId="2"/>
  <dataValidations count="6">
    <dataValidation type="list" allowBlank="1" showInputMessage="1" showErrorMessage="1" sqref="F5:F155">
      <formula1>"中央区,浜名区,天竜区,磐田市,湖西市,その他"</formula1>
    </dataValidation>
    <dataValidation type="date" operator="lessThanOrEqual" allowBlank="1" showInputMessage="1" showErrorMessage="1" sqref="O5:Q155 S5:U155">
      <formula1>55153</formula1>
    </dataValidation>
    <dataValidation type="list" allowBlank="1" showInputMessage="1" showErrorMessage="1" sqref="R5:R155 I5:M155">
      <formula1>"－,○"</formula1>
    </dataValidation>
    <dataValidation type="list" allowBlank="1" showInputMessage="1" showErrorMessage="1" sqref="G6:G155">
      <formula1>"身体,知的,精神,難病等,児,重複"</formula1>
    </dataValidation>
    <dataValidation type="list" allowBlank="1" showInputMessage="1" showErrorMessage="1" sqref="D6:D155">
      <formula1>"男,女"</formula1>
    </dataValidation>
    <dataValidation type="list" allowBlank="1" showInputMessage="1" showErrorMessage="1" sqref="V5:V155">
      <formula1>"○"</formula1>
    </dataValidation>
  </dataValidations>
  <printOptions horizontalCentered="1"/>
  <pageMargins left="0.39370078740157483" right="0.39370078740157483" top="0.59055118110236227" bottom="0.39370078740157483" header="0.31496062992125984" footer="0.31496062992125984"/>
  <pageSetup paperSize="9" scale="93" fitToHeight="0"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49</vt:i4>
      </vt:variant>
    </vt:vector>
  </HeadingPairs>
  <TitlesOfParts>
    <vt:vector size="62" baseType="lpstr">
      <vt:lpstr>選択肢</vt:lpstr>
      <vt:lpstr>資料一覧</vt:lpstr>
      <vt:lpstr>【共通】</vt:lpstr>
      <vt:lpstr>P1</vt:lpstr>
      <vt:lpstr>P2-1</vt:lpstr>
      <vt:lpstr>P2-2</vt:lpstr>
      <vt:lpstr>P2-3</vt:lpstr>
      <vt:lpstr>P3</vt:lpstr>
      <vt:lpstr>P4</vt:lpstr>
      <vt:lpstr>P5</vt:lpstr>
      <vt:lpstr>P6</vt:lpstr>
      <vt:lpstr>P7</vt:lpstr>
      <vt:lpstr>P8</vt:lpstr>
      <vt:lpstr>【共通】!Print_Area</vt:lpstr>
      <vt:lpstr>'P1'!Print_Area</vt:lpstr>
      <vt:lpstr>'P2-1'!Print_Area</vt:lpstr>
      <vt:lpstr>'P2-2'!Print_Area</vt:lpstr>
      <vt:lpstr>'P2-3'!Print_Area</vt:lpstr>
      <vt:lpstr>'P3'!Print_Area</vt:lpstr>
      <vt:lpstr>'P4'!Print_Area</vt:lpstr>
      <vt:lpstr>'P5'!Print_Area</vt:lpstr>
      <vt:lpstr>'P6'!Print_Area</vt:lpstr>
      <vt:lpstr>'P7'!Print_Area</vt:lpstr>
      <vt:lpstr>'P8'!Print_Area</vt:lpstr>
      <vt:lpstr>資料一覧!Print_Area</vt:lpstr>
      <vt:lpstr>'P4'!Print_Titles</vt:lpstr>
      <vt:lpstr>なし</vt:lpstr>
      <vt:lpstr>医療型障害児入所施設</vt:lpstr>
      <vt:lpstr>一般相談支援事業</vt:lpstr>
      <vt:lpstr>管理者</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H1530</dc:creator>
  <cp:lastModifiedBy>Windows ユーザー</cp:lastModifiedBy>
  <cp:lastPrinted>2025-07-22T06:16:18Z</cp:lastPrinted>
  <dcterms:created xsi:type="dcterms:W3CDTF">2007-11-28T08:57:04Z</dcterms:created>
  <dcterms:modified xsi:type="dcterms:W3CDTF">2025-11-13T23:24:07Z</dcterms:modified>
</cp:coreProperties>
</file>