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A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s>
  <externalReferences>
    <externalReference r:id="rId14"/>
    <externalReference r:id="rId15"/>
    <externalReference r:id="rId16"/>
    <externalReference r:id="rId17"/>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資料一覧!$A$1:$D$79</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R65"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N317" i="58"/>
  <c r="AV318" i="58" s="1"/>
  <c r="AN245" i="58"/>
  <c r="AV246" i="58" s="1"/>
  <c r="AN206" i="58"/>
  <c r="AV207" i="58" s="1"/>
  <c r="AR206" i="58" s="1"/>
  <c r="AN68" i="58"/>
  <c r="AV69" i="58" s="1"/>
  <c r="AN161" i="58"/>
  <c r="AV162" i="58" s="1"/>
  <c r="AN173" i="58"/>
  <c r="AV174" i="58" s="1"/>
  <c r="AN110" i="58"/>
  <c r="AV111" i="58" s="1"/>
  <c r="AN23" i="62"/>
  <c r="AV24" i="62" s="1"/>
  <c r="AN29" i="62"/>
  <c r="AV30" i="62" s="1"/>
  <c r="AR29" i="62" s="1"/>
  <c r="AN35" i="62"/>
  <c r="AV36" i="62" s="1"/>
  <c r="AN38" i="62"/>
  <c r="AV39" i="62" s="1"/>
  <c r="AR38" i="62" s="1"/>
  <c r="AN284" i="58"/>
  <c r="AV285" i="58" s="1"/>
  <c r="AN47" i="62"/>
  <c r="AV48" i="62" s="1"/>
  <c r="AN287" i="58"/>
  <c r="AV288" i="58" s="1"/>
  <c r="AN203" i="58"/>
  <c r="AV204" i="58" s="1"/>
  <c r="AN35" i="58"/>
  <c r="AV36" i="58" s="1"/>
  <c r="AN308" i="58"/>
  <c r="AV309" i="58" s="1"/>
  <c r="AN305" i="58"/>
  <c r="AV306" i="58" s="1"/>
  <c r="AN296" i="58"/>
  <c r="AV297" i="58" s="1"/>
  <c r="AR296" i="58" s="1"/>
  <c r="AN281" i="58"/>
  <c r="AV282" i="58" s="1"/>
  <c r="AN269" i="58"/>
  <c r="AV270" i="58" s="1"/>
  <c r="AN263" i="58"/>
  <c r="AV264" i="58" s="1"/>
  <c r="AN251" i="58"/>
  <c r="AV252" i="58" s="1"/>
  <c r="AN248" i="58"/>
  <c r="AV249" i="58" s="1"/>
  <c r="AN233" i="58"/>
  <c r="AV234" i="58" s="1"/>
  <c r="AN227" i="58"/>
  <c r="AV228" i="58" s="1"/>
  <c r="AN215" i="58"/>
  <c r="AV216" i="58" s="1"/>
  <c r="AR215"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R239" i="63" s="1"/>
  <c r="AN242" i="63"/>
  <c r="AV243" i="63" s="1"/>
  <c r="AR242" i="63" s="1"/>
  <c r="AN260" i="63"/>
  <c r="AV261" i="63" s="1"/>
  <c r="AR260" i="63" s="1"/>
  <c r="AN287" i="63"/>
  <c r="AV288" i="63" s="1"/>
  <c r="AR287" i="63" s="1"/>
  <c r="AN290" i="63"/>
  <c r="AV291" i="63" s="1"/>
  <c r="AN308" i="63"/>
  <c r="AV309" i="63" s="1"/>
  <c r="AN311" i="58"/>
  <c r="AV312" i="58" s="1"/>
  <c r="AN299" i="58"/>
  <c r="AV300" i="58" s="1"/>
  <c r="AN32" i="62"/>
  <c r="AV33" i="62" s="1"/>
  <c r="AR32" i="62" s="1"/>
  <c r="AN41" i="62"/>
  <c r="AV42" i="62" s="1"/>
  <c r="AN44" i="62"/>
  <c r="AV45" i="62" s="1"/>
  <c r="AR44" i="62" s="1"/>
  <c r="AN98" i="62"/>
  <c r="AV99" i="62" s="1"/>
  <c r="AN176" i="62"/>
  <c r="AV177"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R314" i="58" s="1"/>
  <c r="AN302" i="58"/>
  <c r="AV303" i="58" s="1"/>
  <c r="AR302" i="58" s="1"/>
  <c r="AN278" i="58"/>
  <c r="AV279" i="58" s="1"/>
  <c r="AN104" i="62"/>
  <c r="AV105" i="62" s="1"/>
  <c r="AR104" i="62" s="1"/>
  <c r="AN113" i="62"/>
  <c r="AV114"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R188" i="58" s="1"/>
  <c r="AN143" i="58"/>
  <c r="AV144" i="58" s="1"/>
  <c r="AN125" i="58"/>
  <c r="AV126" i="58" s="1"/>
  <c r="AN116" i="58"/>
  <c r="AV117" i="58" s="1"/>
  <c r="AN107" i="58"/>
  <c r="AV108" i="58" s="1"/>
  <c r="AN104" i="58"/>
  <c r="AV105" i="58" s="1"/>
  <c r="AN95" i="58"/>
  <c r="AV96" i="58" s="1"/>
  <c r="AN92" i="58"/>
  <c r="AV93" i="58" s="1"/>
  <c r="AN89" i="58"/>
  <c r="AV90" i="58" s="1"/>
  <c r="AR89" i="58" s="1"/>
  <c r="AN83" i="58"/>
  <c r="AV84" i="58" s="1"/>
  <c r="AN59" i="58"/>
  <c r="AV60" i="58" s="1"/>
  <c r="AN47" i="58"/>
  <c r="AV48" i="58" s="1"/>
  <c r="AN59" i="62"/>
  <c r="AV60" i="62" s="1"/>
  <c r="AR59" i="62" s="1"/>
  <c r="AN65" i="62"/>
  <c r="AV66"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30" i="63"/>
  <c r="AR218" i="63"/>
  <c r="AR146" i="63"/>
  <c r="AR134" i="63"/>
  <c r="AR281" i="63"/>
  <c r="AR269" i="63"/>
  <c r="AR233" i="63"/>
  <c r="AR221" i="63"/>
  <c r="AR209" i="63"/>
  <c r="AR197" i="63"/>
  <c r="AR161" i="63"/>
  <c r="AR101" i="63"/>
  <c r="AR89" i="63"/>
  <c r="AR77" i="63"/>
  <c r="AR53" i="63"/>
  <c r="AR308" i="63"/>
  <c r="AR296" i="63"/>
  <c r="AR272" i="63"/>
  <c r="AR236" i="63"/>
  <c r="AR224" i="63"/>
  <c r="AR200" i="63"/>
  <c r="AR176" i="63"/>
  <c r="AR164" i="63"/>
  <c r="AR152" i="63"/>
  <c r="AR140" i="63"/>
  <c r="AR128" i="63"/>
  <c r="AR104" i="63"/>
  <c r="AR299" i="63"/>
  <c r="AR275" i="63"/>
  <c r="AR263"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90" i="62"/>
  <c r="AR254" i="62"/>
  <c r="AR98" i="62"/>
  <c r="AR209" i="62"/>
  <c r="AR137" i="62"/>
  <c r="AR113" i="62"/>
  <c r="AR77" i="62"/>
  <c r="AR65" i="62"/>
  <c r="AR41" i="62"/>
  <c r="AR200" i="62"/>
  <c r="AR176"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R278" i="58"/>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O314" i="58"/>
  <c r="AU315" i="58" s="1"/>
  <c r="AO302" i="58"/>
  <c r="AU303" i="58" s="1"/>
  <c r="AO290" i="58"/>
  <c r="AU291" i="58" s="1"/>
  <c r="AO278" i="58"/>
  <c r="AU279" i="58" s="1"/>
  <c r="AO242" i="58"/>
  <c r="AU243" i="58" s="1"/>
  <c r="AO194" i="58"/>
  <c r="AU195" i="58" s="1"/>
  <c r="AO182" i="58"/>
  <c r="AU183" i="58" s="1"/>
  <c r="AR317" i="58"/>
  <c r="AR305" i="58"/>
  <c r="AR281" i="58"/>
  <c r="AR269" i="58"/>
  <c r="AR257" i="58"/>
  <c r="AR245" i="58"/>
  <c r="AR233" i="58"/>
  <c r="AR209" i="58"/>
  <c r="AR173" i="58"/>
  <c r="AR161" i="58"/>
  <c r="AR149" i="58"/>
  <c r="AR137" i="58"/>
  <c r="AR125" i="58"/>
  <c r="AR77"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77" i="58"/>
  <c r="AU78" i="58" s="1"/>
  <c r="AR308" i="58"/>
  <c r="AR284" i="58"/>
  <c r="AR248" i="58"/>
  <c r="AR200" i="58"/>
  <c r="AR176" i="58"/>
  <c r="AR116" i="58"/>
  <c r="AR104" i="58"/>
  <c r="AR92" i="58"/>
  <c r="AR68" i="58"/>
  <c r="AO308" i="58"/>
  <c r="AU309" i="58" s="1"/>
  <c r="AO296" i="58"/>
  <c r="AU297" i="58" s="1"/>
  <c r="AO284" i="58"/>
  <c r="AU285" i="58" s="1"/>
  <c r="AO248" i="58"/>
  <c r="AU249" i="58" s="1"/>
  <c r="AO212" i="58"/>
  <c r="AU213" i="58" s="1"/>
  <c r="AO200" i="58"/>
  <c r="AU201" i="58" s="1"/>
  <c r="AO176" i="58"/>
  <c r="AU177" i="58" s="1"/>
  <c r="AO116" i="58"/>
  <c r="AU117" i="58" s="1"/>
  <c r="AO104" i="58"/>
  <c r="AU105" i="58" s="1"/>
  <c r="AO92" i="58"/>
  <c r="AU93" i="58" s="1"/>
  <c r="AO68" i="58"/>
  <c r="AU69" i="58" s="1"/>
  <c r="AR311" i="58"/>
  <c r="AR299" i="58"/>
  <c r="AR287" i="58"/>
  <c r="AR275" i="58"/>
  <c r="AR263" i="58"/>
  <c r="AR251" i="58"/>
  <c r="AR239" i="58"/>
  <c r="AR227"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06" i="58" l="1"/>
  <c r="AU207" i="58" s="1"/>
  <c r="AO188" i="58"/>
  <c r="AU189" i="58" s="1"/>
  <c r="AO89" i="58"/>
  <c r="AU90" i="58" s="1"/>
  <c r="AO215" i="58"/>
  <c r="AU216"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<sst xmlns="http://schemas.openxmlformats.org/spreadsheetml/2006/main" count="5082" uniqueCount="637">
  <si>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</si>
  <si>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</si>
  <si>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</si>
  <si>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</si>
  <si>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</si>
  <si>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</si>
  <si>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</si>
  <si>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</si>
  <si>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</si>
  <si>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</si>
  <si>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</si>
  <si>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</si>
  <si>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</si>
  <si>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</si>
  <si>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</si>
  <si>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</si>
  <si>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</si>
  <si>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</si>
  <si>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</si>
  <si>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</si>
  <si>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</si>
  <si>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</si>
  <si>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</si>
  <si>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</si>
  <si>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</si>
  <si>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</si>
  <si>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</si>
  <si>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</si>
  <si>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</si>
  <si>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</si>
  <si>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</si>
  <si>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</si>
  <si>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</si>
  <si>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</si>
  <si>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</si>
  <si>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</si>
  <si>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</si>
  <si>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</si>
  <si>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</si>
  <si>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</si>
  <si>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</si>
  <si>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</si>
  <si>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</si>
  <si>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</si>
  <si>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</si>
  <si>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</si>
  <si>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</si>
  <si>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</si>
  <si>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</si>
  <si>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</si>
  <si>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</si>
  <si>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</si>
  <si>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</si>
  <si>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</si>
  <si>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</si>
  <si>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</si>
  <si>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</si>
  <si>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</si>
  <si>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</si>
  <si>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</si>
  <si>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</si>
  <si>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</si>
  <si>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</si>
  <si>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</si>
  <si>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</si>
  <si>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</si>
  <si>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</si>
  <si>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</si>
  <si>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</si>
  <si>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</si>
  <si>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</si>
  <si>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</si>
  <si>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</si>
  <si>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</si>
  <si>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</si>
  <si>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</si>
  <si>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</si>
  <si>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</si>
  <si>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</si>
  <si>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</si>
  <si>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</si>
  <si>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</si>
  <si>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</si>
  <si>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</si>
  <si>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</si>
  <si>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</si>
  <si>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</si>
  <si>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</si>
  <si>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</si>
  <si>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</si>
  <si>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</si>
  <si>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</si>
  <si>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</si>
  <si>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</si>
  <si>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</si>
  <si>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</si>
  <si>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</si>
  <si>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</si>
  <si>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</si>
  <si>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</si>
  <si>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</si>
  <si>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</si>
  <si>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</si>
  <si>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</si>
  <si>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</si>
  <si>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</si>
  <si>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</si>
  <si>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</si>
  <si>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</si>
  <si>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</si>
  <si>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</si>
  <si>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</si>
  <si>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</si>
  <si>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</si>
  <si>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</si>
  <si>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</si>
  <si>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</si>
  <si>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</si>
  <si>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</si>
  <si>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</si>
  <si>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</si>
  <si>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</si>
  <si>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</si>
  <si>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</si>
  <si>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</si>
  <si>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</si>
  <si>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</si>
  <si>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</si>
  <si>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</si>
  <si>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</si>
  <si>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</si>
  <si>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</si>
  <si>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</si>
  <si>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</si>
  <si>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</si>
  <si>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</si>
  <si>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</si>
  <si>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</si>
  <si>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</si>
  <si>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</si>
  <si>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</si>
  <si>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</si>
  <si>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</si>
  <si>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</si>
  <si>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</si>
  <si>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</si>
  <si>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</si>
  <si>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</si>
  <si>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</si>
  <si>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</si>
  <si>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</si>
  <si>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</si>
  <si>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</si>
  <si>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</si>
  <si>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</si>
  <si>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</si>
  <si>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</si>
  <si>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</si>
  <si>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</si>
  <si>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</si>
  <si>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</si>
  <si>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</si>
  <si>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</si>
  <si>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</si>
  <si>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</si>
  <si>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</si>
  <si>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</si>
  <si>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</si>
  <si>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</si>
  <si>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</si>
  <si>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</si>
  <si>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</si>
  <si>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</si>
  <si>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</si>
  <si>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</si>
  <si>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</si>
  <si>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</si>
  <si>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</si>
  <si>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</si>
  <si>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</si>
  <si>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</si>
  <si>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</si>
  <si>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</si>
  <si>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</si>
  <si>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</si>
  <si>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</si>
  <si>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</si>
  <si>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</si>
  <si>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</si>
  <si>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</si>
  <si>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</si>
  <si>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</si>
  <si>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</si>
  <si>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</si>
  <si>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</si>
  <si>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</si>
  <si>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</si>
  <si>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</si>
  <si>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</si>
  <si>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</si>
  <si>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</si>
  <si>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</si>
  <si>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</si>
  <si>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</si>
  <si>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</si>
  <si>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</si>
  <si>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</si>
  <si>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</si>
  <si>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</si>
  <si>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</si>
  <si>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</si>
  <si>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</si>
  <si>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</si>
  <si>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</si>
  <si>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</si>
  <si>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</si>
  <si>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</si>
  <si>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</si>
  <si>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</si>
  <si>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</si>
  <si>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</si>
  <si>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</si>
  <si>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</si>
  <si>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</si>
  <si>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</si>
  <si>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</si>
  <si>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</si>
  <si>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</si>
  <si>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</si>
  <si>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</si>
  <si>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</si>
  <si>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</si>
  <si>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</si>
  <si>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</si>
  <si>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</si>
  <si>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</si>
  <si>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</si>
  <si>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</si>
  <si>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</si>
  <si>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</si>
  <si>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</si>
  <si>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</si>
  <si>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</si>
  <si>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</si>
  <si>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</si>
  <si>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</si>
  <si>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</si>
  <si>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</si>
  <si>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</si>
  <si>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</si>
  <si>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</si>
  <si>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</si>
  <si>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</si>
  <si>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</si>
  <si>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</si>
  <si>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</si>
  <si>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</si>
  <si>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</si>
  <si>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</si>
  <si>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</si>
  <si>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</si>
  <si>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</si>
  <si>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</si>
  <si>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</si>
  <si>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</si>
  <si>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</si>
  <si>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</si>
  <si>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</si>
  <si>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</si>
  <si>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</si>
  <si>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</si>
  <si>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</si>
  <si>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</si>
  <si>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</si>
  <si>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</si>
  <si>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</si>
  <si>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</si>
  <si>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</si>
  <si>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</si>
  <si>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</si>
  <si>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</si>
  <si>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</si>
  <si>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</si>
  <si>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</si>
  <si>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</si>
  <si>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</si>
  <si>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</si>
  <si>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</si>
  <si>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</si>
  <si>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</si>
  <si>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</si>
  <si>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</si>
  <si>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</si>
  <si>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</si>
  <si>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</si>
  <si>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</si>
  <si>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</si>
  <si>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</si>
  <si>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</si>
  <si>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</si>
  <si>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</si>
  <si>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</si>
  <si>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</si>
  <si>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</si>
  <si>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</si>
  <si>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</si>
  <si>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</si>
  <si>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</si>
  <si>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</si>
  <si>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</si>
  <si>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</si>
  <si>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</si>
  <si>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</si>
  <si>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</si>
  <si>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</si>
  <si>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</si>
  <si>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</si>
  <si>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</si>
  <si>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</si>
  <si>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</si>
  <si>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</si>
  <si>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</si>
  <si>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</si>
  <si>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</si>
  <si>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</si>
  <si>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</si>
  <si>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</si>
  <si>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</si>
  <si>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</si>
  <si>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</si>
  <si>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</si>
  <si>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</si>
  <si>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</si>
  <si>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</si>
  <si>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</si>
  <si>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</si>
  <si>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</si>
  <si>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</si>
  <si>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</si>
  <si>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</si>
  <si>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</si>
  <si>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</si>
  <si>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</si>
  <si>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</si>
  <si>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</si>
  <si>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</si>
  <si>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</si>
  <si>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</si>
  <si>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</si>
  <si>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</si>
  <si>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</si>
  <si>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</si>
  <si>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</si>
  <si>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</si>
  <si>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</si>
  <si>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</si>
  <si>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</si>
  <si>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</si>
  <si>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</si>
  <si>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</si>
  <si>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</si>
  <si>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</si>
  <si>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</si>
  <si>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</si>
  <si>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</si>
  <si>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</si>
  <si>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</si>
  <si>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</si>
  <si>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55"/>
  </si>
  <si>
    <t>単　　　価</t>
    <rPh sb="0" eb="1">
      <t>タン</t>
    </rPh>
    <rPh sb="4" eb="5">
      <t>アタイ</t>
    </rPh>
    <phoneticPr fontId="55"/>
  </si>
  <si>
    <t>件　　　数</t>
    <rPh sb="0" eb="1">
      <t>ケン</t>
    </rPh>
    <rPh sb="4" eb="5">
      <t>カズ</t>
    </rPh>
    <phoneticPr fontId="55"/>
  </si>
  <si>
    <t>徴収額</t>
    <rPh sb="0" eb="3">
      <t>チョウシュウガク</t>
    </rPh>
    <phoneticPr fontId="55"/>
  </si>
  <si>
    <t>食事提供費</t>
    <rPh sb="0" eb="2">
      <t>ショクジ</t>
    </rPh>
    <rPh sb="2" eb="4">
      <t>テイキョウ</t>
    </rPh>
    <rPh sb="4" eb="5">
      <t>ヒ</t>
    </rPh>
    <phoneticPr fontId="55"/>
  </si>
  <si>
    <t>生産活動の材料費</t>
    <rPh sb="0" eb="2">
      <t>セイサン</t>
    </rPh>
    <rPh sb="2" eb="4">
      <t>カツドウ</t>
    </rPh>
    <rPh sb="5" eb="8">
      <t>ザイリョウヒ</t>
    </rPh>
    <phoneticPr fontId="55"/>
  </si>
  <si>
    <t>日用品費</t>
    <rPh sb="0" eb="3">
      <t>ニチヨウヒン</t>
    </rPh>
    <rPh sb="3" eb="4">
      <t>ヒ</t>
    </rPh>
    <phoneticPr fontId="55"/>
  </si>
  <si>
    <t>その他の日常生活費</t>
    <rPh sb="2" eb="3">
      <t>タ</t>
    </rPh>
    <rPh sb="4" eb="6">
      <t>ニチジョウ</t>
    </rPh>
    <rPh sb="6" eb="9">
      <t>セイカツヒ</t>
    </rPh>
    <phoneticPr fontId="55"/>
  </si>
  <si>
    <t>※特定費用等について記載し、サービス費は含まないこと。</t>
    <rPh sb="1" eb="3">
      <t>トクテイ</t>
    </rPh>
    <rPh sb="3" eb="5">
      <t>ヒヨウ</t>
    </rPh>
    <rPh sb="5" eb="6">
      <t>トウ</t>
    </rPh>
    <rPh sb="10" eb="12">
      <t>キサイ</t>
    </rPh>
    <rPh sb="18" eb="19">
      <t>ヒ</t>
    </rPh>
    <rPh sb="20" eb="21">
      <t>フク</t>
    </rPh>
    <phoneticPr fontId="55"/>
  </si>
  <si>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</si>
  <si>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</si>
  <si>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</si>
  <si>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</si>
  <si>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</si>
  <si>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</si>
  <si>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</si>
  <si>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</si>
  <si>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</si>
  <si>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5"/>
  </si>
  <si>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</si>
  <si>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</si>
  <si>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</si>
  <si>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</si>
  <si>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</si>
  <si>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</si>
  <si>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</si>
  <si>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</si>
  <si>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</si>
  <si>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</si>
  <si>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</si>
  <si>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</si>
  <si>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</si>
  <si>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</si>
  <si>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61"/>
  </si>
  <si>
    <t>夜勤の時間帯</t>
    <rPh sb="0" eb="2">
      <t>ヤキン</t>
    </rPh>
    <rPh sb="3" eb="6">
      <t>ジカンタイ</t>
    </rPh>
    <phoneticPr fontId="61"/>
  </si>
  <si>
    <t>開始</t>
    <rPh sb="0" eb="2">
      <t>カイシ</t>
    </rPh>
    <phoneticPr fontId="61"/>
  </si>
  <si>
    <t>終了</t>
    <rPh sb="0" eb="2">
      <t>シュウリョウ</t>
    </rPh>
    <phoneticPr fontId="61"/>
  </si>
  <si>
    <t>→</t>
    <phoneticPr fontId="67"/>
  </si>
  <si>
    <t>～</t>
    <phoneticPr fontId="61"/>
  </si>
  <si>
    <t>勤務時間</t>
    <rPh sb="0" eb="2">
      <t>キンム</t>
    </rPh>
    <rPh sb="2" eb="4">
      <t>ジカン</t>
    </rPh>
    <phoneticPr fontId="61"/>
  </si>
  <si>
    <t>日中の時間帯</t>
    <rPh sb="0" eb="2">
      <t>ニッチュウ</t>
    </rPh>
    <rPh sb="3" eb="6">
      <t>ジカンタイ</t>
    </rPh>
    <phoneticPr fontId="61"/>
  </si>
  <si>
    <t>日中の勤務時間</t>
    <rPh sb="0" eb="2">
      <t>ニッチュウ</t>
    </rPh>
    <rPh sb="3" eb="5">
      <t>キンム</t>
    </rPh>
    <rPh sb="5" eb="7">
      <t>ジカン</t>
    </rPh>
    <phoneticPr fontId="61"/>
  </si>
  <si>
    <t>夜間及び深夜の勤務時間</t>
    <rPh sb="0" eb="2">
      <t>ヤカン</t>
    </rPh>
    <rPh sb="2" eb="3">
      <t>オヨ</t>
    </rPh>
    <rPh sb="4" eb="6">
      <t>シンヤ</t>
    </rPh>
    <rPh sb="7" eb="9">
      <t>キンム</t>
    </rPh>
    <rPh sb="9" eb="11">
      <t>ジカン</t>
    </rPh>
    <phoneticPr fontId="61"/>
  </si>
  <si>
    <t>明けの勤務時間</t>
    <rPh sb="0" eb="1">
      <t>ア</t>
    </rPh>
    <rPh sb="3" eb="5">
      <t>キンム</t>
    </rPh>
    <rPh sb="5" eb="7">
      <t>ジカン</t>
    </rPh>
    <phoneticPr fontId="61"/>
  </si>
  <si>
    <t>夜間以外の</t>
    <rPh sb="0" eb="2">
      <t>ヤカン</t>
    </rPh>
    <rPh sb="2" eb="4">
      <t>イガイ</t>
    </rPh>
    <phoneticPr fontId="61"/>
  </si>
  <si>
    <t>記号</t>
    <rPh sb="0" eb="2">
      <t>キゴウ</t>
    </rPh>
    <phoneticPr fontId="61"/>
  </si>
  <si>
    <t>始業時間</t>
    <rPh sb="0" eb="2">
      <t>シギョウ</t>
    </rPh>
    <rPh sb="2" eb="4">
      <t>ジカン</t>
    </rPh>
    <phoneticPr fontId="61"/>
  </si>
  <si>
    <t>終業時間</t>
    <rPh sb="0" eb="2">
      <t>シュウギョウ</t>
    </rPh>
    <rPh sb="2" eb="4">
      <t>ジカン</t>
    </rPh>
    <phoneticPr fontId="61"/>
  </si>
  <si>
    <t>うち、休憩時間</t>
    <rPh sb="3" eb="5">
      <t>キュウケイ</t>
    </rPh>
    <rPh sb="5" eb="7">
      <t>ジカン</t>
    </rPh>
    <phoneticPr fontId="61"/>
  </si>
  <si>
    <t>勤務体系</t>
    <rPh sb="0" eb="2">
      <t>キンム</t>
    </rPh>
    <rPh sb="2" eb="4">
      <t>タイケイ</t>
    </rPh>
    <phoneticPr fontId="61"/>
  </si>
  <si>
    <t>勤務時間計</t>
    <rPh sb="0" eb="2">
      <t>キンム</t>
    </rPh>
    <rPh sb="2" eb="4">
      <t>ジカン</t>
    </rPh>
    <rPh sb="4" eb="5">
      <t>ケイ</t>
    </rPh>
    <phoneticPr fontId="61"/>
  </si>
  <si>
    <t>：</t>
    <phoneticPr fontId="61"/>
  </si>
  <si>
    <t>（</t>
    <phoneticPr fontId="61"/>
  </si>
  <si>
    <t>）</t>
    <phoneticPr fontId="61"/>
  </si>
  <si>
    <t>休</t>
    <rPh sb="0" eb="1">
      <t>ヤス</t>
    </rPh>
    <phoneticPr fontId="61"/>
  </si>
  <si>
    <t>-</t>
    <phoneticPr fontId="61"/>
  </si>
  <si>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61"/>
  </si>
  <si>
    <t>注２　行が不足する場合は、適宜３１行目以降をコピーして行を追加してください。</t>
    <rPh sb="0" eb="1">
      <t>チュウ</t>
    </rPh>
    <phoneticPr fontId="61"/>
  </si>
  <si>
    <t>サービス種別</t>
    <rPh sb="4" eb="6">
      <t>シュベツ</t>
    </rPh>
    <phoneticPr fontId="75"/>
  </si>
  <si>
    <t>就労選択支援</t>
    <rPh sb="0" eb="6">
      <t>シュウロウセンタクシエン</t>
    </rPh>
    <phoneticPr fontId="67"/>
  </si>
  <si>
    <t>（色付きのセルのみ入力/選択してください。）</t>
    <rPh sb="1" eb="3">
      <t>イロツ</t>
    </rPh>
    <rPh sb="9" eb="11">
      <t>ニュウリョク</t>
    </rPh>
    <rPh sb="12" eb="14">
      <t>センタク</t>
    </rPh>
    <phoneticPr fontId="61"/>
  </si>
  <si>
    <t>事業所名</t>
    <rPh sb="0" eb="3">
      <t>ジギョウショ</t>
    </rPh>
    <rPh sb="3" eb="4">
      <t>メイ</t>
    </rPh>
    <phoneticPr fontId="75"/>
  </si>
  <si>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</si>
  <si>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</si>
  <si>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5"/>
  </si>
  <si>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</si>
  <si>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</si>
  <si>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5"/>
  </si>
  <si>
    <t>合計</t>
    <rPh sb="0" eb="2">
      <t>ゴウケイ</t>
    </rPh>
    <phoneticPr fontId="61"/>
  </si>
  <si>
    <t>専従</t>
    <rPh sb="0" eb="2">
      <t>センジュウ</t>
    </rPh>
    <phoneticPr fontId="2"/>
  </si>
  <si>
    <t>兼務</t>
    <rPh sb="0" eb="2">
      <t>ケンム</t>
    </rPh>
    <phoneticPr fontId="2"/>
  </si>
  <si>
    <t>専従</t>
    <rPh sb="0" eb="2">
      <t>センジュウ</t>
    </rPh>
    <phoneticPr fontId="61"/>
  </si>
  <si>
    <t>兼務</t>
    <rPh sb="0" eb="2">
      <t>ケンム</t>
    </rPh>
    <phoneticPr fontId="61"/>
  </si>
  <si>
    <t>専従</t>
    <rPh sb="0" eb="2">
      <t>センジュウ</t>
    </rPh>
    <phoneticPr fontId="84"/>
  </si>
  <si>
    <t>兼務</t>
    <rPh sb="0" eb="2">
      <t>ケンム</t>
    </rPh>
    <phoneticPr fontId="84"/>
  </si>
  <si>
    <t>常勤</t>
    <rPh sb="0" eb="2">
      <t>ジョウキン</t>
    </rPh>
    <phoneticPr fontId="5"/>
  </si>
  <si>
    <t>非常勤</t>
    <rPh sb="0" eb="3">
      <t>ヒジョウキン</t>
    </rPh>
    <phoneticPr fontId="61"/>
  </si>
  <si>
    <t>常勤換算数</t>
    <rPh sb="0" eb="2">
      <t>ジョウキン</t>
    </rPh>
    <rPh sb="2" eb="4">
      <t>カンサン</t>
    </rPh>
    <rPh sb="4" eb="5">
      <t>スウ</t>
    </rPh>
    <phoneticPr fontId="61"/>
  </si>
  <si>
    <t>基準上必要な員数</t>
    <rPh sb="0" eb="3">
      <t>キジュンジョウ</t>
    </rPh>
    <rPh sb="3" eb="5">
      <t>ヒツヨウ</t>
    </rPh>
    <rPh sb="6" eb="8">
      <t>インスウ</t>
    </rPh>
    <phoneticPr fontId="61"/>
  </si>
  <si>
    <t>（管理者・サビ管・医師・その他職員を除く）</t>
    <rPh sb="1" eb="4">
      <t>カンリシャ</t>
    </rPh>
    <rPh sb="7" eb="8">
      <t>カン</t>
    </rPh>
    <rPh sb="9" eb="11">
      <t>イシ</t>
    </rPh>
    <rPh sb="14" eb="15">
      <t>タ</t>
    </rPh>
    <rPh sb="15" eb="17">
      <t>ショクイン</t>
    </rPh>
    <rPh sb="18" eb="19">
      <t>ノゾ</t>
    </rPh>
    <phoneticPr fontId="61"/>
  </si>
  <si>
    <t>←夜勤者がいる場合は🌙マーク</t>
    <rPh sb="1" eb="3">
      <t>ヤキン</t>
    </rPh>
    <rPh sb="3" eb="4">
      <t>シャ</t>
    </rPh>
    <rPh sb="7" eb="9">
      <t>バアイ</t>
    </rPh>
    <phoneticPr fontId="61"/>
  </si>
  <si>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</si>
  <si>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</si>
  <si>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</si>
  <si>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</si>
  <si>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</si>
  <si>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</si>
  <si>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</si>
  <si>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</si>
  <si>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</si>
  <si>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</si>
  <si>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</si>
  <si>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</si>
  <si>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</si>
  <si>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61"/>
  </si>
  <si>
    <t>□</t>
  </si>
  <si>
    <t>シフト記号</t>
    <rPh sb="3" eb="5">
      <t>キゴウ</t>
    </rPh>
    <phoneticPr fontId="61"/>
  </si>
  <si>
    <t>常勤数(４週)</t>
    <phoneticPr fontId="61"/>
  </si>
  <si>
    <t>常勤数(歴月)</t>
    <rPh sb="0" eb="2">
      <t>ジョウキン</t>
    </rPh>
    <rPh sb="2" eb="3">
      <t>スウ</t>
    </rPh>
    <rPh sb="4" eb="5">
      <t>レキ</t>
    </rPh>
    <rPh sb="5" eb="6">
      <t>ゲツ</t>
    </rPh>
    <phoneticPr fontId="61"/>
  </si>
  <si>
    <t>勤務時間計(４週)</t>
    <rPh sb="7" eb="8">
      <t>シュウ</t>
    </rPh>
    <phoneticPr fontId="61"/>
  </si>
  <si>
    <t>勤務時間計(歴月)</t>
    <rPh sb="6" eb="7">
      <t>レキ</t>
    </rPh>
    <rPh sb="7" eb="8">
      <t>ゲツ</t>
    </rPh>
    <phoneticPr fontId="61"/>
  </si>
  <si>
    <t>日中　　</t>
    <rPh sb="0" eb="2">
      <t>ニッチュウ</t>
    </rPh>
    <phoneticPr fontId="61"/>
  </si>
  <si>
    <t>夜間　　</t>
    <rPh sb="0" eb="2">
      <t>ヤカン</t>
    </rPh>
    <phoneticPr fontId="6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</si>
  <si>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5"/>
  </si>
  <si>
    <t>　(1) 「４週」・「暦月」のいずれかを選択してください。</t>
    <rPh sb="7" eb="8">
      <t>シュウ</t>
    </rPh>
    <rPh sb="11" eb="12">
      <t>レキ</t>
    </rPh>
    <rPh sb="12" eb="13">
      <t>ツキ</t>
    </rPh>
    <rPh sb="20" eb="22">
      <t>センタク</t>
    </rPh>
    <phoneticPr fontId="75"/>
  </si>
  <si>
    <t>　(2) 「予定」・「実績」のいずれかを選択してください。</t>
    <rPh sb="6" eb="8">
      <t>ヨテイ</t>
    </rPh>
    <rPh sb="11" eb="13">
      <t>ジッセキ</t>
    </rPh>
    <rPh sb="20" eb="22">
      <t>センタク</t>
    </rPh>
    <phoneticPr fontId="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</si>
  <si>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5"/>
  </si>
  <si>
    <t>　(4) 従業者の職種を入力してください。</t>
    <rPh sb="5" eb="8">
      <t>ジュウギョウシャ</t>
    </rPh>
    <rPh sb="9" eb="11">
      <t>ショクシュ</t>
    </rPh>
    <rPh sb="12" eb="14">
      <t>ニュウリョク</t>
    </rPh>
    <phoneticPr fontId="75"/>
  </si>
  <si>
    <t xml:space="preserve"> 　　 記入の順序は、職種ごとにまとめてください。</t>
    <rPh sb="4" eb="6">
      <t>キニュウ</t>
    </rPh>
    <rPh sb="7" eb="9">
      <t>ジュンジョ</t>
    </rPh>
    <rPh sb="11" eb="13">
      <t>ショクシュ</t>
    </rPh>
    <phoneticPr fontId="7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</si>
  <si>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8"/>
  </si>
  <si>
    <t>記号</t>
    <rPh sb="0" eb="2">
      <t>キゴウ</t>
    </rPh>
    <phoneticPr fontId="75"/>
  </si>
  <si>
    <t>区分</t>
    <rPh sb="0" eb="2">
      <t>クブン</t>
    </rPh>
    <phoneticPr fontId="75"/>
  </si>
  <si>
    <t>(A)常/専</t>
    <rPh sb="3" eb="4">
      <t>ツネ</t>
    </rPh>
    <rPh sb="5" eb="6">
      <t>セン</t>
    </rPh>
    <phoneticPr fontId="61"/>
  </si>
  <si>
    <t>常勤で専従</t>
    <rPh sb="0" eb="2">
      <t>ジョウキン</t>
    </rPh>
    <rPh sb="3" eb="5">
      <t>センジュウ</t>
    </rPh>
    <phoneticPr fontId="75"/>
  </si>
  <si>
    <t>(B)常/兼</t>
    <rPh sb="3" eb="4">
      <t>ツネ</t>
    </rPh>
    <rPh sb="5" eb="6">
      <t>カ</t>
    </rPh>
    <phoneticPr fontId="61"/>
  </si>
  <si>
    <t>常勤で兼務</t>
    <rPh sb="0" eb="2">
      <t>ジョウキン</t>
    </rPh>
    <rPh sb="3" eb="5">
      <t>ケンム</t>
    </rPh>
    <phoneticPr fontId="75"/>
  </si>
  <si>
    <t>(C)非/専</t>
    <rPh sb="3" eb="4">
      <t>ヒ</t>
    </rPh>
    <rPh sb="5" eb="6">
      <t>セン</t>
    </rPh>
    <phoneticPr fontId="61"/>
  </si>
  <si>
    <t>非常勤で専従</t>
    <rPh sb="0" eb="3">
      <t>ヒジョウキン</t>
    </rPh>
    <rPh sb="4" eb="6">
      <t>センジュウ</t>
    </rPh>
    <phoneticPr fontId="75"/>
  </si>
  <si>
    <t>(D)非/兼</t>
    <rPh sb="3" eb="4">
      <t>ヒ</t>
    </rPh>
    <rPh sb="5" eb="6">
      <t>カ</t>
    </rPh>
    <phoneticPr fontId="61"/>
  </si>
  <si>
    <t>非常勤で兼務</t>
    <rPh sb="0" eb="3">
      <t>ヒジョウキン</t>
    </rPh>
    <rPh sb="4" eb="6">
      <t>ケンム</t>
    </rPh>
    <phoneticPr fontId="75"/>
  </si>
  <si>
    <t>（注）常勤・非常勤の区分について</t>
    <rPh sb="1" eb="2">
      <t>チュウ</t>
    </rPh>
    <rPh sb="3" eb="5">
      <t>ジョウキン</t>
    </rPh>
    <rPh sb="6" eb="9">
      <t>ヒジョウキン</t>
    </rPh>
    <rPh sb="10" eb="12">
      <t>クブン</t>
    </rPh>
    <phoneticPr fontId="7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</si>
  <si>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</si>
  <si>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5"/>
  </si>
  <si>
    <t>　(6) 従業者の保有する資格を入力してください。</t>
    <rPh sb="5" eb="8">
      <t>ジュウギョウシャ</t>
    </rPh>
    <rPh sb="9" eb="11">
      <t>ホユウ</t>
    </rPh>
    <rPh sb="13" eb="15">
      <t>シカク</t>
    </rPh>
    <rPh sb="16" eb="18">
      <t>ニュウリョク</t>
    </rPh>
    <phoneticPr fontId="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</si>
  <si>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</si>
  <si>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5"/>
  </si>
  <si>
    <t>　(7) 従業者の氏名を記入してください。</t>
    <rPh sb="5" eb="8">
      <t>ジュウギョウシャ</t>
    </rPh>
    <rPh sb="9" eb="11">
      <t>シメイ</t>
    </rPh>
    <rPh sb="12" eb="14">
      <t>キニュウ</t>
    </rPh>
    <phoneticPr fontId="75"/>
  </si>
  <si>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</si>
  <si>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</si>
  <si>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</si>
  <si>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</si>
  <si>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</si>
  <si>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</si>
  <si>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5"/>
  </si>
  <si>
    <t>　　　 その他、特記事項欄としてもご活用ください。</t>
    <rPh sb="6" eb="7">
      <t>タ</t>
    </rPh>
    <rPh sb="8" eb="10">
      <t>トッキ</t>
    </rPh>
    <rPh sb="10" eb="12">
      <t>ジコウ</t>
    </rPh>
    <rPh sb="12" eb="13">
      <t>ラン</t>
    </rPh>
    <rPh sb="18" eb="20">
      <t>カツヨウ</t>
    </rPh>
    <phoneticPr fontId="48"/>
  </si>
  <si>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</si>
  <si>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94"/>
  </si>
  <si>
    <t>実績</t>
  </si>
  <si>
    <t>職種①</t>
    <rPh sb="0" eb="2">
      <t>ショクシュ</t>
    </rPh>
    <phoneticPr fontId="94"/>
  </si>
  <si>
    <t>職種②</t>
    <rPh sb="0" eb="2">
      <t>ショクシュ</t>
    </rPh>
    <phoneticPr fontId="94"/>
  </si>
  <si>
    <t>職種③</t>
    <rPh sb="0" eb="2">
      <t>ショクシュ</t>
    </rPh>
    <phoneticPr fontId="94"/>
  </si>
  <si>
    <t>職種④</t>
    <rPh sb="0" eb="2">
      <t>ショクシュ</t>
    </rPh>
    <phoneticPr fontId="94"/>
  </si>
  <si>
    <t>職種⑤</t>
    <rPh sb="0" eb="2">
      <t>ショクシュ</t>
    </rPh>
    <phoneticPr fontId="94"/>
  </si>
  <si>
    <t>職種⑥</t>
    <rPh sb="0" eb="2">
      <t>ショクシュ</t>
    </rPh>
    <phoneticPr fontId="94"/>
  </si>
  <si>
    <t>職種⑦</t>
    <rPh sb="0" eb="2">
      <t>ショクシュ</t>
    </rPh>
    <phoneticPr fontId="94"/>
  </si>
  <si>
    <t>職種⑧</t>
    <rPh sb="0" eb="2">
      <t>ショクシュ</t>
    </rPh>
    <phoneticPr fontId="94"/>
  </si>
  <si>
    <t>職種⑨</t>
    <phoneticPr fontId="94"/>
  </si>
  <si>
    <t>職種⑩</t>
    <phoneticPr fontId="94"/>
  </si>
  <si>
    <t>居宅介護</t>
    <phoneticPr fontId="2"/>
  </si>
  <si>
    <t>管理者</t>
    <rPh sb="0" eb="3">
      <t>カンリシャ</t>
    </rPh>
    <phoneticPr fontId="94"/>
  </si>
  <si>
    <t>サービス提供責任者</t>
    <rPh sb="4" eb="6">
      <t>テイキョウ</t>
    </rPh>
    <rPh sb="6" eb="9">
      <t>セキニンシャ</t>
    </rPh>
    <phoneticPr fontId="94"/>
  </si>
  <si>
    <t>従業者</t>
    <rPh sb="0" eb="3">
      <t>ジュウギョウシャ</t>
    </rPh>
    <phoneticPr fontId="94"/>
  </si>
  <si>
    <t>重度訪問介護</t>
    <rPh sb="0" eb="2">
      <t>ジュウド</t>
    </rPh>
    <rPh sb="2" eb="4">
      <t>ホウモン</t>
    </rPh>
    <rPh sb="4" eb="6">
      <t>カイゴ</t>
    </rPh>
    <phoneticPr fontId="94"/>
  </si>
  <si>
    <t>同行援護</t>
    <rPh sb="0" eb="2">
      <t>ドウコウ</t>
    </rPh>
    <rPh sb="2" eb="4">
      <t>エンゴ</t>
    </rPh>
    <phoneticPr fontId="94"/>
  </si>
  <si>
    <t>行動援護</t>
    <rPh sb="0" eb="4">
      <t>コウドウエンゴ</t>
    </rPh>
    <phoneticPr fontId="94"/>
  </si>
  <si>
    <t>サービス管理責任者</t>
    <rPh sb="4" eb="6">
      <t>カンリ</t>
    </rPh>
    <rPh sb="6" eb="9">
      <t>セキニンシャ</t>
    </rPh>
    <phoneticPr fontId="94"/>
  </si>
  <si>
    <t>医師</t>
    <rPh sb="0" eb="2">
      <t>イシ</t>
    </rPh>
    <phoneticPr fontId="94"/>
  </si>
  <si>
    <t>看護職員</t>
    <rPh sb="0" eb="4">
      <t>カンゴショクイン</t>
    </rPh>
    <phoneticPr fontId="94"/>
  </si>
  <si>
    <t>生活支援員</t>
    <rPh sb="0" eb="5">
      <t>セイカツシエンイン</t>
    </rPh>
    <phoneticPr fontId="94"/>
  </si>
  <si>
    <t>理学療法士</t>
    <rPh sb="0" eb="5">
      <t>リガクリョウホウシ</t>
    </rPh>
    <phoneticPr fontId="94"/>
  </si>
  <si>
    <t>作業療法士</t>
    <rPh sb="0" eb="5">
      <t>サギョウリョウホウシ</t>
    </rPh>
    <phoneticPr fontId="94"/>
  </si>
  <si>
    <t>言語聴覚士</t>
    <rPh sb="0" eb="2">
      <t>ゲンゴ</t>
    </rPh>
    <rPh sb="2" eb="5">
      <t>チョウカクシ</t>
    </rPh>
    <phoneticPr fontId="94"/>
  </si>
  <si>
    <t>その他職員</t>
    <rPh sb="2" eb="3">
      <t>タ</t>
    </rPh>
    <rPh sb="3" eb="5">
      <t>ショクイン</t>
    </rPh>
    <phoneticPr fontId="94"/>
  </si>
  <si>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</si>
  <si>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</si>
  <si>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</si>
  <si>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</si>
  <si>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</si>
  <si>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94"/>
  </si>
  <si>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</si>
  <si>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</si>
  <si>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94"/>
  </si>
  <si>
    <t>障害者支援施設</t>
    <rPh sb="0" eb="3">
      <t>ショウガイシャ</t>
    </rPh>
    <rPh sb="3" eb="5">
      <t>シエン</t>
    </rPh>
    <rPh sb="5" eb="7">
      <t>シセツ</t>
    </rPh>
    <phoneticPr fontId="2"/>
  </si>
  <si>
    <t>就労支援員</t>
    <rPh sb="0" eb="2">
      <t>シュウロウ</t>
    </rPh>
    <rPh sb="2" eb="5">
      <t>シエンイン</t>
    </rPh>
    <phoneticPr fontId="94"/>
  </si>
  <si>
    <t>職業指導員</t>
    <rPh sb="0" eb="2">
      <t>ショクギョウ</t>
    </rPh>
    <rPh sb="2" eb="4">
      <t>シドウ</t>
    </rPh>
    <rPh sb="4" eb="5">
      <t>イン</t>
    </rPh>
    <phoneticPr fontId="94"/>
  </si>
  <si>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</si>
  <si>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</si>
  <si>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94"/>
  </si>
  <si>
    <t>就労選択支援員</t>
    <rPh sb="0" eb="6">
      <t>シュウロウセンタクシエン</t>
    </rPh>
    <rPh sb="6" eb="7">
      <t>イン</t>
    </rPh>
    <phoneticPr fontId="67"/>
  </si>
  <si>
    <t>職業指導員</t>
    <rPh sb="0" eb="4">
      <t>ショクギョウシドウ</t>
    </rPh>
    <rPh sb="4" eb="5">
      <t>イン</t>
    </rPh>
    <phoneticPr fontId="94"/>
  </si>
  <si>
    <t>生活支援員</t>
    <rPh sb="0" eb="2">
      <t>セイカツ</t>
    </rPh>
    <rPh sb="2" eb="5">
      <t>シエンイン</t>
    </rPh>
    <phoneticPr fontId="94"/>
  </si>
  <si>
    <t>就労支援員</t>
    <rPh sb="0" eb="5">
      <t>シュウロウシエンイン</t>
    </rPh>
    <phoneticPr fontId="67"/>
  </si>
  <si>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</si>
  <si>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94"/>
  </si>
  <si>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</si>
  <si>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</si>
  <si>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94"/>
  </si>
  <si>
    <t>就労定着支援</t>
    <rPh sb="0" eb="2">
      <t>シュウロウ</t>
    </rPh>
    <rPh sb="2" eb="4">
      <t>テイチャク</t>
    </rPh>
    <rPh sb="4" eb="6">
      <t>シエン</t>
    </rPh>
    <phoneticPr fontId="2"/>
  </si>
  <si>
    <t>就労定着支援員</t>
    <rPh sb="0" eb="2">
      <t>シュウロウ</t>
    </rPh>
    <rPh sb="2" eb="7">
      <t>テイチャクシエンイン</t>
    </rPh>
    <phoneticPr fontId="94"/>
  </si>
  <si>
    <t>自立生活援助</t>
    <rPh sb="0" eb="2">
      <t>ジリツ</t>
    </rPh>
    <rPh sb="2" eb="4">
      <t>セイカツ</t>
    </rPh>
    <rPh sb="4" eb="6">
      <t>エンジョ</t>
    </rPh>
    <phoneticPr fontId="2"/>
  </si>
  <si>
    <t>地域生活支援員</t>
    <rPh sb="0" eb="7">
      <t>チイキセイカツシエンイン</t>
    </rPh>
    <phoneticPr fontId="94"/>
  </si>
  <si>
    <t>特定相談支援・障害児相談支援</t>
    <rPh sb="0" eb="2">
      <t>トクテイ</t>
    </rPh>
    <rPh sb="2" eb="4">
      <t>ソウダン</t>
    </rPh>
    <rPh sb="4" eb="6">
      <t>シエン</t>
    </rPh>
    <rPh sb="7" eb="10">
      <t>ショウガイジ</t>
    </rPh>
    <rPh sb="10" eb="12">
      <t>ソウダン</t>
    </rPh>
    <rPh sb="12" eb="14">
      <t>シエン</t>
    </rPh>
    <phoneticPr fontId="75"/>
  </si>
  <si>
    <t>相談支援員</t>
    <rPh sb="0" eb="2">
      <t>ソウダン</t>
    </rPh>
    <rPh sb="2" eb="5">
      <t>シエンイン</t>
    </rPh>
    <phoneticPr fontId="94"/>
  </si>
  <si>
    <t>児童発達支援・放課後等デイサービス</t>
    <rPh sb="0" eb="2">
      <t>ジドウ</t>
    </rPh>
    <rPh sb="2" eb="4">
      <t>ハッタツ</t>
    </rPh>
    <rPh sb="4" eb="6">
      <t>シエン</t>
    </rPh>
    <rPh sb="7" eb="11">
      <t>ホウカゴトウ</t>
    </rPh>
    <phoneticPr fontId="75"/>
  </si>
  <si>
    <t>児童発達支援管理責任者</t>
    <rPh sb="0" eb="2">
      <t>ジドウ</t>
    </rPh>
    <rPh sb="2" eb="6">
      <t>ハッタツシエン</t>
    </rPh>
    <rPh sb="6" eb="8">
      <t>カンリ</t>
    </rPh>
    <rPh sb="8" eb="11">
      <t>セキニンシャ</t>
    </rPh>
    <phoneticPr fontId="94"/>
  </si>
  <si>
    <t>児童指導員</t>
    <rPh sb="0" eb="2">
      <t>ジドウ</t>
    </rPh>
    <rPh sb="2" eb="5">
      <t>シドウイン</t>
    </rPh>
    <phoneticPr fontId="94"/>
  </si>
  <si>
    <t>保育士</t>
    <rPh sb="0" eb="3">
      <t>ホイクシ</t>
    </rPh>
    <phoneticPr fontId="94"/>
  </si>
  <si>
    <t>機能訓練担当職員</t>
    <rPh sb="0" eb="4">
      <t>キノウクンレン</t>
    </rPh>
    <rPh sb="4" eb="6">
      <t>タントウ</t>
    </rPh>
    <rPh sb="6" eb="8">
      <t>ショクイン</t>
    </rPh>
    <phoneticPr fontId="9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</si>
  <si>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94"/>
  </si>
  <si>
    <t>嘱託医</t>
    <rPh sb="0" eb="2">
      <t>ショクタク</t>
    </rPh>
    <phoneticPr fontId="94"/>
  </si>
  <si>
    <t>児童発達支援・児童発達支援センターであるもの</t>
    <rPh sb="0" eb="6">
      <t>ジドウハッタツシエン</t>
    </rPh>
    <rPh sb="7" eb="11">
      <t>ジドウハッタツ</t>
    </rPh>
    <rPh sb="11" eb="13">
      <t>シエン</t>
    </rPh>
    <phoneticPr fontId="94"/>
  </si>
  <si>
    <t>栄養士</t>
    <rPh sb="0" eb="3">
      <t>エイヨウシ</t>
    </rPh>
    <phoneticPr fontId="94"/>
  </si>
  <si>
    <t>調理員</t>
    <rPh sb="0" eb="3">
      <t>チョウリイン</t>
    </rPh>
    <phoneticPr fontId="94"/>
  </si>
  <si>
    <t>保育所等訪問支援</t>
    <rPh sb="0" eb="3">
      <t>ホイクショ</t>
    </rPh>
    <rPh sb="3" eb="4">
      <t>トウ</t>
    </rPh>
    <rPh sb="4" eb="6">
      <t>ホウモン</t>
    </rPh>
    <rPh sb="6" eb="8">
      <t>シエン</t>
    </rPh>
    <phoneticPr fontId="75"/>
  </si>
  <si>
    <t>訪問支援員</t>
    <rPh sb="0" eb="2">
      <t>ホウモン</t>
    </rPh>
    <rPh sb="2" eb="5">
      <t>シエンイン</t>
    </rPh>
    <phoneticPr fontId="94"/>
  </si>
  <si>
    <t>居宅訪問型児童発達支援</t>
    <rPh sb="0" eb="2">
      <t>キョタク</t>
    </rPh>
    <rPh sb="2" eb="4">
      <t>ホウモン</t>
    </rPh>
    <rPh sb="4" eb="5">
      <t>ガタ</t>
    </rPh>
    <rPh sb="5" eb="7">
      <t>ジドウ</t>
    </rPh>
    <rPh sb="7" eb="9">
      <t>ハッタツ</t>
    </rPh>
    <rPh sb="9" eb="11">
      <t>シエン</t>
    </rPh>
    <phoneticPr fontId="75"/>
  </si>
  <si>
    <t>福祉型障害児入所施設</t>
    <rPh sb="0" eb="3">
      <t>フクシガタ</t>
    </rPh>
    <rPh sb="3" eb="6">
      <t>ショウガイジ</t>
    </rPh>
    <rPh sb="6" eb="8">
      <t>ニュウショ</t>
    </rPh>
    <rPh sb="8" eb="10">
      <t>シセツ</t>
    </rPh>
    <phoneticPr fontId="75"/>
  </si>
  <si>
    <t>心理担当職員</t>
    <rPh sb="0" eb="6">
      <t>シンリタントウショクイン</t>
    </rPh>
    <phoneticPr fontId="94"/>
  </si>
  <si>
    <t>医療型障害児入所施設</t>
    <rPh sb="0" eb="2">
      <t>イリョウ</t>
    </rPh>
    <rPh sb="2" eb="3">
      <t>ガタ</t>
    </rPh>
    <rPh sb="3" eb="6">
      <t>ショウガイジ</t>
    </rPh>
    <rPh sb="6" eb="8">
      <t>ニュウショ</t>
    </rPh>
    <rPh sb="8" eb="10">
      <t>シセツ</t>
    </rPh>
    <phoneticPr fontId="75"/>
  </si>
  <si>
    <t>理学療法士
又は作業療法士</t>
    <rPh sb="0" eb="5">
      <t>リガクリョウホウシ</t>
    </rPh>
    <rPh sb="6" eb="7">
      <t>マタ</t>
    </rPh>
    <rPh sb="8" eb="13">
      <t>サギョウリョウホウシ</t>
    </rPh>
    <phoneticPr fontId="94"/>
  </si>
  <si>
    <t>職業指導員</t>
    <rPh sb="0" eb="5">
      <t>ショクギョウシドウイン</t>
    </rPh>
    <phoneticPr fontId="94"/>
  </si>
  <si>
    <t>資格種類</t>
    <rPh sb="0" eb="2">
      <t>シカク</t>
    </rPh>
    <rPh sb="2" eb="4">
      <t>シュルイ</t>
    </rPh>
    <phoneticPr fontId="75"/>
  </si>
  <si>
    <t>介護福祉士</t>
    <rPh sb="0" eb="5">
      <t>カイゴフクシシ</t>
    </rPh>
    <phoneticPr fontId="94"/>
  </si>
  <si>
    <t>社会福祉士</t>
    <rPh sb="0" eb="2">
      <t>シャカイ</t>
    </rPh>
    <rPh sb="2" eb="4">
      <t>フクシ</t>
    </rPh>
    <rPh sb="4" eb="5">
      <t>シ</t>
    </rPh>
    <phoneticPr fontId="94"/>
  </si>
  <si>
    <t>精神保健福祉士</t>
    <rPh sb="0" eb="2">
      <t>セイシン</t>
    </rPh>
    <rPh sb="2" eb="4">
      <t>ホケン</t>
    </rPh>
    <rPh sb="4" eb="7">
      <t>フクシシ</t>
    </rPh>
    <phoneticPr fontId="94"/>
  </si>
  <si>
    <t>作業療法士</t>
    <rPh sb="0" eb="5">
      <t>サギョウリョウホウシ</t>
    </rPh>
    <phoneticPr fontId="67"/>
  </si>
  <si>
    <t>公認心理士</t>
    <rPh sb="0" eb="2">
      <t>コウニン</t>
    </rPh>
    <rPh sb="2" eb="5">
      <t>シンリシ</t>
    </rPh>
    <phoneticPr fontId="94"/>
  </si>
  <si>
    <t>看護師</t>
    <rPh sb="0" eb="3">
      <t>カンゴシ</t>
    </rPh>
    <phoneticPr fontId="94"/>
  </si>
  <si>
    <t>准看護師</t>
    <rPh sb="0" eb="4">
      <t>ジュンカンゴシ</t>
    </rPh>
    <phoneticPr fontId="94"/>
  </si>
  <si>
    <t>強行（基礎）</t>
    <rPh sb="0" eb="2">
      <t>キョウコウ</t>
    </rPh>
    <rPh sb="3" eb="5">
      <t>キソ</t>
    </rPh>
    <phoneticPr fontId="94"/>
  </si>
  <si>
    <t>強行（実践）</t>
    <rPh sb="0" eb="2">
      <t>キョウコウ</t>
    </rPh>
    <rPh sb="3" eb="5">
      <t>ジッセン</t>
    </rPh>
    <phoneticPr fontId="94"/>
  </si>
  <si>
    <t>喀痰（一号）</t>
    <rPh sb="0" eb="2">
      <t>カクタン</t>
    </rPh>
    <rPh sb="3" eb="5">
      <t>イチゴウ</t>
    </rPh>
    <phoneticPr fontId="94"/>
  </si>
  <si>
    <t>喀痰（二号）</t>
    <rPh sb="0" eb="2">
      <t>カクタン</t>
    </rPh>
    <rPh sb="3" eb="5">
      <t>ニゴウ</t>
    </rPh>
    <phoneticPr fontId="61"/>
  </si>
  <si>
    <t>喀痰（三号）</t>
    <rPh sb="0" eb="2">
      <t>カクタン</t>
    </rPh>
    <rPh sb="3" eb="4">
      <t>ミ</t>
    </rPh>
    <rPh sb="4" eb="5">
      <t>ゴウ</t>
    </rPh>
    <phoneticPr fontId="61"/>
  </si>
  <si>
    <t>居宅初任者研修</t>
    <rPh sb="0" eb="2">
      <t>キョタク</t>
    </rPh>
    <rPh sb="2" eb="5">
      <t>ショニンシャ</t>
    </rPh>
    <rPh sb="5" eb="7">
      <t>ケンシュウ</t>
    </rPh>
    <phoneticPr fontId="94"/>
  </si>
  <si>
    <t>居宅基礎研修</t>
    <rPh sb="0" eb="2">
      <t>キョタク</t>
    </rPh>
    <rPh sb="2" eb="6">
      <t>キソケンシュウ</t>
    </rPh>
    <phoneticPr fontId="94"/>
  </si>
  <si>
    <t>居宅養成者研修</t>
    <rPh sb="0" eb="2">
      <t>キョタク</t>
    </rPh>
    <rPh sb="2" eb="5">
      <t>ヨウセイシャ</t>
    </rPh>
    <rPh sb="5" eb="7">
      <t>ケンシュウ</t>
    </rPh>
    <phoneticPr fontId="94"/>
  </si>
  <si>
    <t>重訪養成者研修</t>
    <rPh sb="0" eb="1">
      <t>ジュウ</t>
    </rPh>
    <rPh sb="1" eb="2">
      <t>ホウ</t>
    </rPh>
    <rPh sb="2" eb="5">
      <t>ヨウセイシャ</t>
    </rPh>
    <rPh sb="5" eb="7">
      <t>ケンシュウ</t>
    </rPh>
    <phoneticPr fontId="94"/>
  </si>
  <si>
    <t>同行養成者研修</t>
    <rPh sb="0" eb="2">
      <t>ドウコウ</t>
    </rPh>
    <rPh sb="2" eb="5">
      <t>ヨウセイシャ</t>
    </rPh>
    <rPh sb="5" eb="7">
      <t>ケンシュウ</t>
    </rPh>
    <phoneticPr fontId="94"/>
  </si>
  <si>
    <t>実務者研修修了者</t>
    <rPh sb="0" eb="3">
      <t>ジツムシャ</t>
    </rPh>
    <rPh sb="3" eb="5">
      <t>ケンシュウ</t>
    </rPh>
    <rPh sb="5" eb="8">
      <t>シュウリョウシャ</t>
    </rPh>
    <phoneticPr fontId="94"/>
  </si>
  <si>
    <t>学科修了者</t>
    <rPh sb="0" eb="2">
      <t>ガッカ</t>
    </rPh>
    <rPh sb="2" eb="5">
      <t>シュウリョウシャ</t>
    </rPh>
    <phoneticPr fontId="94"/>
  </si>
  <si>
    <t>行動援護養成者研修</t>
    <rPh sb="0" eb="4">
      <t>コウドウエンゴ</t>
    </rPh>
    <rPh sb="4" eb="9">
      <t>ヨウセイシャケンシュウ</t>
    </rPh>
    <phoneticPr fontId="94"/>
  </si>
  <si>
    <t>高次脳機能障害支援者養成研修</t>
    <rPh sb="0" eb="10">
      <t>コウジノウキノウショウガイシエンシャ</t>
    </rPh>
    <rPh sb="10" eb="14">
      <t>ヨウセイケンシュウ</t>
    </rPh>
    <phoneticPr fontId="67"/>
  </si>
  <si>
    <t>障害者ピアサポート研修</t>
    <rPh sb="0" eb="3">
      <t>ショウガイシャ</t>
    </rPh>
    <rPh sb="9" eb="11">
      <t>ケンシュウ</t>
    </rPh>
    <phoneticPr fontId="67"/>
  </si>
  <si>
    <t>職場適応援助者養成研修</t>
    <rPh sb="0" eb="7">
      <t>ショクバテキオウエンジョシャ</t>
    </rPh>
    <rPh sb="7" eb="11">
      <t>ヨウセイケンシュウ</t>
    </rPh>
    <phoneticPr fontId="67"/>
  </si>
  <si>
    <t>就労支援関係研修</t>
    <rPh sb="0" eb="4">
      <t>シュウロウシエン</t>
    </rPh>
    <rPh sb="4" eb="8">
      <t>カンケイケンシュウ</t>
    </rPh>
    <phoneticPr fontId="67"/>
  </si>
  <si>
    <t>現任研修（相談）</t>
    <rPh sb="0" eb="2">
      <t>ゲンニン</t>
    </rPh>
    <rPh sb="2" eb="4">
      <t>ケンシュウ</t>
    </rPh>
    <phoneticPr fontId="67"/>
  </si>
  <si>
    <t>主任研修（相談）</t>
    <phoneticPr fontId="67"/>
  </si>
  <si>
    <t>就労選択支援関係研修</t>
    <rPh sb="0" eb="6">
      <t>シュウロウセンタクシエン</t>
    </rPh>
    <rPh sb="6" eb="8">
      <t>カンケイ</t>
    </rPh>
    <rPh sb="8" eb="10">
      <t>ケンシュウ</t>
    </rPh>
    <phoneticPr fontId="67"/>
  </si>
  <si>
    <t>その他</t>
    <rPh sb="2" eb="3">
      <t>タ</t>
    </rPh>
    <phoneticPr fontId="94"/>
  </si>
  <si>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</si>
  <si>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</si>
  <si>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61"/>
  </si>
  <si>
    <t>就労継続支援A型</t>
    <rPh sb="0" eb="2">
      <t>シュウロウ</t>
    </rPh>
    <rPh sb="2" eb="4">
      <t>ケイゾク</t>
    </rPh>
    <rPh sb="4" eb="6">
      <t>シエン</t>
    </rPh>
    <rPh sb="7" eb="8">
      <t>ガタ</t>
    </rPh>
    <phoneticPr fontId="2"/>
  </si>
  <si>
    <t>【就労継続支援A型事業所用】</t>
    <rPh sb="1" eb="3">
      <t>シュウロウ</t>
    </rPh>
    <rPh sb="3" eb="5">
      <t>ケイゾク</t>
    </rPh>
    <rPh sb="5" eb="7">
      <t>シエン</t>
    </rPh>
    <rPh sb="8" eb="9">
      <t>ガタ</t>
    </rPh>
    <rPh sb="9" eb="11">
      <t>ジギョウ</t>
    </rPh>
    <rPh sb="11" eb="12">
      <t>ショ</t>
    </rPh>
    <rPh sb="12" eb="13">
      <t>ヨウ</t>
    </rPh>
    <phoneticPr fontId="2"/>
  </si>
  <si>
    <t>P1　職員の勤務状況（１）シフト記号表　（勤務時間帯）</t>
    <rPh sb="3" eb="5">
      <t>ショクイン</t>
    </rPh>
    <rPh sb="6" eb="8">
      <t>キンム</t>
    </rPh>
    <rPh sb="8" eb="10">
      <t>ジョウキョウ</t>
    </rPh>
    <phoneticPr fontId="2"/>
  </si>
  <si>
    <t>就労継続支援Ａ型</t>
  </si>
  <si>
    <t>就労継続支援Ａ型</t>
    <phoneticPr fontId="2"/>
  </si>
  <si>
    <t>P3　利用料の徴収状況</t>
    <rPh sb="3" eb="6">
      <t>リヨウリョウ</t>
    </rPh>
    <rPh sb="7" eb="9">
      <t>チョウシュウ</t>
    </rPh>
    <rPh sb="9" eb="11">
      <t>ジョウキョウ</t>
    </rPh>
    <phoneticPr fontId="2"/>
  </si>
  <si>
    <t>サービス管理責任者</t>
  </si>
  <si>
    <t>職業指導員</t>
  </si>
  <si>
    <t>生活支援員</t>
  </si>
  <si>
    <t>賃金向上達成指導員</t>
  </si>
  <si>
    <t>その他職員</t>
  </si>
  <si>
    <t>---</t>
  </si>
  <si>
    <t/>
  </si>
  <si>
    <t>※Grafferにて提出いただける場合はこちらをご利用ください。</t>
  </si>
  <si>
    <t>職員履歴書及び資格、経験がわかる書類（資格証等）</t>
    <rPh sb="19" eb="21">
      <t>シカク</t>
    </rPh>
    <rPh sb="21" eb="22">
      <t>ショウ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</si>
  <si>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phoneticPr fontId="2"/>
  </si>
  <si>
    <t>（6）</t>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</si>
  <si>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</si>
  <si>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利用者の賃金規程・就業規則</t>
    <phoneticPr fontId="2"/>
  </si>
  <si>
    <t>利用者の雇用契約書（あれば雇用保険・社会保険に加入していることがわかるもの）</t>
    <rPh sb="0" eb="3">
      <t>リヨウシャ</t>
    </rPh>
    <rPh sb="6" eb="9">
      <t>ケイヤクショ</t>
    </rPh>
    <phoneticPr fontId="2"/>
  </si>
  <si>
    <t>④</t>
    <phoneticPr fontId="2"/>
  </si>
  <si>
    <t>給与支払明細書</t>
    <phoneticPr fontId="2"/>
  </si>
  <si>
    <t>就労支援事業会計書類（別紙1～4、表1～13のうち作成対象書類）</t>
    <rPh sb="0" eb="2">
      <t>シュウロウ</t>
    </rPh>
    <rPh sb="2" eb="4">
      <t>シエン</t>
    </rPh>
    <rPh sb="4" eb="6">
      <t>ジギョウ</t>
    </rPh>
    <rPh sb="6" eb="8">
      <t>カイケイ</t>
    </rPh>
    <rPh sb="8" eb="10">
      <t>ショルイ</t>
    </rPh>
    <rPh sb="11" eb="13">
      <t>ベッシ</t>
    </rPh>
    <rPh sb="17" eb="18">
      <t>ヒョウ</t>
    </rPh>
    <rPh sb="25" eb="27">
      <t>サクセイ</t>
    </rPh>
    <rPh sb="27" eb="29">
      <t>タイショウ</t>
    </rPh>
    <rPh sb="29" eb="31">
      <t>ショルイ</t>
    </rPh>
    <phoneticPr fontId="2"/>
  </si>
  <si>
    <t>施設外支援の記録・関係書類（日報等）</t>
    <rPh sb="0" eb="3">
      <t>シセツガイ</t>
    </rPh>
    <rPh sb="3" eb="5">
      <t>シエン</t>
    </rPh>
    <rPh sb="14" eb="16">
      <t>ニッポウ</t>
    </rPh>
    <rPh sb="16" eb="17">
      <t>トウ</t>
    </rPh>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</si>
  <si>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</si>
  <si>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各種加算関係書類（算定している加算に関する根拠資料）　※特にスコア各種根拠資料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</si>
</sst>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quot;人&quot;"/>
    <numFmt numFmtId="178" formatCode="h:mm;@"/>
    <numFmt numFmtId="179" formatCode="[$-411]ge\.m\.d;@"/>
    <numFmt numFmtId="180" formatCode="#&quot;月&quot;"/>
    <numFmt numFmtId="181" formatCode="#,##0_ "/>
    <numFmt numFmtId="182" formatCode="&quot;R&quot;#&quot;年度&quot;"/>
    <numFmt numFmtId="183" formatCode="&quot;¥&quot;#,##0.0;&quot;¥&quot;\-#,##0.0"/>
    <numFmt numFmtId="184" formatCode="#,##0.0_ "/>
    <numFmt numFmtId="185" formatCode="#&quot;円&quot;"/>
    <numFmt numFmtId="186" formatCode="#&quot;件&quot;"/>
    <numFmt numFmtId="187" formatCode="[$-409]d;@"/>
    <numFmt numFmtId="188" formatCode="aaa"/>
  </numFmts>
  <fonts count="97">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
      <b/>
      <sz val="16"/>
      <color rgb="FFFF0000"/>
      <name val="ＭＳ Ｐゴシック"/>
      <family val="3"/>
      <charset val="128"/>
      <scheme val="minor"/>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1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top/>
      <bottom style="medium">
        <color auto="1"/>
      </bottom>
      <diagonal/>
    </border>
  </borders>
  <cellStyleXfs count="53">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53" fillId="0" borderId="0">
      <alignment vertical="center"/>
    </xf>
    <xf numFmtId="0" fontId="78" fillId="0" borderId="0">
      <alignment vertical="center"/>
    </xf>
  </cellStyleXfs>
  <cellXfs count="901">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5"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0" xfId="0" applyFont="1" applyFill="1" applyBorder="1" applyAlignment="1">
      <alignment horizontal="center" vertical="center"/>
    </xf>
    <xf numFmtId="0" fontId="24" fillId="24" borderId="0" xfId="0" applyFont="1" applyFill="1" applyAlignment="1">
      <alignment vertical="center" wrapText="1"/>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6" xfId="0" applyFont="1" applyFill="1" applyBorder="1" applyAlignment="1">
      <alignment horizontal="center" vertical="center" wrapText="1"/>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0" borderId="15" xfId="0" applyFont="1" applyFill="1" applyBorder="1" applyAlignment="1">
      <alignment vertical="center" wrapText="1"/>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0" fontId="24" fillId="0" borderId="14" xfId="0" applyFont="1" applyFill="1" applyBorder="1" applyAlignment="1">
      <alignment horizontal="right" vertical="center" wrapText="1"/>
    </xf>
    <xf numFmtId="0" fontId="24" fillId="26" borderId="10" xfId="0" applyFont="1" applyFill="1" applyBorder="1" applyAlignment="1" applyProtection="1">
      <alignment horizontal="center" vertical="center" wrapText="1"/>
      <protection locked="0"/>
    </xf>
    <xf numFmtId="0" fontId="24" fillId="24" borderId="18" xfId="0" applyFont="1" applyFill="1" applyBorder="1" applyAlignment="1">
      <alignment vertical="center" wrapText="1"/>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26" fillId="28" borderId="0" xfId="0" applyFont="1" applyFill="1" applyProtection="1">
      <alignment vertical="center"/>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8" borderId="0" xfId="0" applyFill="1">
      <alignment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3" fillId="24" borderId="10" xfId="0" applyFont="1" applyFill="1" applyBorder="1" applyAlignment="1" applyProtection="1">
      <alignment horizontal="center" vertical="center"/>
    </xf>
    <xf numFmtId="0" fontId="26" fillId="28" borderId="33" xfId="0" applyFont="1" applyFill="1" applyBorder="1" applyProtection="1">
      <alignment vertical="center"/>
    </xf>
    <xf numFmtId="0" fontId="26" fillId="28" borderId="26" xfId="0" applyFont="1" applyFill="1" applyBorder="1" applyProtection="1">
      <alignment vertical="center"/>
    </xf>
    <xf numFmtId="0" fontId="26" fillId="28" borderId="36" xfId="0" applyFont="1" applyFill="1" applyBorder="1" applyProtection="1">
      <alignment vertical="center"/>
    </xf>
    <xf numFmtId="0" fontId="26" fillId="28" borderId="37" xfId="0" applyFont="1" applyFill="1" applyBorder="1" applyProtection="1">
      <alignment vertical="center"/>
    </xf>
    <xf numFmtId="0" fontId="29" fillId="28" borderId="0" xfId="0" applyFont="1" applyFill="1" applyProtection="1">
      <alignment vertical="center"/>
    </xf>
    <xf numFmtId="0" fontId="26" fillId="28" borderId="0" xfId="0" applyFont="1" applyFill="1" applyBorder="1" applyProtection="1">
      <alignment vertical="center"/>
    </xf>
    <xf numFmtId="0" fontId="26" fillId="28" borderId="25" xfId="0" applyFont="1" applyFill="1" applyBorder="1" applyProtection="1">
      <alignment vertical="center"/>
    </xf>
    <xf numFmtId="0" fontId="26" fillId="28" borderId="24" xfId="0" applyFont="1" applyFill="1" applyBorder="1" applyProtection="1">
      <alignment vertical="center"/>
    </xf>
    <xf numFmtId="0" fontId="26" fillId="28" borderId="24" xfId="0" applyFont="1" applyFill="1" applyBorder="1" applyAlignment="1" applyProtection="1">
      <alignment vertical="center"/>
    </xf>
    <xf numFmtId="0" fontId="30" fillId="28" borderId="0" xfId="0" applyFont="1" applyFill="1" applyProtection="1">
      <alignment vertical="center"/>
    </xf>
    <xf numFmtId="0" fontId="33" fillId="28" borderId="0" xfId="0" applyFont="1" applyFill="1" applyProtection="1">
      <alignment vertical="center"/>
    </xf>
    <xf numFmtId="0" fontId="26" fillId="0" borderId="0" xfId="0" applyFont="1" applyProtection="1">
      <alignment vertical="center"/>
    </xf>
    <xf numFmtId="0" fontId="30" fillId="24" borderId="0" xfId="0" applyFont="1" applyFill="1" applyProtection="1">
      <alignment vertical="center"/>
    </xf>
    <xf numFmtId="0" fontId="26" fillId="24" borderId="0" xfId="0" applyFont="1" applyFill="1" applyProtection="1">
      <alignment vertical="center"/>
    </xf>
    <xf numFmtId="0" fontId="26" fillId="0" borderId="38" xfId="0" applyFont="1" applyFill="1" applyBorder="1" applyAlignment="1" applyProtection="1">
      <alignment horizontal="center" vertical="center"/>
    </xf>
    <xf numFmtId="0" fontId="26" fillId="0" borderId="0" xfId="0" applyFont="1" applyFill="1" applyProtection="1">
      <alignment vertical="center"/>
    </xf>
    <xf numFmtId="0" fontId="26" fillId="24" borderId="23" xfId="0" applyFont="1" applyFill="1" applyBorder="1" applyAlignment="1" applyProtection="1">
      <alignment vertical="center"/>
    </xf>
    <xf numFmtId="0" fontId="26" fillId="0" borderId="34" xfId="0" applyFont="1" applyBorder="1" applyAlignment="1" applyProtection="1">
      <alignment horizontal="left" vertical="center" indent="1"/>
    </xf>
    <xf numFmtId="0" fontId="26" fillId="0" borderId="24" xfId="0" applyFont="1" applyBorder="1" applyAlignment="1" applyProtection="1">
      <alignment horizontal="left" vertical="center" indent="1"/>
    </xf>
    <xf numFmtId="0" fontId="26" fillId="0" borderId="0" xfId="0" applyFont="1" applyBorder="1" applyAlignment="1" applyProtection="1">
      <alignment horizontal="left" vertical="center" indent="1"/>
    </xf>
    <xf numFmtId="0" fontId="26" fillId="27" borderId="0" xfId="0" applyFont="1" applyFill="1" applyBorder="1" applyAlignment="1" applyProtection="1">
      <alignment horizontal="right" vertical="center"/>
      <protection locked="0"/>
    </xf>
    <xf numFmtId="0" fontId="26" fillId="0" borderId="0" xfId="0" applyFont="1" applyBorder="1" applyProtection="1">
      <alignment vertical="center"/>
    </xf>
    <xf numFmtId="0" fontId="26" fillId="0" borderId="15" xfId="0" applyFont="1" applyBorder="1" applyAlignment="1" applyProtection="1">
      <alignment horizontal="center" vertical="center"/>
    </xf>
    <xf numFmtId="0" fontId="26" fillId="0" borderId="12" xfId="0" applyFont="1" applyBorder="1" applyProtection="1">
      <alignment vertical="center"/>
    </xf>
    <xf numFmtId="0" fontId="26" fillId="0" borderId="40" xfId="0" applyFont="1" applyBorder="1" applyProtection="1">
      <alignment vertical="center"/>
    </xf>
    <xf numFmtId="0" fontId="26" fillId="0" borderId="41" xfId="0" applyFont="1" applyBorder="1" applyAlignment="1" applyProtection="1">
      <alignment horizontal="center" vertical="center"/>
    </xf>
    <xf numFmtId="0" fontId="26" fillId="26" borderId="32"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xf>
    <xf numFmtId="0" fontId="26" fillId="0" borderId="42" xfId="0" applyFont="1" applyBorder="1" applyAlignment="1" applyProtection="1">
      <alignment horizontal="center" vertical="center"/>
    </xf>
    <xf numFmtId="0" fontId="26" fillId="26" borderId="10" xfId="0" applyFont="1" applyFill="1" applyBorder="1" applyAlignment="1" applyProtection="1">
      <alignment horizontal="center" vertical="center"/>
      <protection locked="0"/>
    </xf>
    <xf numFmtId="0" fontId="26" fillId="0" borderId="29" xfId="0" applyFont="1" applyBorder="1" applyAlignment="1" applyProtection="1">
      <alignment horizontal="center" vertical="center"/>
    </xf>
    <xf numFmtId="0" fontId="26" fillId="0" borderId="43" xfId="0" applyFont="1" applyBorder="1" applyAlignment="1" applyProtection="1">
      <alignment horizontal="center" vertical="center"/>
    </xf>
    <xf numFmtId="0" fontId="26" fillId="26" borderId="35" xfId="0" applyFont="1" applyFill="1" applyBorder="1" applyAlignment="1" applyProtection="1">
      <alignment horizontal="center" vertical="center"/>
      <protection locked="0"/>
    </xf>
    <xf numFmtId="0" fontId="26" fillId="0" borderId="44" xfId="0" applyFont="1" applyBorder="1" applyAlignment="1" applyProtection="1">
      <alignment horizontal="center" vertical="center"/>
    </xf>
    <xf numFmtId="0" fontId="26" fillId="26" borderId="16" xfId="0" applyFont="1" applyFill="1" applyBorder="1" applyAlignment="1" applyProtection="1">
      <alignment horizontal="center" vertical="center"/>
      <protection locked="0"/>
    </xf>
    <xf numFmtId="0" fontId="26" fillId="0" borderId="45" xfId="0" applyFont="1" applyBorder="1" applyAlignment="1" applyProtection="1">
      <alignment horizontal="center" vertical="center"/>
    </xf>
    <xf numFmtId="0" fontId="26" fillId="0" borderId="27" xfId="0" applyFont="1" applyBorder="1" applyProtection="1">
      <alignment vertical="center"/>
    </xf>
    <xf numFmtId="0" fontId="26" fillId="0" borderId="23"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4" xfId="0" applyFont="1" applyFill="1" applyBorder="1" applyProtection="1">
      <alignment vertical="center"/>
    </xf>
    <xf numFmtId="0" fontId="26" fillId="0" borderId="25" xfId="0" applyFont="1" applyFill="1" applyBorder="1" applyProtection="1">
      <alignment vertical="center"/>
    </xf>
    <xf numFmtId="0" fontId="26" fillId="0" borderId="34" xfId="0" applyFont="1" applyFill="1" applyBorder="1" applyProtection="1">
      <alignment vertical="center"/>
    </xf>
    <xf numFmtId="0" fontId="26" fillId="0" borderId="24" xfId="0" applyFont="1" applyFill="1" applyBorder="1" applyAlignment="1" applyProtection="1">
      <alignment horizontal="center" vertical="center"/>
    </xf>
    <xf numFmtId="0" fontId="26" fillId="0" borderId="0" xfId="0" applyFont="1" applyFill="1" applyBorder="1" applyProtection="1">
      <alignment vertical="center"/>
    </xf>
    <xf numFmtId="0" fontId="26" fillId="0" borderId="33" xfId="0" applyFont="1" applyFill="1" applyBorder="1" applyProtection="1">
      <alignment vertical="center"/>
    </xf>
    <xf numFmtId="0" fontId="26" fillId="0" borderId="15" xfId="0" applyFont="1" applyFill="1" applyBorder="1" applyAlignment="1" applyProtection="1">
      <alignment horizontal="center" vertical="center"/>
    </xf>
    <xf numFmtId="0" fontId="26" fillId="0" borderId="12" xfId="0" applyFont="1" applyFill="1" applyBorder="1" applyProtection="1">
      <alignment vertical="center"/>
    </xf>
    <xf numFmtId="0" fontId="26" fillId="0" borderId="28" xfId="0" applyFont="1" applyFill="1" applyBorder="1" applyProtection="1">
      <alignment vertical="center"/>
    </xf>
    <xf numFmtId="0" fontId="26" fillId="0" borderId="11" xfId="0" applyFont="1" applyFill="1" applyBorder="1" applyProtection="1">
      <alignment vertical="center"/>
    </xf>
    <xf numFmtId="0" fontId="26" fillId="0" borderId="46" xfId="0" applyFont="1" applyFill="1" applyBorder="1" applyProtection="1">
      <alignment vertical="center"/>
    </xf>
    <xf numFmtId="0" fontId="26" fillId="0" borderId="47" xfId="0" applyFont="1" applyFill="1" applyBorder="1" applyProtection="1">
      <alignment vertical="center"/>
    </xf>
    <xf numFmtId="0" fontId="26" fillId="0" borderId="13" xfId="0" applyFont="1" applyFill="1" applyBorder="1" applyProtection="1">
      <alignment vertical="center"/>
    </xf>
    <xf numFmtId="0" fontId="26" fillId="0" borderId="48" xfId="0" applyFont="1" applyFill="1" applyBorder="1" applyProtection="1">
      <alignment vertical="center"/>
    </xf>
    <xf numFmtId="0" fontId="26" fillId="0" borderId="0" xfId="0" applyFont="1" applyFill="1" applyBorder="1" applyAlignment="1" applyProtection="1">
      <alignment horizontal="center" vertical="center"/>
    </xf>
    <xf numFmtId="0" fontId="26" fillId="0" borderId="39"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3" fontId="26" fillId="0" borderId="40" xfId="0" applyNumberFormat="1" applyFont="1" applyFill="1" applyBorder="1" applyAlignment="1" applyProtection="1">
      <alignment horizontal="left" vertical="center"/>
    </xf>
    <xf numFmtId="0" fontId="26" fillId="0" borderId="37" xfId="0" applyFont="1" applyFill="1" applyBorder="1" applyProtection="1">
      <alignment vertical="center"/>
    </xf>
    <xf numFmtId="0" fontId="26" fillId="0" borderId="50" xfId="0" applyFont="1" applyFill="1" applyBorder="1" applyProtection="1">
      <alignment vertical="center"/>
    </xf>
    <xf numFmtId="0" fontId="26" fillId="0" borderId="51" xfId="0" applyFont="1" applyFill="1" applyBorder="1" applyAlignment="1" applyProtection="1">
      <alignment horizontal="left" vertical="center"/>
    </xf>
    <xf numFmtId="0" fontId="26" fillId="0" borderId="37" xfId="0" applyFont="1" applyFill="1" applyBorder="1" applyAlignment="1" applyProtection="1">
      <alignment horizontal="left" vertical="center"/>
    </xf>
    <xf numFmtId="3" fontId="26" fillId="0" borderId="0" xfId="0" applyNumberFormat="1" applyFont="1" applyFill="1" applyBorder="1" applyAlignment="1" applyProtection="1">
      <alignment horizontal="left" vertical="center"/>
    </xf>
    <xf numFmtId="3" fontId="26" fillId="0" borderId="11" xfId="0" applyNumberFormat="1" applyFont="1" applyFill="1" applyBorder="1" applyAlignment="1" applyProtection="1">
      <alignment horizontal="right" vertical="center"/>
    </xf>
    <xf numFmtId="0" fontId="26" fillId="0" borderId="41" xfId="0" applyFont="1" applyFill="1" applyBorder="1" applyAlignment="1" applyProtection="1">
      <alignment horizontal="center" vertical="center"/>
    </xf>
    <xf numFmtId="0" fontId="26" fillId="0" borderId="32" xfId="0" applyFont="1" applyFill="1" applyBorder="1" applyAlignment="1" applyProtection="1">
      <alignment horizontal="center" vertical="center"/>
    </xf>
    <xf numFmtId="0" fontId="26" fillId="0" borderId="28" xfId="0" applyFont="1" applyFill="1" applyBorder="1" applyAlignment="1" applyProtection="1">
      <alignment horizontal="center" vertical="center"/>
    </xf>
    <xf numFmtId="0" fontId="26" fillId="0" borderId="43" xfId="0" applyFont="1" applyFill="1" applyBorder="1" applyAlignment="1" applyProtection="1">
      <alignment horizontal="center" vertical="center"/>
    </xf>
    <xf numFmtId="0" fontId="26" fillId="0" borderId="35"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6" xfId="0" applyFont="1" applyFill="1" applyBorder="1" applyAlignment="1" applyProtection="1">
      <alignment horizontal="center" vertical="center"/>
    </xf>
    <xf numFmtId="0" fontId="26" fillId="0" borderId="45" xfId="0" applyFont="1" applyFill="1" applyBorder="1" applyAlignment="1" applyProtection="1">
      <alignment horizontal="center" vertical="center"/>
    </xf>
    <xf numFmtId="0" fontId="26" fillId="0" borderId="27" xfId="0" applyFont="1" applyFill="1" applyBorder="1" applyProtection="1">
      <alignment vertical="center"/>
    </xf>
    <xf numFmtId="0" fontId="26" fillId="0" borderId="36" xfId="0" applyFont="1" applyFill="1" applyBorder="1" applyProtection="1">
      <alignment vertical="center"/>
    </xf>
    <xf numFmtId="0" fontId="26" fillId="0" borderId="26" xfId="0" applyFont="1" applyFill="1" applyBorder="1" applyProtection="1">
      <alignment vertical="center"/>
    </xf>
    <xf numFmtId="0" fontId="26" fillId="0" borderId="34" xfId="0" applyFont="1" applyFill="1" applyBorder="1" applyAlignment="1" applyProtection="1">
      <alignment horizontal="center" vertical="center"/>
    </xf>
    <xf numFmtId="0" fontId="26" fillId="0" borderId="52" xfId="0" applyFont="1" applyFill="1" applyBorder="1" applyProtection="1">
      <alignment vertical="center"/>
    </xf>
    <xf numFmtId="0" fontId="26" fillId="26" borderId="38" xfId="0" applyFont="1" applyFill="1" applyBorder="1" applyAlignment="1" applyProtection="1">
      <alignment horizontal="center" vertical="center"/>
      <protection locked="0"/>
    </xf>
    <xf numFmtId="0" fontId="26" fillId="28" borderId="13" xfId="0" applyFont="1" applyFill="1" applyBorder="1" applyProtection="1">
      <alignment vertical="center"/>
    </xf>
    <xf numFmtId="0" fontId="26" fillId="28" borderId="48" xfId="0" applyFont="1" applyFill="1" applyBorder="1" applyProtection="1">
      <alignment vertical="center"/>
    </xf>
    <xf numFmtId="0" fontId="26" fillId="24" borderId="0" xfId="0" applyFont="1" applyFill="1">
      <alignment vertical="center"/>
    </xf>
    <xf numFmtId="0" fontId="35" fillId="0" borderId="0" xfId="46" applyFont="1" applyBorder="1" applyAlignment="1">
      <alignment vertical="center"/>
    </xf>
    <xf numFmtId="0" fontId="23" fillId="0" borderId="0" xfId="46" applyFont="1">
      <alignment vertical="center"/>
    </xf>
    <xf numFmtId="0" fontId="23" fillId="0" borderId="53" xfId="46" applyNumberFormat="1" applyFont="1" applyBorder="1" applyAlignment="1">
      <alignment horizontal="center" vertical="center"/>
    </xf>
    <xf numFmtId="0" fontId="34" fillId="0" borderId="48" xfId="46" applyNumberFormat="1" applyFont="1" applyFill="1" applyBorder="1" applyAlignment="1">
      <alignment horizontal="center" vertical="center"/>
    </xf>
    <xf numFmtId="0" fontId="34" fillId="0" borderId="40" xfId="46" applyNumberFormat="1" applyFont="1" applyFill="1" applyBorder="1" applyAlignment="1">
      <alignment horizontal="center" vertical="center"/>
    </xf>
    <xf numFmtId="0" fontId="34" fillId="0" borderId="54" xfId="46" applyNumberFormat="1" applyFont="1" applyFill="1" applyBorder="1" applyAlignment="1">
      <alignment horizontal="center" vertical="center"/>
    </xf>
    <xf numFmtId="0" fontId="34" fillId="0" borderId="54" xfId="46" applyFont="1" applyFill="1" applyBorder="1" applyAlignment="1">
      <alignment horizontal="center"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55"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56"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0" fontId="23" fillId="27" borderId="57" xfId="46" applyNumberFormat="1" applyFont="1" applyFill="1" applyBorder="1" applyAlignment="1" applyProtection="1">
      <alignment horizontal="center" vertical="center"/>
      <protection locked="0"/>
    </xf>
    <xf numFmtId="0" fontId="23" fillId="27" borderId="18" xfId="46" applyNumberFormat="1" applyFont="1" applyFill="1" applyBorder="1" applyAlignment="1" applyProtection="1">
      <alignment horizontal="center" vertical="center"/>
      <protection locked="0"/>
    </xf>
    <xf numFmtId="0" fontId="23" fillId="27" borderId="17" xfId="46" applyNumberFormat="1" applyFont="1" applyFill="1" applyBorder="1" applyAlignment="1" applyProtection="1">
      <alignment horizontal="center" vertical="center"/>
      <protection locked="0"/>
    </xf>
    <xf numFmtId="0" fontId="23" fillId="27" borderId="40" xfId="46" applyFont="1" applyFill="1" applyBorder="1" applyAlignment="1" applyProtection="1">
      <alignment horizontal="center" vertical="center"/>
      <protection locked="0"/>
    </xf>
    <xf numFmtId="0" fontId="23" fillId="27" borderId="54" xfId="46" applyFont="1" applyFill="1" applyBorder="1" applyAlignment="1" applyProtection="1">
      <alignment horizontal="center" vertical="center"/>
      <protection locked="0"/>
    </xf>
    <xf numFmtId="181" fontId="26" fillId="27" borderId="29" xfId="0" applyNumberFormat="1" applyFont="1" applyFill="1" applyBorder="1" applyAlignment="1" applyProtection="1">
      <alignment horizontal="center" vertical="center"/>
      <protection locked="0"/>
    </xf>
    <xf numFmtId="0" fontId="23" fillId="28" borderId="0" xfId="46" applyFont="1" applyFill="1">
      <alignment vertical="center"/>
    </xf>
    <xf numFmtId="0" fontId="35" fillId="28" borderId="0" xfId="46" applyFont="1" applyFill="1" applyBorder="1" applyAlignment="1">
      <alignment horizontal="center" vertical="center"/>
    </xf>
    <xf numFmtId="0" fontId="23" fillId="28" borderId="58" xfId="46" quotePrefix="1" applyFont="1" applyFill="1" applyBorder="1" applyAlignment="1">
      <alignment horizontal="center" vertical="center"/>
    </xf>
    <xf numFmtId="0" fontId="23" fillId="28" borderId="46" xfId="46" quotePrefix="1" applyFont="1" applyFill="1" applyBorder="1" applyAlignment="1">
      <alignment horizontal="center" vertical="center"/>
    </xf>
    <xf numFmtId="0" fontId="23" fillId="28" borderId="14" xfId="46" quotePrefix="1" applyFont="1" applyFill="1" applyBorder="1" applyAlignment="1">
      <alignment horizontal="center" vertical="center"/>
    </xf>
    <xf numFmtId="0" fontId="23" fillId="28" borderId="59" xfId="46" quotePrefix="1" applyFont="1" applyFill="1" applyBorder="1" applyAlignment="1">
      <alignment horizontal="center" vertical="center"/>
    </xf>
    <xf numFmtId="0" fontId="23" fillId="28" borderId="19" xfId="46" quotePrefix="1" applyFont="1" applyFill="1" applyBorder="1" applyAlignment="1">
      <alignment horizontal="center" vertical="center"/>
    </xf>
    <xf numFmtId="0" fontId="36" fillId="28" borderId="0" xfId="46" applyFont="1" applyFill="1" applyAlignment="1">
      <alignment horizontal="left" vertical="center"/>
    </xf>
    <xf numFmtId="0" fontId="23" fillId="28" borderId="0" xfId="46" quotePrefix="1" applyFont="1" applyFill="1" applyAlignment="1">
      <alignment horizontal="right" vertical="center"/>
    </xf>
    <xf numFmtId="0" fontId="23" fillId="28" borderId="0" xfId="46" applyFont="1" applyFill="1" applyAlignment="1">
      <alignment vertical="center"/>
    </xf>
    <xf numFmtId="0" fontId="23" fillId="28" borderId="0" xfId="46" applyFont="1" applyFill="1" applyAlignment="1">
      <alignment vertical="center" wrapText="1"/>
    </xf>
    <xf numFmtId="0" fontId="36" fillId="28" borderId="0" xfId="46" applyFont="1" applyFill="1">
      <alignment vertical="center"/>
    </xf>
    <xf numFmtId="0" fontId="23" fillId="28" borderId="0" xfId="46" applyFont="1" applyFill="1" applyBorder="1" applyAlignment="1">
      <alignment horizontal="right" vertical="center"/>
    </xf>
    <xf numFmtId="0" fontId="23" fillId="28" borderId="0" xfId="46" applyFont="1" applyFill="1" applyAlignment="1">
      <alignment horizontal="right" vertical="center"/>
    </xf>
    <xf numFmtId="0" fontId="23" fillId="28" borderId="0" xfId="46" applyFont="1" applyFill="1" applyAlignment="1">
      <alignment horizontal="left" vertical="center" shrinkToFit="1"/>
    </xf>
    <xf numFmtId="0" fontId="23" fillId="0" borderId="34" xfId="46" applyFont="1" applyBorder="1">
      <alignment vertical="center"/>
    </xf>
    <xf numFmtId="180" fontId="34" fillId="28" borderId="48" xfId="46" quotePrefix="1" applyNumberFormat="1" applyFont="1" applyFill="1" applyBorder="1" applyAlignment="1">
      <alignment horizontal="center" vertical="center"/>
    </xf>
    <xf numFmtId="180" fontId="34" fillId="28" borderId="13" xfId="46" quotePrefix="1" applyNumberFormat="1" applyFont="1" applyFill="1" applyBorder="1" applyAlignment="1">
      <alignment horizontal="center" vertical="center"/>
    </xf>
    <xf numFmtId="0" fontId="23" fillId="27" borderId="46" xfId="46" quotePrefix="1" applyFont="1" applyFill="1" applyBorder="1" applyAlignment="1">
      <alignment horizontal="center" vertical="center"/>
    </xf>
    <xf numFmtId="0" fontId="23" fillId="0" borderId="61" xfId="46" applyNumberFormat="1" applyFont="1" applyBorder="1" applyAlignment="1">
      <alignment horizontal="center" vertical="center"/>
    </xf>
    <xf numFmtId="0" fontId="23" fillId="0" borderId="62" xfId="46" applyNumberFormat="1" applyFont="1" applyBorder="1" applyAlignment="1">
      <alignment horizontal="center" vertical="center"/>
    </xf>
    <xf numFmtId="38" fontId="34" fillId="0" borderId="38" xfId="33" applyFont="1" applyFill="1" applyBorder="1" applyAlignment="1">
      <alignment horizontal="center" vertical="center"/>
    </xf>
    <xf numFmtId="38" fontId="34" fillId="0" borderId="63" xfId="33" applyFont="1" applyFill="1" applyBorder="1" applyAlignment="1">
      <alignment horizontal="center" vertical="center"/>
    </xf>
    <xf numFmtId="0" fontId="32" fillId="27" borderId="25" xfId="46" applyFont="1" applyFill="1" applyBorder="1" applyAlignment="1">
      <alignment horizontal="center" vertical="center"/>
    </xf>
    <xf numFmtId="0" fontId="23" fillId="28" borderId="11" xfId="46" quotePrefix="1" applyFont="1" applyFill="1" applyBorder="1" applyAlignment="1">
      <alignment horizontal="center" vertical="center"/>
    </xf>
    <xf numFmtId="0" fontId="23" fillId="28" borderId="15" xfId="46" quotePrefix="1" applyFont="1" applyFill="1" applyBorder="1" applyAlignment="1">
      <alignment horizontal="center" vertical="center"/>
    </xf>
    <xf numFmtId="0" fontId="23" fillId="28" borderId="20" xfId="46" quotePrefix="1" applyFont="1" applyFill="1" applyBorder="1" applyAlignment="1">
      <alignment horizontal="center" vertical="center"/>
    </xf>
    <xf numFmtId="38" fontId="34" fillId="0" borderId="54" xfId="46" applyNumberFormat="1" applyFont="1" applyFill="1" applyBorder="1" applyAlignment="1">
      <alignment horizontal="center" vertical="center"/>
    </xf>
    <xf numFmtId="0" fontId="23" fillId="0" borderId="10" xfId="46" applyFont="1" applyBorder="1" applyAlignment="1">
      <alignment horizontal="center" vertical="center"/>
    </xf>
    <xf numFmtId="0" fontId="34" fillId="0" borderId="38"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41"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41" fillId="28" borderId="0" xfId="0" applyFont="1" applyFill="1" applyAlignment="1">
      <alignment vertical="center" wrapText="1"/>
    </xf>
    <xf numFmtId="0" fontId="42" fillId="28" borderId="0" xfId="0" applyFont="1" applyFill="1" applyProtection="1">
      <alignment vertical="center"/>
    </xf>
    <xf numFmtId="0" fontId="23" fillId="28" borderId="0" xfId="46" applyFont="1" applyFill="1" applyAlignment="1">
      <alignment horizontal="left" vertical="center" shrinkToFit="1"/>
    </xf>
    <xf numFmtId="0" fontId="40" fillId="28" borderId="0" xfId="46" applyFont="1" applyFill="1" applyBorder="1" applyAlignment="1">
      <alignment horizontal="left" vertical="center"/>
    </xf>
    <xf numFmtId="0" fontId="23" fillId="28" borderId="0" xfId="46" applyFont="1" applyFill="1" applyBorder="1" applyAlignment="1">
      <alignment horizontal="right" vertical="center"/>
    </xf>
    <xf numFmtId="0" fontId="0" fillId="28" borderId="0" xfId="0" applyFill="1" applyAlignment="1">
      <alignment vertical="center"/>
    </xf>
    <xf numFmtId="0" fontId="43" fillId="24" borderId="0" xfId="49" applyFont="1" applyFill="1" applyAlignment="1">
      <alignment vertical="center"/>
    </xf>
    <xf numFmtId="0" fontId="44" fillId="24" borderId="0" xfId="49" applyFont="1" applyFill="1">
      <alignment vertical="center"/>
    </xf>
    <xf numFmtId="0" fontId="5" fillId="24" borderId="0" xfId="49" applyFont="1" applyFill="1" applyBorder="1" applyAlignment="1">
      <alignment horizontal="center" vertical="center"/>
    </xf>
    <xf numFmtId="0" fontId="5" fillId="24" borderId="0" xfId="49" applyFont="1" applyFill="1" applyBorder="1">
      <alignment vertical="center"/>
    </xf>
    <xf numFmtId="0" fontId="5" fillId="24" borderId="12" xfId="49" applyFont="1" applyFill="1" applyBorder="1" applyAlignment="1">
      <alignment horizontal="center" vertical="center"/>
    </xf>
    <xf numFmtId="0" fontId="5" fillId="24" borderId="59" xfId="49" applyFont="1" applyFill="1" applyBorder="1" applyAlignment="1">
      <alignment horizontal="center" vertical="center"/>
    </xf>
    <xf numFmtId="0" fontId="47" fillId="24" borderId="80" xfId="49" applyFont="1" applyFill="1" applyBorder="1" applyAlignment="1">
      <alignment horizontal="center" vertical="center"/>
    </xf>
    <xf numFmtId="0" fontId="47" fillId="24" borderId="20" xfId="49" applyFont="1" applyFill="1" applyBorder="1" applyAlignment="1">
      <alignment horizontal="center" vertical="center"/>
    </xf>
    <xf numFmtId="0" fontId="47" fillId="24" borderId="82" xfId="49" applyFont="1" applyFill="1" applyBorder="1" applyAlignment="1">
      <alignment horizontal="center" vertical="center"/>
    </xf>
    <xf numFmtId="0" fontId="47" fillId="24" borderId="83" xfId="49" applyFont="1" applyFill="1" applyBorder="1" applyAlignment="1">
      <alignment horizontal="center" vertical="center"/>
    </xf>
    <xf numFmtId="0" fontId="47" fillId="24" borderId="24" xfId="49" applyFont="1" applyFill="1" applyBorder="1" applyAlignment="1">
      <alignment horizontal="center" vertical="center"/>
    </xf>
    <xf numFmtId="0" fontId="47" fillId="24" borderId="25" xfId="49" applyFont="1" applyFill="1" applyBorder="1" applyAlignment="1">
      <alignment horizontal="center" vertical="center"/>
    </xf>
    <xf numFmtId="0" fontId="47" fillId="24" borderId="79" xfId="49" applyFont="1" applyFill="1" applyBorder="1" applyAlignment="1">
      <alignment horizontal="center" vertical="center"/>
    </xf>
    <xf numFmtId="0" fontId="47" fillId="24" borderId="49" xfId="49" applyFont="1" applyFill="1" applyBorder="1" applyAlignment="1">
      <alignment horizontal="center" vertical="center"/>
    </xf>
    <xf numFmtId="0" fontId="47" fillId="24" borderId="40" xfId="49" applyFont="1" applyFill="1" applyBorder="1" applyAlignment="1">
      <alignment horizontal="center" vertical="center"/>
    </xf>
    <xf numFmtId="0" fontId="5" fillId="24" borderId="29" xfId="49" applyFont="1" applyFill="1" applyBorder="1" applyAlignment="1">
      <alignment vertical="center"/>
    </xf>
    <xf numFmtId="0" fontId="43" fillId="24" borderId="29" xfId="49" applyFont="1" applyFill="1" applyBorder="1" applyAlignment="1">
      <alignment horizontal="center" vertical="center"/>
    </xf>
    <xf numFmtId="184" fontId="5" fillId="24" borderId="0" xfId="49" applyNumberFormat="1" applyFont="1" applyFill="1" applyBorder="1" applyAlignment="1">
      <alignment vertical="center"/>
    </xf>
    <xf numFmtId="0" fontId="43" fillId="24" borderId="0" xfId="49" applyFont="1" applyFill="1" applyBorder="1" applyAlignment="1">
      <alignment horizontal="center" vertical="center"/>
    </xf>
    <xf numFmtId="184" fontId="43" fillId="24" borderId="0" xfId="49" applyNumberFormat="1" applyFont="1" applyFill="1" applyBorder="1" applyAlignment="1">
      <alignment vertical="center"/>
    </xf>
    <xf numFmtId="0" fontId="44" fillId="24" borderId="0" xfId="49" applyFont="1" applyFill="1" applyAlignment="1">
      <alignment vertical="center" textRotation="255" shrinkToFit="1"/>
    </xf>
    <xf numFmtId="0" fontId="44" fillId="24" borderId="0" xfId="49" applyFont="1" applyFill="1" applyBorder="1" applyAlignment="1">
      <alignment vertical="center"/>
    </xf>
    <xf numFmtId="184" fontId="43" fillId="24" borderId="0" xfId="49" applyNumberFormat="1" applyFont="1" applyFill="1" applyBorder="1" applyAlignment="1">
      <alignment horizontal="center" vertical="center"/>
    </xf>
    <xf numFmtId="0" fontId="5" fillId="24" borderId="0" xfId="49" applyFont="1" applyFill="1" applyBorder="1" applyAlignment="1">
      <alignment vertical="center" wrapText="1"/>
    </xf>
    <xf numFmtId="0" fontId="48" fillId="24" borderId="0" xfId="49" applyFont="1" applyFill="1" applyAlignment="1">
      <alignment horizontal="left" vertical="center"/>
    </xf>
    <xf numFmtId="0" fontId="48" fillId="24" borderId="0" xfId="49" applyFont="1" applyFill="1" applyAlignment="1">
      <alignment horizontal="left" vertical="top"/>
    </xf>
    <xf numFmtId="0" fontId="48" fillId="24" borderId="0" xfId="49" applyFont="1" applyFill="1" applyAlignment="1">
      <alignment vertical="top"/>
    </xf>
    <xf numFmtId="0" fontId="48" fillId="24" borderId="0" xfId="49" applyFont="1" applyFill="1" applyAlignment="1">
      <alignment vertical="top" wrapText="1"/>
    </xf>
    <xf numFmtId="0" fontId="48" fillId="24" borderId="0" xfId="49" applyFont="1" applyFill="1" applyAlignment="1">
      <alignment vertical="center"/>
    </xf>
    <xf numFmtId="0" fontId="44" fillId="24" borderId="0" xfId="49" applyFont="1" applyFill="1" applyAlignment="1">
      <alignment vertical="center"/>
    </xf>
    <xf numFmtId="0" fontId="44" fillId="24" borderId="0" xfId="49" applyFont="1" applyFill="1" applyAlignment="1">
      <alignment vertical="center" shrinkToFit="1"/>
    </xf>
    <xf numFmtId="0" fontId="5" fillId="24" borderId="0" xfId="49" applyFont="1" applyFill="1" applyAlignment="1">
      <alignment vertical="center"/>
    </xf>
    <xf numFmtId="0" fontId="43" fillId="24" borderId="0" xfId="49" applyFont="1" applyFill="1" applyBorder="1" applyAlignment="1">
      <alignment horizontal="left" vertical="center"/>
    </xf>
    <xf numFmtId="184" fontId="43" fillId="24" borderId="0" xfId="49" applyNumberFormat="1" applyFont="1" applyFill="1" applyBorder="1" applyAlignment="1">
      <alignment horizontal="left" vertical="center"/>
    </xf>
    <xf numFmtId="0" fontId="36" fillId="28" borderId="0" xfId="46" applyFont="1" applyFill="1" applyBorder="1" applyAlignment="1">
      <alignment horizontal="left" vertical="center"/>
    </xf>
    <xf numFmtId="0" fontId="32" fillId="28" borderId="0" xfId="46" quotePrefix="1" applyFont="1" applyFill="1" applyAlignment="1">
      <alignment horizontal="right" vertical="center"/>
    </xf>
    <xf numFmtId="0" fontId="32" fillId="28" borderId="0" xfId="46" applyFont="1" applyFill="1" applyBorder="1">
      <alignment vertical="center"/>
    </xf>
    <xf numFmtId="0" fontId="50" fillId="28" borderId="0" xfId="46" applyFont="1" applyFill="1">
      <alignment vertical="center"/>
    </xf>
    <xf numFmtId="0" fontId="32" fillId="28" borderId="0" xfId="46" applyFont="1" applyFill="1">
      <alignment vertical="center"/>
    </xf>
    <xf numFmtId="0" fontId="32" fillId="28" borderId="0" xfId="46" applyFont="1" applyFill="1" applyAlignment="1">
      <alignment vertical="center"/>
    </xf>
    <xf numFmtId="0" fontId="53" fillId="24" borderId="0" xfId="51" applyFont="1" applyFill="1">
      <alignment vertical="center"/>
    </xf>
    <xf numFmtId="0" fontId="53" fillId="24" borderId="0" xfId="51" applyFill="1" applyAlignment="1">
      <alignment horizontal="right" vertical="center"/>
    </xf>
    <xf numFmtId="0" fontId="53" fillId="24" borderId="0" xfId="51" applyFill="1" applyBorder="1" applyAlignment="1">
      <alignment horizontal="right" vertical="center"/>
    </xf>
    <xf numFmtId="0" fontId="53" fillId="24" borderId="0" xfId="51" applyFill="1" applyBorder="1" applyAlignment="1">
      <alignment horizontal="center" vertical="center"/>
    </xf>
    <xf numFmtId="0" fontId="54" fillId="24" borderId="0" xfId="51" applyFont="1" applyFill="1" applyBorder="1">
      <alignment vertical="center"/>
    </xf>
    <xf numFmtId="0" fontId="53" fillId="24" borderId="29" xfId="51" applyFill="1" applyBorder="1" applyAlignment="1">
      <alignment horizontal="center" vertical="center"/>
    </xf>
    <xf numFmtId="0" fontId="53" fillId="24" borderId="10" xfId="51" applyFont="1" applyFill="1" applyBorder="1" applyAlignment="1">
      <alignment horizontal="center" vertical="center"/>
    </xf>
    <xf numFmtId="0" fontId="53" fillId="24" borderId="36" xfId="51" applyFill="1" applyBorder="1" applyAlignment="1">
      <alignment horizontal="center" vertical="center"/>
    </xf>
    <xf numFmtId="0" fontId="53" fillId="24" borderId="36" xfId="51" applyFill="1" applyBorder="1">
      <alignment vertical="center"/>
    </xf>
    <xf numFmtId="0" fontId="53" fillId="24" borderId="29" xfId="51" applyFill="1" applyBorder="1" applyAlignment="1">
      <alignment horizontal="center" vertical="center" shrinkToFit="1"/>
    </xf>
    <xf numFmtId="0" fontId="57" fillId="24" borderId="29" xfId="51" applyFont="1" applyFill="1" applyBorder="1" applyAlignment="1">
      <alignment horizontal="center" vertical="center"/>
    </xf>
    <xf numFmtId="183" fontId="53" fillId="24" borderId="0" xfId="51" applyNumberFormat="1" applyFill="1" applyBorder="1" applyAlignment="1">
      <alignment horizontal="right" vertical="center"/>
    </xf>
    <xf numFmtId="185" fontId="53" fillId="24" borderId="10" xfId="51" applyNumberFormat="1" applyFont="1" applyFill="1" applyBorder="1">
      <alignment vertical="center"/>
    </xf>
    <xf numFmtId="0" fontId="26" fillId="0" borderId="80" xfId="0" applyFont="1" applyBorder="1" applyProtection="1">
      <alignment vertical="center"/>
    </xf>
    <xf numFmtId="0" fontId="26" fillId="0" borderId="20" xfId="0" applyFont="1" applyBorder="1" applyAlignment="1" applyProtection="1">
      <alignment horizontal="center" vertical="center"/>
    </xf>
    <xf numFmtId="186" fontId="53" fillId="24" borderId="10" xfId="51" applyNumberFormat="1" applyFont="1" applyFill="1" applyBorder="1">
      <alignment vertical="center"/>
    </xf>
    <xf numFmtId="0" fontId="0" fillId="28" borderId="0" xfId="0" applyFill="1" applyAlignment="1">
      <alignment horizontal="center" vertical="center"/>
    </xf>
    <xf numFmtId="0" fontId="0" fillId="24" borderId="0" xfId="0" applyFont="1" applyFill="1" applyBorder="1" applyAlignment="1">
      <alignment horizontal="left" vertical="center"/>
    </xf>
    <xf numFmtId="0" fontId="33" fillId="31" borderId="10" xfId="0" applyFont="1" applyFill="1" applyBorder="1" applyAlignment="1">
      <alignment horizontal="center" vertical="center" wrapText="1"/>
    </xf>
    <xf numFmtId="0" fontId="58"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5" fillId="24" borderId="0" xfId="49" applyFont="1" applyFill="1" applyBorder="1" applyAlignment="1">
      <alignment vertical="center"/>
    </xf>
    <xf numFmtId="0" fontId="43"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23" fillId="28" borderId="0" xfId="46" applyFill="1" applyAlignment="1">
      <alignment horizontal="left" vertical="center"/>
    </xf>
    <xf numFmtId="0" fontId="23" fillId="28" borderId="0" xfId="46" applyFill="1">
      <alignment vertical="center"/>
    </xf>
    <xf numFmtId="0" fontId="23" fillId="28" borderId="0" xfId="46" applyFill="1" applyAlignment="1">
      <alignment horizontal="center" vertical="center"/>
    </xf>
    <xf numFmtId="0" fontId="60" fillId="28" borderId="0" xfId="46" applyFont="1" applyFill="1" applyAlignment="1">
      <alignment horizontal="left" vertical="center"/>
    </xf>
    <xf numFmtId="0" fontId="62" fillId="28" borderId="0" xfId="46" applyFont="1" applyFill="1" applyAlignment="1">
      <alignment vertical="center" shrinkToFit="1"/>
    </xf>
    <xf numFmtId="0" fontId="42" fillId="28" borderId="0" xfId="46" applyFont="1" applyFill="1" applyAlignment="1">
      <alignment horizontal="center" vertical="center"/>
    </xf>
    <xf numFmtId="0" fontId="42" fillId="33" borderId="0" xfId="46" applyFont="1" applyFill="1" applyAlignment="1">
      <alignment horizontal="center" vertical="center"/>
    </xf>
    <xf numFmtId="0" fontId="23" fillId="33" borderId="0" xfId="46" applyFill="1" applyAlignment="1">
      <alignment horizontal="left" vertical="center"/>
    </xf>
    <xf numFmtId="0" fontId="23" fillId="33" borderId="0" xfId="46" applyFill="1">
      <alignment vertical="center"/>
    </xf>
    <xf numFmtId="0" fontId="63" fillId="28" borderId="0" xfId="46" applyFont="1" applyFill="1" applyAlignment="1">
      <alignment horizontal="center" vertical="center"/>
    </xf>
    <xf numFmtId="0" fontId="64" fillId="28" borderId="0" xfId="46" applyFont="1" applyFill="1" applyAlignment="1">
      <alignment horizontal="center" vertical="center"/>
    </xf>
    <xf numFmtId="0" fontId="63" fillId="28" borderId="0" xfId="46" applyFont="1" applyFill="1" applyAlignment="1">
      <alignment horizontal="left" vertical="center"/>
    </xf>
    <xf numFmtId="0" fontId="63" fillId="28" borderId="0" xfId="46" applyFont="1" applyFill="1">
      <alignment vertical="center"/>
    </xf>
    <xf numFmtId="0" fontId="65" fillId="33" borderId="0" xfId="46" applyFont="1" applyFill="1" applyAlignment="1">
      <alignment horizontal="center" vertical="center" shrinkToFit="1"/>
    </xf>
    <xf numFmtId="0" fontId="31" fillId="33" borderId="0" xfId="46" applyFont="1" applyFill="1" applyAlignment="1">
      <alignment vertical="center" shrinkToFit="1"/>
    </xf>
    <xf numFmtId="0" fontId="66" fillId="28" borderId="0" xfId="46" applyFont="1" applyFill="1" applyAlignment="1">
      <alignment horizontal="center" vertical="center"/>
    </xf>
    <xf numFmtId="0" fontId="68" fillId="28" borderId="0" xfId="46" applyFont="1" applyFill="1" applyAlignment="1">
      <alignment horizontal="center" vertical="center" shrinkToFit="1"/>
    </xf>
    <xf numFmtId="0" fontId="68" fillId="28" borderId="0" xfId="46" applyFont="1" applyFill="1" applyAlignment="1">
      <alignment vertical="center" shrinkToFit="1"/>
    </xf>
    <xf numFmtId="178" fontId="23" fillId="34" borderId="0" xfId="46" applyNumberFormat="1" applyFill="1" applyAlignment="1" applyProtection="1">
      <alignment horizontal="center" vertical="center"/>
      <protection locked="0"/>
    </xf>
    <xf numFmtId="0" fontId="69" fillId="33" borderId="0" xfId="46" applyFont="1" applyFill="1" applyAlignment="1">
      <alignment horizontal="center" vertical="center" shrinkToFit="1"/>
    </xf>
    <xf numFmtId="178" fontId="63" fillId="28" borderId="0" xfId="46" applyNumberFormat="1" applyFont="1" applyFill="1" applyAlignment="1">
      <alignment horizontal="center" vertical="center"/>
    </xf>
    <xf numFmtId="0" fontId="70" fillId="28" borderId="0" xfId="46" applyFont="1" applyFill="1" applyAlignment="1">
      <alignment horizontal="center" vertical="center" shrinkToFit="1"/>
    </xf>
    <xf numFmtId="178" fontId="23" fillId="33" borderId="0" xfId="46" applyNumberFormat="1" applyFill="1" applyAlignment="1">
      <alignment horizontal="center" vertical="center"/>
    </xf>
    <xf numFmtId="0" fontId="62" fillId="33" borderId="0" xfId="46" applyFont="1" applyFill="1" applyAlignment="1">
      <alignment horizontal="center" vertical="center" shrinkToFit="1"/>
    </xf>
    <xf numFmtId="0" fontId="69" fillId="28" borderId="0" xfId="46" applyFont="1" applyFill="1" applyAlignment="1">
      <alignment horizontal="center" vertical="center" shrinkToFit="1"/>
    </xf>
    <xf numFmtId="0" fontId="60" fillId="28" borderId="0" xfId="46" applyFont="1" applyFill="1">
      <alignment vertical="center"/>
    </xf>
    <xf numFmtId="0" fontId="71" fillId="28" borderId="0" xfId="46" applyFont="1" applyFill="1" applyAlignment="1">
      <alignment horizontal="center" vertical="center" shrinkToFit="1"/>
    </xf>
    <xf numFmtId="0" fontId="31" fillId="28" borderId="26" xfId="46" applyFont="1" applyFill="1" applyBorder="1" applyAlignment="1">
      <alignment horizontal="center" vertical="center" shrinkToFit="1"/>
    </xf>
    <xf numFmtId="0" fontId="31" fillId="28" borderId="26" xfId="46" applyFont="1" applyFill="1" applyBorder="1" applyAlignment="1">
      <alignment vertical="center" shrinkToFit="1"/>
    </xf>
    <xf numFmtId="0" fontId="31" fillId="28" borderId="0" xfId="46" applyFont="1" applyFill="1" applyAlignment="1">
      <alignment vertical="center" shrinkToFit="1"/>
    </xf>
    <xf numFmtId="0" fontId="31" fillId="28" borderId="0" xfId="46" applyFont="1" applyFill="1" applyAlignment="1">
      <alignment horizontal="center" vertical="center" shrinkToFit="1"/>
    </xf>
    <xf numFmtId="0" fontId="23" fillId="34" borderId="10" xfId="46" applyFill="1" applyBorder="1" applyAlignment="1" applyProtection="1">
      <alignment horizontal="center" vertical="center"/>
      <protection locked="0"/>
    </xf>
    <xf numFmtId="0" fontId="23" fillId="28" borderId="0" xfId="46" applyFill="1" applyAlignment="1">
      <alignment horizontal="center" vertical="center" shrinkToFit="1"/>
    </xf>
    <xf numFmtId="178" fontId="23" fillId="34" borderId="10" xfId="46" applyNumberFormat="1" applyFill="1" applyBorder="1" applyAlignment="1" applyProtection="1">
      <alignment horizontal="center" vertical="center"/>
      <protection locked="0"/>
    </xf>
    <xf numFmtId="0" fontId="62" fillId="28" borderId="0" xfId="46" applyFont="1" applyFill="1" applyAlignment="1">
      <alignment horizontal="center" vertical="center" shrinkToFit="1"/>
    </xf>
    <xf numFmtId="0" fontId="62" fillId="28" borderId="0" xfId="46" applyFont="1" applyFill="1" applyAlignment="1">
      <alignment horizontal="right" vertical="center"/>
    </xf>
    <xf numFmtId="0" fontId="23" fillId="28" borderId="10" xfId="46" applyFill="1" applyBorder="1" applyAlignment="1">
      <alignment horizontal="center" vertical="center"/>
    </xf>
    <xf numFmtId="178" fontId="23" fillId="28" borderId="10" xfId="46" applyNumberFormat="1" applyFill="1" applyBorder="1" applyAlignment="1">
      <alignment horizontal="center" vertical="center"/>
    </xf>
    <xf numFmtId="178" fontId="23" fillId="0" borderId="10" xfId="46" applyNumberFormat="1" applyBorder="1" applyAlignment="1">
      <alignment horizontal="center" vertical="center"/>
    </xf>
    <xf numFmtId="178" fontId="23" fillId="0" borderId="10" xfId="46" applyNumberFormat="1" applyBorder="1" applyAlignment="1" applyProtection="1">
      <alignment horizontal="center" vertical="center"/>
      <protection locked="0"/>
    </xf>
    <xf numFmtId="0" fontId="23" fillId="28" borderId="0" xfId="46" applyFill="1" applyAlignment="1">
      <alignment horizontal="right" vertical="center"/>
    </xf>
    <xf numFmtId="0" fontId="63" fillId="28" borderId="10" xfId="46" applyFont="1" applyFill="1" applyBorder="1" applyAlignment="1">
      <alignment horizontal="center" vertical="center"/>
    </xf>
    <xf numFmtId="0" fontId="23" fillId="28" borderId="0" xfId="46" applyFill="1" applyAlignment="1" applyProtection="1">
      <alignment horizontal="center" vertical="center" shrinkToFit="1"/>
      <protection locked="0"/>
    </xf>
    <xf numFmtId="0" fontId="62" fillId="28" borderId="0" xfId="46" applyFont="1" applyFill="1" applyAlignment="1" applyProtection="1">
      <alignment horizontal="center" vertical="center" shrinkToFit="1"/>
      <protection locked="0"/>
    </xf>
    <xf numFmtId="0" fontId="62" fillId="28" borderId="0" xfId="46" applyFont="1" applyFill="1" applyAlignment="1" applyProtection="1">
      <alignment horizontal="right" vertical="center"/>
      <protection locked="0"/>
    </xf>
    <xf numFmtId="0" fontId="32" fillId="28" borderId="0" xfId="46" applyFont="1" applyFill="1" applyProtection="1">
      <alignment vertical="center"/>
      <protection locked="0"/>
    </xf>
    <xf numFmtId="0" fontId="23" fillId="28" borderId="0" xfId="46" applyFill="1" applyProtection="1">
      <alignment vertical="center"/>
      <protection locked="0"/>
    </xf>
    <xf numFmtId="178" fontId="23" fillId="34" borderId="16" xfId="46" applyNumberFormat="1" applyFill="1" applyBorder="1" applyAlignment="1" applyProtection="1">
      <alignment horizontal="center" vertical="center"/>
      <protection locked="0"/>
    </xf>
    <xf numFmtId="178" fontId="23" fillId="0" borderId="16" xfId="46" applyNumberFormat="1" applyBorder="1" applyAlignment="1" applyProtection="1">
      <alignment horizontal="center" vertical="center"/>
      <protection locked="0"/>
    </xf>
    <xf numFmtId="0" fontId="23" fillId="0" borderId="10" xfId="46" applyBorder="1" applyAlignment="1">
      <alignment horizontal="center" vertical="center"/>
    </xf>
    <xf numFmtId="0" fontId="62" fillId="29" borderId="29" xfId="46" applyFont="1" applyFill="1" applyBorder="1" applyAlignment="1">
      <alignment vertical="center" shrinkToFit="1"/>
    </xf>
    <xf numFmtId="0" fontId="62" fillId="29" borderId="15" xfId="46" applyFont="1" applyFill="1" applyBorder="1" applyAlignment="1">
      <alignment vertical="center" shrinkToFit="1"/>
    </xf>
    <xf numFmtId="0" fontId="72" fillId="29" borderId="12" xfId="46" applyFont="1" applyFill="1" applyBorder="1" applyAlignment="1">
      <alignment horizontal="center" vertical="center" shrinkToFit="1"/>
    </xf>
    <xf numFmtId="0" fontId="62" fillId="29" borderId="12" xfId="46" applyFont="1" applyFill="1" applyBorder="1" applyAlignment="1">
      <alignment vertical="center" shrinkToFit="1"/>
    </xf>
    <xf numFmtId="0" fontId="23" fillId="29" borderId="29" xfId="46" applyFill="1" applyBorder="1">
      <alignment vertical="center"/>
    </xf>
    <xf numFmtId="0" fontId="23" fillId="29" borderId="15" xfId="46" applyFill="1" applyBorder="1">
      <alignment vertical="center"/>
    </xf>
    <xf numFmtId="0" fontId="73" fillId="28" borderId="0" xfId="46" applyFont="1" applyFill="1">
      <alignment vertical="center"/>
    </xf>
    <xf numFmtId="0" fontId="26" fillId="28" borderId="0" xfId="46" applyFont="1" applyFill="1" applyAlignment="1">
      <alignment horizontal="center" vertical="center"/>
    </xf>
    <xf numFmtId="0" fontId="26" fillId="28" borderId="0" xfId="46" applyFont="1" applyFill="1">
      <alignment vertical="center"/>
    </xf>
    <xf numFmtId="0" fontId="74" fillId="0" borderId="0" xfId="49" applyFont="1" applyAlignment="1">
      <alignment horizontal="left" vertical="center"/>
    </xf>
    <xf numFmtId="0" fontId="44" fillId="0" borderId="0" xfId="49" applyFont="1" applyAlignment="1">
      <alignment vertical="center" textRotation="255" shrinkToFit="1"/>
    </xf>
    <xf numFmtId="0" fontId="5" fillId="0" borderId="0" xfId="49" applyFont="1" applyAlignment="1">
      <alignment horizontal="left" vertical="center"/>
    </xf>
    <xf numFmtId="0" fontId="48" fillId="0" borderId="0" xfId="49" applyFont="1" applyAlignment="1">
      <alignment horizontal="left" vertical="center"/>
    </xf>
    <xf numFmtId="0" fontId="48" fillId="0" borderId="0" xfId="49" applyFont="1">
      <alignment vertical="center"/>
    </xf>
    <xf numFmtId="0" fontId="32" fillId="0" borderId="0" xfId="46" applyFont="1">
      <alignment vertical="center"/>
    </xf>
    <xf numFmtId="0" fontId="48" fillId="0" borderId="0" xfId="49" applyFont="1" applyAlignment="1">
      <alignment horizontal="right" vertical="center"/>
    </xf>
    <xf numFmtId="0" fontId="76" fillId="0" borderId="0" xfId="49" applyFont="1">
      <alignment vertical="center"/>
    </xf>
    <xf numFmtId="0" fontId="76" fillId="0" borderId="0" xfId="49" applyFont="1" applyAlignment="1">
      <alignment vertical="center" wrapText="1"/>
    </xf>
    <xf numFmtId="0" fontId="48" fillId="0" borderId="0" xfId="49" applyFont="1" applyAlignment="1">
      <alignment horizontal="center" vertical="center"/>
    </xf>
    <xf numFmtId="0" fontId="44" fillId="0" borderId="0" xfId="49" applyFont="1">
      <alignment vertical="center"/>
    </xf>
    <xf numFmtId="0" fontId="77" fillId="0" borderId="0" xfId="46" applyFont="1">
      <alignment vertical="center"/>
    </xf>
    <xf numFmtId="0" fontId="78" fillId="0" borderId="0" xfId="46" applyFont="1">
      <alignment vertical="center"/>
    </xf>
    <xf numFmtId="0" fontId="78" fillId="0" borderId="0" xfId="46" applyFont="1" applyAlignment="1">
      <alignment horizontal="right" vertical="center"/>
    </xf>
    <xf numFmtId="0" fontId="78" fillId="36" borderId="0" xfId="46" applyFont="1" applyFill="1" applyProtection="1">
      <alignment vertical="center"/>
      <protection locked="0"/>
    </xf>
    <xf numFmtId="0" fontId="44" fillId="0" borderId="0" xfId="49" applyFont="1" applyAlignment="1">
      <alignment vertical="center" wrapText="1"/>
    </xf>
    <xf numFmtId="0" fontId="76" fillId="0" borderId="10" xfId="52" applyFont="1" applyBorder="1" applyAlignment="1">
      <alignment horizontal="center" vertical="center"/>
    </xf>
    <xf numFmtId="0" fontId="76" fillId="0" borderId="10" xfId="52" applyFont="1" applyBorder="1" applyAlignment="1">
      <alignment horizontal="center" vertical="center" wrapText="1"/>
    </xf>
    <xf numFmtId="0" fontId="76" fillId="0" borderId="29" xfId="49" applyFont="1" applyBorder="1">
      <alignment vertical="center"/>
    </xf>
    <xf numFmtId="0" fontId="76" fillId="0" borderId="0" xfId="52" applyFont="1" applyAlignment="1">
      <alignment horizontal="center" vertical="center"/>
    </xf>
    <xf numFmtId="0" fontId="76" fillId="0" borderId="0" xfId="52" applyFont="1" applyAlignment="1">
      <alignment horizontal="center" vertical="center" wrapText="1"/>
    </xf>
    <xf numFmtId="0" fontId="76" fillId="0" borderId="0" xfId="49" applyFont="1" applyAlignment="1">
      <alignment horizontal="center" vertical="center" wrapText="1"/>
    </xf>
    <xf numFmtId="187" fontId="76" fillId="0" borderId="10" xfId="49" applyNumberFormat="1" applyFont="1" applyBorder="1">
      <alignment vertical="center"/>
    </xf>
    <xf numFmtId="188" fontId="76" fillId="0" borderId="10" xfId="49" applyNumberFormat="1" applyFont="1" applyBorder="1">
      <alignment vertical="center"/>
    </xf>
    <xf numFmtId="0" fontId="76" fillId="38" borderId="16" xfId="49" applyFont="1" applyFill="1" applyBorder="1" applyAlignment="1" applyProtection="1">
      <alignment vertical="center" shrinkToFit="1"/>
      <protection locked="0"/>
    </xf>
    <xf numFmtId="0" fontId="84" fillId="0" borderId="16" xfId="49" applyFont="1" applyBorder="1" applyAlignment="1">
      <alignment horizontal="center" vertical="center"/>
    </xf>
    <xf numFmtId="0" fontId="76" fillId="39" borderId="10" xfId="49" applyFont="1" applyFill="1" applyBorder="1" applyAlignment="1" applyProtection="1">
      <alignment horizontal="right" vertical="center"/>
      <protection locked="0"/>
    </xf>
    <xf numFmtId="0" fontId="76" fillId="0" borderId="30" xfId="49" applyFont="1" applyBorder="1">
      <alignment vertical="center"/>
    </xf>
    <xf numFmtId="0" fontId="76" fillId="38" borderId="35" xfId="49" applyFont="1" applyFill="1" applyBorder="1" applyAlignment="1" applyProtection="1">
      <alignment vertical="center" shrinkToFit="1"/>
      <protection locked="0"/>
    </xf>
    <xf numFmtId="0" fontId="84" fillId="33" borderId="35" xfId="49" applyFont="1" applyFill="1" applyBorder="1" applyAlignment="1">
      <alignment horizontal="center" vertical="center"/>
    </xf>
    <xf numFmtId="1" fontId="76" fillId="28" borderId="10" xfId="49" applyNumberFormat="1" applyFont="1" applyFill="1" applyBorder="1" applyAlignment="1">
      <alignment horizontal="right" vertical="center"/>
    </xf>
    <xf numFmtId="0" fontId="76" fillId="0" borderId="86" xfId="49" applyFont="1" applyBorder="1">
      <alignment vertical="center"/>
    </xf>
    <xf numFmtId="0" fontId="86" fillId="40" borderId="32" xfId="49" applyFont="1" applyFill="1" applyBorder="1" applyAlignment="1">
      <alignment horizontal="center" vertical="center"/>
    </xf>
    <xf numFmtId="0" fontId="76" fillId="28" borderId="10" xfId="49" applyFont="1" applyFill="1" applyBorder="1" applyAlignment="1">
      <alignment horizontal="right" vertical="center"/>
    </xf>
    <xf numFmtId="0" fontId="76" fillId="0" borderId="31" xfId="49" applyFont="1" applyBorder="1">
      <alignment vertical="center"/>
    </xf>
    <xf numFmtId="0" fontId="76" fillId="0" borderId="10" xfId="49" applyFont="1" applyBorder="1" applyAlignment="1">
      <alignment horizontal="right" vertical="center"/>
    </xf>
    <xf numFmtId="0" fontId="48" fillId="0" borderId="0" xfId="49" applyFont="1" applyAlignment="1" applyProtection="1">
      <alignment horizontal="center" vertical="center"/>
      <protection locked="0"/>
    </xf>
    <xf numFmtId="0" fontId="76" fillId="35" borderId="0" xfId="49" applyFont="1" applyFill="1" applyAlignment="1" applyProtection="1">
      <alignment horizontal="center" vertical="center"/>
      <protection locked="0"/>
    </xf>
    <xf numFmtId="0" fontId="48" fillId="35" borderId="0" xfId="49" applyFont="1" applyFill="1" applyAlignment="1" applyProtection="1">
      <alignment horizontal="center" vertical="center"/>
      <protection locked="0"/>
    </xf>
    <xf numFmtId="0" fontId="76" fillId="38" borderId="0" xfId="49" applyFont="1" applyFill="1" applyAlignment="1" applyProtection="1">
      <alignment horizontal="center" vertical="center" shrinkToFit="1"/>
      <protection locked="0"/>
    </xf>
    <xf numFmtId="0" fontId="76" fillId="36" borderId="0" xfId="49" applyFont="1" applyFill="1" applyAlignment="1" applyProtection="1">
      <alignment horizontal="center" vertical="center"/>
      <protection locked="0"/>
    </xf>
    <xf numFmtId="0" fontId="86" fillId="40" borderId="0" xfId="49" applyFont="1" applyFill="1" applyAlignment="1" applyProtection="1">
      <alignment horizontal="center" vertical="center"/>
      <protection locked="0"/>
    </xf>
    <xf numFmtId="0" fontId="76" fillId="28" borderId="0" xfId="49" applyFont="1" applyFill="1" applyAlignment="1" applyProtection="1">
      <alignment horizontal="right" vertical="center"/>
      <protection locked="0"/>
    </xf>
    <xf numFmtId="0" fontId="76" fillId="0" borderId="0" xfId="49" applyFont="1" applyAlignment="1" applyProtection="1">
      <alignment horizontal="center" vertical="center"/>
      <protection locked="0"/>
    </xf>
    <xf numFmtId="176" fontId="76" fillId="0" borderId="0" xfId="49" applyNumberFormat="1" applyFont="1" applyAlignment="1" applyProtection="1">
      <alignment horizontal="center" vertical="center"/>
      <protection locked="0"/>
    </xf>
    <xf numFmtId="0" fontId="48" fillId="36" borderId="0" xfId="49" applyFont="1" applyFill="1" applyAlignment="1" applyProtection="1">
      <alignment horizontal="center" vertical="center"/>
      <protection locked="0"/>
    </xf>
    <xf numFmtId="0" fontId="85" fillId="0" borderId="0" xfId="49" applyFont="1" applyAlignment="1" applyProtection="1">
      <alignment horizontal="center" vertical="center" wrapText="1"/>
      <protection locked="0"/>
    </xf>
    <xf numFmtId="0" fontId="76" fillId="0" borderId="0" xfId="49" applyFont="1" applyProtection="1">
      <alignment vertical="center"/>
      <protection locked="0"/>
    </xf>
    <xf numFmtId="0" fontId="87" fillId="0" borderId="0" xfId="49" applyFont="1" applyAlignment="1" applyProtection="1">
      <alignment horizontal="center" vertical="center"/>
      <protection locked="0"/>
    </xf>
    <xf numFmtId="0" fontId="87" fillId="0" borderId="0" xfId="52" applyFont="1" applyAlignment="1" applyProtection="1">
      <alignment horizontal="center" vertical="center"/>
      <protection locked="0"/>
    </xf>
    <xf numFmtId="0" fontId="87" fillId="0" borderId="0" xfId="49" applyFont="1" applyProtection="1">
      <alignment vertical="center"/>
      <protection locked="0"/>
    </xf>
    <xf numFmtId="0" fontId="88" fillId="0" borderId="0" xfId="52" applyFont="1" applyAlignment="1" applyProtection="1">
      <alignment horizontal="center" vertical="center"/>
      <protection locked="0"/>
    </xf>
    <xf numFmtId="0" fontId="88" fillId="0" borderId="0" xfId="49" applyFont="1" applyProtection="1">
      <alignment vertical="center"/>
      <protection locked="0"/>
    </xf>
    <xf numFmtId="0" fontId="88" fillId="0" borderId="0" xfId="49" applyFont="1" applyAlignment="1" applyProtection="1">
      <alignment horizontal="center" vertical="center"/>
      <protection locked="0"/>
    </xf>
    <xf numFmtId="0" fontId="48" fillId="0" borderId="0" xfId="49" applyFont="1" applyProtection="1">
      <alignment vertical="center"/>
      <protection locked="0"/>
    </xf>
    <xf numFmtId="0" fontId="44" fillId="0" borderId="0" xfId="49" applyFont="1" applyProtection="1">
      <alignment vertical="center"/>
      <protection locked="0"/>
    </xf>
    <xf numFmtId="0" fontId="76" fillId="0" borderId="0" xfId="49" applyFont="1" applyAlignment="1" applyProtection="1">
      <alignment vertical="center" wrapText="1"/>
      <protection locked="0"/>
    </xf>
    <xf numFmtId="0" fontId="76" fillId="0" borderId="0" xfId="49" applyFont="1" applyAlignment="1" applyProtection="1">
      <alignment horizontal="left" vertical="center"/>
      <protection locked="0"/>
    </xf>
    <xf numFmtId="0" fontId="48" fillId="0" borderId="0" xfId="49" applyFont="1" applyAlignment="1" applyProtection="1">
      <alignment horizontal="left" vertical="center"/>
      <protection locked="0"/>
    </xf>
    <xf numFmtId="0" fontId="76" fillId="0" borderId="0" xfId="49" applyFont="1" applyAlignment="1" applyProtection="1">
      <alignment vertical="center" textRotation="255" shrinkToFit="1"/>
      <protection locked="0"/>
    </xf>
    <xf numFmtId="0" fontId="76" fillId="0" borderId="10" xfId="49" applyFont="1" applyBorder="1" applyAlignment="1" applyProtection="1">
      <alignment horizontal="center" vertical="center"/>
      <protection locked="0"/>
    </xf>
    <xf numFmtId="0" fontId="76" fillId="0" borderId="10" xfId="49" applyFont="1" applyBorder="1" applyAlignment="1" applyProtection="1">
      <alignment vertical="center" shrinkToFit="1"/>
      <protection locked="0"/>
    </xf>
    <xf numFmtId="0" fontId="44" fillId="0" borderId="0" xfId="49" applyFont="1" applyAlignment="1" applyProtection="1">
      <alignment vertical="center" textRotation="255" shrinkToFit="1"/>
      <protection locked="0"/>
    </xf>
    <xf numFmtId="0" fontId="88" fillId="0" borderId="0" xfId="49" applyFont="1" applyAlignment="1">
      <alignment horizontal="center" vertical="center"/>
    </xf>
    <xf numFmtId="0" fontId="23" fillId="32" borderId="97" xfId="46" applyFill="1" applyBorder="1">
      <alignment vertical="center"/>
    </xf>
    <xf numFmtId="0" fontId="23" fillId="32" borderId="98" xfId="46" applyFill="1" applyBorder="1">
      <alignment vertical="center"/>
    </xf>
    <xf numFmtId="0" fontId="23" fillId="32" borderId="99" xfId="46" applyFill="1" applyBorder="1">
      <alignment vertical="center"/>
    </xf>
    <xf numFmtId="0" fontId="23" fillId="0" borderId="0" xfId="46">
      <alignment vertical="center"/>
    </xf>
    <xf numFmtId="0" fontId="23" fillId="32" borderId="100" xfId="46" applyFill="1" applyBorder="1">
      <alignment vertical="center"/>
    </xf>
    <xf numFmtId="0" fontId="23" fillId="32" borderId="101" xfId="46" applyFill="1" applyBorder="1">
      <alignment vertical="center"/>
    </xf>
    <xf numFmtId="0" fontId="23" fillId="32" borderId="0" xfId="46" applyFill="1">
      <alignment vertical="center"/>
    </xf>
    <xf numFmtId="0" fontId="23" fillId="32" borderId="102" xfId="46" applyFill="1" applyBorder="1">
      <alignment vertical="center"/>
    </xf>
    <xf numFmtId="0" fontId="26" fillId="32" borderId="100" xfId="46" applyFont="1" applyFill="1" applyBorder="1">
      <alignment vertical="center"/>
    </xf>
    <xf numFmtId="0" fontId="26" fillId="32" borderId="101" xfId="46" applyFont="1" applyFill="1" applyBorder="1">
      <alignment vertical="center"/>
    </xf>
    <xf numFmtId="0" fontId="26" fillId="32" borderId="102" xfId="46" applyFont="1" applyFill="1" applyBorder="1">
      <alignment vertical="center"/>
    </xf>
    <xf numFmtId="0" fontId="23" fillId="32" borderId="103" xfId="46" applyFill="1" applyBorder="1">
      <alignment vertical="center"/>
    </xf>
    <xf numFmtId="0" fontId="26" fillId="32" borderId="104" xfId="46" applyFont="1" applyFill="1" applyBorder="1">
      <alignment vertical="center"/>
    </xf>
    <xf numFmtId="0" fontId="26" fillId="32" borderId="105" xfId="46" applyFont="1" applyFill="1" applyBorder="1">
      <alignment vertical="center"/>
    </xf>
    <xf numFmtId="0" fontId="26" fillId="32" borderId="105" xfId="46" applyFont="1" applyFill="1" applyBorder="1" applyAlignment="1">
      <alignment vertical="center" wrapText="1"/>
    </xf>
    <xf numFmtId="0" fontId="23" fillId="32" borderId="105" xfId="46" applyFill="1" applyBorder="1">
      <alignment vertical="center"/>
    </xf>
    <xf numFmtId="0" fontId="23" fillId="32" borderId="106" xfId="46" applyFill="1" applyBorder="1">
      <alignment vertical="center"/>
    </xf>
    <xf numFmtId="0" fontId="26" fillId="41" borderId="104" xfId="46" applyFont="1" applyFill="1" applyBorder="1">
      <alignment vertical="center"/>
    </xf>
    <xf numFmtId="0" fontId="26" fillId="41" borderId="105" xfId="46" applyFont="1" applyFill="1" applyBorder="1">
      <alignment vertical="center"/>
    </xf>
    <xf numFmtId="0" fontId="23" fillId="41" borderId="105" xfId="46" applyFill="1" applyBorder="1">
      <alignment vertical="center"/>
    </xf>
    <xf numFmtId="0" fontId="23" fillId="41" borderId="107" xfId="46" applyFill="1" applyBorder="1">
      <alignment vertical="center"/>
    </xf>
    <xf numFmtId="0" fontId="26" fillId="41" borderId="108" xfId="46" applyFont="1" applyFill="1" applyBorder="1">
      <alignment vertical="center"/>
    </xf>
    <xf numFmtId="0" fontId="26" fillId="41" borderId="109" xfId="46" applyFont="1" applyFill="1" applyBorder="1">
      <alignment vertical="center"/>
    </xf>
    <xf numFmtId="0" fontId="26" fillId="41" borderId="110" xfId="46" applyFont="1" applyFill="1" applyBorder="1">
      <alignment vertical="center"/>
    </xf>
    <xf numFmtId="0" fontId="76" fillId="38" borderId="32" xfId="49" applyFont="1" applyFill="1" applyBorder="1" applyAlignment="1" applyProtection="1">
      <alignment vertical="center" shrinkToFit="1"/>
      <protection locked="0"/>
    </xf>
    <xf numFmtId="0" fontId="56" fillId="24" borderId="0" xfId="51" applyFont="1" applyFill="1">
      <alignment vertical="center"/>
    </xf>
    <xf numFmtId="0" fontId="34" fillId="28" borderId="0" xfId="46" applyFont="1" applyFill="1" applyAlignment="1">
      <alignment vertical="center"/>
    </xf>
    <xf numFmtId="0" fontId="24" fillId="24" borderId="0" xfId="0" applyFont="1" applyFill="1" applyBorder="1" applyAlignment="1">
      <alignment horizontal="center" vertical="center" wrapText="1"/>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96" fillId="24" borderId="111" xfId="0" applyFont="1" applyFill="1" applyBorder="1" applyAlignment="1">
      <alignment horizontal="left" vertical="center"/>
    </xf>
    <xf numFmtId="0" fontId="38" fillId="24" borderId="111" xfId="0" applyFont="1" applyFill="1" applyBorder="1" applyAlignment="1">
      <alignment horizontal="left" vertical="center"/>
    </xf>
    <xf numFmtId="0" fontId="24" fillId="24" borderId="111" xfId="0" applyFont="1" applyFill="1" applyBorder="1" applyAlignment="1">
      <alignment horizontal="center" vertical="center" wrapText="1"/>
    </xf>
    <xf numFmtId="0" fontId="24" fillId="24" borderId="111" xfId="0" applyFont="1" applyFill="1" applyBorder="1" applyAlignment="1">
      <alignment horizontal="center" vertical="center"/>
    </xf>
    <xf numFmtId="0" fontId="24" fillId="0" borderId="12" xfId="0" applyFont="1" applyFill="1" applyBorder="1" applyAlignment="1">
      <alignment vertical="center" wrapText="1"/>
    </xf>
    <xf numFmtId="0" fontId="24" fillId="0" borderId="19" xfId="0" applyFont="1" applyFill="1" applyBorder="1" applyAlignment="1">
      <alignment horizontal="right" vertical="center" wrapText="1"/>
    </xf>
    <xf numFmtId="0" fontId="24" fillId="0" borderId="20" xfId="0" applyFont="1" applyFill="1" applyBorder="1" applyAlignment="1">
      <alignment vertical="center" wrapText="1"/>
    </xf>
    <xf numFmtId="0" fontId="24" fillId="26" borderId="21" xfId="0" applyFont="1" applyFill="1" applyBorder="1" applyAlignment="1" applyProtection="1">
      <alignment horizontal="center" vertical="center" wrapText="1"/>
      <protection locked="0"/>
    </xf>
    <xf numFmtId="0" fontId="24" fillId="24" borderId="22" xfId="0" applyFont="1" applyFill="1" applyBorder="1" applyAlignment="1">
      <alignment vertical="center" wrapText="1"/>
    </xf>
    <xf numFmtId="0" fontId="24" fillId="0" borderId="15" xfId="0" applyFont="1" applyFill="1" applyBorder="1" applyAlignment="1">
      <alignment horizontal="left" vertical="center" wrapText="1"/>
    </xf>
    <xf numFmtId="0" fontId="24" fillId="0" borderId="59" xfId="0" applyFont="1" applyFill="1" applyBorder="1" applyAlignment="1">
      <alignment horizontal="left" vertical="center" wrapText="1"/>
    </xf>
    <xf numFmtId="0" fontId="24" fillId="24" borderId="0" xfId="0" applyFont="1" applyFill="1" applyBorder="1" applyAlignment="1">
      <alignment horizontal="center" vertical="center" wrapText="1"/>
    </xf>
    <xf numFmtId="0" fontId="37" fillId="28" borderId="34" xfId="0" applyFont="1" applyFill="1" applyBorder="1" applyAlignment="1">
      <alignment horizontal="left" vertical="center" wrapText="1"/>
    </xf>
    <xf numFmtId="0" fontId="37" fillId="28" borderId="0" xfId="0" applyFont="1" applyFill="1" applyBorder="1" applyAlignment="1">
      <alignment horizontal="left" vertical="center" wrapText="1"/>
    </xf>
    <xf numFmtId="0" fontId="37"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59" xfId="0" applyFont="1" applyFill="1" applyBorder="1" applyAlignment="1">
      <alignment horizontal="center" vertical="center" wrapText="1"/>
    </xf>
    <xf numFmtId="0" fontId="37" fillId="0" borderId="3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33" xfId="0" applyFont="1" applyFill="1" applyBorder="1" applyAlignment="1">
      <alignment horizontal="left" vertical="center" wrapText="1"/>
    </xf>
    <xf numFmtId="0" fontId="38" fillId="24" borderId="0" xfId="0" applyFont="1" applyFill="1" applyBorder="1" applyAlignment="1">
      <alignment horizontal="left" vertical="center"/>
    </xf>
    <xf numFmtId="0" fontId="26" fillId="30" borderId="11" xfId="0" applyFont="1" applyFill="1" applyBorder="1" applyAlignment="1" applyProtection="1">
      <alignment horizontal="right" vertical="center"/>
      <protection locked="0"/>
    </xf>
    <xf numFmtId="0" fontId="29" fillId="27" borderId="45"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55"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56"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45"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55"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56"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7"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45"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56" xfId="0" applyFont="1" applyFill="1" applyBorder="1" applyAlignment="1" applyProtection="1">
      <alignment horizontal="center" vertical="center"/>
      <protection locked="0"/>
    </xf>
    <xf numFmtId="0" fontId="26" fillId="27" borderId="45"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3" fillId="24" borderId="29"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9" fillId="24" borderId="0" xfId="0" applyFont="1" applyFill="1" applyBorder="1" applyAlignment="1">
      <alignment horizontal="left" vertical="center" wrapText="1" indent="1"/>
    </xf>
    <xf numFmtId="0" fontId="23" fillId="28" borderId="0" xfId="46" applyFill="1" applyAlignment="1">
      <alignment horizontal="center" vertical="center"/>
    </xf>
    <xf numFmtId="0" fontId="64" fillId="33" borderId="0" xfId="46" applyFont="1" applyFill="1" applyAlignment="1">
      <alignment horizontal="center" vertical="center"/>
    </xf>
    <xf numFmtId="0" fontId="64" fillId="28" borderId="0" xfId="46" applyFont="1" applyFill="1" applyAlignment="1">
      <alignment horizontal="center" vertical="center"/>
    </xf>
    <xf numFmtId="0" fontId="23" fillId="28" borderId="10" xfId="46" applyFill="1" applyBorder="1" applyAlignment="1">
      <alignment horizontal="center" vertical="center"/>
    </xf>
    <xf numFmtId="0" fontId="31" fillId="28" borderId="26" xfId="46" applyFont="1" applyFill="1" applyBorder="1" applyAlignment="1">
      <alignment horizontal="center" vertical="center" shrinkToFit="1"/>
    </xf>
    <xf numFmtId="0" fontId="48" fillId="35" borderId="29" xfId="49" applyFont="1" applyFill="1" applyBorder="1" applyAlignment="1" applyProtection="1">
      <alignment horizontal="center" vertical="center" shrinkToFit="1"/>
      <protection locked="0"/>
    </xf>
    <xf numFmtId="0" fontId="48" fillId="35" borderId="15" xfId="49" applyFont="1" applyFill="1" applyBorder="1" applyAlignment="1" applyProtection="1">
      <alignment horizontal="center" vertical="center" shrinkToFit="1"/>
      <protection locked="0"/>
    </xf>
    <xf numFmtId="0" fontId="48" fillId="35" borderId="12" xfId="49" applyFont="1" applyFill="1" applyBorder="1" applyAlignment="1" applyProtection="1">
      <alignment horizontal="center" vertical="center" shrinkToFit="1"/>
      <protection locked="0"/>
    </xf>
    <xf numFmtId="0" fontId="48" fillId="36" borderId="11" xfId="49" applyFont="1" applyFill="1" applyBorder="1" applyAlignment="1" applyProtection="1">
      <alignment horizontal="center" vertical="center"/>
      <protection locked="0"/>
    </xf>
    <xf numFmtId="0" fontId="48" fillId="0" borderId="11" xfId="49" applyFont="1" applyBorder="1" applyAlignment="1">
      <alignment horizontal="center" vertical="center"/>
    </xf>
    <xf numFmtId="0" fontId="48" fillId="36" borderId="29" xfId="49" applyFont="1" applyFill="1" applyBorder="1" applyAlignment="1" applyProtection="1">
      <alignment horizontal="center" vertical="center"/>
      <protection locked="0"/>
    </xf>
    <xf numFmtId="0" fontId="48" fillId="36" borderId="15" xfId="49" applyFont="1" applyFill="1" applyBorder="1" applyAlignment="1" applyProtection="1">
      <alignment horizontal="center" vertical="center"/>
      <protection locked="0"/>
    </xf>
    <xf numFmtId="0" fontId="48" fillId="36" borderId="12" xfId="49" applyFont="1" applyFill="1" applyBorder="1" applyAlignment="1" applyProtection="1">
      <alignment horizontal="center" vertical="center"/>
      <protection locked="0"/>
    </xf>
    <xf numFmtId="0" fontId="76" fillId="0" borderId="29" xfId="49" applyFont="1" applyBorder="1" applyAlignment="1">
      <alignment horizontal="center" vertical="center"/>
    </xf>
    <xf numFmtId="0" fontId="76" fillId="0" borderId="12" xfId="49" applyFont="1" applyBorder="1" applyAlignment="1">
      <alignment horizontal="center" vertical="center"/>
    </xf>
    <xf numFmtId="0" fontId="76" fillId="0" borderId="10" xfId="49" applyFont="1" applyBorder="1" applyAlignment="1">
      <alignment horizontal="center" vertical="center"/>
    </xf>
    <xf numFmtId="0" fontId="82" fillId="0" borderId="11" xfId="46" applyFont="1" applyBorder="1" applyAlignment="1">
      <alignment horizontal="center" vertical="center"/>
    </xf>
    <xf numFmtId="0" fontId="83" fillId="0" borderId="11" xfId="49" applyFont="1" applyBorder="1" applyAlignment="1">
      <alignment horizontal="center" vertical="center"/>
    </xf>
    <xf numFmtId="0" fontId="76" fillId="0" borderId="29" xfId="52" applyFont="1" applyBorder="1" applyAlignment="1">
      <alignment horizontal="center" vertical="center"/>
    </xf>
    <xf numFmtId="0" fontId="76" fillId="0" borderId="15" xfId="52" applyFont="1" applyBorder="1" applyAlignment="1">
      <alignment horizontal="center" vertical="center"/>
    </xf>
    <xf numFmtId="0" fontId="76" fillId="0" borderId="12" xfId="52" applyFont="1" applyBorder="1" applyAlignment="1">
      <alignment horizontal="center" vertical="center"/>
    </xf>
    <xf numFmtId="0" fontId="76" fillId="0" borderId="87" xfId="49" applyFont="1" applyBorder="1" applyAlignment="1">
      <alignment horizontal="center" vertical="center"/>
    </xf>
    <xf numFmtId="0" fontId="76" fillId="0" borderId="88" xfId="49" applyFont="1" applyBorder="1" applyAlignment="1">
      <alignment horizontal="center" vertical="center"/>
    </xf>
    <xf numFmtId="0" fontId="76" fillId="0" borderId="45" xfId="49" applyFont="1" applyBorder="1" applyAlignment="1">
      <alignment horizontal="center" vertical="center"/>
    </xf>
    <xf numFmtId="0" fontId="76" fillId="0" borderId="27" xfId="49" applyFont="1" applyBorder="1" applyAlignment="1">
      <alignment horizontal="center" vertical="center"/>
    </xf>
    <xf numFmtId="0" fontId="76" fillId="0" borderId="28" xfId="49" applyFont="1" applyBorder="1" applyAlignment="1">
      <alignment horizontal="center" vertical="center"/>
    </xf>
    <xf numFmtId="0" fontId="76" fillId="0" borderId="56" xfId="49" applyFont="1" applyBorder="1" applyAlignment="1">
      <alignment horizontal="center" vertical="center"/>
    </xf>
    <xf numFmtId="0" fontId="76" fillId="0" borderId="29" xfId="52" applyFont="1" applyBorder="1" applyAlignment="1">
      <alignment horizontal="center" vertical="center" wrapText="1"/>
    </xf>
    <xf numFmtId="0" fontId="76" fillId="0" borderId="15" xfId="52" applyFont="1" applyBorder="1" applyAlignment="1">
      <alignment horizontal="center" vertical="center" wrapText="1"/>
    </xf>
    <xf numFmtId="0" fontId="76" fillId="0" borderId="12" xfId="52" applyFont="1" applyBorder="1" applyAlignment="1">
      <alignment horizontal="center" vertical="center" wrapText="1"/>
    </xf>
    <xf numFmtId="0" fontId="48" fillId="0" borderId="29" xfId="49" applyFont="1" applyBorder="1" applyAlignment="1">
      <alignment horizontal="center" vertical="center"/>
    </xf>
    <xf numFmtId="0" fontId="48" fillId="0" borderId="15" xfId="49" applyFont="1" applyBorder="1" applyAlignment="1">
      <alignment horizontal="center" vertical="center"/>
    </xf>
    <xf numFmtId="0" fontId="48" fillId="0" borderId="12" xfId="49" applyFont="1" applyBorder="1" applyAlignment="1">
      <alignment horizontal="center" vertical="center"/>
    </xf>
    <xf numFmtId="0" fontId="48" fillId="35" borderId="29" xfId="49" applyFont="1" applyFill="1" applyBorder="1" applyAlignment="1" applyProtection="1">
      <alignment horizontal="center" vertical="center"/>
      <protection locked="0"/>
    </xf>
    <xf numFmtId="0" fontId="48" fillId="35" borderId="15" xfId="49" applyFont="1" applyFill="1" applyBorder="1" applyAlignment="1" applyProtection="1">
      <alignment horizontal="center" vertical="center"/>
      <protection locked="0"/>
    </xf>
    <xf numFmtId="0" fontId="48" fillId="35" borderId="12" xfId="49" applyFont="1" applyFill="1" applyBorder="1" applyAlignment="1" applyProtection="1">
      <alignment horizontal="center" vertical="center"/>
      <protection locked="0"/>
    </xf>
    <xf numFmtId="0" fontId="78" fillId="36" borderId="0" xfId="46" applyFont="1" applyFill="1" applyProtection="1">
      <alignment vertical="center"/>
      <protection locked="0"/>
    </xf>
    <xf numFmtId="0" fontId="81" fillId="0" borderId="11" xfId="46" applyFont="1" applyBorder="1" applyAlignment="1">
      <alignment horizontal="center" vertical="center"/>
    </xf>
    <xf numFmtId="0" fontId="76" fillId="0" borderId="10" xfId="52" applyFont="1" applyBorder="1" applyAlignment="1">
      <alignment horizontal="center" vertical="center" wrapText="1"/>
    </xf>
    <xf numFmtId="0" fontId="76" fillId="0" borderId="45" xfId="49" applyFont="1" applyBorder="1" applyAlignment="1">
      <alignment horizontal="center" vertical="center" wrapText="1"/>
    </xf>
    <xf numFmtId="0" fontId="76" fillId="0" borderId="27" xfId="49" applyFont="1" applyBorder="1" applyAlignment="1">
      <alignment horizontal="center" vertical="center" wrapText="1"/>
    </xf>
    <xf numFmtId="0" fontId="76" fillId="0" borderId="36" xfId="49" applyFont="1" applyBorder="1" applyAlignment="1">
      <alignment horizontal="center" vertical="center" wrapText="1"/>
    </xf>
    <xf numFmtId="0" fontId="76" fillId="0" borderId="55" xfId="49" applyFont="1" applyBorder="1" applyAlignment="1">
      <alignment horizontal="center" vertical="center" wrapText="1"/>
    </xf>
    <xf numFmtId="0" fontId="76" fillId="0" borderId="28" xfId="49" applyFont="1" applyBorder="1" applyAlignment="1">
      <alignment horizontal="center" vertical="center" wrapText="1"/>
    </xf>
    <xf numFmtId="0" fontId="76" fillId="0" borderId="56" xfId="49" applyFont="1" applyBorder="1" applyAlignment="1">
      <alignment horizontal="center" vertical="center" wrapText="1"/>
    </xf>
    <xf numFmtId="0" fontId="76" fillId="0" borderId="26" xfId="49" applyFont="1" applyBorder="1" applyAlignment="1">
      <alignment horizontal="center" vertical="center"/>
    </xf>
    <xf numFmtId="0" fontId="76" fillId="0" borderId="36" xfId="49" applyFont="1" applyBorder="1" applyAlignment="1">
      <alignment horizontal="center" vertical="center"/>
    </xf>
    <xf numFmtId="0" fontId="76" fillId="0" borderId="0" xfId="49" applyFont="1" applyAlignment="1">
      <alignment horizontal="center" vertical="center"/>
    </xf>
    <xf numFmtId="0" fontId="76" fillId="0" borderId="55" xfId="49" applyFont="1" applyBorder="1" applyAlignment="1">
      <alignment horizontal="center" vertical="center"/>
    </xf>
    <xf numFmtId="0" fontId="76" fillId="0" borderId="11" xfId="49" applyFont="1" applyBorder="1" applyAlignment="1">
      <alignment horizontal="center" vertical="center"/>
    </xf>
    <xf numFmtId="49" fontId="76" fillId="0" borderId="29" xfId="49" applyNumberFormat="1" applyFont="1" applyBorder="1" applyAlignment="1">
      <alignment horizontal="center" vertical="center"/>
    </xf>
    <xf numFmtId="49" fontId="76" fillId="0" borderId="15" xfId="49" applyNumberFormat="1" applyFont="1" applyBorder="1" applyAlignment="1">
      <alignment horizontal="center" vertical="center"/>
    </xf>
    <xf numFmtId="49" fontId="76" fillId="0" borderId="12" xfId="49" applyNumberFormat="1" applyFont="1" applyBorder="1" applyAlignment="1">
      <alignment horizontal="center" vertical="center"/>
    </xf>
    <xf numFmtId="0" fontId="76" fillId="37" borderId="29" xfId="52" applyFont="1" applyFill="1" applyBorder="1" applyAlignment="1" applyProtection="1">
      <alignment horizontal="center" vertical="center" wrapText="1"/>
      <protection locked="0"/>
    </xf>
    <xf numFmtId="0" fontId="76" fillId="37" borderId="15" xfId="52" applyFont="1" applyFill="1" applyBorder="1" applyAlignment="1" applyProtection="1">
      <alignment horizontal="center" vertical="center" wrapText="1"/>
      <protection locked="0"/>
    </xf>
    <xf numFmtId="0" fontId="76" fillId="37" borderId="12" xfId="52" applyFont="1" applyFill="1" applyBorder="1" applyAlignment="1" applyProtection="1">
      <alignment horizontal="center" vertical="center" wrapText="1"/>
      <protection locked="0"/>
    </xf>
    <xf numFmtId="0" fontId="76" fillId="0" borderId="26" xfId="49" applyFont="1" applyBorder="1" applyAlignment="1">
      <alignment horizontal="center" vertical="top"/>
    </xf>
    <xf numFmtId="0" fontId="76" fillId="0" borderId="11" xfId="49" applyFont="1" applyBorder="1" applyAlignment="1">
      <alignment horizontal="center" vertical="top"/>
    </xf>
    <xf numFmtId="0" fontId="76" fillId="0" borderId="89" xfId="49" applyFont="1" applyBorder="1" applyAlignment="1">
      <alignment horizontal="center" vertical="center"/>
    </xf>
    <xf numFmtId="0" fontId="76" fillId="0" borderId="90" xfId="49" applyFont="1" applyBorder="1" applyAlignment="1">
      <alignment horizontal="center" vertical="center"/>
    </xf>
    <xf numFmtId="0" fontId="76" fillId="37" borderId="10" xfId="52" applyFont="1" applyFill="1" applyBorder="1" applyAlignment="1" applyProtection="1">
      <alignment horizontal="center" vertical="center"/>
      <protection locked="0"/>
    </xf>
    <xf numFmtId="0" fontId="76" fillId="0" borderId="10" xfId="52" applyFont="1" applyBorder="1" applyAlignment="1">
      <alignment horizontal="center" vertical="center"/>
    </xf>
    <xf numFmtId="176" fontId="76" fillId="0" borderId="16" xfId="49" applyNumberFormat="1" applyFont="1" applyBorder="1" applyAlignment="1">
      <alignment horizontal="center" vertical="center"/>
    </xf>
    <xf numFmtId="176" fontId="76" fillId="0" borderId="35" xfId="49" applyNumberFormat="1" applyFont="1" applyBorder="1" applyAlignment="1">
      <alignment horizontal="center" vertical="center"/>
    </xf>
    <xf numFmtId="176" fontId="76" fillId="0" borderId="32" xfId="49" applyNumberFormat="1" applyFont="1" applyBorder="1" applyAlignment="1">
      <alignment horizontal="center" vertical="center"/>
    </xf>
    <xf numFmtId="0" fontId="85" fillId="0" borderId="35" xfId="49" applyFont="1" applyBorder="1" applyAlignment="1">
      <alignment horizontal="center" vertical="center" wrapText="1"/>
    </xf>
    <xf numFmtId="0" fontId="48" fillId="0" borderId="16" xfId="49" applyFont="1" applyBorder="1" applyAlignment="1">
      <alignment horizontal="center" vertical="center"/>
    </xf>
    <xf numFmtId="0" fontId="48" fillId="0" borderId="35" xfId="49" applyFont="1" applyBorder="1" applyAlignment="1">
      <alignment horizontal="center" vertical="center"/>
    </xf>
    <xf numFmtId="0" fontId="48" fillId="0" borderId="32" xfId="49" applyFont="1" applyBorder="1" applyAlignment="1">
      <alignment horizontal="center" vertical="center"/>
    </xf>
    <xf numFmtId="0" fontId="76" fillId="35" borderId="16" xfId="49" applyFont="1" applyFill="1" applyBorder="1" applyAlignment="1" applyProtection="1">
      <alignment horizontal="center" vertical="center"/>
      <protection locked="0"/>
    </xf>
    <xf numFmtId="0" fontId="76" fillId="35" borderId="35" xfId="49" applyFont="1" applyFill="1" applyBorder="1" applyAlignment="1" applyProtection="1">
      <alignment horizontal="center" vertical="center"/>
      <protection locked="0"/>
    </xf>
    <xf numFmtId="0" fontId="76" fillId="35" borderId="32" xfId="49" applyFont="1" applyFill="1" applyBorder="1" applyAlignment="1" applyProtection="1">
      <alignment horizontal="center" vertical="center"/>
      <protection locked="0"/>
    </xf>
    <xf numFmtId="0" fontId="76" fillId="35" borderId="91" xfId="49" applyFont="1" applyFill="1" applyBorder="1" applyAlignment="1" applyProtection="1">
      <alignment horizontal="center" vertical="center"/>
      <protection locked="0"/>
    </xf>
    <xf numFmtId="0" fontId="76" fillId="35" borderId="93" xfId="49" applyFont="1" applyFill="1" applyBorder="1" applyAlignment="1" applyProtection="1">
      <alignment horizontal="center" vertical="center"/>
      <protection locked="0"/>
    </xf>
    <xf numFmtId="0" fontId="76" fillId="35" borderId="95" xfId="49" applyFont="1" applyFill="1" applyBorder="1" applyAlignment="1" applyProtection="1">
      <alignment horizontal="center" vertical="center"/>
      <protection locked="0"/>
    </xf>
    <xf numFmtId="0" fontId="48" fillId="35" borderId="92" xfId="49" applyFont="1" applyFill="1" applyBorder="1" applyAlignment="1" applyProtection="1">
      <alignment horizontal="center" vertical="center"/>
      <protection locked="0"/>
    </xf>
    <xf numFmtId="0" fontId="48" fillId="35" borderId="94" xfId="49" applyFont="1" applyFill="1" applyBorder="1" applyAlignment="1" applyProtection="1">
      <alignment horizontal="center" vertical="center"/>
      <protection locked="0"/>
    </xf>
    <xf numFmtId="0" fontId="48" fillId="35" borderId="96" xfId="49" applyFont="1" applyFill="1" applyBorder="1" applyAlignment="1" applyProtection="1">
      <alignment horizontal="center" vertical="center"/>
      <protection locked="0"/>
    </xf>
    <xf numFmtId="0" fontId="76" fillId="36" borderId="45" xfId="49" applyFont="1" applyFill="1" applyBorder="1" applyAlignment="1" applyProtection="1">
      <alignment horizontal="center" vertical="center"/>
      <protection locked="0"/>
    </xf>
    <xf numFmtId="0" fontId="76" fillId="36" borderId="27" xfId="49" applyFont="1" applyFill="1" applyBorder="1" applyAlignment="1" applyProtection="1">
      <alignment horizontal="center" vertical="center"/>
      <protection locked="0"/>
    </xf>
    <xf numFmtId="0" fontId="76" fillId="36" borderId="36" xfId="49" applyFont="1" applyFill="1" applyBorder="1" applyAlignment="1" applyProtection="1">
      <alignment horizontal="center" vertical="center"/>
      <protection locked="0"/>
    </xf>
    <xf numFmtId="0" fontId="76" fillId="36" borderId="55" xfId="49" applyFont="1" applyFill="1" applyBorder="1" applyAlignment="1" applyProtection="1">
      <alignment horizontal="center" vertical="center"/>
      <protection locked="0"/>
    </xf>
    <xf numFmtId="0" fontId="76" fillId="36" borderId="28" xfId="49" applyFont="1" applyFill="1" applyBorder="1" applyAlignment="1" applyProtection="1">
      <alignment horizontal="center" vertical="center"/>
      <protection locked="0"/>
    </xf>
    <xf numFmtId="0" fontId="76" fillId="36" borderId="56" xfId="49" applyFont="1" applyFill="1" applyBorder="1" applyAlignment="1" applyProtection="1">
      <alignment horizontal="center" vertical="center"/>
      <protection locked="0"/>
    </xf>
    <xf numFmtId="0" fontId="76" fillId="0" borderId="16" xfId="49" applyFont="1" applyBorder="1" applyAlignment="1">
      <alignment horizontal="center" vertical="center"/>
    </xf>
    <xf numFmtId="0" fontId="76" fillId="0" borderId="35" xfId="49" applyFont="1" applyBorder="1" applyAlignment="1">
      <alignment horizontal="center" vertical="center"/>
    </xf>
    <xf numFmtId="0" fontId="76" fillId="0" borderId="32" xfId="49" applyFont="1" applyBorder="1" applyAlignment="1">
      <alignment horizontal="center" vertical="center"/>
    </xf>
    <xf numFmtId="0" fontId="48" fillId="36" borderId="45" xfId="49" applyFont="1" applyFill="1" applyBorder="1" applyAlignment="1" applyProtection="1">
      <alignment horizontal="center" vertical="center"/>
      <protection locked="0"/>
    </xf>
    <xf numFmtId="0" fontId="48" fillId="36" borderId="27" xfId="49" applyFont="1" applyFill="1" applyBorder="1" applyAlignment="1" applyProtection="1">
      <alignment horizontal="center" vertical="center"/>
      <protection locked="0"/>
    </xf>
    <xf numFmtId="0" fontId="48" fillId="36" borderId="36" xfId="49" applyFont="1" applyFill="1" applyBorder="1" applyAlignment="1" applyProtection="1">
      <alignment horizontal="center" vertical="center"/>
      <protection locked="0"/>
    </xf>
    <xf numFmtId="0" fontId="48" fillId="36" borderId="55" xfId="49" applyFont="1" applyFill="1" applyBorder="1" applyAlignment="1" applyProtection="1">
      <alignment horizontal="center" vertical="center"/>
      <protection locked="0"/>
    </xf>
    <xf numFmtId="0" fontId="48" fillId="36" borderId="28" xfId="49" applyFont="1" applyFill="1" applyBorder="1" applyAlignment="1" applyProtection="1">
      <alignment horizontal="center" vertical="center"/>
      <protection locked="0"/>
    </xf>
    <xf numFmtId="0" fontId="48" fillId="36" borderId="56" xfId="49" applyFont="1" applyFill="1" applyBorder="1" applyAlignment="1" applyProtection="1">
      <alignment horizontal="center" vertical="center"/>
      <protection locked="0"/>
    </xf>
    <xf numFmtId="0" fontId="76" fillId="0" borderId="12" xfId="49" applyFont="1" applyBorder="1" applyAlignment="1">
      <alignment horizontal="center" vertical="center" wrapText="1"/>
    </xf>
    <xf numFmtId="0" fontId="76" fillId="0" borderId="10" xfId="49" applyFont="1" applyBorder="1" applyAlignment="1">
      <alignment horizontal="center" vertical="center" wrapText="1"/>
    </xf>
    <xf numFmtId="0" fontId="48" fillId="0" borderId="45" xfId="49" applyFont="1" applyBorder="1" applyAlignment="1">
      <alignment horizontal="center" vertical="center" wrapText="1"/>
    </xf>
    <xf numFmtId="0" fontId="48" fillId="0" borderId="26" xfId="49" applyFont="1" applyBorder="1" applyAlignment="1">
      <alignment horizontal="center" vertical="center" wrapText="1"/>
    </xf>
    <xf numFmtId="0" fontId="48" fillId="0" borderId="36" xfId="49" applyFont="1" applyBorder="1" applyAlignment="1">
      <alignment horizontal="center" vertical="center" wrapText="1"/>
    </xf>
    <xf numFmtId="0" fontId="48" fillId="0" borderId="0" xfId="49" applyFont="1" applyAlignment="1">
      <alignment horizontal="center" vertical="center" wrapText="1"/>
    </xf>
    <xf numFmtId="0" fontId="48" fillId="0" borderId="28" xfId="49" applyFont="1" applyBorder="1" applyAlignment="1">
      <alignment horizontal="center" vertical="center" wrapText="1"/>
    </xf>
    <xf numFmtId="0" fontId="48" fillId="0" borderId="11" xfId="49" applyFont="1" applyBorder="1" applyAlignment="1">
      <alignment horizontal="center" vertical="center" wrapText="1"/>
    </xf>
    <xf numFmtId="0" fontId="76" fillId="0" borderId="15" xfId="49" applyFont="1" applyBorder="1" applyAlignment="1">
      <alignment horizontal="center" vertical="center"/>
    </xf>
    <xf numFmtId="0" fontId="48" fillId="0" borderId="10" xfId="49" applyFont="1" applyBorder="1">
      <alignment vertical="center"/>
    </xf>
    <xf numFmtId="0" fontId="76" fillId="38" borderId="91" xfId="49" applyFont="1" applyFill="1" applyBorder="1" applyAlignment="1" applyProtection="1">
      <alignment horizontal="center" vertical="center"/>
      <protection locked="0"/>
    </xf>
    <xf numFmtId="0" fontId="76" fillId="38" borderId="93" xfId="49" applyFont="1" applyFill="1" applyBorder="1" applyAlignment="1" applyProtection="1">
      <alignment horizontal="center" vertical="center"/>
      <protection locked="0"/>
    </xf>
    <xf numFmtId="0" fontId="76" fillId="38" borderId="95" xfId="49" applyFont="1" applyFill="1" applyBorder="1" applyAlignment="1" applyProtection="1">
      <alignment horizontal="center" vertical="center"/>
      <protection locked="0"/>
    </xf>
    <xf numFmtId="0" fontId="76" fillId="0" borderId="29" xfId="49" applyFont="1" applyBorder="1" applyAlignment="1" applyProtection="1">
      <alignment horizontal="center" vertical="center"/>
      <protection locked="0"/>
    </xf>
    <xf numFmtId="0" fontId="76" fillId="0" borderId="15" xfId="49" applyFont="1" applyBorder="1" applyAlignment="1" applyProtection="1">
      <alignment horizontal="center" vertical="center"/>
      <protection locked="0"/>
    </xf>
    <xf numFmtId="0" fontId="76" fillId="0" borderId="12" xfId="49" applyFont="1" applyBorder="1" applyAlignment="1" applyProtection="1">
      <alignment horizontal="center" vertical="center"/>
      <protection locked="0"/>
    </xf>
    <xf numFmtId="0" fontId="26" fillId="27" borderId="0" xfId="0" applyFont="1" applyFill="1" applyBorder="1" applyAlignment="1" applyProtection="1">
      <alignment horizontal="center" vertical="center"/>
      <protection locked="0"/>
    </xf>
    <xf numFmtId="0" fontId="26" fillId="27" borderId="34" xfId="0" applyFont="1" applyFill="1" applyBorder="1" applyAlignment="1" applyProtection="1">
      <alignment horizontal="center" vertical="center"/>
      <protection locked="0"/>
    </xf>
    <xf numFmtId="0" fontId="26" fillId="27" borderId="33" xfId="0" applyFont="1" applyFill="1" applyBorder="1" applyAlignment="1" applyProtection="1">
      <alignment horizontal="center" vertical="center"/>
      <protection locked="0"/>
    </xf>
    <xf numFmtId="0" fontId="26" fillId="27" borderId="52" xfId="0" applyFont="1" applyFill="1" applyBorder="1" applyAlignment="1" applyProtection="1">
      <alignment horizontal="center" vertical="center"/>
      <protection locked="0"/>
    </xf>
    <xf numFmtId="0" fontId="26" fillId="27" borderId="13" xfId="0" applyFont="1" applyFill="1" applyBorder="1" applyAlignment="1" applyProtection="1">
      <alignment horizontal="center" vertical="center"/>
      <protection locked="0"/>
    </xf>
    <xf numFmtId="0" fontId="26" fillId="27" borderId="48" xfId="0" applyFont="1" applyFill="1" applyBorder="1" applyAlignment="1" applyProtection="1">
      <alignment horizontal="center" vertical="center"/>
      <protection locked="0"/>
    </xf>
    <xf numFmtId="0" fontId="26" fillId="0" borderId="64" xfId="0" applyFont="1" applyBorder="1" applyAlignment="1" applyProtection="1">
      <alignment horizontal="center" vertical="center"/>
    </xf>
    <xf numFmtId="0" fontId="26" fillId="0" borderId="54" xfId="0" applyFont="1" applyBorder="1" applyAlignment="1" applyProtection="1">
      <alignment horizontal="center" vertical="center"/>
    </xf>
    <xf numFmtId="0" fontId="26" fillId="27" borderId="36" xfId="0" applyFont="1" applyFill="1" applyBorder="1" applyAlignment="1" applyProtection="1">
      <alignment vertical="center"/>
      <protection locked="0"/>
    </xf>
    <xf numFmtId="0" fontId="26" fillId="27" borderId="0" xfId="0" applyFont="1" applyFill="1" applyBorder="1" applyAlignment="1" applyProtection="1">
      <alignment vertical="center"/>
      <protection locked="0"/>
    </xf>
    <xf numFmtId="0" fontId="26" fillId="27" borderId="33" xfId="0" applyFont="1" applyFill="1" applyBorder="1" applyAlignment="1" applyProtection="1">
      <alignment vertical="center"/>
      <protection locked="0"/>
    </xf>
    <xf numFmtId="0" fontId="26" fillId="27" borderId="60" xfId="0" applyFont="1" applyFill="1" applyBorder="1" applyAlignment="1" applyProtection="1">
      <alignment horizontal="center" vertical="center"/>
      <protection locked="0"/>
    </xf>
    <xf numFmtId="0" fontId="26" fillId="27" borderId="36" xfId="0" applyFont="1" applyFill="1" applyBorder="1" applyAlignment="1" applyProtection="1">
      <alignment horizontal="center" vertical="center"/>
      <protection locked="0"/>
    </xf>
    <xf numFmtId="0" fontId="26" fillId="0" borderId="14" xfId="0" applyFont="1" applyBorder="1" applyAlignment="1" applyProtection="1">
      <alignment horizontal="center" vertical="center"/>
    </xf>
    <xf numFmtId="0" fontId="26" fillId="0" borderId="15"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27" borderId="28"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xf>
    <xf numFmtId="0" fontId="26" fillId="0" borderId="40" xfId="0" applyFont="1" applyFill="1" applyBorder="1" applyAlignment="1" applyProtection="1">
      <alignment horizontal="center" vertical="center"/>
    </xf>
    <xf numFmtId="0" fontId="26" fillId="0" borderId="64"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3" fontId="26" fillId="0" borderId="15" xfId="0" applyNumberFormat="1" applyFont="1" applyFill="1" applyBorder="1" applyAlignment="1" applyProtection="1">
      <alignment vertical="center"/>
    </xf>
    <xf numFmtId="0" fontId="26" fillId="0" borderId="15" xfId="0" applyFont="1" applyFill="1" applyBorder="1" applyAlignment="1" applyProtection="1">
      <alignment vertical="center"/>
    </xf>
    <xf numFmtId="0" fontId="26" fillId="0" borderId="15" xfId="0" applyFont="1" applyFill="1" applyBorder="1" applyAlignment="1" applyProtection="1">
      <alignment horizontal="right" vertical="center"/>
    </xf>
    <xf numFmtId="0" fontId="26" fillId="0" borderId="47" xfId="0" applyFont="1" applyFill="1" applyBorder="1" applyAlignment="1" applyProtection="1">
      <alignment vertical="center"/>
    </xf>
    <xf numFmtId="0" fontId="26" fillId="0" borderId="13" xfId="0" applyFont="1" applyFill="1" applyBorder="1" applyAlignment="1" applyProtection="1">
      <alignment vertical="center"/>
    </xf>
    <xf numFmtId="0" fontId="26" fillId="0" borderId="48" xfId="0" applyFont="1" applyFill="1" applyBorder="1" applyAlignment="1" applyProtection="1">
      <alignment vertical="center"/>
    </xf>
    <xf numFmtId="0" fontId="26" fillId="0" borderId="36" xfId="0" applyFont="1" applyFill="1" applyBorder="1" applyAlignment="1" applyProtection="1">
      <alignment vertical="center"/>
    </xf>
    <xf numFmtId="0" fontId="26" fillId="0" borderId="0" xfId="0" applyFont="1" applyFill="1" applyBorder="1" applyAlignment="1" applyProtection="1">
      <alignment vertical="center"/>
    </xf>
    <xf numFmtId="0" fontId="26" fillId="0" borderId="33" xfId="0" applyFont="1" applyFill="1" applyBorder="1" applyAlignment="1" applyProtection="1">
      <alignment vertical="center"/>
    </xf>
    <xf numFmtId="0" fontId="26" fillId="0" borderId="41" xfId="0" applyFont="1" applyFill="1" applyBorder="1" applyAlignment="1" applyProtection="1">
      <alignment horizontal="center" vertical="center"/>
    </xf>
    <xf numFmtId="0" fontId="26" fillId="0" borderId="65" xfId="0" applyFont="1" applyFill="1" applyBorder="1" applyAlignment="1" applyProtection="1">
      <alignment horizontal="center" vertical="center"/>
    </xf>
    <xf numFmtId="0" fontId="26" fillId="0" borderId="50" xfId="0" applyFont="1" applyFill="1" applyBorder="1" applyAlignment="1" applyProtection="1">
      <alignment vertical="center"/>
    </xf>
    <xf numFmtId="0" fontId="26" fillId="0" borderId="24" xfId="0" applyFont="1" applyFill="1" applyBorder="1" applyAlignment="1" applyProtection="1">
      <alignment vertical="center"/>
    </xf>
    <xf numFmtId="0" fontId="26" fillId="0" borderId="25" xfId="0" applyFont="1" applyFill="1" applyBorder="1" applyAlignment="1" applyProtection="1">
      <alignment vertical="center"/>
    </xf>
    <xf numFmtId="0" fontId="26" fillId="0" borderId="49" xfId="0" applyFont="1" applyFill="1" applyBorder="1" applyAlignment="1" applyProtection="1">
      <alignment horizontal="center" vertical="center"/>
    </xf>
    <xf numFmtId="0" fontId="26" fillId="0" borderId="14" xfId="0" applyFont="1" applyFill="1" applyBorder="1" applyAlignment="1" applyProtection="1">
      <alignment horizontal="left" vertical="center"/>
    </xf>
    <xf numFmtId="0" fontId="26" fillId="0" borderId="15" xfId="0" applyFont="1" applyFill="1" applyBorder="1" applyAlignment="1" applyProtection="1">
      <alignment horizontal="left" vertical="center"/>
    </xf>
    <xf numFmtId="0" fontId="26" fillId="0" borderId="12" xfId="0" applyFont="1" applyFill="1" applyBorder="1" applyAlignment="1" applyProtection="1">
      <alignment horizontal="left" vertical="center"/>
    </xf>
    <xf numFmtId="0" fontId="26" fillId="0" borderId="42" xfId="0" applyFont="1" applyFill="1" applyBorder="1" applyAlignment="1" applyProtection="1">
      <alignment horizontal="center" vertical="center"/>
    </xf>
    <xf numFmtId="3" fontId="26" fillId="0" borderId="13" xfId="0" applyNumberFormat="1" applyFont="1" applyFill="1" applyBorder="1" applyAlignment="1" applyProtection="1">
      <alignment vertical="center"/>
    </xf>
    <xf numFmtId="0" fontId="26" fillId="0" borderId="26" xfId="0" applyFont="1" applyFill="1" applyBorder="1" applyAlignment="1" applyProtection="1">
      <alignment vertical="center"/>
    </xf>
    <xf numFmtId="0" fontId="26" fillId="0" borderId="32" xfId="0" applyFont="1" applyFill="1" applyBorder="1" applyAlignment="1" applyProtection="1">
      <alignment horizontal="center" vertical="center"/>
    </xf>
    <xf numFmtId="3" fontId="26" fillId="0" borderId="51" xfId="0" applyNumberFormat="1" applyFont="1" applyFill="1" applyBorder="1" applyAlignment="1" applyProtection="1">
      <alignment horizontal="right" vertical="center"/>
    </xf>
    <xf numFmtId="3" fontId="26" fillId="0" borderId="37" xfId="0" applyNumberFormat="1" applyFont="1" applyFill="1" applyBorder="1" applyAlignment="1" applyProtection="1">
      <alignment horizontal="right" vertical="center"/>
    </xf>
    <xf numFmtId="0" fontId="26" fillId="0" borderId="39" xfId="0" applyFont="1" applyBorder="1" applyAlignment="1" applyProtection="1">
      <alignment horizontal="center" vertical="center"/>
    </xf>
    <xf numFmtId="0" fontId="26" fillId="0" borderId="49" xfId="0" applyFont="1" applyBorder="1" applyAlignment="1" applyProtection="1">
      <alignment horizontal="center" vertical="center"/>
    </xf>
    <xf numFmtId="0" fontId="26" fillId="0" borderId="40" xfId="0" applyFont="1" applyBorder="1" applyAlignment="1" applyProtection="1">
      <alignment horizontal="center" vertical="center"/>
    </xf>
    <xf numFmtId="0" fontId="26" fillId="0" borderId="41" xfId="0" applyFont="1" applyBorder="1" applyAlignment="1" applyProtection="1">
      <alignment horizontal="center" vertical="center"/>
    </xf>
    <xf numFmtId="0" fontId="26" fillId="0" borderId="35" xfId="0" applyFont="1" applyBorder="1" applyAlignment="1" applyProtection="1">
      <alignment horizontal="center" vertical="center"/>
    </xf>
    <xf numFmtId="0" fontId="29" fillId="28" borderId="0" xfId="0" applyFont="1" applyFill="1" applyAlignment="1" applyProtection="1">
      <alignment vertical="center" wrapText="1"/>
    </xf>
    <xf numFmtId="0" fontId="26" fillId="24" borderId="42" xfId="0" applyFont="1" applyFill="1" applyBorder="1" applyAlignment="1" applyProtection="1">
      <alignment horizontal="center" vertical="center"/>
    </xf>
    <xf numFmtId="0" fontId="26" fillId="24" borderId="44" xfId="0" applyFont="1" applyFill="1" applyBorder="1" applyAlignment="1" applyProtection="1">
      <alignment horizontal="center" vertical="center"/>
    </xf>
    <xf numFmtId="0" fontId="26" fillId="24" borderId="39" xfId="0" applyFont="1" applyFill="1" applyBorder="1" applyAlignment="1" applyProtection="1">
      <alignment horizontal="center" vertical="center"/>
    </xf>
    <xf numFmtId="0" fontId="26" fillId="24" borderId="40" xfId="0" applyFont="1" applyFill="1" applyBorder="1" applyAlignment="1" applyProtection="1">
      <alignment horizontal="center" vertical="center"/>
    </xf>
    <xf numFmtId="0" fontId="26" fillId="27" borderId="20"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49" xfId="0"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xf>
    <xf numFmtId="0" fontId="0" fillId="28" borderId="39" xfId="0" applyFill="1" applyBorder="1" applyAlignment="1">
      <alignment horizontal="center" vertical="center"/>
    </xf>
    <xf numFmtId="0" fontId="0" fillId="28" borderId="40" xfId="0" applyFill="1" applyBorder="1" applyAlignment="1">
      <alignment horizontal="center" vertical="center"/>
    </xf>
    <xf numFmtId="0" fontId="0" fillId="28" borderId="0" xfId="0" applyFill="1" applyAlignment="1">
      <alignment horizontal="center" vertical="center"/>
    </xf>
    <xf numFmtId="0" fontId="26" fillId="0" borderId="51" xfId="0" applyFont="1" applyBorder="1" applyAlignment="1" applyProtection="1">
      <alignment horizontal="left" vertical="center" indent="1"/>
    </xf>
    <xf numFmtId="0" fontId="26" fillId="0" borderId="37" xfId="0" applyFont="1" applyBorder="1" applyAlignment="1" applyProtection="1">
      <alignment horizontal="left" vertical="center" indent="1"/>
    </xf>
    <xf numFmtId="0" fontId="26" fillId="27" borderId="50" xfId="0" applyFont="1" applyFill="1" applyBorder="1" applyAlignment="1" applyProtection="1">
      <alignment horizontal="center" vertical="center"/>
      <protection locked="0"/>
    </xf>
    <xf numFmtId="0" fontId="26" fillId="27" borderId="24" xfId="0" applyFont="1" applyFill="1" applyBorder="1" applyAlignment="1" applyProtection="1">
      <alignment horizontal="center" vertical="center"/>
      <protection locked="0"/>
    </xf>
    <xf numFmtId="0" fontId="26" fillId="27" borderId="25" xfId="0" applyFont="1" applyFill="1" applyBorder="1" applyAlignment="1" applyProtection="1">
      <alignment horizontal="center" vertical="center"/>
      <protection locked="0"/>
    </xf>
    <xf numFmtId="0" fontId="26" fillId="27" borderId="47" xfId="0" applyFont="1" applyFill="1" applyBorder="1" applyAlignment="1" applyProtection="1">
      <alignment horizontal="center" vertical="center"/>
      <protection locked="0"/>
    </xf>
    <xf numFmtId="0" fontId="26" fillId="24" borderId="49" xfId="0" applyFont="1" applyFill="1" applyBorder="1" applyAlignment="1" applyProtection="1">
      <alignment horizontal="center" vertical="center"/>
    </xf>
    <xf numFmtId="0" fontId="26" fillId="24" borderId="41" xfId="0" applyFont="1" applyFill="1" applyBorder="1" applyAlignment="1" applyProtection="1">
      <alignment horizontal="center" vertical="center"/>
    </xf>
    <xf numFmtId="0" fontId="26" fillId="24" borderId="65" xfId="0" applyFont="1" applyFill="1" applyBorder="1" applyAlignment="1" applyProtection="1">
      <alignment horizontal="center" vertical="center"/>
    </xf>
    <xf numFmtId="0" fontId="26" fillId="26" borderId="39" xfId="0" applyFont="1" applyFill="1" applyBorder="1" applyAlignment="1" applyProtection="1">
      <alignment horizontal="center" vertical="center"/>
      <protection locked="0"/>
    </xf>
    <xf numFmtId="0" fontId="26" fillId="26" borderId="40" xfId="0" applyFont="1" applyFill="1" applyBorder="1" applyAlignment="1" applyProtection="1">
      <alignment horizontal="center" vertical="center"/>
      <protection locked="0"/>
    </xf>
    <xf numFmtId="0" fontId="26" fillId="28" borderId="23" xfId="0" applyFont="1" applyFill="1" applyBorder="1" applyAlignment="1" applyProtection="1">
      <alignment horizontal="right" vertical="center"/>
    </xf>
    <xf numFmtId="0" fontId="26" fillId="28" borderId="24" xfId="0" applyFont="1" applyFill="1" applyBorder="1" applyAlignment="1" applyProtection="1">
      <alignment horizontal="right" vertical="center"/>
    </xf>
    <xf numFmtId="0" fontId="32" fillId="28" borderId="39" xfId="46" applyFont="1" applyFill="1" applyBorder="1" applyAlignment="1">
      <alignment horizontal="center" vertical="center"/>
    </xf>
    <xf numFmtId="0" fontId="32" fillId="28" borderId="49" xfId="46" applyFont="1" applyFill="1" applyBorder="1" applyAlignment="1">
      <alignment horizontal="center" vertical="center"/>
    </xf>
    <xf numFmtId="0" fontId="32" fillId="28" borderId="40" xfId="46" applyFont="1" applyFill="1" applyBorder="1" applyAlignment="1">
      <alignment horizontal="center" vertical="center"/>
    </xf>
    <xf numFmtId="0" fontId="23" fillId="28" borderId="0" xfId="46" applyFont="1" applyFill="1" applyAlignment="1">
      <alignment horizontal="left" vertical="center" shrinkToFit="1"/>
    </xf>
    <xf numFmtId="0" fontId="23" fillId="28" borderId="73" xfId="46" applyFont="1" applyFill="1" applyBorder="1" applyAlignment="1">
      <alignment horizontal="center" vertical="center"/>
    </xf>
    <xf numFmtId="0" fontId="23" fillId="28" borderId="74" xfId="46" applyFont="1" applyFill="1" applyBorder="1" applyAlignment="1">
      <alignment horizontal="center" vertical="center"/>
    </xf>
    <xf numFmtId="0" fontId="23" fillId="28" borderId="75" xfId="46" applyFont="1" applyFill="1" applyBorder="1" applyAlignment="1">
      <alignment horizontal="center" vertical="center"/>
    </xf>
    <xf numFmtId="0" fontId="23" fillId="28" borderId="76" xfId="46" applyFont="1" applyFill="1" applyBorder="1" applyAlignment="1">
      <alignment horizontal="center" vertical="center"/>
    </xf>
    <xf numFmtId="0" fontId="23" fillId="28" borderId="77" xfId="46" applyFont="1" applyFill="1" applyBorder="1" applyAlignment="1">
      <alignment horizontal="center" vertical="center"/>
    </xf>
    <xf numFmtId="0" fontId="23" fillId="28" borderId="78" xfId="46" applyFont="1" applyFill="1" applyBorder="1" applyAlignment="1">
      <alignment horizontal="center" vertical="center"/>
    </xf>
    <xf numFmtId="182" fontId="23" fillId="0" borderId="39" xfId="46" applyNumberFormat="1" applyFont="1" applyBorder="1" applyAlignment="1">
      <alignment horizontal="center" vertical="center"/>
    </xf>
    <xf numFmtId="182" fontId="23" fillId="0" borderId="49" xfId="46" applyNumberFormat="1" applyFont="1" applyBorder="1" applyAlignment="1">
      <alignment horizontal="center" vertical="center"/>
    </xf>
    <xf numFmtId="182" fontId="23" fillId="0" borderId="40" xfId="46" applyNumberFormat="1" applyFont="1" applyBorder="1" applyAlignment="1">
      <alignment horizontal="center" vertical="center"/>
    </xf>
    <xf numFmtId="0" fontId="23" fillId="28" borderId="23" xfId="46" applyFont="1" applyFill="1" applyBorder="1" applyAlignment="1">
      <alignment horizontal="center" vertical="center"/>
    </xf>
    <xf numFmtId="0" fontId="23" fillId="28" borderId="25" xfId="46" applyFont="1" applyFill="1" applyBorder="1" applyAlignment="1">
      <alignment horizontal="center" vertical="center"/>
    </xf>
    <xf numFmtId="0" fontId="23" fillId="28" borderId="52" xfId="46" applyFont="1" applyFill="1" applyBorder="1" applyAlignment="1">
      <alignment horizontal="center" vertical="center"/>
    </xf>
    <xf numFmtId="0" fontId="23" fillId="28" borderId="48" xfId="46" applyFont="1" applyFill="1" applyBorder="1" applyAlignment="1">
      <alignment horizontal="center" vertical="center"/>
    </xf>
    <xf numFmtId="0" fontId="23" fillId="28" borderId="34" xfId="46" applyFont="1" applyFill="1" applyBorder="1" applyAlignment="1">
      <alignment horizontal="center" vertical="center"/>
    </xf>
    <xf numFmtId="0" fontId="23" fillId="28" borderId="33" xfId="46" applyFont="1" applyFill="1" applyBorder="1" applyAlignment="1">
      <alignment horizontal="center" vertical="center"/>
    </xf>
    <xf numFmtId="0" fontId="23" fillId="28" borderId="67" xfId="46" applyFont="1" applyFill="1" applyBorder="1" applyAlignment="1">
      <alignment horizontal="center" vertical="center"/>
    </xf>
    <xf numFmtId="0" fontId="23" fillId="28" borderId="68" xfId="46" applyFont="1" applyFill="1" applyBorder="1" applyAlignment="1">
      <alignment horizontal="center" vertical="center"/>
    </xf>
    <xf numFmtId="0" fontId="23" fillId="28" borderId="69" xfId="46" applyFont="1" applyFill="1" applyBorder="1" applyAlignment="1">
      <alignment horizontal="center" vertical="center"/>
    </xf>
    <xf numFmtId="0" fontId="23" fillId="28" borderId="70" xfId="46" applyFont="1" applyFill="1" applyBorder="1" applyAlignment="1">
      <alignment horizontal="center" vertical="center"/>
    </xf>
    <xf numFmtId="0" fontId="23" fillId="28" borderId="71" xfId="46" applyFont="1" applyFill="1" applyBorder="1" applyAlignment="1">
      <alignment horizontal="center" vertical="center"/>
    </xf>
    <xf numFmtId="0" fontId="23" fillId="28" borderId="72" xfId="46" applyFont="1" applyFill="1" applyBorder="1" applyAlignment="1">
      <alignment horizontal="center" vertical="center"/>
    </xf>
    <xf numFmtId="0" fontId="32" fillId="28" borderId="23" xfId="46" applyFont="1" applyFill="1" applyBorder="1" applyAlignment="1">
      <alignment horizontal="center" vertical="center"/>
    </xf>
    <xf numFmtId="0" fontId="32" fillId="28" borderId="24" xfId="46" applyFont="1" applyFill="1" applyBorder="1" applyAlignment="1">
      <alignment horizontal="center" vertical="center"/>
    </xf>
    <xf numFmtId="0" fontId="32" fillId="28" borderId="25" xfId="46" applyFont="1" applyFill="1" applyBorder="1" applyAlignment="1">
      <alignment horizontal="center" vertical="center"/>
    </xf>
    <xf numFmtId="0" fontId="32" fillId="28" borderId="39" xfId="46" applyFont="1" applyFill="1" applyBorder="1" applyAlignment="1">
      <alignment horizontal="center" vertical="center" shrinkToFit="1"/>
    </xf>
    <xf numFmtId="0" fontId="32" fillId="28" borderId="49" xfId="46" applyFont="1" applyFill="1" applyBorder="1" applyAlignment="1">
      <alignment horizontal="center" vertical="center" shrinkToFit="1"/>
    </xf>
    <xf numFmtId="0" fontId="32" fillId="28" borderId="39" xfId="46" applyFont="1" applyFill="1" applyBorder="1" applyAlignment="1">
      <alignment horizontal="center" vertical="center" wrapText="1" shrinkToFit="1"/>
    </xf>
    <xf numFmtId="0" fontId="32" fillId="28" borderId="49" xfId="46" applyFont="1" applyFill="1" applyBorder="1" applyAlignment="1">
      <alignment horizontal="center" vertical="center" wrapText="1" shrinkToFit="1"/>
    </xf>
    <xf numFmtId="0" fontId="32" fillId="28" borderId="40" xfId="46" applyFont="1" applyFill="1" applyBorder="1" applyAlignment="1">
      <alignment horizontal="center" vertical="center" wrapText="1" shrinkToFit="1"/>
    </xf>
    <xf numFmtId="0" fontId="40" fillId="28" borderId="0" xfId="46" applyFont="1" applyFill="1" applyBorder="1" applyAlignment="1">
      <alignment horizontal="left" vertical="center"/>
    </xf>
    <xf numFmtId="182" fontId="40" fillId="28" borderId="0" xfId="46" applyNumberFormat="1" applyFont="1" applyFill="1" applyBorder="1" applyAlignment="1">
      <alignment horizontal="center" vertical="center"/>
    </xf>
    <xf numFmtId="0" fontId="23" fillId="28" borderId="39" xfId="46" applyFont="1" applyFill="1" applyBorder="1" applyAlignment="1">
      <alignment horizontal="center" vertical="center"/>
    </xf>
    <xf numFmtId="0" fontId="23" fillId="28" borderId="49" xfId="46" applyFont="1" applyFill="1" applyBorder="1" applyAlignment="1">
      <alignment horizontal="center" vertical="center"/>
    </xf>
    <xf numFmtId="0" fontId="23" fillId="28" borderId="40" xfId="46" applyFont="1" applyFill="1" applyBorder="1" applyAlignment="1">
      <alignment horizontal="center" vertical="center"/>
    </xf>
    <xf numFmtId="0" fontId="23" fillId="28" borderId="0" xfId="46" applyFont="1" applyFill="1" applyBorder="1" applyAlignment="1">
      <alignment horizontal="right" vertical="center"/>
    </xf>
    <xf numFmtId="0" fontId="23" fillId="28" borderId="33" xfId="46" applyFont="1" applyFill="1" applyBorder="1" applyAlignment="1">
      <alignment horizontal="right" vertical="center"/>
    </xf>
    <xf numFmtId="177" fontId="23" fillId="28" borderId="39" xfId="46" applyNumberFormat="1" applyFont="1" applyFill="1" applyBorder="1" applyAlignment="1">
      <alignment horizontal="center" vertical="center"/>
    </xf>
    <xf numFmtId="177" fontId="23" fillId="28" borderId="40" xfId="46" applyNumberFormat="1" applyFont="1" applyFill="1" applyBorder="1" applyAlignment="1">
      <alignment horizontal="center" vertical="center"/>
    </xf>
    <xf numFmtId="0" fontId="32" fillId="28" borderId="39" xfId="46" applyFont="1" applyFill="1" applyBorder="1" applyAlignment="1">
      <alignment horizontal="center" vertical="center" wrapText="1"/>
    </xf>
    <xf numFmtId="0" fontId="23" fillId="28" borderId="84" xfId="46" applyFont="1" applyFill="1" applyBorder="1" applyAlignment="1">
      <alignment horizontal="center" vertical="center"/>
    </xf>
    <xf numFmtId="0" fontId="23" fillId="28" borderId="85" xfId="46" applyFont="1" applyFill="1" applyBorder="1" applyAlignment="1">
      <alignment horizontal="center" vertical="center"/>
    </xf>
    <xf numFmtId="184" fontId="43" fillId="0" borderId="15" xfId="49" applyNumberFormat="1" applyFont="1" applyFill="1" applyBorder="1" applyAlignment="1">
      <alignment horizontal="center" vertical="center"/>
    </xf>
    <xf numFmtId="0" fontId="5" fillId="24" borderId="36" xfId="49" applyFont="1" applyFill="1" applyBorder="1" applyAlignment="1">
      <alignment horizontal="left" vertical="center" wrapText="1"/>
    </xf>
    <xf numFmtId="0" fontId="5" fillId="24" borderId="0" xfId="49" applyFont="1" applyFill="1" applyBorder="1" applyAlignment="1">
      <alignment horizontal="left" vertical="center" wrapText="1"/>
    </xf>
    <xf numFmtId="0" fontId="48" fillId="24" borderId="0" xfId="49" applyFont="1" applyFill="1" applyBorder="1" applyAlignment="1">
      <alignment vertical="center" wrapText="1"/>
    </xf>
    <xf numFmtId="0" fontId="48" fillId="24" borderId="0" xfId="49" applyFont="1" applyFill="1" applyAlignment="1">
      <alignment vertical="center" wrapText="1"/>
    </xf>
    <xf numFmtId="0" fontId="5" fillId="24" borderId="45" xfId="49" applyFont="1" applyFill="1" applyBorder="1" applyAlignment="1">
      <alignment vertical="center" wrapText="1"/>
    </xf>
    <xf numFmtId="0" fontId="5" fillId="24" borderId="26" xfId="49" applyFont="1" applyFill="1" applyBorder="1" applyAlignment="1">
      <alignment vertical="center"/>
    </xf>
    <xf numFmtId="0" fontId="5" fillId="24" borderId="27" xfId="49" applyFont="1" applyFill="1" applyBorder="1" applyAlignment="1">
      <alignment vertical="center"/>
    </xf>
    <xf numFmtId="0" fontId="5" fillId="24" borderId="36" xfId="49" applyFont="1" applyFill="1" applyBorder="1" applyAlignment="1">
      <alignment vertical="center" wrapText="1"/>
    </xf>
    <xf numFmtId="0" fontId="5" fillId="24" borderId="0" xfId="49" applyFont="1" applyFill="1" applyBorder="1" applyAlignment="1">
      <alignment vertical="center"/>
    </xf>
    <xf numFmtId="0" fontId="5" fillId="24" borderId="29" xfId="49" applyFont="1" applyFill="1" applyBorder="1" applyAlignment="1">
      <alignment horizontal="left" vertical="center" wrapText="1"/>
    </xf>
    <xf numFmtId="0" fontId="5" fillId="24" borderId="15" xfId="49" applyFont="1" applyFill="1" applyBorder="1" applyAlignment="1">
      <alignment horizontal="left" vertical="center"/>
    </xf>
    <xf numFmtId="0" fontId="5" fillId="24" borderId="12" xfId="49" applyFont="1" applyFill="1" applyBorder="1" applyAlignment="1">
      <alignment horizontal="left" vertical="center"/>
    </xf>
    <xf numFmtId="0" fontId="5" fillId="24" borderId="10" xfId="49" applyFont="1" applyFill="1" applyBorder="1" applyAlignment="1">
      <alignment horizontal="center" vertical="center" wrapText="1"/>
    </xf>
    <xf numFmtId="0" fontId="43" fillId="24" borderId="10" xfId="49" applyFont="1" applyFill="1" applyBorder="1" applyAlignment="1">
      <alignment horizontal="center" vertical="center"/>
    </xf>
    <xf numFmtId="0" fontId="5" fillId="24" borderId="28" xfId="49" applyFont="1" applyFill="1" applyBorder="1" applyAlignment="1">
      <alignment vertical="center" wrapText="1"/>
    </xf>
    <xf numFmtId="0" fontId="5" fillId="24" borderId="11" xfId="49" applyFont="1" applyFill="1" applyBorder="1" applyAlignment="1">
      <alignment vertical="center"/>
    </xf>
    <xf numFmtId="0" fontId="5" fillId="24" borderId="56" xfId="49" applyFont="1" applyFill="1" applyBorder="1" applyAlignment="1">
      <alignment vertical="center"/>
    </xf>
    <xf numFmtId="0" fontId="43" fillId="24" borderId="15" xfId="49" applyFont="1" applyFill="1" applyBorder="1" applyAlignment="1">
      <alignment horizontal="center" vertical="center"/>
    </xf>
    <xf numFmtId="0" fontId="5" fillId="24" borderId="29" xfId="49" applyFont="1" applyFill="1" applyBorder="1" applyAlignment="1">
      <alignment horizontal="left" vertical="center"/>
    </xf>
    <xf numFmtId="0" fontId="5" fillId="24" borderId="15" xfId="49" applyFont="1" applyFill="1" applyBorder="1" applyAlignment="1">
      <alignment horizontal="left" vertical="center" wrapText="1"/>
    </xf>
    <xf numFmtId="0" fontId="5" fillId="24" borderId="12" xfId="49" applyFont="1" applyFill="1" applyBorder="1" applyAlignment="1">
      <alignment horizontal="left" vertical="center" wrapText="1"/>
    </xf>
    <xf numFmtId="0" fontId="5" fillId="24" borderId="66" xfId="49" applyFont="1" applyFill="1" applyBorder="1" applyAlignment="1">
      <alignment horizontal="center" vertical="center"/>
    </xf>
    <xf numFmtId="0" fontId="5" fillId="24" borderId="49" xfId="49" applyFont="1" applyFill="1" applyBorder="1" applyAlignment="1">
      <alignment horizontal="center" vertical="center"/>
    </xf>
    <xf numFmtId="0" fontId="5" fillId="24" borderId="39" xfId="49" applyFont="1" applyFill="1" applyBorder="1" applyAlignment="1">
      <alignment horizontal="center" vertical="center"/>
    </xf>
    <xf numFmtId="0" fontId="5" fillId="24" borderId="64" xfId="49" applyFont="1" applyFill="1" applyBorder="1" applyAlignment="1">
      <alignment vertical="center" wrapText="1"/>
    </xf>
    <xf numFmtId="0" fontId="5" fillId="24" borderId="63" xfId="49" applyFont="1" applyFill="1" applyBorder="1" applyAlignment="1">
      <alignment vertical="center" wrapText="1"/>
    </xf>
    <xf numFmtId="0" fontId="5" fillId="24" borderId="81" xfId="49" applyFont="1" applyFill="1" applyBorder="1" applyAlignment="1">
      <alignment horizontal="center" vertical="center"/>
    </xf>
    <xf numFmtId="0" fontId="5" fillId="24" borderId="20" xfId="49" applyFont="1" applyFill="1" applyBorder="1" applyAlignment="1">
      <alignment horizontal="center" vertical="center"/>
    </xf>
    <xf numFmtId="0" fontId="5" fillId="24" borderId="19" xfId="49" applyFont="1" applyFill="1" applyBorder="1" applyAlignment="1">
      <alignment horizontal="center" vertical="center"/>
    </xf>
    <xf numFmtId="0" fontId="5" fillId="24" borderId="39" xfId="49" applyFont="1" applyFill="1" applyBorder="1" applyAlignment="1">
      <alignment vertical="center" wrapText="1"/>
    </xf>
    <xf numFmtId="0" fontId="5" fillId="24" borderId="49" xfId="49" applyFont="1" applyFill="1" applyBorder="1" applyAlignment="1">
      <alignment vertical="center"/>
    </xf>
    <xf numFmtId="0" fontId="5" fillId="24" borderId="79" xfId="49" applyFont="1" applyFill="1" applyBorder="1" applyAlignment="1">
      <alignment vertical="center"/>
    </xf>
    <xf numFmtId="0" fontId="5" fillId="24" borderId="19" xfId="49" applyFont="1" applyFill="1" applyBorder="1" applyAlignment="1">
      <alignment vertical="center"/>
    </xf>
    <xf numFmtId="0" fontId="5" fillId="24" borderId="20" xfId="49" applyFont="1" applyFill="1" applyBorder="1" applyAlignment="1">
      <alignment vertical="center"/>
    </xf>
    <xf numFmtId="0" fontId="5" fillId="24" borderId="80" xfId="49" applyFont="1" applyFill="1" applyBorder="1" applyAlignment="1">
      <alignment vertical="center"/>
    </xf>
    <xf numFmtId="0" fontId="5" fillId="24" borderId="50" xfId="49" applyFont="1" applyFill="1" applyBorder="1" applyAlignment="1">
      <alignment horizontal="center" vertical="center"/>
    </xf>
    <xf numFmtId="0" fontId="5" fillId="24" borderId="24" xfId="49" applyFont="1" applyFill="1" applyBorder="1" applyAlignment="1">
      <alignment horizontal="center" vertical="center"/>
    </xf>
    <xf numFmtId="0" fontId="5" fillId="24" borderId="23" xfId="49" applyFont="1" applyFill="1" applyBorder="1" applyAlignment="1">
      <alignment horizontal="center" vertical="center"/>
    </xf>
    <xf numFmtId="0" fontId="5" fillId="24" borderId="23" xfId="49" applyFont="1" applyFill="1" applyBorder="1" applyAlignment="1">
      <alignment vertical="center"/>
    </xf>
    <xf numFmtId="0" fontId="5" fillId="24" borderId="24" xfId="49" applyFont="1" applyFill="1" applyBorder="1" applyAlignment="1">
      <alignment vertical="center"/>
    </xf>
    <xf numFmtId="0" fontId="5" fillId="24" borderId="83" xfId="49" applyFont="1" applyFill="1" applyBorder="1" applyAlignment="1">
      <alignment vertical="center"/>
    </xf>
    <xf numFmtId="0" fontId="5" fillId="24" borderId="29" xfId="49" applyFont="1" applyFill="1" applyBorder="1" applyAlignment="1">
      <alignment horizontal="center" vertical="center"/>
    </xf>
    <xf numFmtId="0" fontId="5" fillId="24" borderId="15" xfId="49" applyFont="1" applyFill="1" applyBorder="1" applyAlignment="1">
      <alignment horizontal="center" vertical="center"/>
    </xf>
    <xf numFmtId="0" fontId="5" fillId="24" borderId="14" xfId="49" applyFont="1" applyFill="1" applyBorder="1" applyAlignment="1">
      <alignment horizontal="center" vertical="center"/>
    </xf>
    <xf numFmtId="0" fontId="5" fillId="24" borderId="14" xfId="49" applyFont="1" applyFill="1" applyBorder="1" applyAlignment="1">
      <alignment horizontal="left" vertical="center"/>
    </xf>
    <xf numFmtId="0" fontId="5" fillId="24" borderId="14" xfId="49" applyFont="1" applyFill="1" applyBorder="1" applyAlignment="1">
      <alignment vertical="center"/>
    </xf>
    <xf numFmtId="0" fontId="5" fillId="24" borderId="15" xfId="49" applyFont="1" applyFill="1" applyBorder="1" applyAlignment="1">
      <alignment vertical="center"/>
    </xf>
    <xf numFmtId="0" fontId="5" fillId="24" borderId="12" xfId="49" applyFont="1" applyFill="1" applyBorder="1" applyAlignment="1">
      <alignment vertical="center"/>
    </xf>
    <xf numFmtId="0" fontId="5" fillId="24" borderId="10" xfId="49" applyFont="1" applyFill="1" applyBorder="1" applyAlignment="1">
      <alignment horizontal="center" vertical="center"/>
    </xf>
    <xf numFmtId="0" fontId="5" fillId="24" borderId="18" xfId="49" applyFont="1" applyFill="1" applyBorder="1" applyAlignment="1">
      <alignment horizontal="center" vertical="center"/>
    </xf>
    <xf numFmtId="0" fontId="5" fillId="24" borderId="58" xfId="49" applyFont="1" applyFill="1" applyBorder="1" applyAlignment="1">
      <alignment horizontal="center" vertical="center"/>
    </xf>
    <xf numFmtId="0" fontId="5" fillId="24" borderId="11" xfId="49" applyFont="1" applyFill="1" applyBorder="1" applyAlignment="1">
      <alignment horizontal="center" vertical="center"/>
    </xf>
    <xf numFmtId="0" fontId="5" fillId="24" borderId="46" xfId="49" applyFont="1" applyFill="1" applyBorder="1" applyAlignment="1">
      <alignment horizontal="center" vertical="center"/>
    </xf>
    <xf numFmtId="0" fontId="5" fillId="0" borderId="39" xfId="49" applyFont="1" applyFill="1" applyBorder="1" applyAlignment="1">
      <alignment horizontal="right" vertical="center"/>
    </xf>
    <xf numFmtId="0" fontId="5" fillId="0" borderId="49" xfId="49" applyFont="1" applyFill="1" applyBorder="1" applyAlignment="1">
      <alignment horizontal="right" vertical="center"/>
    </xf>
    <xf numFmtId="0" fontId="46" fillId="0" borderId="49" xfId="49" applyFont="1" applyFill="1" applyBorder="1" applyAlignment="1">
      <alignment horizontal="center" vertical="center"/>
    </xf>
    <xf numFmtId="0" fontId="5" fillId="0" borderId="49" xfId="49" applyFont="1" applyFill="1" applyBorder="1" applyAlignment="1">
      <alignment vertical="center"/>
    </xf>
    <xf numFmtId="0" fontId="5" fillId="0" borderId="40" xfId="49" applyFont="1" applyFill="1" applyBorder="1" applyAlignment="1">
      <alignment vertical="center"/>
    </xf>
    <xf numFmtId="0" fontId="43" fillId="24" borderId="0" xfId="49" applyFont="1" applyFill="1" applyAlignment="1">
      <alignment horizontal="left" vertical="center"/>
    </xf>
    <xf numFmtId="0" fontId="5" fillId="24" borderId="79" xfId="49" applyFont="1" applyFill="1" applyBorder="1" applyAlignment="1">
      <alignment horizontal="center" vertical="center"/>
    </xf>
    <xf numFmtId="0" fontId="5" fillId="0" borderId="66" xfId="49" applyFont="1" applyFill="1" applyBorder="1" applyAlignment="1">
      <alignment horizontal="center" vertical="center"/>
    </xf>
    <xf numFmtId="0" fontId="5" fillId="0" borderId="49" xfId="49" applyFont="1" applyFill="1" applyBorder="1" applyAlignment="1">
      <alignment horizontal="center" vertical="center"/>
    </xf>
    <xf numFmtId="0" fontId="5" fillId="0" borderId="40" xfId="49" applyFont="1" applyFill="1" applyBorder="1" applyAlignment="1">
      <alignment horizontal="center" vertical="center"/>
    </xf>
    <xf numFmtId="0" fontId="5" fillId="24" borderId="64" xfId="49" applyFont="1" applyFill="1" applyBorder="1" applyAlignment="1">
      <alignment horizontal="center" vertical="center"/>
    </xf>
    <xf numFmtId="0" fontId="5" fillId="24" borderId="63" xfId="49" applyFont="1" applyFill="1" applyBorder="1" applyAlignment="1">
      <alignment horizontal="center" vertical="center"/>
    </xf>
    <xf numFmtId="0" fontId="5" fillId="24" borderId="66" xfId="49" applyFont="1" applyFill="1" applyBorder="1" applyAlignment="1">
      <alignment vertical="center"/>
    </xf>
    <xf numFmtId="0" fontId="5" fillId="24" borderId="40" xfId="49" applyFont="1" applyFill="1" applyBorder="1" applyAlignment="1">
      <alignment vertical="center"/>
    </xf>
    <xf numFmtId="0" fontId="5" fillId="24" borderId="36" xfId="49" applyFont="1" applyFill="1" applyBorder="1" applyAlignment="1">
      <alignment horizontal="left" vertical="center"/>
    </xf>
    <xf numFmtId="0" fontId="5" fillId="24" borderId="0" xfId="49" applyFont="1" applyFill="1" applyBorder="1" applyAlignment="1">
      <alignment horizontal="left" vertical="center"/>
    </xf>
    <xf numFmtId="0" fontId="5" fillId="24" borderId="45" xfId="49" applyFont="1" applyFill="1" applyBorder="1" applyAlignment="1">
      <alignment horizontal="left" vertical="center" wrapText="1"/>
    </xf>
    <xf numFmtId="0" fontId="5" fillId="24" borderId="26" xfId="49" applyFont="1" applyFill="1" applyBorder="1" applyAlignment="1">
      <alignment horizontal="left" vertical="center"/>
    </xf>
    <xf numFmtId="0" fontId="5" fillId="24" borderId="27" xfId="49" applyFont="1" applyFill="1" applyBorder="1" applyAlignment="1">
      <alignment horizontal="left" vertical="center"/>
    </xf>
    <xf numFmtId="0" fontId="5" fillId="24" borderId="28" xfId="49" applyFont="1" applyFill="1" applyBorder="1" applyAlignment="1">
      <alignment horizontal="left" vertical="center"/>
    </xf>
    <xf numFmtId="0" fontId="5" fillId="24" borderId="11" xfId="49" applyFont="1" applyFill="1" applyBorder="1" applyAlignment="1">
      <alignment horizontal="left" vertical="center"/>
    </xf>
    <xf numFmtId="0" fontId="5" fillId="24" borderId="56" xfId="49" applyFont="1" applyFill="1" applyBorder="1" applyAlignment="1">
      <alignment horizontal="left" vertical="center"/>
    </xf>
    <xf numFmtId="0" fontId="43" fillId="24" borderId="45" xfId="49" applyFont="1" applyFill="1" applyBorder="1" applyAlignment="1">
      <alignment horizontal="center" vertical="center"/>
    </xf>
    <xf numFmtId="0" fontId="43" fillId="24" borderId="28" xfId="49" applyFont="1" applyFill="1" applyBorder="1" applyAlignment="1">
      <alignment horizontal="center" vertical="center"/>
    </xf>
    <xf numFmtId="184" fontId="43" fillId="0" borderId="26" xfId="49" applyNumberFormat="1" applyFont="1" applyFill="1" applyBorder="1" applyAlignment="1">
      <alignment horizontal="center" vertical="center"/>
    </xf>
    <xf numFmtId="184" fontId="43" fillId="0" borderId="11" xfId="49" applyNumberFormat="1" applyFont="1" applyFill="1" applyBorder="1" applyAlignment="1">
      <alignment horizontal="center" vertical="center"/>
    </xf>
    <xf numFmtId="0" fontId="43" fillId="24" borderId="26" xfId="49" applyFont="1" applyFill="1" applyBorder="1" applyAlignment="1">
      <alignment horizontal="center" vertical="center"/>
    </xf>
    <xf numFmtId="0" fontId="43" fillId="24" borderId="11" xfId="49" applyFont="1" applyFill="1" applyBorder="1" applyAlignment="1">
      <alignment horizontal="center" vertical="center"/>
    </xf>
    <xf numFmtId="0" fontId="5" fillId="24" borderId="27" xfId="49" applyFont="1" applyFill="1" applyBorder="1" applyAlignment="1">
      <alignment horizontal="center" vertical="center"/>
    </xf>
    <xf numFmtId="0" fontId="5" fillId="24" borderId="56" xfId="49" applyFont="1" applyFill="1" applyBorder="1" applyAlignment="1">
      <alignment horizontal="center" vertical="center"/>
    </xf>
    <xf numFmtId="0" fontId="5" fillId="24" borderId="36" xfId="49" applyFont="1" applyFill="1" applyBorder="1" applyAlignment="1">
      <alignment vertical="center"/>
    </xf>
    <xf numFmtId="184" fontId="43" fillId="24" borderId="15" xfId="49" applyNumberFormat="1" applyFont="1" applyFill="1" applyBorder="1" applyAlignment="1">
      <alignment horizontal="center" vertical="center"/>
    </xf>
    <xf numFmtId="0" fontId="5" fillId="27" borderId="66" xfId="49" applyFont="1" applyFill="1" applyBorder="1" applyAlignment="1">
      <alignment horizontal="center" vertical="center"/>
    </xf>
    <xf numFmtId="0" fontId="5" fillId="27" borderId="49" xfId="49" applyFont="1" applyFill="1" applyBorder="1" applyAlignment="1">
      <alignment horizontal="center" vertical="center"/>
    </xf>
    <xf numFmtId="0" fontId="5" fillId="27" borderId="50" xfId="49" applyFont="1" applyFill="1" applyBorder="1" applyAlignment="1">
      <alignment horizontal="center" vertical="center"/>
    </xf>
    <xf numFmtId="0" fontId="5" fillId="27" borderId="24" xfId="49" applyFont="1" applyFill="1" applyBorder="1" applyAlignment="1">
      <alignment horizontal="center" vertical="center"/>
    </xf>
    <xf numFmtId="0" fontId="5" fillId="27" borderId="81" xfId="49" applyFont="1" applyFill="1" applyBorder="1" applyAlignment="1">
      <alignment horizontal="center" vertical="center"/>
    </xf>
    <xf numFmtId="0" fontId="5" fillId="27" borderId="20" xfId="49" applyFont="1" applyFill="1" applyBorder="1" applyAlignment="1">
      <alignment horizontal="center" vertical="center"/>
    </xf>
    <xf numFmtId="0" fontId="5" fillId="27" borderId="29" xfId="49" applyFont="1" applyFill="1" applyBorder="1" applyAlignment="1">
      <alignment horizontal="center" vertical="center"/>
    </xf>
    <xf numFmtId="0" fontId="5" fillId="27" borderId="15" xfId="49" applyFont="1" applyFill="1" applyBorder="1" applyAlignment="1">
      <alignment horizontal="center" vertical="center"/>
    </xf>
    <xf numFmtId="0" fontId="5" fillId="31" borderId="13" xfId="49" applyFont="1" applyFill="1" applyBorder="1" applyAlignment="1">
      <alignment horizontal="left" vertical="center" wrapText="1"/>
    </xf>
    <xf numFmtId="0" fontId="5" fillId="31" borderId="13" xfId="49" applyFont="1" applyFill="1" applyBorder="1" applyAlignment="1">
      <alignment horizontal="left" vertical="center"/>
    </xf>
    <xf numFmtId="0" fontId="5" fillId="30" borderId="66" xfId="49" applyFont="1" applyFill="1" applyBorder="1" applyAlignment="1">
      <alignment horizontal="center" vertical="center"/>
    </xf>
    <xf numFmtId="0" fontId="5" fillId="30" borderId="49" xfId="49" applyFont="1" applyFill="1" applyBorder="1" applyAlignment="1">
      <alignment horizontal="center" vertical="center"/>
    </xf>
    <xf numFmtId="0" fontId="5" fillId="30" borderId="40" xfId="49" applyFont="1" applyFill="1" applyBorder="1" applyAlignment="1">
      <alignment horizontal="center" vertical="center"/>
    </xf>
    <xf numFmtId="0" fontId="5" fillId="24" borderId="66" xfId="49" applyFont="1" applyFill="1" applyBorder="1" applyAlignment="1">
      <alignment vertical="center" shrinkToFit="1"/>
    </xf>
    <xf numFmtId="0" fontId="5" fillId="24" borderId="49" xfId="49" applyFont="1" applyFill="1" applyBorder="1" applyAlignment="1">
      <alignment vertical="center" shrinkToFit="1"/>
    </xf>
    <xf numFmtId="0" fontId="5" fillId="24" borderId="40"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453" customWidth="1"/>
    <col min="2" max="2" width="9" style="453"/>
    <col min="3" max="3" width="23.5" style="453" bestFit="1" customWidth="1"/>
    <col min="4" max="4" width="15.125" style="453" bestFit="1" customWidth="1"/>
    <col min="5" max="5" width="11" style="453" bestFit="1" customWidth="1"/>
    <col min="6" max="6" width="17.25" style="453" bestFit="1" customWidth="1"/>
    <col min="7" max="7" width="13" style="453" bestFit="1" customWidth="1"/>
    <col min="8" max="9" width="17.25" style="453" bestFit="1" customWidth="1"/>
    <col min="10" max="10" width="13" style="453" bestFit="1" customWidth="1"/>
    <col min="11" max="11" width="11" style="453" bestFit="1" customWidth="1"/>
    <col min="12" max="12" width="11.125" style="453" bestFit="1" customWidth="1"/>
    <col min="13" max="16384" width="9" style="453"/>
  </cols>
  <sheetData>
    <row r="1" spans="1:12">
      <c r="A1" s="450" t="s">
        <v>504</v>
      </c>
      <c r="B1" s="451" t="s">
        <v>506</v>
      </c>
      <c r="C1" s="451" t="s">
        <v>507</v>
      </c>
      <c r="D1" s="451" t="s">
        <v>508</v>
      </c>
      <c r="E1" s="451" t="s">
        <v>509</v>
      </c>
      <c r="F1" s="451" t="s">
        <v>510</v>
      </c>
      <c r="G1" s="451" t="s">
        <v>511</v>
      </c>
      <c r="H1" s="451" t="s">
        <v>512</v>
      </c>
      <c r="I1" s="451" t="s">
        <v>513</v>
      </c>
      <c r="J1" s="451" t="s">
        <v>514</v>
      </c>
      <c r="K1" s="451" t="s">
        <v>515</v>
      </c>
      <c r="L1" s="452"/>
    </row>
    <row r="2" spans="1:12">
      <c r="A2" s="454" t="s">
        <v>516</v>
      </c>
      <c r="B2" s="455" t="s">
        <v>517</v>
      </c>
      <c r="C2" s="455" t="s">
        <v>518</v>
      </c>
      <c r="D2" s="455" t="s">
        <v>519</v>
      </c>
      <c r="E2" s="456"/>
      <c r="F2" s="456"/>
      <c r="G2" s="456"/>
      <c r="H2" s="456"/>
      <c r="I2" s="456"/>
      <c r="J2" s="456"/>
      <c r="K2" s="456"/>
      <c r="L2" s="456"/>
    </row>
    <row r="3" spans="1:12">
      <c r="A3" s="454" t="s">
        <v>520</v>
      </c>
      <c r="B3" s="455" t="s">
        <v>517</v>
      </c>
      <c r="C3" s="455" t="s">
        <v>518</v>
      </c>
      <c r="D3" s="455" t="s">
        <v>519</v>
      </c>
      <c r="E3" s="455"/>
      <c r="F3" s="455"/>
      <c r="G3" s="455"/>
      <c r="H3" s="455"/>
      <c r="I3" s="455"/>
      <c r="J3" s="455"/>
      <c r="K3" s="455"/>
      <c r="L3" s="457"/>
    </row>
    <row r="4" spans="1:12">
      <c r="A4" s="454" t="s">
        <v>521</v>
      </c>
      <c r="B4" s="455" t="s">
        <v>517</v>
      </c>
      <c r="C4" s="455" t="s">
        <v>518</v>
      </c>
      <c r="D4" s="455" t="s">
        <v>519</v>
      </c>
      <c r="E4" s="455"/>
      <c r="F4" s="455"/>
      <c r="G4" s="455"/>
      <c r="H4" s="455"/>
      <c r="I4" s="455"/>
      <c r="J4" s="455"/>
      <c r="K4" s="455"/>
      <c r="L4" s="457"/>
    </row>
    <row r="5" spans="1:12">
      <c r="A5" s="454" t="s">
        <v>522</v>
      </c>
      <c r="B5" s="455" t="s">
        <v>517</v>
      </c>
      <c r="C5" s="455" t="s">
        <v>518</v>
      </c>
      <c r="D5" s="455" t="s">
        <v>519</v>
      </c>
      <c r="E5" s="455"/>
      <c r="F5" s="455"/>
      <c r="G5" s="455"/>
      <c r="H5" s="455"/>
      <c r="I5" s="455"/>
      <c r="J5" s="455"/>
      <c r="K5" s="455"/>
      <c r="L5" s="457"/>
    </row>
    <row r="6" spans="1:12">
      <c r="A6" s="458" t="s">
        <v>105</v>
      </c>
      <c r="B6" s="459" t="s">
        <v>517</v>
      </c>
      <c r="C6" s="459" t="s">
        <v>523</v>
      </c>
      <c r="D6" s="459" t="s">
        <v>524</v>
      </c>
      <c r="E6" s="459" t="s">
        <v>525</v>
      </c>
      <c r="F6" s="459" t="s">
        <v>526</v>
      </c>
      <c r="G6" s="459"/>
      <c r="H6" s="459"/>
      <c r="I6" s="459"/>
      <c r="J6" s="459"/>
      <c r="K6" s="455"/>
      <c r="L6" s="457"/>
    </row>
    <row r="7" spans="1:12">
      <c r="A7" s="458" t="s">
        <v>106</v>
      </c>
      <c r="B7" s="459" t="s">
        <v>517</v>
      </c>
      <c r="C7" s="459" t="s">
        <v>523</v>
      </c>
      <c r="D7" s="459" t="s">
        <v>524</v>
      </c>
      <c r="E7" s="459" t="s">
        <v>525</v>
      </c>
      <c r="F7" s="459" t="s">
        <v>527</v>
      </c>
      <c r="G7" s="459" t="s">
        <v>528</v>
      </c>
      <c r="H7" s="459" t="s">
        <v>529</v>
      </c>
      <c r="I7" s="459" t="s">
        <v>526</v>
      </c>
      <c r="J7" s="459" t="s">
        <v>530</v>
      </c>
      <c r="K7" s="455"/>
      <c r="L7" s="457"/>
    </row>
    <row r="8" spans="1:12">
      <c r="A8" s="458" t="s">
        <v>531</v>
      </c>
      <c r="B8" s="459" t="s">
        <v>517</v>
      </c>
      <c r="C8" s="459" t="s">
        <v>526</v>
      </c>
      <c r="D8" s="459"/>
      <c r="E8" s="459"/>
      <c r="F8" s="459"/>
      <c r="G8" s="459"/>
      <c r="H8" s="459"/>
      <c r="I8" s="459"/>
      <c r="J8" s="459"/>
      <c r="K8" s="455"/>
      <c r="L8" s="457"/>
    </row>
    <row r="9" spans="1:12">
      <c r="A9" s="458" t="s">
        <v>532</v>
      </c>
      <c r="B9" s="459" t="s">
        <v>517</v>
      </c>
      <c r="C9" s="459" t="s">
        <v>526</v>
      </c>
      <c r="D9" s="459"/>
      <c r="E9" s="459"/>
      <c r="F9" s="459"/>
      <c r="G9" s="459"/>
      <c r="H9" s="459"/>
      <c r="I9" s="459"/>
      <c r="J9" s="459"/>
      <c r="K9" s="455"/>
      <c r="L9" s="457"/>
    </row>
    <row r="10" spans="1:12">
      <c r="A10" s="458" t="s">
        <v>533</v>
      </c>
      <c r="B10" s="459" t="s">
        <v>517</v>
      </c>
      <c r="C10" s="459" t="s">
        <v>526</v>
      </c>
      <c r="D10" s="459"/>
      <c r="E10" s="459"/>
      <c r="F10" s="459"/>
      <c r="G10" s="459"/>
      <c r="H10" s="459"/>
      <c r="I10" s="459"/>
      <c r="J10" s="459"/>
      <c r="K10" s="455"/>
      <c r="L10" s="457"/>
    </row>
    <row r="11" spans="1:12">
      <c r="A11" s="458" t="s">
        <v>534</v>
      </c>
      <c r="B11" s="459" t="s">
        <v>517</v>
      </c>
      <c r="C11" s="459" t="s">
        <v>518</v>
      </c>
      <c r="D11" s="459"/>
      <c r="E11" s="459"/>
      <c r="F11" s="459"/>
      <c r="G11" s="459"/>
      <c r="H11" s="459"/>
      <c r="I11" s="459"/>
      <c r="J11" s="459"/>
      <c r="K11" s="455"/>
      <c r="L11" s="457"/>
    </row>
    <row r="12" spans="1:12">
      <c r="A12" s="458" t="s">
        <v>535</v>
      </c>
      <c r="B12" s="459" t="s">
        <v>517</v>
      </c>
      <c r="C12" s="459" t="s">
        <v>523</v>
      </c>
      <c r="D12" s="459" t="s">
        <v>536</v>
      </c>
      <c r="E12" s="459" t="s">
        <v>526</v>
      </c>
      <c r="F12" s="459" t="s">
        <v>530</v>
      </c>
      <c r="G12" s="459"/>
      <c r="H12" s="459"/>
      <c r="I12" s="459"/>
      <c r="J12" s="459"/>
      <c r="K12" s="455"/>
      <c r="L12" s="457"/>
    </row>
    <row r="13" spans="1:12">
      <c r="A13" s="458" t="s">
        <v>537</v>
      </c>
      <c r="B13" s="459" t="s">
        <v>517</v>
      </c>
      <c r="C13" s="459" t="s">
        <v>523</v>
      </c>
      <c r="D13" s="459" t="s">
        <v>536</v>
      </c>
      <c r="E13" s="459" t="s">
        <v>530</v>
      </c>
      <c r="F13" s="459"/>
      <c r="G13" s="459"/>
      <c r="H13" s="459"/>
      <c r="I13" s="459"/>
      <c r="J13" s="459"/>
      <c r="K13" s="455"/>
      <c r="L13" s="457"/>
    </row>
    <row r="14" spans="1:12">
      <c r="A14" s="458" t="s">
        <v>538</v>
      </c>
      <c r="B14" s="459" t="s">
        <v>517</v>
      </c>
      <c r="C14" s="459" t="s">
        <v>523</v>
      </c>
      <c r="D14" s="459" t="s">
        <v>536</v>
      </c>
      <c r="E14" s="459" t="s">
        <v>526</v>
      </c>
      <c r="F14" s="459" t="s">
        <v>539</v>
      </c>
      <c r="G14" s="459" t="s">
        <v>530</v>
      </c>
      <c r="H14" s="459"/>
      <c r="I14" s="459"/>
      <c r="J14" s="459"/>
      <c r="K14" s="455"/>
      <c r="L14" s="457"/>
    </row>
    <row r="15" spans="1:12">
      <c r="A15" s="458" t="s">
        <v>540</v>
      </c>
      <c r="B15" s="459" t="s">
        <v>517</v>
      </c>
      <c r="C15" s="459" t="s">
        <v>523</v>
      </c>
      <c r="D15" s="459" t="s">
        <v>524</v>
      </c>
      <c r="E15" s="459" t="s">
        <v>525</v>
      </c>
      <c r="F15" s="459" t="s">
        <v>527</v>
      </c>
      <c r="G15" s="459" t="s">
        <v>528</v>
      </c>
      <c r="H15" s="459" t="s">
        <v>529</v>
      </c>
      <c r="I15" s="459" t="s">
        <v>541</v>
      </c>
      <c r="J15" s="459" t="s">
        <v>542</v>
      </c>
      <c r="K15" s="455" t="s">
        <v>526</v>
      </c>
      <c r="L15" s="460" t="s">
        <v>530</v>
      </c>
    </row>
    <row r="16" spans="1:12">
      <c r="A16" s="458" t="s">
        <v>543</v>
      </c>
      <c r="B16" s="459" t="s">
        <v>517</v>
      </c>
      <c r="C16" s="459" t="s">
        <v>523</v>
      </c>
      <c r="D16" s="459" t="s">
        <v>525</v>
      </c>
      <c r="E16" s="459" t="s">
        <v>527</v>
      </c>
      <c r="F16" s="459" t="s">
        <v>528</v>
      </c>
      <c r="G16" s="459" t="s">
        <v>529</v>
      </c>
      <c r="H16" s="459" t="s">
        <v>526</v>
      </c>
      <c r="I16" s="459" t="s">
        <v>530</v>
      </c>
      <c r="J16" s="459"/>
      <c r="K16" s="455"/>
      <c r="L16" s="457"/>
    </row>
    <row r="17" spans="1:12">
      <c r="A17" s="458" t="s">
        <v>544</v>
      </c>
      <c r="B17" s="459" t="s">
        <v>517</v>
      </c>
      <c r="C17" s="459" t="s">
        <v>523</v>
      </c>
      <c r="D17" s="459" t="s">
        <v>545</v>
      </c>
      <c r="E17" s="459" t="s">
        <v>526</v>
      </c>
      <c r="F17" s="459" t="s">
        <v>530</v>
      </c>
      <c r="G17" s="459"/>
      <c r="H17" s="459"/>
      <c r="I17" s="459"/>
      <c r="J17" s="459"/>
      <c r="K17" s="455"/>
      <c r="L17" s="457"/>
    </row>
    <row r="18" spans="1:12">
      <c r="A18" s="458" t="s">
        <v>427</v>
      </c>
      <c r="B18" s="459" t="s">
        <v>517</v>
      </c>
      <c r="C18" s="459" t="s">
        <v>546</v>
      </c>
      <c r="D18" s="459" t="s">
        <v>530</v>
      </c>
      <c r="E18" s="459"/>
      <c r="F18" s="459"/>
      <c r="G18" s="459"/>
      <c r="H18" s="459"/>
      <c r="I18" s="459"/>
      <c r="J18" s="459"/>
      <c r="K18" s="461"/>
      <c r="L18" s="457"/>
    </row>
    <row r="19" spans="1:12">
      <c r="A19" s="458" t="s">
        <v>109</v>
      </c>
      <c r="B19" s="459" t="s">
        <v>517</v>
      </c>
      <c r="C19" s="459" t="s">
        <v>523</v>
      </c>
      <c r="D19" s="459" t="s">
        <v>547</v>
      </c>
      <c r="E19" s="459" t="s">
        <v>548</v>
      </c>
      <c r="F19" s="459" t="s">
        <v>549</v>
      </c>
      <c r="G19" s="459" t="s">
        <v>530</v>
      </c>
      <c r="H19" s="459"/>
      <c r="I19" s="459"/>
      <c r="J19" s="455"/>
      <c r="K19" s="461"/>
      <c r="L19" s="457"/>
    </row>
    <row r="20" spans="1:12">
      <c r="A20" s="458" t="s">
        <v>550</v>
      </c>
      <c r="B20" s="459" t="s">
        <v>517</v>
      </c>
      <c r="C20" s="459" t="s">
        <v>523</v>
      </c>
      <c r="D20" s="459" t="s">
        <v>547</v>
      </c>
      <c r="E20" s="459" t="s">
        <v>548</v>
      </c>
      <c r="F20" s="459" t="s">
        <v>530</v>
      </c>
      <c r="G20" s="459"/>
      <c r="H20" s="459"/>
      <c r="I20" s="459"/>
      <c r="J20" s="459"/>
      <c r="K20" s="455"/>
      <c r="L20" s="457"/>
    </row>
    <row r="21" spans="1:12">
      <c r="A21" s="458" t="s">
        <v>110</v>
      </c>
      <c r="B21" s="459" t="s">
        <v>517</v>
      </c>
      <c r="C21" s="459" t="s">
        <v>523</v>
      </c>
      <c r="D21" s="459" t="s">
        <v>547</v>
      </c>
      <c r="E21" s="459" t="s">
        <v>548</v>
      </c>
      <c r="F21" s="459" t="s">
        <v>551</v>
      </c>
      <c r="G21" s="459" t="s">
        <v>530</v>
      </c>
      <c r="H21" s="459"/>
      <c r="I21" s="459"/>
      <c r="J21" s="459"/>
      <c r="K21" s="455"/>
      <c r="L21" s="457"/>
    </row>
    <row r="22" spans="1:12">
      <c r="A22" s="458" t="s">
        <v>111</v>
      </c>
      <c r="B22" s="459" t="s">
        <v>517</v>
      </c>
      <c r="C22" s="459" t="s">
        <v>523</v>
      </c>
      <c r="D22" s="459" t="s">
        <v>547</v>
      </c>
      <c r="E22" s="459" t="s">
        <v>548</v>
      </c>
      <c r="F22" s="459" t="s">
        <v>552</v>
      </c>
      <c r="G22" s="459" t="s">
        <v>530</v>
      </c>
      <c r="H22" s="459"/>
      <c r="I22" s="459"/>
      <c r="J22" s="459"/>
      <c r="K22" s="455"/>
      <c r="L22" s="457"/>
    </row>
    <row r="23" spans="1:12">
      <c r="A23" s="458" t="s">
        <v>553</v>
      </c>
      <c r="B23" s="459" t="s">
        <v>517</v>
      </c>
      <c r="C23" s="459" t="s">
        <v>554</v>
      </c>
      <c r="D23" s="459" t="s">
        <v>530</v>
      </c>
      <c r="E23" s="459"/>
      <c r="F23" s="459"/>
      <c r="G23" s="459"/>
      <c r="H23" s="459"/>
      <c r="I23" s="459"/>
      <c r="J23" s="459"/>
      <c r="K23" s="455"/>
      <c r="L23" s="457"/>
    </row>
    <row r="24" spans="1:12">
      <c r="A24" s="458" t="s">
        <v>555</v>
      </c>
      <c r="B24" s="459" t="s">
        <v>517</v>
      </c>
      <c r="C24" s="459" t="s">
        <v>523</v>
      </c>
      <c r="D24" s="459" t="s">
        <v>556</v>
      </c>
      <c r="E24" s="459" t="s">
        <v>530</v>
      </c>
      <c r="F24" s="459"/>
      <c r="G24" s="459"/>
      <c r="H24" s="459"/>
      <c r="I24" s="459"/>
      <c r="J24" s="459"/>
      <c r="K24" s="455"/>
      <c r="L24" s="457"/>
    </row>
    <row r="25" spans="1:12">
      <c r="A25" s="458" t="s">
        <v>557</v>
      </c>
      <c r="B25" s="459" t="s">
        <v>517</v>
      </c>
      <c r="C25" s="459" t="s">
        <v>523</v>
      </c>
      <c r="D25" s="459" t="s">
        <v>558</v>
      </c>
      <c r="E25" s="459" t="s">
        <v>530</v>
      </c>
      <c r="F25" s="459"/>
      <c r="G25" s="459"/>
      <c r="H25" s="459"/>
      <c r="I25" s="459"/>
      <c r="J25" s="459"/>
      <c r="K25" s="455"/>
      <c r="L25" s="457"/>
    </row>
    <row r="26" spans="1:12">
      <c r="A26" s="458" t="s">
        <v>559</v>
      </c>
      <c r="B26" s="459" t="s">
        <v>517</v>
      </c>
      <c r="C26" s="459" t="s">
        <v>554</v>
      </c>
      <c r="D26" s="459" t="s">
        <v>560</v>
      </c>
      <c r="E26" s="459" t="s">
        <v>530</v>
      </c>
      <c r="F26" s="459"/>
      <c r="G26" s="459"/>
      <c r="H26" s="459"/>
      <c r="I26" s="459"/>
      <c r="J26" s="459"/>
      <c r="K26" s="455"/>
      <c r="L26" s="457"/>
    </row>
    <row r="27" spans="1:12">
      <c r="A27" s="458" t="s">
        <v>561</v>
      </c>
      <c r="B27" s="459" t="s">
        <v>517</v>
      </c>
      <c r="C27" s="459" t="s">
        <v>562</v>
      </c>
      <c r="D27" s="459" t="s">
        <v>563</v>
      </c>
      <c r="E27" s="459" t="s">
        <v>564</v>
      </c>
      <c r="F27" s="459" t="s">
        <v>565</v>
      </c>
      <c r="G27" s="459" t="s">
        <v>525</v>
      </c>
      <c r="H27" s="459" t="s">
        <v>530</v>
      </c>
      <c r="I27" s="459"/>
      <c r="J27" s="459"/>
      <c r="K27" s="455"/>
      <c r="L27" s="457"/>
    </row>
    <row r="28" spans="1:12">
      <c r="A28" s="458" t="s">
        <v>566</v>
      </c>
      <c r="B28" s="459" t="s">
        <v>517</v>
      </c>
      <c r="C28" s="459" t="s">
        <v>562</v>
      </c>
      <c r="D28" s="459" t="s">
        <v>567</v>
      </c>
      <c r="E28" s="459" t="s">
        <v>525</v>
      </c>
      <c r="F28" s="459" t="s">
        <v>563</v>
      </c>
      <c r="G28" s="459" t="s">
        <v>564</v>
      </c>
      <c r="H28" s="459" t="s">
        <v>565</v>
      </c>
      <c r="I28" s="459" t="s">
        <v>530</v>
      </c>
      <c r="J28" s="459"/>
      <c r="K28" s="455"/>
      <c r="L28" s="457"/>
    </row>
    <row r="29" spans="1:12">
      <c r="A29" s="458" t="s">
        <v>568</v>
      </c>
      <c r="B29" s="459" t="s">
        <v>517</v>
      </c>
      <c r="C29" s="459" t="s">
        <v>562</v>
      </c>
      <c r="D29" s="459" t="s">
        <v>567</v>
      </c>
      <c r="E29" s="459" t="s">
        <v>563</v>
      </c>
      <c r="F29" s="459" t="s">
        <v>564</v>
      </c>
      <c r="G29" s="459" t="s">
        <v>569</v>
      </c>
      <c r="H29" s="459" t="s">
        <v>570</v>
      </c>
      <c r="I29" s="459" t="s">
        <v>565</v>
      </c>
      <c r="J29" s="459" t="s">
        <v>525</v>
      </c>
      <c r="K29" s="459" t="s">
        <v>530</v>
      </c>
      <c r="L29" s="457"/>
    </row>
    <row r="30" spans="1:12">
      <c r="A30" s="458" t="s">
        <v>571</v>
      </c>
      <c r="B30" s="459" t="s">
        <v>517</v>
      </c>
      <c r="C30" s="459" t="s">
        <v>562</v>
      </c>
      <c r="D30" s="459" t="s">
        <v>572</v>
      </c>
      <c r="E30" s="459"/>
      <c r="F30" s="459"/>
      <c r="G30" s="459"/>
      <c r="H30" s="459"/>
      <c r="I30" s="459"/>
      <c r="J30" s="459"/>
      <c r="K30" s="459"/>
      <c r="L30" s="457"/>
    </row>
    <row r="31" spans="1:12">
      <c r="A31" s="458" t="s">
        <v>573</v>
      </c>
      <c r="B31" s="459" t="s">
        <v>517</v>
      </c>
      <c r="C31" s="459" t="s">
        <v>562</v>
      </c>
      <c r="D31" s="459" t="s">
        <v>572</v>
      </c>
      <c r="E31" s="459"/>
      <c r="F31" s="459"/>
      <c r="G31" s="459"/>
      <c r="H31" s="459"/>
      <c r="I31" s="459"/>
      <c r="J31" s="459"/>
      <c r="K31" s="459"/>
      <c r="L31" s="457"/>
    </row>
    <row r="32" spans="1:12">
      <c r="A32" s="458" t="s">
        <v>574</v>
      </c>
      <c r="B32" s="459" t="s">
        <v>517</v>
      </c>
      <c r="C32" s="459" t="s">
        <v>562</v>
      </c>
      <c r="D32" s="459" t="s">
        <v>524</v>
      </c>
      <c r="E32" s="459" t="s">
        <v>525</v>
      </c>
      <c r="F32" s="459" t="s">
        <v>563</v>
      </c>
      <c r="G32" s="459" t="s">
        <v>564</v>
      </c>
      <c r="H32" s="459" t="s">
        <v>569</v>
      </c>
      <c r="I32" s="459" t="s">
        <v>570</v>
      </c>
      <c r="J32" s="459" t="s">
        <v>575</v>
      </c>
      <c r="K32" s="459" t="s">
        <v>530</v>
      </c>
      <c r="L32" s="457"/>
    </row>
    <row r="33" spans="1:29" ht="27">
      <c r="A33" s="462" t="s">
        <v>576</v>
      </c>
      <c r="B33" s="463" t="s">
        <v>562</v>
      </c>
      <c r="C33" s="463" t="s">
        <v>524</v>
      </c>
      <c r="D33" s="463" t="s">
        <v>525</v>
      </c>
      <c r="E33" s="463" t="s">
        <v>563</v>
      </c>
      <c r="F33" s="463" t="s">
        <v>564</v>
      </c>
      <c r="G33" s="463" t="s">
        <v>575</v>
      </c>
      <c r="H33" s="464" t="s">
        <v>577</v>
      </c>
      <c r="I33" s="463" t="s">
        <v>578</v>
      </c>
      <c r="J33" s="463" t="s">
        <v>530</v>
      </c>
      <c r="K33" s="465"/>
      <c r="L33" s="466"/>
    </row>
    <row r="34" spans="1:29">
      <c r="A34" s="467" t="s">
        <v>579</v>
      </c>
      <c r="B34" s="468" t="s">
        <v>580</v>
      </c>
      <c r="C34" s="468" t="s">
        <v>581</v>
      </c>
      <c r="D34" s="468" t="s">
        <v>582</v>
      </c>
      <c r="E34" s="468" t="s">
        <v>583</v>
      </c>
      <c r="F34" s="468" t="s">
        <v>584</v>
      </c>
      <c r="G34" s="468" t="s">
        <v>585</v>
      </c>
      <c r="H34" s="468" t="s">
        <v>586</v>
      </c>
      <c r="I34" s="468" t="s">
        <v>587</v>
      </c>
      <c r="J34" s="468" t="s">
        <v>588</v>
      </c>
      <c r="K34" s="468" t="s">
        <v>589</v>
      </c>
      <c r="L34" s="469" t="s">
        <v>590</v>
      </c>
      <c r="M34" s="470" t="s">
        <v>591</v>
      </c>
      <c r="N34" s="471" t="s">
        <v>592</v>
      </c>
      <c r="O34" s="471" t="s">
        <v>593</v>
      </c>
      <c r="P34" s="471" t="s">
        <v>594</v>
      </c>
      <c r="Q34" s="471" t="s">
        <v>595</v>
      </c>
      <c r="R34" s="471" t="s">
        <v>596</v>
      </c>
      <c r="S34" s="471" t="s">
        <v>597</v>
      </c>
      <c r="T34" s="471" t="s">
        <v>598</v>
      </c>
      <c r="U34" s="471" t="s">
        <v>599</v>
      </c>
      <c r="V34" s="471" t="s">
        <v>600</v>
      </c>
      <c r="W34" s="472" t="s">
        <v>601</v>
      </c>
      <c r="X34" s="472" t="s">
        <v>602</v>
      </c>
      <c r="Y34" s="472" t="s">
        <v>603</v>
      </c>
      <c r="Z34" s="472" t="s">
        <v>604</v>
      </c>
      <c r="AA34" s="472" t="s">
        <v>605</v>
      </c>
      <c r="AB34" s="472" t="s">
        <v>606</v>
      </c>
      <c r="AC34" s="473" t="s">
        <v>607</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3" sqref="M3:N3"/>
    </sheetView>
  </sheetViews>
  <sheetFormatPr defaultRowHeight="13.5"/>
  <cols>
    <col min="1" max="1" width="1.625" style="211" customWidth="1"/>
    <col min="2" max="4" width="4.625" style="211" customWidth="1"/>
    <col min="5" max="7" width="7.625" style="211" customWidth="1"/>
    <col min="8" max="18" width="7.625" style="186" customWidth="1"/>
    <col min="19" max="19" width="5.25" style="186" customWidth="1"/>
    <col min="20" max="20" width="9" style="186"/>
    <col min="21" max="21" width="0" style="186" hidden="1" customWidth="1"/>
    <col min="22" max="16384" width="9" style="186"/>
  </cols>
  <sheetData>
    <row r="1" spans="2:31" ht="21" customHeight="1">
      <c r="B1" s="775" t="s">
        <v>360</v>
      </c>
      <c r="C1" s="775"/>
      <c r="D1" s="775"/>
      <c r="E1" s="775"/>
      <c r="F1" s="775"/>
      <c r="G1" s="775"/>
      <c r="H1" s="775"/>
      <c r="I1" s="775"/>
      <c r="J1" s="775"/>
      <c r="K1" s="775"/>
      <c r="L1" s="775"/>
      <c r="M1" s="775"/>
      <c r="N1" s="775"/>
      <c r="O1" s="775"/>
      <c r="P1" s="775"/>
      <c r="Q1" s="775"/>
      <c r="R1" s="775"/>
      <c r="S1" s="185"/>
      <c r="T1" s="185"/>
      <c r="U1" s="185"/>
      <c r="V1" s="185"/>
      <c r="W1" s="185"/>
      <c r="X1" s="185"/>
      <c r="Y1" s="185"/>
      <c r="Z1" s="185"/>
      <c r="AA1" s="185"/>
      <c r="AB1" s="185"/>
      <c r="AC1" s="185"/>
      <c r="AD1" s="185"/>
      <c r="AE1" s="185"/>
    </row>
    <row r="2" spans="2:31" ht="18" customHeight="1" thickBot="1">
      <c r="B2" s="291" t="s">
        <v>362</v>
      </c>
      <c r="C2" s="254"/>
      <c r="D2" s="254"/>
      <c r="E2" s="254"/>
      <c r="F2" s="254"/>
      <c r="G2" s="254"/>
      <c r="H2" s="254"/>
      <c r="I2" s="254"/>
      <c r="J2" s="254"/>
      <c r="K2" s="254"/>
      <c r="L2" s="254"/>
      <c r="M2" s="254"/>
      <c r="N2" s="254"/>
      <c r="O2" s="254"/>
      <c r="P2" s="254"/>
      <c r="Q2" s="254"/>
      <c r="R2" s="254"/>
      <c r="S2" s="185"/>
      <c r="T2" s="185"/>
      <c r="U2" s="185"/>
      <c r="V2" s="185"/>
      <c r="W2" s="185"/>
      <c r="X2" s="185"/>
      <c r="Y2" s="185"/>
      <c r="Z2" s="185"/>
      <c r="AA2" s="185"/>
      <c r="AB2" s="185"/>
      <c r="AC2" s="185"/>
      <c r="AD2" s="185"/>
      <c r="AE2" s="185"/>
    </row>
    <row r="3" spans="2:31" ht="24.95" customHeight="1" thickBot="1">
      <c r="B3" s="776">
        <v>7</v>
      </c>
      <c r="C3" s="776"/>
      <c r="D3" s="776"/>
      <c r="F3" s="255" t="s">
        <v>194</v>
      </c>
      <c r="G3" s="777">
        <f>【共通】!C5</f>
        <v>0</v>
      </c>
      <c r="H3" s="778"/>
      <c r="I3" s="779"/>
      <c r="J3" s="226"/>
      <c r="K3" s="780" t="s">
        <v>195</v>
      </c>
      <c r="L3" s="781"/>
      <c r="M3" s="742" t="s">
        <v>110</v>
      </c>
      <c r="N3" s="744"/>
      <c r="P3" s="224" t="s">
        <v>196</v>
      </c>
      <c r="Q3" s="782" t="str">
        <f>IFERROR(VLOOKUP(M3,【共通】!C11:F16,4,FALSE),"")</f>
        <v/>
      </c>
      <c r="R3" s="783"/>
      <c r="S3" s="211"/>
      <c r="U3" s="239" t="str">
        <f>IFERROR(ROUND(IF(Q3&gt;50,(Q3-50)*1.25+75,Q3*1.5),0),"")</f>
        <v/>
      </c>
    </row>
    <row r="4" spans="2:31" ht="5.25" customHeight="1" thickBot="1">
      <c r="B4" s="212"/>
      <c r="C4" s="212"/>
      <c r="D4" s="212"/>
      <c r="E4" s="212"/>
      <c r="F4" s="212"/>
      <c r="G4" s="212"/>
      <c r="H4" s="212"/>
      <c r="I4" s="212"/>
      <c r="J4" s="212"/>
      <c r="K4" s="212"/>
      <c r="L4" s="212"/>
      <c r="M4" s="212"/>
      <c r="N4" s="212"/>
      <c r="O4" s="212"/>
      <c r="P4" s="212"/>
      <c r="Q4" s="212"/>
      <c r="R4" s="212"/>
      <c r="S4" s="211"/>
    </row>
    <row r="5" spans="2:31" ht="18" customHeight="1" thickBot="1">
      <c r="B5" s="746" t="s">
        <v>197</v>
      </c>
      <c r="C5" s="747"/>
      <c r="D5" s="748"/>
      <c r="E5" s="752">
        <f>B3-1</f>
        <v>6</v>
      </c>
      <c r="F5" s="753"/>
      <c r="G5" s="754"/>
      <c r="H5" s="752">
        <f>B3</f>
        <v>7</v>
      </c>
      <c r="I5" s="753"/>
      <c r="J5" s="753"/>
      <c r="K5" s="753"/>
      <c r="L5" s="753"/>
      <c r="M5" s="753"/>
      <c r="N5" s="753"/>
      <c r="O5" s="753"/>
      <c r="P5" s="754"/>
      <c r="Q5" s="755" t="s">
        <v>118</v>
      </c>
      <c r="R5" s="756"/>
      <c r="S5" s="211"/>
    </row>
    <row r="6" spans="2:31" ht="18" customHeight="1" thickBot="1">
      <c r="B6" s="749"/>
      <c r="C6" s="750"/>
      <c r="D6" s="751"/>
      <c r="E6" s="227" t="s">
        <v>249</v>
      </c>
      <c r="F6" s="227" t="s">
        <v>250</v>
      </c>
      <c r="G6" s="227" t="s">
        <v>251</v>
      </c>
      <c r="H6" s="227" t="s">
        <v>198</v>
      </c>
      <c r="I6" s="227" t="s">
        <v>199</v>
      </c>
      <c r="J6" s="227" t="s">
        <v>200</v>
      </c>
      <c r="K6" s="227" t="s">
        <v>201</v>
      </c>
      <c r="L6" s="227" t="s">
        <v>202</v>
      </c>
      <c r="M6" s="227" t="s">
        <v>203</v>
      </c>
      <c r="N6" s="227" t="s">
        <v>204</v>
      </c>
      <c r="O6" s="227" t="s">
        <v>205</v>
      </c>
      <c r="P6" s="228" t="s">
        <v>206</v>
      </c>
      <c r="Q6" s="757"/>
      <c r="R6" s="758"/>
      <c r="S6" s="211"/>
    </row>
    <row r="7" spans="2:31" ht="24.95" customHeight="1">
      <c r="B7" s="213"/>
      <c r="C7" s="235" t="s">
        <v>207</v>
      </c>
      <c r="D7" s="214"/>
      <c r="E7" s="229"/>
      <c r="F7" s="229"/>
      <c r="G7" s="229"/>
      <c r="H7" s="205"/>
      <c r="I7" s="205"/>
      <c r="J7" s="205"/>
      <c r="K7" s="205"/>
      <c r="L7" s="205"/>
      <c r="M7" s="205"/>
      <c r="N7" s="205"/>
      <c r="O7" s="205"/>
      <c r="P7" s="205"/>
      <c r="Q7" s="759"/>
      <c r="R7" s="760"/>
      <c r="S7" s="211"/>
    </row>
    <row r="8" spans="2:31" ht="24.95" customHeight="1">
      <c r="B8" s="215"/>
      <c r="C8" s="236" t="s">
        <v>208</v>
      </c>
      <c r="D8" s="216"/>
      <c r="E8" s="229"/>
      <c r="F8" s="229"/>
      <c r="G8" s="229"/>
      <c r="H8" s="206"/>
      <c r="I8" s="206"/>
      <c r="J8" s="206"/>
      <c r="K8" s="206"/>
      <c r="L8" s="206"/>
      <c r="M8" s="206"/>
      <c r="N8" s="206"/>
      <c r="O8" s="206"/>
      <c r="P8" s="206"/>
      <c r="Q8" s="759"/>
      <c r="R8" s="760"/>
      <c r="S8" s="211"/>
    </row>
    <row r="9" spans="2:31" ht="24.95" customHeight="1">
      <c r="B9" s="215"/>
      <c r="C9" s="236" t="s">
        <v>209</v>
      </c>
      <c r="D9" s="216"/>
      <c r="E9" s="229"/>
      <c r="F9" s="229"/>
      <c r="G9" s="229"/>
      <c r="H9" s="206"/>
      <c r="I9" s="206"/>
      <c r="J9" s="206"/>
      <c r="K9" s="206"/>
      <c r="L9" s="206"/>
      <c r="M9" s="206"/>
      <c r="N9" s="206"/>
      <c r="O9" s="206"/>
      <c r="P9" s="206"/>
      <c r="Q9" s="759"/>
      <c r="R9" s="760"/>
      <c r="S9" s="211"/>
    </row>
    <row r="10" spans="2:31" ht="24.95" customHeight="1">
      <c r="B10" s="215"/>
      <c r="C10" s="236" t="s">
        <v>210</v>
      </c>
      <c r="D10" s="216"/>
      <c r="E10" s="229"/>
      <c r="F10" s="229"/>
      <c r="G10" s="229"/>
      <c r="H10" s="206"/>
      <c r="I10" s="206"/>
      <c r="J10" s="206"/>
      <c r="K10" s="206"/>
      <c r="L10" s="206"/>
      <c r="M10" s="206"/>
      <c r="N10" s="206"/>
      <c r="O10" s="206"/>
      <c r="P10" s="206"/>
      <c r="Q10" s="759"/>
      <c r="R10" s="760"/>
      <c r="S10" s="211"/>
    </row>
    <row r="11" spans="2:31" ht="24.95" customHeight="1">
      <c r="B11" s="215"/>
      <c r="C11" s="236" t="s">
        <v>211</v>
      </c>
      <c r="D11" s="216"/>
      <c r="E11" s="229"/>
      <c r="F11" s="229"/>
      <c r="G11" s="229"/>
      <c r="H11" s="206"/>
      <c r="I11" s="206"/>
      <c r="J11" s="206"/>
      <c r="K11" s="206"/>
      <c r="L11" s="206"/>
      <c r="M11" s="206"/>
      <c r="N11" s="206"/>
      <c r="O11" s="206"/>
      <c r="P11" s="206"/>
      <c r="Q11" s="759"/>
      <c r="R11" s="760"/>
      <c r="S11" s="211"/>
    </row>
    <row r="12" spans="2:31" ht="24.95" customHeight="1">
      <c r="B12" s="215"/>
      <c r="C12" s="236" t="s">
        <v>212</v>
      </c>
      <c r="D12" s="216"/>
      <c r="E12" s="229"/>
      <c r="F12" s="229"/>
      <c r="G12" s="229"/>
      <c r="H12" s="206"/>
      <c r="I12" s="206"/>
      <c r="J12" s="206"/>
      <c r="K12" s="206"/>
      <c r="L12" s="206"/>
      <c r="M12" s="206"/>
      <c r="N12" s="206"/>
      <c r="O12" s="206"/>
      <c r="P12" s="206"/>
      <c r="Q12" s="759"/>
      <c r="R12" s="760"/>
      <c r="S12" s="211"/>
    </row>
    <row r="13" spans="2:31" ht="24.95" customHeight="1">
      <c r="B13" s="215"/>
      <c r="C13" s="236" t="s">
        <v>213</v>
      </c>
      <c r="D13" s="216"/>
      <c r="E13" s="229"/>
      <c r="F13" s="229"/>
      <c r="G13" s="229"/>
      <c r="H13" s="206"/>
      <c r="I13" s="206"/>
      <c r="J13" s="206"/>
      <c r="K13" s="206"/>
      <c r="L13" s="206"/>
      <c r="M13" s="206"/>
      <c r="N13" s="206"/>
      <c r="O13" s="206"/>
      <c r="P13" s="206"/>
      <c r="Q13" s="759"/>
      <c r="R13" s="760"/>
      <c r="S13" s="211"/>
    </row>
    <row r="14" spans="2:31" ht="24.95" customHeight="1">
      <c r="B14" s="215"/>
      <c r="C14" s="236" t="s">
        <v>214</v>
      </c>
      <c r="D14" s="216"/>
      <c r="E14" s="229"/>
      <c r="F14" s="229"/>
      <c r="G14" s="229"/>
      <c r="H14" s="206"/>
      <c r="I14" s="206"/>
      <c r="J14" s="206"/>
      <c r="K14" s="206"/>
      <c r="L14" s="206"/>
      <c r="M14" s="206"/>
      <c r="N14" s="206"/>
      <c r="O14" s="206"/>
      <c r="P14" s="206"/>
      <c r="Q14" s="759"/>
      <c r="R14" s="760"/>
      <c r="S14" s="211"/>
    </row>
    <row r="15" spans="2:31" ht="24.95" customHeight="1">
      <c r="B15" s="215"/>
      <c r="C15" s="236" t="s">
        <v>215</v>
      </c>
      <c r="D15" s="216"/>
      <c r="E15" s="229"/>
      <c r="F15" s="229"/>
      <c r="G15" s="229"/>
      <c r="H15" s="206"/>
      <c r="I15" s="206"/>
      <c r="J15" s="206"/>
      <c r="K15" s="206"/>
      <c r="L15" s="206"/>
      <c r="M15" s="206"/>
      <c r="N15" s="206"/>
      <c r="O15" s="206"/>
      <c r="P15" s="206"/>
      <c r="Q15" s="759"/>
      <c r="R15" s="760"/>
      <c r="S15" s="211"/>
    </row>
    <row r="16" spans="2:31" ht="24.95" customHeight="1">
      <c r="B16" s="215"/>
      <c r="C16" s="236" t="s">
        <v>216</v>
      </c>
      <c r="D16" s="216"/>
      <c r="E16" s="229"/>
      <c r="F16" s="229"/>
      <c r="G16" s="229"/>
      <c r="H16" s="206"/>
      <c r="I16" s="206"/>
      <c r="J16" s="206"/>
      <c r="K16" s="206"/>
      <c r="L16" s="206"/>
      <c r="M16" s="206"/>
      <c r="N16" s="206"/>
      <c r="O16" s="206"/>
      <c r="P16" s="206"/>
      <c r="Q16" s="759"/>
      <c r="R16" s="760"/>
      <c r="S16" s="211"/>
    </row>
    <row r="17" spans="2:19" ht="24.95" customHeight="1">
      <c r="B17" s="215"/>
      <c r="C17" s="236" t="s">
        <v>217</v>
      </c>
      <c r="D17" s="216"/>
      <c r="E17" s="229"/>
      <c r="F17" s="229"/>
      <c r="G17" s="229"/>
      <c r="H17" s="206"/>
      <c r="I17" s="206"/>
      <c r="J17" s="206"/>
      <c r="K17" s="206"/>
      <c r="L17" s="206"/>
      <c r="M17" s="206"/>
      <c r="N17" s="206"/>
      <c r="O17" s="206"/>
      <c r="P17" s="206"/>
      <c r="Q17" s="759"/>
      <c r="R17" s="760"/>
      <c r="S17" s="211"/>
    </row>
    <row r="18" spans="2:19" ht="24.95" customHeight="1">
      <c r="B18" s="215"/>
      <c r="C18" s="236" t="s">
        <v>218</v>
      </c>
      <c r="D18" s="216"/>
      <c r="E18" s="229"/>
      <c r="F18" s="229"/>
      <c r="G18" s="229"/>
      <c r="H18" s="206"/>
      <c r="I18" s="206"/>
      <c r="J18" s="206"/>
      <c r="K18" s="206"/>
      <c r="L18" s="206"/>
      <c r="M18" s="206"/>
      <c r="N18" s="206"/>
      <c r="O18" s="206"/>
      <c r="P18" s="206"/>
      <c r="Q18" s="759"/>
      <c r="R18" s="760"/>
      <c r="S18" s="211"/>
    </row>
    <row r="19" spans="2:19" ht="24.95" customHeight="1">
      <c r="B19" s="215"/>
      <c r="C19" s="236" t="s">
        <v>219</v>
      </c>
      <c r="D19" s="216"/>
      <c r="E19" s="229"/>
      <c r="F19" s="229"/>
      <c r="G19" s="229"/>
      <c r="H19" s="206"/>
      <c r="I19" s="206"/>
      <c r="J19" s="206"/>
      <c r="K19" s="206"/>
      <c r="L19" s="206"/>
      <c r="M19" s="206"/>
      <c r="N19" s="206"/>
      <c r="O19" s="206"/>
      <c r="P19" s="206"/>
      <c r="Q19" s="759"/>
      <c r="R19" s="760"/>
      <c r="S19" s="211"/>
    </row>
    <row r="20" spans="2:19" ht="24.95" customHeight="1">
      <c r="B20" s="215"/>
      <c r="C20" s="236" t="s">
        <v>220</v>
      </c>
      <c r="D20" s="216"/>
      <c r="E20" s="229"/>
      <c r="F20" s="229"/>
      <c r="G20" s="229"/>
      <c r="H20" s="206"/>
      <c r="I20" s="206"/>
      <c r="J20" s="206"/>
      <c r="K20" s="206"/>
      <c r="L20" s="206"/>
      <c r="M20" s="206"/>
      <c r="N20" s="206"/>
      <c r="O20" s="206"/>
      <c r="P20" s="206"/>
      <c r="Q20" s="759"/>
      <c r="R20" s="760"/>
      <c r="S20" s="211"/>
    </row>
    <row r="21" spans="2:19" ht="24.95" customHeight="1">
      <c r="B21" s="215"/>
      <c r="C21" s="236" t="s">
        <v>221</v>
      </c>
      <c r="D21" s="216"/>
      <c r="E21" s="229"/>
      <c r="F21" s="229"/>
      <c r="G21" s="229"/>
      <c r="H21" s="206"/>
      <c r="I21" s="206"/>
      <c r="J21" s="206"/>
      <c r="K21" s="206"/>
      <c r="L21" s="206"/>
      <c r="M21" s="206"/>
      <c r="N21" s="206"/>
      <c r="O21" s="206"/>
      <c r="P21" s="206"/>
      <c r="Q21" s="759"/>
      <c r="R21" s="760"/>
      <c r="S21" s="211"/>
    </row>
    <row r="22" spans="2:19" ht="24.95" customHeight="1">
      <c r="B22" s="215"/>
      <c r="C22" s="236" t="s">
        <v>222</v>
      </c>
      <c r="D22" s="216"/>
      <c r="E22" s="229"/>
      <c r="F22" s="229"/>
      <c r="G22" s="229"/>
      <c r="H22" s="206"/>
      <c r="I22" s="206"/>
      <c r="J22" s="206"/>
      <c r="K22" s="206"/>
      <c r="L22" s="206"/>
      <c r="M22" s="206"/>
      <c r="N22" s="206"/>
      <c r="O22" s="206"/>
      <c r="P22" s="206"/>
      <c r="Q22" s="759"/>
      <c r="R22" s="760"/>
      <c r="S22" s="211"/>
    </row>
    <row r="23" spans="2:19" ht="24.95" customHeight="1">
      <c r="B23" s="215"/>
      <c r="C23" s="236" t="s">
        <v>223</v>
      </c>
      <c r="D23" s="216"/>
      <c r="E23" s="229"/>
      <c r="F23" s="229"/>
      <c r="G23" s="229"/>
      <c r="H23" s="206"/>
      <c r="I23" s="206"/>
      <c r="J23" s="206"/>
      <c r="K23" s="206"/>
      <c r="L23" s="206"/>
      <c r="M23" s="206"/>
      <c r="N23" s="206"/>
      <c r="O23" s="206"/>
      <c r="P23" s="206"/>
      <c r="Q23" s="759"/>
      <c r="R23" s="760"/>
      <c r="S23" s="211"/>
    </row>
    <row r="24" spans="2:19" ht="24.95" customHeight="1">
      <c r="B24" s="215"/>
      <c r="C24" s="236" t="s">
        <v>224</v>
      </c>
      <c r="D24" s="216"/>
      <c r="E24" s="229"/>
      <c r="F24" s="229"/>
      <c r="G24" s="229"/>
      <c r="H24" s="206"/>
      <c r="I24" s="206"/>
      <c r="J24" s="206"/>
      <c r="K24" s="206"/>
      <c r="L24" s="206"/>
      <c r="M24" s="206"/>
      <c r="N24" s="206"/>
      <c r="O24" s="206"/>
      <c r="P24" s="206"/>
      <c r="Q24" s="759"/>
      <c r="R24" s="760"/>
      <c r="S24" s="211"/>
    </row>
    <row r="25" spans="2:19" ht="24.95" customHeight="1">
      <c r="B25" s="215"/>
      <c r="C25" s="236" t="s">
        <v>225</v>
      </c>
      <c r="D25" s="216"/>
      <c r="E25" s="229"/>
      <c r="F25" s="229"/>
      <c r="G25" s="229"/>
      <c r="H25" s="206"/>
      <c r="I25" s="206"/>
      <c r="J25" s="206"/>
      <c r="K25" s="206"/>
      <c r="L25" s="206"/>
      <c r="M25" s="206"/>
      <c r="N25" s="206"/>
      <c r="O25" s="206"/>
      <c r="P25" s="206"/>
      <c r="Q25" s="759"/>
      <c r="R25" s="760"/>
      <c r="S25" s="211"/>
    </row>
    <row r="26" spans="2:19" ht="24.95" customHeight="1">
      <c r="B26" s="215"/>
      <c r="C26" s="236" t="s">
        <v>226</v>
      </c>
      <c r="D26" s="216"/>
      <c r="E26" s="229"/>
      <c r="F26" s="229"/>
      <c r="G26" s="229"/>
      <c r="H26" s="206"/>
      <c r="I26" s="206"/>
      <c r="J26" s="206"/>
      <c r="K26" s="206"/>
      <c r="L26" s="206"/>
      <c r="M26" s="206"/>
      <c r="N26" s="206"/>
      <c r="O26" s="206"/>
      <c r="P26" s="206"/>
      <c r="Q26" s="759"/>
      <c r="R26" s="760"/>
      <c r="S26" s="211"/>
    </row>
    <row r="27" spans="2:19" ht="24.95" customHeight="1">
      <c r="B27" s="215"/>
      <c r="C27" s="236" t="s">
        <v>227</v>
      </c>
      <c r="D27" s="216"/>
      <c r="E27" s="229"/>
      <c r="F27" s="229"/>
      <c r="G27" s="229"/>
      <c r="H27" s="206"/>
      <c r="I27" s="206"/>
      <c r="J27" s="206"/>
      <c r="K27" s="206"/>
      <c r="L27" s="206"/>
      <c r="M27" s="206"/>
      <c r="N27" s="206"/>
      <c r="O27" s="206"/>
      <c r="P27" s="206"/>
      <c r="Q27" s="759"/>
      <c r="R27" s="760"/>
      <c r="S27" s="211"/>
    </row>
    <row r="28" spans="2:19" ht="24.95" customHeight="1">
      <c r="B28" s="215"/>
      <c r="C28" s="236" t="s">
        <v>228</v>
      </c>
      <c r="D28" s="216"/>
      <c r="E28" s="229"/>
      <c r="F28" s="229"/>
      <c r="G28" s="229"/>
      <c r="H28" s="206"/>
      <c r="I28" s="206"/>
      <c r="J28" s="206"/>
      <c r="K28" s="206"/>
      <c r="L28" s="206"/>
      <c r="M28" s="206"/>
      <c r="N28" s="206"/>
      <c r="O28" s="206"/>
      <c r="P28" s="206"/>
      <c r="Q28" s="759"/>
      <c r="R28" s="760"/>
      <c r="S28" s="211"/>
    </row>
    <row r="29" spans="2:19" ht="24.95" customHeight="1">
      <c r="B29" s="215"/>
      <c r="C29" s="236" t="s">
        <v>229</v>
      </c>
      <c r="D29" s="216"/>
      <c r="E29" s="229"/>
      <c r="F29" s="229"/>
      <c r="G29" s="229"/>
      <c r="H29" s="206"/>
      <c r="I29" s="206"/>
      <c r="J29" s="206"/>
      <c r="K29" s="206"/>
      <c r="L29" s="206"/>
      <c r="M29" s="206"/>
      <c r="N29" s="206"/>
      <c r="O29" s="206"/>
      <c r="P29" s="206"/>
      <c r="Q29" s="759"/>
      <c r="R29" s="760"/>
      <c r="S29" s="211"/>
    </row>
    <row r="30" spans="2:19" ht="24.95" customHeight="1">
      <c r="B30" s="215"/>
      <c r="C30" s="236" t="s">
        <v>230</v>
      </c>
      <c r="D30" s="216"/>
      <c r="E30" s="229"/>
      <c r="F30" s="229"/>
      <c r="G30" s="229"/>
      <c r="H30" s="206"/>
      <c r="I30" s="206"/>
      <c r="J30" s="206"/>
      <c r="K30" s="206"/>
      <c r="L30" s="206"/>
      <c r="M30" s="206"/>
      <c r="N30" s="206"/>
      <c r="O30" s="206"/>
      <c r="P30" s="206"/>
      <c r="Q30" s="759"/>
      <c r="R30" s="760"/>
      <c r="S30" s="211"/>
    </row>
    <row r="31" spans="2:19" ht="24.95" customHeight="1">
      <c r="B31" s="215"/>
      <c r="C31" s="236" t="s">
        <v>231</v>
      </c>
      <c r="D31" s="216"/>
      <c r="E31" s="229"/>
      <c r="F31" s="229"/>
      <c r="G31" s="229"/>
      <c r="H31" s="206"/>
      <c r="I31" s="206"/>
      <c r="J31" s="206"/>
      <c r="K31" s="206"/>
      <c r="L31" s="206"/>
      <c r="M31" s="206"/>
      <c r="N31" s="206"/>
      <c r="O31" s="206"/>
      <c r="P31" s="206"/>
      <c r="Q31" s="759"/>
      <c r="R31" s="760"/>
      <c r="S31" s="211"/>
    </row>
    <row r="32" spans="2:19" ht="24.95" customHeight="1">
      <c r="B32" s="215"/>
      <c r="C32" s="236" t="s">
        <v>232</v>
      </c>
      <c r="D32" s="216"/>
      <c r="E32" s="229"/>
      <c r="F32" s="229"/>
      <c r="G32" s="229"/>
      <c r="H32" s="206"/>
      <c r="I32" s="206"/>
      <c r="J32" s="206"/>
      <c r="K32" s="206"/>
      <c r="L32" s="206"/>
      <c r="M32" s="206"/>
      <c r="N32" s="206"/>
      <c r="O32" s="206"/>
      <c r="P32" s="206"/>
      <c r="Q32" s="759"/>
      <c r="R32" s="760"/>
      <c r="S32" s="211"/>
    </row>
    <row r="33" spans="2:20" ht="24.95" customHeight="1">
      <c r="B33" s="215"/>
      <c r="C33" s="236" t="s">
        <v>233</v>
      </c>
      <c r="D33" s="216"/>
      <c r="E33" s="229"/>
      <c r="F33" s="229"/>
      <c r="G33" s="229"/>
      <c r="H33" s="206"/>
      <c r="I33" s="206"/>
      <c r="J33" s="206"/>
      <c r="K33" s="206"/>
      <c r="L33" s="206"/>
      <c r="M33" s="206"/>
      <c r="N33" s="206"/>
      <c r="O33" s="206"/>
      <c r="P33" s="206"/>
      <c r="Q33" s="759"/>
      <c r="R33" s="760"/>
      <c r="S33" s="211"/>
    </row>
    <row r="34" spans="2:20" ht="24.95" customHeight="1">
      <c r="B34" s="215"/>
      <c r="C34" s="236" t="s">
        <v>234</v>
      </c>
      <c r="D34" s="216"/>
      <c r="E34" s="229"/>
      <c r="F34" s="229"/>
      <c r="G34" s="229"/>
      <c r="H34" s="206"/>
      <c r="I34" s="206"/>
      <c r="J34" s="206"/>
      <c r="K34" s="206"/>
      <c r="L34" s="206"/>
      <c r="M34" s="206"/>
      <c r="N34" s="206"/>
      <c r="O34" s="206"/>
      <c r="P34" s="206"/>
      <c r="Q34" s="759"/>
      <c r="R34" s="760"/>
      <c r="S34" s="211"/>
    </row>
    <row r="35" spans="2:20" ht="24.95" customHeight="1">
      <c r="B35" s="215"/>
      <c r="C35" s="236" t="s">
        <v>235</v>
      </c>
      <c r="D35" s="216"/>
      <c r="E35" s="229"/>
      <c r="F35" s="229"/>
      <c r="G35" s="229"/>
      <c r="H35" s="206"/>
      <c r="I35" s="206"/>
      <c r="J35" s="206"/>
      <c r="K35" s="206"/>
      <c r="L35" s="206"/>
      <c r="M35" s="206"/>
      <c r="N35" s="206"/>
      <c r="O35" s="206"/>
      <c r="P35" s="206"/>
      <c r="Q35" s="759"/>
      <c r="R35" s="760"/>
      <c r="S35" s="211"/>
    </row>
    <row r="36" spans="2:20" ht="24.95" customHeight="1">
      <c r="B36" s="215"/>
      <c r="C36" s="236" t="s">
        <v>236</v>
      </c>
      <c r="D36" s="216"/>
      <c r="E36" s="229"/>
      <c r="F36" s="231"/>
      <c r="G36" s="229"/>
      <c r="H36" s="206"/>
      <c r="I36" s="206"/>
      <c r="J36" s="206"/>
      <c r="K36" s="206"/>
      <c r="L36" s="206"/>
      <c r="M36" s="206"/>
      <c r="N36" s="206"/>
      <c r="O36" s="206"/>
      <c r="P36" s="206"/>
      <c r="Q36" s="759"/>
      <c r="R36" s="760"/>
      <c r="S36" s="211"/>
    </row>
    <row r="37" spans="2:20" ht="24.95" customHeight="1" thickBot="1">
      <c r="B37" s="217"/>
      <c r="C37" s="237" t="s">
        <v>237</v>
      </c>
      <c r="D37" s="216"/>
      <c r="E37" s="229"/>
      <c r="F37" s="230"/>
      <c r="G37" s="229"/>
      <c r="H37" s="187"/>
      <c r="I37" s="206"/>
      <c r="J37" s="187"/>
      <c r="K37" s="206"/>
      <c r="L37" s="207"/>
      <c r="M37" s="187"/>
      <c r="N37" s="206"/>
      <c r="O37" s="187"/>
      <c r="P37" s="206"/>
      <c r="Q37" s="757"/>
      <c r="R37" s="758"/>
      <c r="S37" s="211"/>
    </row>
    <row r="38" spans="2:20" ht="27.95" customHeight="1" thickBot="1">
      <c r="B38" s="742" t="s">
        <v>238</v>
      </c>
      <c r="C38" s="743"/>
      <c r="D38" s="744"/>
      <c r="E38" s="232">
        <f>SUM(E7:E37)</f>
        <v>0</v>
      </c>
      <c r="F38" s="232">
        <f>SUM(F7:F37)</f>
        <v>0</v>
      </c>
      <c r="G38" s="232">
        <f>SUM(G7:G37)</f>
        <v>0</v>
      </c>
      <c r="H38" s="232">
        <f>SUM(H7:H37)</f>
        <v>0</v>
      </c>
      <c r="I38" s="232">
        <f>SUM(I7:I37)</f>
        <v>0</v>
      </c>
      <c r="J38" s="232">
        <f t="shared" ref="J38:P38" si="0">SUM(J7:J37)</f>
        <v>0</v>
      </c>
      <c r="K38" s="232">
        <f t="shared" si="0"/>
        <v>0</v>
      </c>
      <c r="L38" s="232">
        <f t="shared" si="0"/>
        <v>0</v>
      </c>
      <c r="M38" s="233">
        <f t="shared" si="0"/>
        <v>0</v>
      </c>
      <c r="N38" s="232">
        <f t="shared" si="0"/>
        <v>0</v>
      </c>
      <c r="O38" s="232">
        <f t="shared" si="0"/>
        <v>0</v>
      </c>
      <c r="P38" s="232">
        <f t="shared" si="0"/>
        <v>0</v>
      </c>
      <c r="Q38" s="761"/>
      <c r="R38" s="762"/>
      <c r="S38" s="211"/>
    </row>
    <row r="39" spans="2:20" ht="27.95" customHeight="1" thickBot="1">
      <c r="B39" s="767" t="s">
        <v>239</v>
      </c>
      <c r="C39" s="768"/>
      <c r="D39" s="769"/>
      <c r="E39" s="234"/>
      <c r="F39" s="234"/>
      <c r="G39" s="234"/>
      <c r="H39" s="208"/>
      <c r="I39" s="209"/>
      <c r="J39" s="209"/>
      <c r="K39" s="209"/>
      <c r="L39" s="209"/>
      <c r="M39" s="209"/>
      <c r="N39" s="209"/>
      <c r="O39" s="209"/>
      <c r="P39" s="209"/>
      <c r="Q39" s="763"/>
      <c r="R39" s="764"/>
      <c r="S39" s="211"/>
    </row>
    <row r="40" spans="2:20" ht="27.95" customHeight="1" thickBot="1">
      <c r="B40" s="770" t="s">
        <v>240</v>
      </c>
      <c r="C40" s="771"/>
      <c r="D40" s="771"/>
      <c r="E40" s="240" t="str">
        <f t="shared" ref="E40:P40" si="1">IFERROR($Q$3*E39,"")</f>
        <v/>
      </c>
      <c r="F40" s="189" t="str">
        <f t="shared" si="1"/>
        <v/>
      </c>
      <c r="G40" s="189" t="str">
        <f t="shared" si="1"/>
        <v/>
      </c>
      <c r="H40" s="188" t="str">
        <f t="shared" si="1"/>
        <v/>
      </c>
      <c r="I40" s="188" t="str">
        <f t="shared" si="1"/>
        <v/>
      </c>
      <c r="J40" s="188" t="str">
        <f t="shared" si="1"/>
        <v/>
      </c>
      <c r="K40" s="188" t="str">
        <f t="shared" si="1"/>
        <v/>
      </c>
      <c r="L40" s="188" t="str">
        <f t="shared" si="1"/>
        <v/>
      </c>
      <c r="M40" s="188" t="str">
        <f t="shared" si="1"/>
        <v/>
      </c>
      <c r="N40" s="188" t="str">
        <f t="shared" si="1"/>
        <v/>
      </c>
      <c r="O40" s="188" t="str">
        <f t="shared" si="1"/>
        <v/>
      </c>
      <c r="P40" s="188" t="str">
        <f t="shared" si="1"/>
        <v/>
      </c>
      <c r="Q40" s="763"/>
      <c r="R40" s="764"/>
      <c r="S40" s="211"/>
    </row>
    <row r="41" spans="2:20" ht="27.95" customHeight="1" thickBot="1">
      <c r="B41" s="772" t="s">
        <v>252</v>
      </c>
      <c r="C41" s="773"/>
      <c r="D41" s="773"/>
      <c r="E41" s="773"/>
      <c r="F41" s="773"/>
      <c r="G41" s="774"/>
      <c r="H41" s="238">
        <f t="shared" ref="H41:P41" si="2">E38+F38+G38</f>
        <v>0</v>
      </c>
      <c r="I41" s="238">
        <f t="shared" si="2"/>
        <v>0</v>
      </c>
      <c r="J41" s="238">
        <f t="shared" si="2"/>
        <v>0</v>
      </c>
      <c r="K41" s="190">
        <f t="shared" si="2"/>
        <v>0</v>
      </c>
      <c r="L41" s="190">
        <f t="shared" si="2"/>
        <v>0</v>
      </c>
      <c r="M41" s="190">
        <f t="shared" si="2"/>
        <v>0</v>
      </c>
      <c r="N41" s="190">
        <f t="shared" si="2"/>
        <v>0</v>
      </c>
      <c r="O41" s="190">
        <f t="shared" si="2"/>
        <v>0</v>
      </c>
      <c r="P41" s="190">
        <f t="shared" si="2"/>
        <v>0</v>
      </c>
      <c r="Q41" s="763"/>
      <c r="R41" s="764"/>
      <c r="S41" s="211"/>
    </row>
    <row r="42" spans="2:20" ht="27.95" customHeight="1" thickBot="1">
      <c r="B42" s="742" t="s">
        <v>253</v>
      </c>
      <c r="C42" s="743"/>
      <c r="D42" s="743"/>
      <c r="E42" s="743"/>
      <c r="F42" s="743"/>
      <c r="G42" s="744"/>
      <c r="H42" s="190">
        <f t="shared" ref="H42:P42" si="3">SUM(E40:G40)*1.25</f>
        <v>0</v>
      </c>
      <c r="I42" s="190">
        <f t="shared" si="3"/>
        <v>0</v>
      </c>
      <c r="J42" s="190">
        <f t="shared" si="3"/>
        <v>0</v>
      </c>
      <c r="K42" s="190">
        <f t="shared" si="3"/>
        <v>0</v>
      </c>
      <c r="L42" s="190">
        <f t="shared" si="3"/>
        <v>0</v>
      </c>
      <c r="M42" s="190">
        <f t="shared" si="3"/>
        <v>0</v>
      </c>
      <c r="N42" s="190">
        <f t="shared" si="3"/>
        <v>0</v>
      </c>
      <c r="O42" s="190">
        <f t="shared" si="3"/>
        <v>0</v>
      </c>
      <c r="P42" s="190">
        <f t="shared" si="3"/>
        <v>0</v>
      </c>
      <c r="Q42" s="763"/>
      <c r="R42" s="764"/>
      <c r="S42" s="211"/>
    </row>
    <row r="43" spans="2:20" ht="27.95" customHeight="1" thickBot="1">
      <c r="B43" s="742" t="s">
        <v>241</v>
      </c>
      <c r="C43" s="743"/>
      <c r="D43" s="743"/>
      <c r="E43" s="743"/>
      <c r="F43" s="743"/>
      <c r="G43" s="744"/>
      <c r="H43" s="191" t="str">
        <f>IF(H42=0,"",IF(H41&gt;H42,"あり","なし"))</f>
        <v/>
      </c>
      <c r="I43" s="191" t="str">
        <f t="shared" ref="I43:P43" si="4">IF(I42=0,"",IF(I41&gt;I42,"あり","なし"))</f>
        <v/>
      </c>
      <c r="J43" s="191" t="str">
        <f t="shared" si="4"/>
        <v/>
      </c>
      <c r="K43" s="191" t="str">
        <f t="shared" si="4"/>
        <v/>
      </c>
      <c r="L43" s="191" t="str">
        <f t="shared" si="4"/>
        <v/>
      </c>
      <c r="M43" s="191" t="str">
        <f t="shared" si="4"/>
        <v/>
      </c>
      <c r="N43" s="191" t="str">
        <f t="shared" si="4"/>
        <v/>
      </c>
      <c r="O43" s="191" t="str">
        <f t="shared" si="4"/>
        <v/>
      </c>
      <c r="P43" s="191" t="str">
        <f t="shared" si="4"/>
        <v/>
      </c>
      <c r="Q43" s="765"/>
      <c r="R43" s="766"/>
      <c r="S43" s="211"/>
    </row>
    <row r="44" spans="2:20" ht="9.9499999999999993" customHeight="1">
      <c r="B44" s="218"/>
      <c r="C44" s="218"/>
      <c r="D44" s="218"/>
      <c r="E44" s="218"/>
      <c r="F44" s="218"/>
      <c r="G44" s="218"/>
      <c r="H44" s="222"/>
      <c r="I44" s="222"/>
      <c r="J44" s="222"/>
      <c r="K44" s="222"/>
      <c r="L44" s="222"/>
      <c r="M44" s="222"/>
      <c r="N44" s="222"/>
      <c r="O44" s="222"/>
      <c r="P44" s="222"/>
      <c r="Q44" s="222"/>
      <c r="R44" s="222"/>
      <c r="S44" s="211"/>
      <c r="T44" s="211"/>
    </row>
    <row r="45" spans="2:20" ht="15" customHeight="1">
      <c r="B45" s="218" t="s">
        <v>242</v>
      </c>
      <c r="C45" s="218"/>
      <c r="D45" s="218"/>
      <c r="E45" s="218"/>
      <c r="F45" s="218"/>
      <c r="G45" s="218"/>
      <c r="H45" s="211"/>
      <c r="I45" s="211"/>
      <c r="J45" s="211"/>
      <c r="K45" s="211"/>
      <c r="L45" s="211"/>
      <c r="M45" s="211"/>
      <c r="N45" s="211"/>
      <c r="O45" s="211"/>
      <c r="P45" s="211"/>
      <c r="Q45" s="211"/>
      <c r="R45" s="211"/>
      <c r="S45" s="211"/>
      <c r="T45" s="211"/>
    </row>
    <row r="46" spans="2:20" ht="18" customHeight="1">
      <c r="B46" s="292" t="s">
        <v>243</v>
      </c>
      <c r="C46" s="293" t="s">
        <v>361</v>
      </c>
      <c r="H46" s="211"/>
      <c r="I46" s="211"/>
      <c r="J46" s="211"/>
      <c r="K46" s="211"/>
      <c r="L46" s="211"/>
      <c r="M46" s="211"/>
      <c r="N46" s="211"/>
      <c r="O46" s="211"/>
      <c r="P46" s="211"/>
      <c r="Q46" s="211"/>
      <c r="R46" s="211"/>
      <c r="S46" s="211"/>
      <c r="T46" s="211"/>
    </row>
    <row r="47" spans="2:20" ht="18" customHeight="1">
      <c r="B47" s="292" t="s">
        <v>244</v>
      </c>
      <c r="C47" s="294" t="s">
        <v>245</v>
      </c>
      <c r="H47" s="211"/>
      <c r="I47" s="211"/>
      <c r="J47" s="211"/>
      <c r="K47" s="211"/>
      <c r="L47" s="211"/>
      <c r="M47" s="211"/>
      <c r="N47" s="211"/>
      <c r="O47" s="211"/>
      <c r="P47" s="211"/>
      <c r="Q47" s="211"/>
      <c r="R47" s="211"/>
      <c r="S47" s="211"/>
      <c r="T47" s="211"/>
    </row>
    <row r="48" spans="2:20" ht="18" customHeight="1">
      <c r="B48" s="292" t="s">
        <v>246</v>
      </c>
      <c r="C48" s="295" t="s">
        <v>254</v>
      </c>
      <c r="H48" s="211"/>
      <c r="I48" s="211"/>
      <c r="J48" s="211"/>
      <c r="K48" s="211"/>
      <c r="L48" s="211"/>
      <c r="M48" s="211"/>
      <c r="N48" s="211"/>
      <c r="O48" s="211"/>
      <c r="P48" s="211"/>
      <c r="Q48" s="211"/>
      <c r="R48" s="211"/>
      <c r="S48" s="211"/>
      <c r="T48" s="211"/>
    </row>
    <row r="49" spans="2:20" ht="18" customHeight="1">
      <c r="B49" s="292" t="s">
        <v>247</v>
      </c>
      <c r="C49" s="296" t="s">
        <v>255</v>
      </c>
      <c r="H49" s="211"/>
      <c r="I49" s="211"/>
      <c r="J49" s="211"/>
      <c r="K49" s="211"/>
      <c r="L49" s="211"/>
      <c r="M49" s="211"/>
      <c r="N49" s="211"/>
      <c r="O49" s="211"/>
      <c r="P49" s="211"/>
      <c r="Q49" s="211"/>
      <c r="R49" s="211"/>
      <c r="S49" s="211"/>
      <c r="T49" s="211"/>
    </row>
    <row r="50" spans="2:20" ht="18" customHeight="1">
      <c r="B50" s="219"/>
      <c r="C50" s="745"/>
      <c r="D50" s="745"/>
      <c r="E50" s="745"/>
      <c r="F50" s="745"/>
      <c r="G50" s="745"/>
      <c r="H50" s="745"/>
      <c r="I50" s="745"/>
      <c r="J50" s="745"/>
      <c r="K50" s="745"/>
      <c r="L50" s="745"/>
      <c r="M50" s="745"/>
      <c r="N50" s="745"/>
      <c r="O50" s="745"/>
      <c r="P50" s="745"/>
      <c r="Q50" s="745"/>
      <c r="R50" s="253"/>
      <c r="S50" s="211"/>
      <c r="T50" s="211"/>
    </row>
    <row r="51" spans="2:20" ht="15" customHeight="1">
      <c r="B51" s="219"/>
      <c r="H51" s="211"/>
      <c r="I51" s="211"/>
      <c r="J51" s="211"/>
      <c r="K51" s="211"/>
      <c r="L51" s="211"/>
      <c r="M51" s="211"/>
      <c r="N51" s="211"/>
      <c r="O51" s="211"/>
      <c r="P51" s="211"/>
      <c r="Q51" s="211"/>
      <c r="R51" s="211"/>
      <c r="S51" s="211"/>
    </row>
    <row r="52" spans="2:20" ht="15" customHeight="1">
      <c r="B52" s="219"/>
      <c r="H52" s="211"/>
      <c r="I52" s="211"/>
      <c r="J52" s="211"/>
      <c r="K52" s="211"/>
      <c r="L52" s="211"/>
      <c r="M52" s="211"/>
      <c r="N52" s="211"/>
      <c r="O52" s="211"/>
      <c r="P52" s="211"/>
      <c r="Q52" s="211"/>
      <c r="R52" s="211"/>
      <c r="S52" s="211"/>
    </row>
    <row r="53" spans="2:20" ht="15" customHeight="1">
      <c r="B53" s="219"/>
      <c r="C53" s="220"/>
      <c r="D53" s="221"/>
      <c r="E53" s="221"/>
      <c r="F53" s="221"/>
      <c r="G53" s="221"/>
      <c r="H53" s="221"/>
      <c r="I53" s="221"/>
      <c r="J53" s="221"/>
      <c r="K53" s="211"/>
      <c r="L53" s="211"/>
      <c r="M53" s="211"/>
      <c r="N53" s="211"/>
      <c r="O53" s="211"/>
      <c r="P53" s="211"/>
      <c r="Q53" s="211"/>
      <c r="R53" s="211"/>
      <c r="S53" s="211"/>
    </row>
    <row r="54" spans="2:20" ht="15" customHeight="1">
      <c r="B54" s="219"/>
      <c r="H54" s="211"/>
      <c r="I54" s="211"/>
      <c r="J54" s="211"/>
      <c r="K54" s="221"/>
      <c r="L54" s="221"/>
      <c r="M54" s="221"/>
      <c r="N54" s="221"/>
      <c r="O54" s="221"/>
      <c r="P54" s="221"/>
      <c r="Q54" s="211"/>
      <c r="R54" s="211"/>
      <c r="S54" s="211"/>
    </row>
    <row r="55" spans="2:20" ht="15" customHeight="1">
      <c r="B55" s="219"/>
    </row>
    <row r="56" spans="2:20">
      <c r="B56" s="219"/>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M3" sqref="M3:N3"/>
    </sheetView>
  </sheetViews>
  <sheetFormatPr defaultRowHeight="13.5"/>
  <cols>
    <col min="1" max="1" width="1.625" style="211" customWidth="1"/>
    <col min="2" max="4" width="4.625" style="211" customWidth="1"/>
    <col min="5" max="7" width="7.625" style="211" customWidth="1"/>
    <col min="8" max="18" width="7.625" style="186" customWidth="1"/>
    <col min="19" max="19" width="1.625" style="186" customWidth="1"/>
    <col min="20" max="20" width="9" style="186"/>
    <col min="21" max="21" width="0" style="186" hidden="1" customWidth="1"/>
    <col min="22" max="16384" width="9" style="186"/>
  </cols>
  <sheetData>
    <row r="1" spans="2:31" ht="21" customHeight="1">
      <c r="B1" s="775" t="s">
        <v>360</v>
      </c>
      <c r="C1" s="775"/>
      <c r="D1" s="775"/>
      <c r="E1" s="775"/>
      <c r="F1" s="775"/>
      <c r="G1" s="775"/>
      <c r="H1" s="775"/>
      <c r="I1" s="775"/>
      <c r="J1" s="775"/>
      <c r="K1" s="775"/>
      <c r="L1" s="775"/>
      <c r="M1" s="775"/>
      <c r="N1" s="775"/>
      <c r="O1" s="775"/>
      <c r="P1" s="775"/>
      <c r="Q1" s="775"/>
      <c r="R1" s="775"/>
      <c r="S1" s="185"/>
      <c r="T1" s="185"/>
      <c r="U1" s="185"/>
      <c r="V1" s="185"/>
      <c r="W1" s="185"/>
      <c r="X1" s="185"/>
      <c r="Y1" s="185"/>
      <c r="Z1" s="185"/>
      <c r="AA1" s="185"/>
      <c r="AB1" s="185"/>
      <c r="AC1" s="185"/>
      <c r="AD1" s="185"/>
      <c r="AE1" s="185"/>
    </row>
    <row r="2" spans="2:31" ht="18" customHeight="1" thickBot="1">
      <c r="B2" s="291" t="s">
        <v>365</v>
      </c>
      <c r="C2" s="254"/>
      <c r="D2" s="254"/>
      <c r="E2" s="254"/>
      <c r="F2" s="254"/>
      <c r="G2" s="254"/>
      <c r="H2" s="254"/>
      <c r="I2" s="254"/>
      <c r="J2" s="254"/>
      <c r="K2" s="254"/>
      <c r="L2" s="254"/>
      <c r="M2" s="254"/>
      <c r="N2" s="254"/>
      <c r="O2" s="254"/>
      <c r="P2" s="254"/>
      <c r="Q2" s="254"/>
      <c r="R2" s="254"/>
      <c r="S2" s="185"/>
      <c r="T2" s="185"/>
      <c r="U2" s="185"/>
      <c r="V2" s="185"/>
      <c r="W2" s="185"/>
      <c r="X2" s="185"/>
      <c r="Y2" s="185"/>
      <c r="Z2" s="185"/>
      <c r="AA2" s="185"/>
      <c r="AB2" s="185"/>
      <c r="AC2" s="185"/>
      <c r="AD2" s="185"/>
      <c r="AE2" s="185"/>
    </row>
    <row r="3" spans="2:31" ht="24.95" customHeight="1" thickBot="1">
      <c r="B3" s="776">
        <v>7</v>
      </c>
      <c r="C3" s="776"/>
      <c r="D3" s="776"/>
      <c r="F3" s="223" t="s">
        <v>194</v>
      </c>
      <c r="G3" s="777">
        <f>【共通】!C5</f>
        <v>0</v>
      </c>
      <c r="H3" s="778"/>
      <c r="I3" s="779"/>
      <c r="J3" s="226"/>
      <c r="K3" s="780" t="s">
        <v>195</v>
      </c>
      <c r="L3" s="781"/>
      <c r="M3" s="742" t="s">
        <v>110</v>
      </c>
      <c r="N3" s="744"/>
      <c r="P3" s="224" t="s">
        <v>196</v>
      </c>
      <c r="Q3" s="782" t="str">
        <f>IFERROR(VLOOKUP(M3,【共通】!C11:F16,4,FALSE),"")</f>
        <v/>
      </c>
      <c r="R3" s="783"/>
      <c r="S3" s="211"/>
      <c r="U3" s="239" t="str">
        <f>IFERROR(ROUND(IF(Q3&gt;50,(Q3-50)*1.25+75,Q3*1.5),0),"")</f>
        <v/>
      </c>
    </row>
    <row r="4" spans="2:31" ht="5.25" customHeight="1" thickBot="1">
      <c r="B4" s="212"/>
      <c r="C4" s="212"/>
      <c r="D4" s="212"/>
      <c r="E4" s="212"/>
      <c r="F4" s="212"/>
      <c r="G4" s="212"/>
      <c r="H4" s="212"/>
      <c r="I4" s="212"/>
      <c r="J4" s="212"/>
      <c r="K4" s="212"/>
      <c r="L4" s="212"/>
      <c r="M4" s="212"/>
      <c r="N4" s="212"/>
      <c r="O4" s="212"/>
      <c r="P4" s="212"/>
      <c r="Q4" s="212"/>
      <c r="R4" s="212"/>
      <c r="S4" s="211"/>
    </row>
    <row r="5" spans="2:31" ht="18" customHeight="1" thickBot="1">
      <c r="B5" s="746" t="s">
        <v>197</v>
      </c>
      <c r="C5" s="747"/>
      <c r="D5" s="748"/>
      <c r="E5" s="752">
        <f>B3-1</f>
        <v>6</v>
      </c>
      <c r="F5" s="753"/>
      <c r="G5" s="754"/>
      <c r="H5" s="752">
        <f>B3</f>
        <v>7</v>
      </c>
      <c r="I5" s="753"/>
      <c r="J5" s="753"/>
      <c r="K5" s="753"/>
      <c r="L5" s="753"/>
      <c r="M5" s="753"/>
      <c r="N5" s="753"/>
      <c r="O5" s="753"/>
      <c r="P5" s="754"/>
      <c r="Q5" s="755" t="s">
        <v>118</v>
      </c>
      <c r="R5" s="756"/>
      <c r="S5" s="211"/>
    </row>
    <row r="6" spans="2:31" ht="18" customHeight="1" thickBot="1">
      <c r="B6" s="749"/>
      <c r="C6" s="750"/>
      <c r="D6" s="751"/>
      <c r="E6" s="227" t="s">
        <v>249</v>
      </c>
      <c r="F6" s="227" t="s">
        <v>250</v>
      </c>
      <c r="G6" s="227" t="s">
        <v>251</v>
      </c>
      <c r="H6" s="227" t="s">
        <v>198</v>
      </c>
      <c r="I6" s="227" t="s">
        <v>199</v>
      </c>
      <c r="J6" s="227" t="s">
        <v>200</v>
      </c>
      <c r="K6" s="227" t="s">
        <v>201</v>
      </c>
      <c r="L6" s="227" t="s">
        <v>202</v>
      </c>
      <c r="M6" s="227" t="s">
        <v>203</v>
      </c>
      <c r="N6" s="227" t="s">
        <v>204</v>
      </c>
      <c r="O6" s="227" t="s">
        <v>205</v>
      </c>
      <c r="P6" s="228" t="s">
        <v>206</v>
      </c>
      <c r="Q6" s="757"/>
      <c r="R6" s="758"/>
      <c r="S6" s="211"/>
    </row>
    <row r="7" spans="2:31" ht="24.95" customHeight="1">
      <c r="B7" s="213"/>
      <c r="C7" s="235" t="s">
        <v>207</v>
      </c>
      <c r="D7" s="214"/>
      <c r="E7" s="229"/>
      <c r="F7" s="229"/>
      <c r="G7" s="229"/>
      <c r="H7" s="205"/>
      <c r="I7" s="205"/>
      <c r="J7" s="205"/>
      <c r="K7" s="205"/>
      <c r="L7" s="205"/>
      <c r="M7" s="205"/>
      <c r="N7" s="205"/>
      <c r="O7" s="205"/>
      <c r="P7" s="205"/>
      <c r="Q7" s="759"/>
      <c r="R7" s="760"/>
      <c r="S7" s="211"/>
    </row>
    <row r="8" spans="2:31" ht="24.95" customHeight="1">
      <c r="B8" s="215"/>
      <c r="C8" s="236" t="s">
        <v>208</v>
      </c>
      <c r="D8" s="216"/>
      <c r="E8" s="229"/>
      <c r="F8" s="229"/>
      <c r="G8" s="229"/>
      <c r="H8" s="206"/>
      <c r="I8" s="206"/>
      <c r="J8" s="206"/>
      <c r="K8" s="206"/>
      <c r="L8" s="206"/>
      <c r="M8" s="206"/>
      <c r="N8" s="206"/>
      <c r="O8" s="206"/>
      <c r="P8" s="206"/>
      <c r="Q8" s="759"/>
      <c r="R8" s="760"/>
      <c r="S8" s="211"/>
    </row>
    <row r="9" spans="2:31" ht="24.95" customHeight="1">
      <c r="B9" s="215"/>
      <c r="C9" s="236" t="s">
        <v>209</v>
      </c>
      <c r="D9" s="216"/>
      <c r="E9" s="229"/>
      <c r="F9" s="229"/>
      <c r="G9" s="229"/>
      <c r="H9" s="206"/>
      <c r="I9" s="206"/>
      <c r="J9" s="206"/>
      <c r="K9" s="206"/>
      <c r="L9" s="206"/>
      <c r="M9" s="206"/>
      <c r="N9" s="206"/>
      <c r="O9" s="206"/>
      <c r="P9" s="206"/>
      <c r="Q9" s="759"/>
      <c r="R9" s="760"/>
      <c r="S9" s="211"/>
    </row>
    <row r="10" spans="2:31" ht="24.95" customHeight="1">
      <c r="B10" s="215"/>
      <c r="C10" s="236" t="s">
        <v>210</v>
      </c>
      <c r="D10" s="216"/>
      <c r="E10" s="229"/>
      <c r="F10" s="229"/>
      <c r="G10" s="229"/>
      <c r="H10" s="206"/>
      <c r="I10" s="206"/>
      <c r="J10" s="206"/>
      <c r="K10" s="206"/>
      <c r="L10" s="206"/>
      <c r="M10" s="206"/>
      <c r="N10" s="206"/>
      <c r="O10" s="206"/>
      <c r="P10" s="206"/>
      <c r="Q10" s="759"/>
      <c r="R10" s="760"/>
      <c r="S10" s="211"/>
    </row>
    <row r="11" spans="2:31" ht="24.95" customHeight="1">
      <c r="B11" s="215"/>
      <c r="C11" s="236" t="s">
        <v>211</v>
      </c>
      <c r="D11" s="216"/>
      <c r="E11" s="229"/>
      <c r="F11" s="229"/>
      <c r="G11" s="229"/>
      <c r="H11" s="206"/>
      <c r="I11" s="206"/>
      <c r="J11" s="206"/>
      <c r="K11" s="206"/>
      <c r="L11" s="206"/>
      <c r="M11" s="206"/>
      <c r="N11" s="206"/>
      <c r="O11" s="206"/>
      <c r="P11" s="206"/>
      <c r="Q11" s="759"/>
      <c r="R11" s="760"/>
      <c r="S11" s="211"/>
    </row>
    <row r="12" spans="2:31" ht="24.95" customHeight="1">
      <c r="B12" s="215"/>
      <c r="C12" s="236" t="s">
        <v>212</v>
      </c>
      <c r="D12" s="216"/>
      <c r="E12" s="229"/>
      <c r="F12" s="229"/>
      <c r="G12" s="229"/>
      <c r="H12" s="206"/>
      <c r="I12" s="206"/>
      <c r="J12" s="206"/>
      <c r="K12" s="206"/>
      <c r="L12" s="206"/>
      <c r="M12" s="206"/>
      <c r="N12" s="206"/>
      <c r="O12" s="206"/>
      <c r="P12" s="206"/>
      <c r="Q12" s="759"/>
      <c r="R12" s="760"/>
      <c r="S12" s="211"/>
    </row>
    <row r="13" spans="2:31" ht="24.95" customHeight="1">
      <c r="B13" s="215"/>
      <c r="C13" s="236" t="s">
        <v>213</v>
      </c>
      <c r="D13" s="216"/>
      <c r="E13" s="229"/>
      <c r="F13" s="229"/>
      <c r="G13" s="229"/>
      <c r="H13" s="206"/>
      <c r="I13" s="206"/>
      <c r="J13" s="206"/>
      <c r="K13" s="206"/>
      <c r="L13" s="206"/>
      <c r="M13" s="206"/>
      <c r="N13" s="206"/>
      <c r="O13" s="206"/>
      <c r="P13" s="206"/>
      <c r="Q13" s="759"/>
      <c r="R13" s="760"/>
      <c r="S13" s="211"/>
    </row>
    <row r="14" spans="2:31" ht="24.95" customHeight="1">
      <c r="B14" s="215"/>
      <c r="C14" s="236" t="s">
        <v>214</v>
      </c>
      <c r="D14" s="216"/>
      <c r="E14" s="229"/>
      <c r="F14" s="229"/>
      <c r="G14" s="229"/>
      <c r="H14" s="206"/>
      <c r="I14" s="206"/>
      <c r="J14" s="206"/>
      <c r="K14" s="206"/>
      <c r="L14" s="206"/>
      <c r="M14" s="206"/>
      <c r="N14" s="206"/>
      <c r="O14" s="206"/>
      <c r="P14" s="206"/>
      <c r="Q14" s="759"/>
      <c r="R14" s="760"/>
      <c r="S14" s="211"/>
    </row>
    <row r="15" spans="2:31" ht="24.95" customHeight="1">
      <c r="B15" s="215"/>
      <c r="C15" s="236" t="s">
        <v>215</v>
      </c>
      <c r="D15" s="216"/>
      <c r="E15" s="229"/>
      <c r="F15" s="229"/>
      <c r="G15" s="229"/>
      <c r="H15" s="206"/>
      <c r="I15" s="206"/>
      <c r="J15" s="206"/>
      <c r="K15" s="206"/>
      <c r="L15" s="206"/>
      <c r="M15" s="206"/>
      <c r="N15" s="206"/>
      <c r="O15" s="206"/>
      <c r="P15" s="206"/>
      <c r="Q15" s="759"/>
      <c r="R15" s="760"/>
      <c r="S15" s="211"/>
    </row>
    <row r="16" spans="2:31" ht="24.95" customHeight="1">
      <c r="B16" s="215"/>
      <c r="C16" s="236" t="s">
        <v>216</v>
      </c>
      <c r="D16" s="216"/>
      <c r="E16" s="229"/>
      <c r="F16" s="229"/>
      <c r="G16" s="229"/>
      <c r="H16" s="206"/>
      <c r="I16" s="206"/>
      <c r="J16" s="206"/>
      <c r="K16" s="206"/>
      <c r="L16" s="206"/>
      <c r="M16" s="206"/>
      <c r="N16" s="206"/>
      <c r="O16" s="206"/>
      <c r="P16" s="206"/>
      <c r="Q16" s="759"/>
      <c r="R16" s="760"/>
      <c r="S16" s="211"/>
    </row>
    <row r="17" spans="2:19" ht="24.95" customHeight="1">
      <c r="B17" s="215"/>
      <c r="C17" s="236" t="s">
        <v>217</v>
      </c>
      <c r="D17" s="216"/>
      <c r="E17" s="229"/>
      <c r="F17" s="229"/>
      <c r="G17" s="229"/>
      <c r="H17" s="206"/>
      <c r="I17" s="206"/>
      <c r="J17" s="206"/>
      <c r="K17" s="206"/>
      <c r="L17" s="206"/>
      <c r="M17" s="206"/>
      <c r="N17" s="206"/>
      <c r="O17" s="206"/>
      <c r="P17" s="206"/>
      <c r="Q17" s="759"/>
      <c r="R17" s="760"/>
      <c r="S17" s="211"/>
    </row>
    <row r="18" spans="2:19" ht="24.95" customHeight="1">
      <c r="B18" s="215"/>
      <c r="C18" s="236" t="s">
        <v>218</v>
      </c>
      <c r="D18" s="216"/>
      <c r="E18" s="229"/>
      <c r="F18" s="229"/>
      <c r="G18" s="229"/>
      <c r="H18" s="206"/>
      <c r="I18" s="206"/>
      <c r="J18" s="206"/>
      <c r="K18" s="206"/>
      <c r="L18" s="206"/>
      <c r="M18" s="206"/>
      <c r="N18" s="206"/>
      <c r="O18" s="206"/>
      <c r="P18" s="206"/>
      <c r="Q18" s="759"/>
      <c r="R18" s="760"/>
      <c r="S18" s="211"/>
    </row>
    <row r="19" spans="2:19" ht="24.95" customHeight="1">
      <c r="B19" s="215"/>
      <c r="C19" s="236" t="s">
        <v>219</v>
      </c>
      <c r="D19" s="216"/>
      <c r="E19" s="229"/>
      <c r="F19" s="229"/>
      <c r="G19" s="229"/>
      <c r="H19" s="206"/>
      <c r="I19" s="206"/>
      <c r="J19" s="206"/>
      <c r="K19" s="206"/>
      <c r="L19" s="206"/>
      <c r="M19" s="206"/>
      <c r="N19" s="206"/>
      <c r="O19" s="206"/>
      <c r="P19" s="206"/>
      <c r="Q19" s="759"/>
      <c r="R19" s="760"/>
      <c r="S19" s="211"/>
    </row>
    <row r="20" spans="2:19" ht="24.95" customHeight="1">
      <c r="B20" s="215"/>
      <c r="C20" s="236" t="s">
        <v>220</v>
      </c>
      <c r="D20" s="216"/>
      <c r="E20" s="229"/>
      <c r="F20" s="229"/>
      <c r="G20" s="229"/>
      <c r="H20" s="206"/>
      <c r="I20" s="206"/>
      <c r="J20" s="206"/>
      <c r="K20" s="206"/>
      <c r="L20" s="206"/>
      <c r="M20" s="206"/>
      <c r="N20" s="206"/>
      <c r="O20" s="206"/>
      <c r="P20" s="206"/>
      <c r="Q20" s="759"/>
      <c r="R20" s="760"/>
      <c r="S20" s="211"/>
    </row>
    <row r="21" spans="2:19" ht="24.95" customHeight="1">
      <c r="B21" s="215"/>
      <c r="C21" s="236" t="s">
        <v>221</v>
      </c>
      <c r="D21" s="216"/>
      <c r="E21" s="229"/>
      <c r="F21" s="229"/>
      <c r="G21" s="229"/>
      <c r="H21" s="206"/>
      <c r="I21" s="206"/>
      <c r="J21" s="206"/>
      <c r="K21" s="206"/>
      <c r="L21" s="206"/>
      <c r="M21" s="206"/>
      <c r="N21" s="206"/>
      <c r="O21" s="206"/>
      <c r="P21" s="206"/>
      <c r="Q21" s="759"/>
      <c r="R21" s="760"/>
      <c r="S21" s="211"/>
    </row>
    <row r="22" spans="2:19" ht="24.95" customHeight="1">
      <c r="B22" s="215"/>
      <c r="C22" s="236" t="s">
        <v>222</v>
      </c>
      <c r="D22" s="216"/>
      <c r="E22" s="229"/>
      <c r="F22" s="229"/>
      <c r="G22" s="229"/>
      <c r="H22" s="206"/>
      <c r="I22" s="206"/>
      <c r="J22" s="206"/>
      <c r="K22" s="206"/>
      <c r="L22" s="206"/>
      <c r="M22" s="206"/>
      <c r="N22" s="206"/>
      <c r="O22" s="206"/>
      <c r="P22" s="206"/>
      <c r="Q22" s="759"/>
      <c r="R22" s="760"/>
      <c r="S22" s="211"/>
    </row>
    <row r="23" spans="2:19" ht="24.95" customHeight="1">
      <c r="B23" s="215"/>
      <c r="C23" s="236" t="s">
        <v>223</v>
      </c>
      <c r="D23" s="216"/>
      <c r="E23" s="229"/>
      <c r="F23" s="229"/>
      <c r="G23" s="229"/>
      <c r="H23" s="206"/>
      <c r="I23" s="206"/>
      <c r="J23" s="206"/>
      <c r="K23" s="206"/>
      <c r="L23" s="206"/>
      <c r="M23" s="206"/>
      <c r="N23" s="206"/>
      <c r="O23" s="206"/>
      <c r="P23" s="206"/>
      <c r="Q23" s="759"/>
      <c r="R23" s="760"/>
      <c r="S23" s="211"/>
    </row>
    <row r="24" spans="2:19" ht="24.95" customHeight="1">
      <c r="B24" s="215"/>
      <c r="C24" s="236" t="s">
        <v>224</v>
      </c>
      <c r="D24" s="216"/>
      <c r="E24" s="229"/>
      <c r="F24" s="229"/>
      <c r="G24" s="229"/>
      <c r="H24" s="206"/>
      <c r="I24" s="206"/>
      <c r="J24" s="206"/>
      <c r="K24" s="206"/>
      <c r="L24" s="206"/>
      <c r="M24" s="206"/>
      <c r="N24" s="206"/>
      <c r="O24" s="206"/>
      <c r="P24" s="206"/>
      <c r="Q24" s="759"/>
      <c r="R24" s="760"/>
      <c r="S24" s="211"/>
    </row>
    <row r="25" spans="2:19" ht="24.95" customHeight="1">
      <c r="B25" s="215"/>
      <c r="C25" s="236" t="s">
        <v>225</v>
      </c>
      <c r="D25" s="216"/>
      <c r="E25" s="229"/>
      <c r="F25" s="229"/>
      <c r="G25" s="229"/>
      <c r="H25" s="206"/>
      <c r="I25" s="206"/>
      <c r="J25" s="206"/>
      <c r="K25" s="206"/>
      <c r="L25" s="206"/>
      <c r="M25" s="206"/>
      <c r="N25" s="206"/>
      <c r="O25" s="206"/>
      <c r="P25" s="206"/>
      <c r="Q25" s="759"/>
      <c r="R25" s="760"/>
      <c r="S25" s="211"/>
    </row>
    <row r="26" spans="2:19" ht="24.95" customHeight="1">
      <c r="B26" s="215"/>
      <c r="C26" s="236" t="s">
        <v>226</v>
      </c>
      <c r="D26" s="216"/>
      <c r="E26" s="229"/>
      <c r="F26" s="229"/>
      <c r="G26" s="229"/>
      <c r="H26" s="206"/>
      <c r="I26" s="206"/>
      <c r="J26" s="206"/>
      <c r="K26" s="206"/>
      <c r="L26" s="206"/>
      <c r="M26" s="206"/>
      <c r="N26" s="206"/>
      <c r="O26" s="206"/>
      <c r="P26" s="206"/>
      <c r="Q26" s="759"/>
      <c r="R26" s="760"/>
      <c r="S26" s="211"/>
    </row>
    <row r="27" spans="2:19" ht="24.95" customHeight="1">
      <c r="B27" s="215"/>
      <c r="C27" s="236" t="s">
        <v>227</v>
      </c>
      <c r="D27" s="216"/>
      <c r="E27" s="229"/>
      <c r="F27" s="229"/>
      <c r="G27" s="229"/>
      <c r="H27" s="206"/>
      <c r="I27" s="206"/>
      <c r="J27" s="206"/>
      <c r="K27" s="206"/>
      <c r="L27" s="206"/>
      <c r="M27" s="206"/>
      <c r="N27" s="206"/>
      <c r="O27" s="206"/>
      <c r="P27" s="206"/>
      <c r="Q27" s="759"/>
      <c r="R27" s="760"/>
      <c r="S27" s="211"/>
    </row>
    <row r="28" spans="2:19" ht="24.95" customHeight="1">
      <c r="B28" s="215"/>
      <c r="C28" s="236" t="s">
        <v>228</v>
      </c>
      <c r="D28" s="216"/>
      <c r="E28" s="229"/>
      <c r="F28" s="229"/>
      <c r="G28" s="229"/>
      <c r="H28" s="206"/>
      <c r="I28" s="206"/>
      <c r="J28" s="206"/>
      <c r="K28" s="206"/>
      <c r="L28" s="206"/>
      <c r="M28" s="206"/>
      <c r="N28" s="206"/>
      <c r="O28" s="206"/>
      <c r="P28" s="206"/>
      <c r="Q28" s="759"/>
      <c r="R28" s="760"/>
      <c r="S28" s="211"/>
    </row>
    <row r="29" spans="2:19" ht="24.95" customHeight="1">
      <c r="B29" s="215"/>
      <c r="C29" s="236" t="s">
        <v>229</v>
      </c>
      <c r="D29" s="216"/>
      <c r="E29" s="229"/>
      <c r="F29" s="229"/>
      <c r="G29" s="229"/>
      <c r="H29" s="206"/>
      <c r="I29" s="206"/>
      <c r="J29" s="206"/>
      <c r="K29" s="206"/>
      <c r="L29" s="206"/>
      <c r="M29" s="206"/>
      <c r="N29" s="206"/>
      <c r="O29" s="206"/>
      <c r="P29" s="206"/>
      <c r="Q29" s="759"/>
      <c r="R29" s="760"/>
      <c r="S29" s="211"/>
    </row>
    <row r="30" spans="2:19" ht="24.95" customHeight="1">
      <c r="B30" s="215"/>
      <c r="C30" s="236" t="s">
        <v>230</v>
      </c>
      <c r="D30" s="216"/>
      <c r="E30" s="229"/>
      <c r="F30" s="229"/>
      <c r="G30" s="229"/>
      <c r="H30" s="206"/>
      <c r="I30" s="206"/>
      <c r="J30" s="206"/>
      <c r="K30" s="206"/>
      <c r="L30" s="206"/>
      <c r="M30" s="206"/>
      <c r="N30" s="206"/>
      <c r="O30" s="206"/>
      <c r="P30" s="206"/>
      <c r="Q30" s="759"/>
      <c r="R30" s="760"/>
      <c r="S30" s="211"/>
    </row>
    <row r="31" spans="2:19" ht="24.95" customHeight="1">
      <c r="B31" s="215"/>
      <c r="C31" s="236" t="s">
        <v>231</v>
      </c>
      <c r="D31" s="216"/>
      <c r="E31" s="229"/>
      <c r="F31" s="229"/>
      <c r="G31" s="229"/>
      <c r="H31" s="206"/>
      <c r="I31" s="206"/>
      <c r="J31" s="206"/>
      <c r="K31" s="206"/>
      <c r="L31" s="206"/>
      <c r="M31" s="206"/>
      <c r="N31" s="206"/>
      <c r="O31" s="206"/>
      <c r="P31" s="206"/>
      <c r="Q31" s="759"/>
      <c r="R31" s="760"/>
      <c r="S31" s="211"/>
    </row>
    <row r="32" spans="2:19" ht="24.95" customHeight="1">
      <c r="B32" s="215"/>
      <c r="C32" s="236" t="s">
        <v>232</v>
      </c>
      <c r="D32" s="216"/>
      <c r="E32" s="229"/>
      <c r="F32" s="229"/>
      <c r="G32" s="229"/>
      <c r="H32" s="206"/>
      <c r="I32" s="206"/>
      <c r="J32" s="206"/>
      <c r="K32" s="206"/>
      <c r="L32" s="206"/>
      <c r="M32" s="206"/>
      <c r="N32" s="206"/>
      <c r="O32" s="206"/>
      <c r="P32" s="206"/>
      <c r="Q32" s="759"/>
      <c r="R32" s="760"/>
      <c r="S32" s="211"/>
    </row>
    <row r="33" spans="2:20" ht="24.95" customHeight="1">
      <c r="B33" s="215"/>
      <c r="C33" s="236" t="s">
        <v>233</v>
      </c>
      <c r="D33" s="216"/>
      <c r="E33" s="229"/>
      <c r="F33" s="229"/>
      <c r="G33" s="229"/>
      <c r="H33" s="206"/>
      <c r="I33" s="206"/>
      <c r="J33" s="206"/>
      <c r="K33" s="206"/>
      <c r="L33" s="206"/>
      <c r="M33" s="206"/>
      <c r="N33" s="206"/>
      <c r="O33" s="206"/>
      <c r="P33" s="206"/>
      <c r="Q33" s="759"/>
      <c r="R33" s="760"/>
      <c r="S33" s="211"/>
    </row>
    <row r="34" spans="2:20" ht="24.95" customHeight="1">
      <c r="B34" s="215"/>
      <c r="C34" s="236" t="s">
        <v>234</v>
      </c>
      <c r="D34" s="216"/>
      <c r="E34" s="229"/>
      <c r="F34" s="229"/>
      <c r="G34" s="229"/>
      <c r="H34" s="206"/>
      <c r="I34" s="206"/>
      <c r="J34" s="206"/>
      <c r="K34" s="206"/>
      <c r="L34" s="206"/>
      <c r="M34" s="206"/>
      <c r="N34" s="206"/>
      <c r="O34" s="206"/>
      <c r="P34" s="206"/>
      <c r="Q34" s="759"/>
      <c r="R34" s="760"/>
      <c r="S34" s="211"/>
    </row>
    <row r="35" spans="2:20" ht="24.95" customHeight="1">
      <c r="B35" s="215"/>
      <c r="C35" s="236" t="s">
        <v>235</v>
      </c>
      <c r="D35" s="216"/>
      <c r="E35" s="229"/>
      <c r="F35" s="229"/>
      <c r="G35" s="229"/>
      <c r="H35" s="206"/>
      <c r="I35" s="206"/>
      <c r="J35" s="206"/>
      <c r="K35" s="206"/>
      <c r="L35" s="206"/>
      <c r="M35" s="206"/>
      <c r="N35" s="206"/>
      <c r="O35" s="206"/>
      <c r="P35" s="206"/>
      <c r="Q35" s="759"/>
      <c r="R35" s="760"/>
      <c r="S35" s="211"/>
    </row>
    <row r="36" spans="2:20" ht="24.95" customHeight="1">
      <c r="B36" s="215"/>
      <c r="C36" s="236" t="s">
        <v>236</v>
      </c>
      <c r="D36" s="216"/>
      <c r="E36" s="229"/>
      <c r="F36" s="231"/>
      <c r="G36" s="229"/>
      <c r="H36" s="206"/>
      <c r="I36" s="206"/>
      <c r="J36" s="206"/>
      <c r="K36" s="206"/>
      <c r="L36" s="206"/>
      <c r="M36" s="206"/>
      <c r="N36" s="206"/>
      <c r="O36" s="206"/>
      <c r="P36" s="206"/>
      <c r="Q36" s="759"/>
      <c r="R36" s="760"/>
      <c r="S36" s="211"/>
    </row>
    <row r="37" spans="2:20" ht="24.95" customHeight="1" thickBot="1">
      <c r="B37" s="217"/>
      <c r="C37" s="237" t="s">
        <v>237</v>
      </c>
      <c r="D37" s="216"/>
      <c r="E37" s="229"/>
      <c r="F37" s="230"/>
      <c r="G37" s="229"/>
      <c r="H37" s="187"/>
      <c r="I37" s="206"/>
      <c r="J37" s="187"/>
      <c r="K37" s="206"/>
      <c r="L37" s="207"/>
      <c r="M37" s="187"/>
      <c r="N37" s="206"/>
      <c r="O37" s="187"/>
      <c r="P37" s="206"/>
      <c r="Q37" s="757"/>
      <c r="R37" s="758"/>
      <c r="S37" s="211"/>
    </row>
    <row r="38" spans="2:20" ht="27.95" customHeight="1" thickBot="1">
      <c r="B38" s="784" t="s">
        <v>359</v>
      </c>
      <c r="C38" s="743"/>
      <c r="D38" s="744"/>
      <c r="E38" s="232">
        <f>SUM(E7:E37)</f>
        <v>0</v>
      </c>
      <c r="F38" s="232">
        <f>SUM(F7:F37)</f>
        <v>0</v>
      </c>
      <c r="G38" s="232">
        <f>SUM(G7:G37)</f>
        <v>0</v>
      </c>
      <c r="H38" s="232">
        <f>SUM(H7:H37)</f>
        <v>0</v>
      </c>
      <c r="I38" s="232">
        <f>SUM(I7:I37)</f>
        <v>0</v>
      </c>
      <c r="J38" s="232">
        <f t="shared" ref="J38:P38" si="0">SUM(J7:J37)</f>
        <v>0</v>
      </c>
      <c r="K38" s="232">
        <f t="shared" si="0"/>
        <v>0</v>
      </c>
      <c r="L38" s="232">
        <f t="shared" si="0"/>
        <v>0</v>
      </c>
      <c r="M38" s="233">
        <f t="shared" si="0"/>
        <v>0</v>
      </c>
      <c r="N38" s="232">
        <f t="shared" si="0"/>
        <v>0</v>
      </c>
      <c r="O38" s="232">
        <f t="shared" si="0"/>
        <v>0</v>
      </c>
      <c r="P38" s="232">
        <f t="shared" si="0"/>
        <v>0</v>
      </c>
      <c r="Q38" s="785"/>
      <c r="R38" s="786"/>
      <c r="S38" s="211"/>
    </row>
    <row r="39" spans="2:20" ht="9.9499999999999993" customHeight="1">
      <c r="B39" s="218"/>
      <c r="C39" s="218"/>
      <c r="D39" s="218"/>
      <c r="E39" s="218"/>
      <c r="F39" s="218"/>
      <c r="G39" s="218"/>
      <c r="H39" s="222"/>
      <c r="I39" s="222"/>
      <c r="J39" s="222"/>
      <c r="K39" s="222"/>
      <c r="L39" s="222"/>
      <c r="M39" s="222"/>
      <c r="N39" s="222"/>
      <c r="O39" s="222"/>
      <c r="P39" s="222"/>
      <c r="Q39" s="222"/>
      <c r="R39" s="222"/>
      <c r="S39" s="211"/>
      <c r="T39" s="211"/>
    </row>
    <row r="40" spans="2:20" ht="18" customHeight="1">
      <c r="B40" s="219"/>
      <c r="C40" s="745"/>
      <c r="D40" s="745"/>
      <c r="E40" s="745"/>
      <c r="F40" s="745"/>
      <c r="G40" s="745"/>
      <c r="H40" s="745"/>
      <c r="I40" s="745"/>
      <c r="J40" s="745"/>
      <c r="K40" s="745"/>
      <c r="L40" s="745"/>
      <c r="M40" s="745"/>
      <c r="N40" s="745"/>
      <c r="O40" s="745"/>
      <c r="P40" s="745"/>
      <c r="Q40" s="745"/>
      <c r="R40" s="225"/>
      <c r="S40" s="211"/>
      <c r="T40" s="211"/>
    </row>
    <row r="41" spans="2:20" ht="15" customHeight="1">
      <c r="B41" s="219"/>
      <c r="H41" s="211"/>
      <c r="I41" s="211"/>
      <c r="J41" s="211"/>
      <c r="K41" s="211"/>
      <c r="L41" s="211"/>
      <c r="M41" s="211"/>
      <c r="N41" s="211"/>
      <c r="O41" s="211"/>
      <c r="P41" s="211"/>
      <c r="Q41" s="211"/>
      <c r="R41" s="211"/>
      <c r="S41" s="211"/>
    </row>
    <row r="42" spans="2:20" ht="15" customHeight="1">
      <c r="B42" s="219"/>
      <c r="H42" s="211"/>
      <c r="I42" s="211"/>
      <c r="J42" s="211"/>
      <c r="K42" s="211"/>
      <c r="L42" s="211"/>
      <c r="M42" s="211"/>
      <c r="N42" s="211"/>
      <c r="O42" s="211"/>
      <c r="P42" s="211"/>
      <c r="Q42" s="211"/>
      <c r="R42" s="211"/>
      <c r="S42" s="211"/>
    </row>
    <row r="43" spans="2:20" ht="15" customHeight="1">
      <c r="B43" s="219"/>
      <c r="C43" s="220"/>
      <c r="D43" s="221"/>
      <c r="E43" s="221"/>
      <c r="F43" s="221"/>
      <c r="G43" s="221"/>
      <c r="H43" s="221"/>
      <c r="I43" s="221"/>
      <c r="J43" s="221"/>
      <c r="K43" s="211"/>
      <c r="L43" s="211"/>
      <c r="M43" s="211"/>
      <c r="N43" s="211"/>
      <c r="O43" s="211"/>
      <c r="P43" s="211"/>
      <c r="Q43" s="211"/>
      <c r="R43" s="211"/>
      <c r="S43" s="211"/>
    </row>
    <row r="44" spans="2:20" ht="15" customHeight="1">
      <c r="B44" s="219"/>
      <c r="H44" s="211"/>
      <c r="I44" s="211"/>
      <c r="J44" s="211"/>
      <c r="K44" s="221"/>
      <c r="L44" s="221"/>
      <c r="M44" s="221"/>
      <c r="N44" s="221"/>
      <c r="O44" s="221"/>
      <c r="P44" s="221"/>
      <c r="Q44" s="211"/>
      <c r="R44" s="211"/>
      <c r="S44" s="211"/>
    </row>
    <row r="45" spans="2:20" ht="15" customHeight="1">
      <c r="B45" s="219"/>
    </row>
    <row r="46" spans="2:20">
      <c r="B46" s="219"/>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M4" sqref="M4:AB4"/>
    </sheetView>
  </sheetViews>
  <sheetFormatPr defaultRowHeight="21" customHeight="1"/>
  <cols>
    <col min="1" max="4" width="3.25" style="277" customWidth="1"/>
    <col min="5" max="12" width="3.25" style="258" customWidth="1"/>
    <col min="13" max="48" width="3.375" style="258" customWidth="1"/>
    <col min="49" max="51" width="3.25" style="258" customWidth="1"/>
    <col min="52" max="52" width="3.625" style="258" customWidth="1"/>
    <col min="53" max="72" width="2.625" style="258" customWidth="1"/>
    <col min="73" max="256" width="9" style="258"/>
    <col min="257" max="268" width="3.25" style="258" customWidth="1"/>
    <col min="269" max="304" width="3.375" style="258" customWidth="1"/>
    <col min="305" max="307" width="3.25" style="258" customWidth="1"/>
    <col min="308" max="308" width="3.625" style="258" customWidth="1"/>
    <col min="309" max="328" width="2.625" style="258" customWidth="1"/>
    <col min="329" max="512" width="9" style="258"/>
    <col min="513" max="524" width="3.25" style="258" customWidth="1"/>
    <col min="525" max="560" width="3.375" style="258" customWidth="1"/>
    <col min="561" max="563" width="3.25" style="258" customWidth="1"/>
    <col min="564" max="564" width="3.625" style="258" customWidth="1"/>
    <col min="565" max="584" width="2.625" style="258" customWidth="1"/>
    <col min="585" max="768" width="9" style="258"/>
    <col min="769" max="780" width="3.25" style="258" customWidth="1"/>
    <col min="781" max="816" width="3.375" style="258" customWidth="1"/>
    <col min="817" max="819" width="3.25" style="258" customWidth="1"/>
    <col min="820" max="820" width="3.625" style="258" customWidth="1"/>
    <col min="821" max="840" width="2.625" style="258" customWidth="1"/>
    <col min="841" max="1024" width="9" style="258"/>
    <col min="1025" max="1036" width="3.25" style="258" customWidth="1"/>
    <col min="1037" max="1072" width="3.375" style="258" customWidth="1"/>
    <col min="1073" max="1075" width="3.25" style="258" customWidth="1"/>
    <col min="1076" max="1076" width="3.625" style="258" customWidth="1"/>
    <col min="1077" max="1096" width="2.625" style="258" customWidth="1"/>
    <col min="1097" max="1280" width="9" style="258"/>
    <col min="1281" max="1292" width="3.25" style="258" customWidth="1"/>
    <col min="1293" max="1328" width="3.375" style="258" customWidth="1"/>
    <col min="1329" max="1331" width="3.25" style="258" customWidth="1"/>
    <col min="1332" max="1332" width="3.625" style="258" customWidth="1"/>
    <col min="1333" max="1352" width="2.625" style="258" customWidth="1"/>
    <col min="1353" max="1536" width="9" style="258"/>
    <col min="1537" max="1548" width="3.25" style="258" customWidth="1"/>
    <col min="1549" max="1584" width="3.375" style="258" customWidth="1"/>
    <col min="1585" max="1587" width="3.25" style="258" customWidth="1"/>
    <col min="1588" max="1588" width="3.625" style="258" customWidth="1"/>
    <col min="1589" max="1608" width="2.625" style="258" customWidth="1"/>
    <col min="1609" max="1792" width="9" style="258"/>
    <col min="1793" max="1804" width="3.25" style="258" customWidth="1"/>
    <col min="1805" max="1840" width="3.375" style="258" customWidth="1"/>
    <col min="1841" max="1843" width="3.25" style="258" customWidth="1"/>
    <col min="1844" max="1844" width="3.625" style="258" customWidth="1"/>
    <col min="1845" max="1864" width="2.625" style="258" customWidth="1"/>
    <col min="1865" max="2048" width="9" style="258"/>
    <col min="2049" max="2060" width="3.25" style="258" customWidth="1"/>
    <col min="2061" max="2096" width="3.375" style="258" customWidth="1"/>
    <col min="2097" max="2099" width="3.25" style="258" customWidth="1"/>
    <col min="2100" max="2100" width="3.625" style="258" customWidth="1"/>
    <col min="2101" max="2120" width="2.625" style="258" customWidth="1"/>
    <col min="2121" max="2304" width="9" style="258"/>
    <col min="2305" max="2316" width="3.25" style="258" customWidth="1"/>
    <col min="2317" max="2352" width="3.375" style="258" customWidth="1"/>
    <col min="2353" max="2355" width="3.25" style="258" customWidth="1"/>
    <col min="2356" max="2356" width="3.625" style="258" customWidth="1"/>
    <col min="2357" max="2376" width="2.625" style="258" customWidth="1"/>
    <col min="2377" max="2560" width="9" style="258"/>
    <col min="2561" max="2572" width="3.25" style="258" customWidth="1"/>
    <col min="2573" max="2608" width="3.375" style="258" customWidth="1"/>
    <col min="2609" max="2611" width="3.25" style="258" customWidth="1"/>
    <col min="2612" max="2612" width="3.625" style="258" customWidth="1"/>
    <col min="2613" max="2632" width="2.625" style="258" customWidth="1"/>
    <col min="2633" max="2816" width="9" style="258"/>
    <col min="2817" max="2828" width="3.25" style="258" customWidth="1"/>
    <col min="2829" max="2864" width="3.375" style="258" customWidth="1"/>
    <col min="2865" max="2867" width="3.25" style="258" customWidth="1"/>
    <col min="2868" max="2868" width="3.625" style="258" customWidth="1"/>
    <col min="2869" max="2888" width="2.625" style="258" customWidth="1"/>
    <col min="2889" max="3072" width="9" style="258"/>
    <col min="3073" max="3084" width="3.25" style="258" customWidth="1"/>
    <col min="3085" max="3120" width="3.375" style="258" customWidth="1"/>
    <col min="3121" max="3123" width="3.25" style="258" customWidth="1"/>
    <col min="3124" max="3124" width="3.625" style="258" customWidth="1"/>
    <col min="3125" max="3144" width="2.625" style="258" customWidth="1"/>
    <col min="3145" max="3328" width="9" style="258"/>
    <col min="3329" max="3340" width="3.25" style="258" customWidth="1"/>
    <col min="3341" max="3376" width="3.375" style="258" customWidth="1"/>
    <col min="3377" max="3379" width="3.25" style="258" customWidth="1"/>
    <col min="3380" max="3380" width="3.625" style="258" customWidth="1"/>
    <col min="3381" max="3400" width="2.625" style="258" customWidth="1"/>
    <col min="3401" max="3584" width="9" style="258"/>
    <col min="3585" max="3596" width="3.25" style="258" customWidth="1"/>
    <col min="3597" max="3632" width="3.375" style="258" customWidth="1"/>
    <col min="3633" max="3635" width="3.25" style="258" customWidth="1"/>
    <col min="3636" max="3636" width="3.625" style="258" customWidth="1"/>
    <col min="3637" max="3656" width="2.625" style="258" customWidth="1"/>
    <col min="3657" max="3840" width="9" style="258"/>
    <col min="3841" max="3852" width="3.25" style="258" customWidth="1"/>
    <col min="3853" max="3888" width="3.375" style="258" customWidth="1"/>
    <col min="3889" max="3891" width="3.25" style="258" customWidth="1"/>
    <col min="3892" max="3892" width="3.625" style="258" customWidth="1"/>
    <col min="3893" max="3912" width="2.625" style="258" customWidth="1"/>
    <col min="3913" max="4096" width="9" style="258"/>
    <col min="4097" max="4108" width="3.25" style="258" customWidth="1"/>
    <col min="4109" max="4144" width="3.375" style="258" customWidth="1"/>
    <col min="4145" max="4147" width="3.25" style="258" customWidth="1"/>
    <col min="4148" max="4148" width="3.625" style="258" customWidth="1"/>
    <col min="4149" max="4168" width="2.625" style="258" customWidth="1"/>
    <col min="4169" max="4352" width="9" style="258"/>
    <col min="4353" max="4364" width="3.25" style="258" customWidth="1"/>
    <col min="4365" max="4400" width="3.375" style="258" customWidth="1"/>
    <col min="4401" max="4403" width="3.25" style="258" customWidth="1"/>
    <col min="4404" max="4404" width="3.625" style="258" customWidth="1"/>
    <col min="4405" max="4424" width="2.625" style="258" customWidth="1"/>
    <col min="4425" max="4608" width="9" style="258"/>
    <col min="4609" max="4620" width="3.25" style="258" customWidth="1"/>
    <col min="4621" max="4656" width="3.375" style="258" customWidth="1"/>
    <col min="4657" max="4659" width="3.25" style="258" customWidth="1"/>
    <col min="4660" max="4660" width="3.625" style="258" customWidth="1"/>
    <col min="4661" max="4680" width="2.625" style="258" customWidth="1"/>
    <col min="4681" max="4864" width="9" style="258"/>
    <col min="4865" max="4876" width="3.25" style="258" customWidth="1"/>
    <col min="4877" max="4912" width="3.375" style="258" customWidth="1"/>
    <col min="4913" max="4915" width="3.25" style="258" customWidth="1"/>
    <col min="4916" max="4916" width="3.625" style="258" customWidth="1"/>
    <col min="4917" max="4936" width="2.625" style="258" customWidth="1"/>
    <col min="4937" max="5120" width="9" style="258"/>
    <col min="5121" max="5132" width="3.25" style="258" customWidth="1"/>
    <col min="5133" max="5168" width="3.375" style="258" customWidth="1"/>
    <col min="5169" max="5171" width="3.25" style="258" customWidth="1"/>
    <col min="5172" max="5172" width="3.625" style="258" customWidth="1"/>
    <col min="5173" max="5192" width="2.625" style="258" customWidth="1"/>
    <col min="5193" max="5376" width="9" style="258"/>
    <col min="5377" max="5388" width="3.25" style="258" customWidth="1"/>
    <col min="5389" max="5424" width="3.375" style="258" customWidth="1"/>
    <col min="5425" max="5427" width="3.25" style="258" customWidth="1"/>
    <col min="5428" max="5428" width="3.625" style="258" customWidth="1"/>
    <col min="5429" max="5448" width="2.625" style="258" customWidth="1"/>
    <col min="5449" max="5632" width="9" style="258"/>
    <col min="5633" max="5644" width="3.25" style="258" customWidth="1"/>
    <col min="5645" max="5680" width="3.375" style="258" customWidth="1"/>
    <col min="5681" max="5683" width="3.25" style="258" customWidth="1"/>
    <col min="5684" max="5684" width="3.625" style="258" customWidth="1"/>
    <col min="5685" max="5704" width="2.625" style="258" customWidth="1"/>
    <col min="5705" max="5888" width="9" style="258"/>
    <col min="5889" max="5900" width="3.25" style="258" customWidth="1"/>
    <col min="5901" max="5936" width="3.375" style="258" customWidth="1"/>
    <col min="5937" max="5939" width="3.25" style="258" customWidth="1"/>
    <col min="5940" max="5940" width="3.625" style="258" customWidth="1"/>
    <col min="5941" max="5960" width="2.625" style="258" customWidth="1"/>
    <col min="5961" max="6144" width="9" style="258"/>
    <col min="6145" max="6156" width="3.25" style="258" customWidth="1"/>
    <col min="6157" max="6192" width="3.375" style="258" customWidth="1"/>
    <col min="6193" max="6195" width="3.25" style="258" customWidth="1"/>
    <col min="6196" max="6196" width="3.625" style="258" customWidth="1"/>
    <col min="6197" max="6216" width="2.625" style="258" customWidth="1"/>
    <col min="6217" max="6400" width="9" style="258"/>
    <col min="6401" max="6412" width="3.25" style="258" customWidth="1"/>
    <col min="6413" max="6448" width="3.375" style="258" customWidth="1"/>
    <col min="6449" max="6451" width="3.25" style="258" customWidth="1"/>
    <col min="6452" max="6452" width="3.625" style="258" customWidth="1"/>
    <col min="6453" max="6472" width="2.625" style="258" customWidth="1"/>
    <col min="6473" max="6656" width="9" style="258"/>
    <col min="6657" max="6668" width="3.25" style="258" customWidth="1"/>
    <col min="6669" max="6704" width="3.375" style="258" customWidth="1"/>
    <col min="6705" max="6707" width="3.25" style="258" customWidth="1"/>
    <col min="6708" max="6708" width="3.625" style="258" customWidth="1"/>
    <col min="6709" max="6728" width="2.625" style="258" customWidth="1"/>
    <col min="6729" max="6912" width="9" style="258"/>
    <col min="6913" max="6924" width="3.25" style="258" customWidth="1"/>
    <col min="6925" max="6960" width="3.375" style="258" customWidth="1"/>
    <col min="6961" max="6963" width="3.25" style="258" customWidth="1"/>
    <col min="6964" max="6964" width="3.625" style="258" customWidth="1"/>
    <col min="6965" max="6984" width="2.625" style="258" customWidth="1"/>
    <col min="6985" max="7168" width="9" style="258"/>
    <col min="7169" max="7180" width="3.25" style="258" customWidth="1"/>
    <col min="7181" max="7216" width="3.375" style="258" customWidth="1"/>
    <col min="7217" max="7219" width="3.25" style="258" customWidth="1"/>
    <col min="7220" max="7220" width="3.625" style="258" customWidth="1"/>
    <col min="7221" max="7240" width="2.625" style="258" customWidth="1"/>
    <col min="7241" max="7424" width="9" style="258"/>
    <col min="7425" max="7436" width="3.25" style="258" customWidth="1"/>
    <col min="7437" max="7472" width="3.375" style="258" customWidth="1"/>
    <col min="7473" max="7475" width="3.25" style="258" customWidth="1"/>
    <col min="7476" max="7476" width="3.625" style="258" customWidth="1"/>
    <col min="7477" max="7496" width="2.625" style="258" customWidth="1"/>
    <col min="7497" max="7680" width="9" style="258"/>
    <col min="7681" max="7692" width="3.25" style="258" customWidth="1"/>
    <col min="7693" max="7728" width="3.375" style="258" customWidth="1"/>
    <col min="7729" max="7731" width="3.25" style="258" customWidth="1"/>
    <col min="7732" max="7732" width="3.625" style="258" customWidth="1"/>
    <col min="7733" max="7752" width="2.625" style="258" customWidth="1"/>
    <col min="7753" max="7936" width="9" style="258"/>
    <col min="7937" max="7948" width="3.25" style="258" customWidth="1"/>
    <col min="7949" max="7984" width="3.375" style="258" customWidth="1"/>
    <col min="7985" max="7987" width="3.25" style="258" customWidth="1"/>
    <col min="7988" max="7988" width="3.625" style="258" customWidth="1"/>
    <col min="7989" max="8008" width="2.625" style="258" customWidth="1"/>
    <col min="8009" max="8192" width="9" style="258"/>
    <col min="8193" max="8204" width="3.25" style="258" customWidth="1"/>
    <col min="8205" max="8240" width="3.375" style="258" customWidth="1"/>
    <col min="8241" max="8243" width="3.25" style="258" customWidth="1"/>
    <col min="8244" max="8244" width="3.625" style="258" customWidth="1"/>
    <col min="8245" max="8264" width="2.625" style="258" customWidth="1"/>
    <col min="8265" max="8448" width="9" style="258"/>
    <col min="8449" max="8460" width="3.25" style="258" customWidth="1"/>
    <col min="8461" max="8496" width="3.375" style="258" customWidth="1"/>
    <col min="8497" max="8499" width="3.25" style="258" customWidth="1"/>
    <col min="8500" max="8500" width="3.625" style="258" customWidth="1"/>
    <col min="8501" max="8520" width="2.625" style="258" customWidth="1"/>
    <col min="8521" max="8704" width="9" style="258"/>
    <col min="8705" max="8716" width="3.25" style="258" customWidth="1"/>
    <col min="8717" max="8752" width="3.375" style="258" customWidth="1"/>
    <col min="8753" max="8755" width="3.25" style="258" customWidth="1"/>
    <col min="8756" max="8756" width="3.625" style="258" customWidth="1"/>
    <col min="8757" max="8776" width="2.625" style="258" customWidth="1"/>
    <col min="8777" max="8960" width="9" style="258"/>
    <col min="8961" max="8972" width="3.25" style="258" customWidth="1"/>
    <col min="8973" max="9008" width="3.375" style="258" customWidth="1"/>
    <col min="9009" max="9011" width="3.25" style="258" customWidth="1"/>
    <col min="9012" max="9012" width="3.625" style="258" customWidth="1"/>
    <col min="9013" max="9032" width="2.625" style="258" customWidth="1"/>
    <col min="9033" max="9216" width="9" style="258"/>
    <col min="9217" max="9228" width="3.25" style="258" customWidth="1"/>
    <col min="9229" max="9264" width="3.375" style="258" customWidth="1"/>
    <col min="9265" max="9267" width="3.25" style="258" customWidth="1"/>
    <col min="9268" max="9268" width="3.625" style="258" customWidth="1"/>
    <col min="9269" max="9288" width="2.625" style="258" customWidth="1"/>
    <col min="9289" max="9472" width="9" style="258"/>
    <col min="9473" max="9484" width="3.25" style="258" customWidth="1"/>
    <col min="9485" max="9520" width="3.375" style="258" customWidth="1"/>
    <col min="9521" max="9523" width="3.25" style="258" customWidth="1"/>
    <col min="9524" max="9524" width="3.625" style="258" customWidth="1"/>
    <col min="9525" max="9544" width="2.625" style="258" customWidth="1"/>
    <col min="9545" max="9728" width="9" style="258"/>
    <col min="9729" max="9740" width="3.25" style="258" customWidth="1"/>
    <col min="9741" max="9776" width="3.375" style="258" customWidth="1"/>
    <col min="9777" max="9779" width="3.25" style="258" customWidth="1"/>
    <col min="9780" max="9780" width="3.625" style="258" customWidth="1"/>
    <col min="9781" max="9800" width="2.625" style="258" customWidth="1"/>
    <col min="9801" max="9984" width="9" style="258"/>
    <col min="9985" max="9996" width="3.25" style="258" customWidth="1"/>
    <col min="9997" max="10032" width="3.375" style="258" customWidth="1"/>
    <col min="10033" max="10035" width="3.25" style="258" customWidth="1"/>
    <col min="10036" max="10036" width="3.625" style="258" customWidth="1"/>
    <col min="10037" max="10056" width="2.625" style="258" customWidth="1"/>
    <col min="10057" max="10240" width="9" style="258"/>
    <col min="10241" max="10252" width="3.25" style="258" customWidth="1"/>
    <col min="10253" max="10288" width="3.375" style="258" customWidth="1"/>
    <col min="10289" max="10291" width="3.25" style="258" customWidth="1"/>
    <col min="10292" max="10292" width="3.625" style="258" customWidth="1"/>
    <col min="10293" max="10312" width="2.625" style="258" customWidth="1"/>
    <col min="10313" max="10496" width="9" style="258"/>
    <col min="10497" max="10508" width="3.25" style="258" customWidth="1"/>
    <col min="10509" max="10544" width="3.375" style="258" customWidth="1"/>
    <col min="10545" max="10547" width="3.25" style="258" customWidth="1"/>
    <col min="10548" max="10548" width="3.625" style="258" customWidth="1"/>
    <col min="10549" max="10568" width="2.625" style="258" customWidth="1"/>
    <col min="10569" max="10752" width="9" style="258"/>
    <col min="10753" max="10764" width="3.25" style="258" customWidth="1"/>
    <col min="10765" max="10800" width="3.375" style="258" customWidth="1"/>
    <col min="10801" max="10803" width="3.25" style="258" customWidth="1"/>
    <col min="10804" max="10804" width="3.625" style="258" customWidth="1"/>
    <col min="10805" max="10824" width="2.625" style="258" customWidth="1"/>
    <col min="10825" max="11008" width="9" style="258"/>
    <col min="11009" max="11020" width="3.25" style="258" customWidth="1"/>
    <col min="11021" max="11056" width="3.375" style="258" customWidth="1"/>
    <col min="11057" max="11059" width="3.25" style="258" customWidth="1"/>
    <col min="11060" max="11060" width="3.625" style="258" customWidth="1"/>
    <col min="11061" max="11080" width="2.625" style="258" customWidth="1"/>
    <col min="11081" max="11264" width="9" style="258"/>
    <col min="11265" max="11276" width="3.25" style="258" customWidth="1"/>
    <col min="11277" max="11312" width="3.375" style="258" customWidth="1"/>
    <col min="11313" max="11315" width="3.25" style="258" customWidth="1"/>
    <col min="11316" max="11316" width="3.625" style="258" customWidth="1"/>
    <col min="11317" max="11336" width="2.625" style="258" customWidth="1"/>
    <col min="11337" max="11520" width="9" style="258"/>
    <col min="11521" max="11532" width="3.25" style="258" customWidth="1"/>
    <col min="11533" max="11568" width="3.375" style="258" customWidth="1"/>
    <col min="11569" max="11571" width="3.25" style="258" customWidth="1"/>
    <col min="11572" max="11572" width="3.625" style="258" customWidth="1"/>
    <col min="11573" max="11592" width="2.625" style="258" customWidth="1"/>
    <col min="11593" max="11776" width="9" style="258"/>
    <col min="11777" max="11788" width="3.25" style="258" customWidth="1"/>
    <col min="11789" max="11824" width="3.375" style="258" customWidth="1"/>
    <col min="11825" max="11827" width="3.25" style="258" customWidth="1"/>
    <col min="11828" max="11828" width="3.625" style="258" customWidth="1"/>
    <col min="11829" max="11848" width="2.625" style="258" customWidth="1"/>
    <col min="11849" max="12032" width="9" style="258"/>
    <col min="12033" max="12044" width="3.25" style="258" customWidth="1"/>
    <col min="12045" max="12080" width="3.375" style="258" customWidth="1"/>
    <col min="12081" max="12083" width="3.25" style="258" customWidth="1"/>
    <col min="12084" max="12084" width="3.625" style="258" customWidth="1"/>
    <col min="12085" max="12104" width="2.625" style="258" customWidth="1"/>
    <col min="12105" max="12288" width="9" style="258"/>
    <col min="12289" max="12300" width="3.25" style="258" customWidth="1"/>
    <col min="12301" max="12336" width="3.375" style="258" customWidth="1"/>
    <col min="12337" max="12339" width="3.25" style="258" customWidth="1"/>
    <col min="12340" max="12340" width="3.625" style="258" customWidth="1"/>
    <col min="12341" max="12360" width="2.625" style="258" customWidth="1"/>
    <col min="12361" max="12544" width="9" style="258"/>
    <col min="12545" max="12556" width="3.25" style="258" customWidth="1"/>
    <col min="12557" max="12592" width="3.375" style="258" customWidth="1"/>
    <col min="12593" max="12595" width="3.25" style="258" customWidth="1"/>
    <col min="12596" max="12596" width="3.625" style="258" customWidth="1"/>
    <col min="12597" max="12616" width="2.625" style="258" customWidth="1"/>
    <col min="12617" max="12800" width="9" style="258"/>
    <col min="12801" max="12812" width="3.25" style="258" customWidth="1"/>
    <col min="12813" max="12848" width="3.375" style="258" customWidth="1"/>
    <col min="12849" max="12851" width="3.25" style="258" customWidth="1"/>
    <col min="12852" max="12852" width="3.625" style="258" customWidth="1"/>
    <col min="12853" max="12872" width="2.625" style="258" customWidth="1"/>
    <col min="12873" max="13056" width="9" style="258"/>
    <col min="13057" max="13068" width="3.25" style="258" customWidth="1"/>
    <col min="13069" max="13104" width="3.375" style="258" customWidth="1"/>
    <col min="13105" max="13107" width="3.25" style="258" customWidth="1"/>
    <col min="13108" max="13108" width="3.625" style="258" customWidth="1"/>
    <col min="13109" max="13128" width="2.625" style="258" customWidth="1"/>
    <col min="13129" max="13312" width="9" style="258"/>
    <col min="13313" max="13324" width="3.25" style="258" customWidth="1"/>
    <col min="13325" max="13360" width="3.375" style="258" customWidth="1"/>
    <col min="13361" max="13363" width="3.25" style="258" customWidth="1"/>
    <col min="13364" max="13364" width="3.625" style="258" customWidth="1"/>
    <col min="13365" max="13384" width="2.625" style="258" customWidth="1"/>
    <col min="13385" max="13568" width="9" style="258"/>
    <col min="13569" max="13580" width="3.25" style="258" customWidth="1"/>
    <col min="13581" max="13616" width="3.375" style="258" customWidth="1"/>
    <col min="13617" max="13619" width="3.25" style="258" customWidth="1"/>
    <col min="13620" max="13620" width="3.625" style="258" customWidth="1"/>
    <col min="13621" max="13640" width="2.625" style="258" customWidth="1"/>
    <col min="13641" max="13824" width="9" style="258"/>
    <col min="13825" max="13836" width="3.25" style="258" customWidth="1"/>
    <col min="13837" max="13872" width="3.375" style="258" customWidth="1"/>
    <col min="13873" max="13875" width="3.25" style="258" customWidth="1"/>
    <col min="13876" max="13876" width="3.625" style="258" customWidth="1"/>
    <col min="13877" max="13896" width="2.625" style="258" customWidth="1"/>
    <col min="13897" max="14080" width="9" style="258"/>
    <col min="14081" max="14092" width="3.25" style="258" customWidth="1"/>
    <col min="14093" max="14128" width="3.375" style="258" customWidth="1"/>
    <col min="14129" max="14131" width="3.25" style="258" customWidth="1"/>
    <col min="14132" max="14132" width="3.625" style="258" customWidth="1"/>
    <col min="14133" max="14152" width="2.625" style="258" customWidth="1"/>
    <col min="14153" max="14336" width="9" style="258"/>
    <col min="14337" max="14348" width="3.25" style="258" customWidth="1"/>
    <col min="14349" max="14384" width="3.375" style="258" customWidth="1"/>
    <col min="14385" max="14387" width="3.25" style="258" customWidth="1"/>
    <col min="14388" max="14388" width="3.625" style="258" customWidth="1"/>
    <col min="14389" max="14408" width="2.625" style="258" customWidth="1"/>
    <col min="14409" max="14592" width="9" style="258"/>
    <col min="14593" max="14604" width="3.25" style="258" customWidth="1"/>
    <col min="14605" max="14640" width="3.375" style="258" customWidth="1"/>
    <col min="14641" max="14643" width="3.25" style="258" customWidth="1"/>
    <col min="14644" max="14644" width="3.625" style="258" customWidth="1"/>
    <col min="14645" max="14664" width="2.625" style="258" customWidth="1"/>
    <col min="14665" max="14848" width="9" style="258"/>
    <col min="14849" max="14860" width="3.25" style="258" customWidth="1"/>
    <col min="14861" max="14896" width="3.375" style="258" customWidth="1"/>
    <col min="14897" max="14899" width="3.25" style="258" customWidth="1"/>
    <col min="14900" max="14900" width="3.625" style="258" customWidth="1"/>
    <col min="14901" max="14920" width="2.625" style="258" customWidth="1"/>
    <col min="14921" max="15104" width="9" style="258"/>
    <col min="15105" max="15116" width="3.25" style="258" customWidth="1"/>
    <col min="15117" max="15152" width="3.375" style="258" customWidth="1"/>
    <col min="15153" max="15155" width="3.25" style="258" customWidth="1"/>
    <col min="15156" max="15156" width="3.625" style="258" customWidth="1"/>
    <col min="15157" max="15176" width="2.625" style="258" customWidth="1"/>
    <col min="15177" max="15360" width="9" style="258"/>
    <col min="15361" max="15372" width="3.25" style="258" customWidth="1"/>
    <col min="15373" max="15408" width="3.375" style="258" customWidth="1"/>
    <col min="15409" max="15411" width="3.25" style="258" customWidth="1"/>
    <col min="15412" max="15412" width="3.625" style="258" customWidth="1"/>
    <col min="15413" max="15432" width="2.625" style="258" customWidth="1"/>
    <col min="15433" max="15616" width="9" style="258"/>
    <col min="15617" max="15628" width="3.25" style="258" customWidth="1"/>
    <col min="15629" max="15664" width="3.375" style="258" customWidth="1"/>
    <col min="15665" max="15667" width="3.25" style="258" customWidth="1"/>
    <col min="15668" max="15668" width="3.625" style="258" customWidth="1"/>
    <col min="15669" max="15688" width="2.625" style="258" customWidth="1"/>
    <col min="15689" max="15872" width="9" style="258"/>
    <col min="15873" max="15884" width="3.25" style="258" customWidth="1"/>
    <col min="15885" max="15920" width="3.375" style="258" customWidth="1"/>
    <col min="15921" max="15923" width="3.25" style="258" customWidth="1"/>
    <col min="15924" max="15924" width="3.625" style="258" customWidth="1"/>
    <col min="15925" max="15944" width="2.625" style="258" customWidth="1"/>
    <col min="15945" max="16128" width="9" style="258"/>
    <col min="16129" max="16140" width="3.25" style="258" customWidth="1"/>
    <col min="16141" max="16176" width="3.375" style="258" customWidth="1"/>
    <col min="16177" max="16179" width="3.25" style="258" customWidth="1"/>
    <col min="16180" max="16180" width="3.625" style="258" customWidth="1"/>
    <col min="16181" max="16200" width="2.625" style="258" customWidth="1"/>
    <col min="16201" max="16384" width="9" style="258"/>
  </cols>
  <sheetData>
    <row r="1" spans="1:64" s="186" customFormat="1" ht="21" customHeight="1">
      <c r="A1" s="211"/>
      <c r="B1" s="775" t="s">
        <v>360</v>
      </c>
      <c r="C1" s="775"/>
      <c r="D1" s="775"/>
      <c r="E1" s="775"/>
      <c r="F1" s="775"/>
      <c r="G1" s="775"/>
      <c r="H1" s="775"/>
      <c r="I1" s="775"/>
      <c r="J1" s="775"/>
      <c r="K1" s="775"/>
      <c r="L1" s="775"/>
      <c r="M1" s="775"/>
      <c r="N1" s="775"/>
      <c r="O1" s="775"/>
      <c r="P1" s="775"/>
      <c r="Q1" s="775"/>
      <c r="R1" s="775"/>
      <c r="S1" s="185"/>
      <c r="T1" s="185"/>
      <c r="U1" s="185"/>
      <c r="V1" s="185"/>
      <c r="W1" s="185"/>
      <c r="X1" s="185"/>
      <c r="Y1" s="185"/>
      <c r="Z1" s="185"/>
      <c r="AA1" s="185"/>
      <c r="AB1" s="185"/>
      <c r="AC1" s="185"/>
      <c r="AD1" s="185"/>
      <c r="AE1" s="185"/>
    </row>
    <row r="2" spans="1:64" ht="15.75" customHeight="1">
      <c r="A2" s="846" t="s">
        <v>366</v>
      </c>
      <c r="B2" s="846"/>
      <c r="C2" s="846"/>
      <c r="D2" s="846"/>
      <c r="E2" s="846"/>
      <c r="F2" s="846"/>
      <c r="G2" s="846"/>
      <c r="H2" s="846"/>
      <c r="I2" s="846"/>
      <c r="J2" s="846"/>
      <c r="K2" s="846"/>
      <c r="L2" s="846"/>
      <c r="M2" s="846"/>
      <c r="N2" s="846"/>
      <c r="O2" s="846"/>
      <c r="P2" s="846"/>
      <c r="Q2" s="846"/>
      <c r="R2" s="846"/>
      <c r="S2" s="846"/>
      <c r="T2" s="846"/>
      <c r="U2" s="846"/>
      <c r="V2" s="846"/>
      <c r="W2" s="846"/>
      <c r="X2" s="846"/>
      <c r="Y2" s="846"/>
      <c r="Z2" s="846"/>
      <c r="AA2" s="846"/>
      <c r="AB2" s="846"/>
      <c r="AC2" s="846"/>
      <c r="AD2" s="846"/>
      <c r="AE2" s="846"/>
      <c r="AF2" s="846"/>
      <c r="AG2" s="846"/>
      <c r="AH2" s="846"/>
      <c r="AI2" s="846"/>
      <c r="AJ2" s="846"/>
      <c r="AK2" s="846"/>
      <c r="AL2" s="846"/>
      <c r="AM2" s="846"/>
      <c r="AN2" s="846"/>
      <c r="AO2" s="846"/>
      <c r="AP2" s="846"/>
      <c r="AQ2" s="846"/>
      <c r="AR2" s="846"/>
      <c r="AS2" s="846"/>
      <c r="AT2" s="846"/>
      <c r="AU2" s="846"/>
      <c r="AV2" s="846"/>
      <c r="AW2" s="846"/>
      <c r="AX2" s="846"/>
      <c r="AY2" s="846"/>
      <c r="AZ2" s="846"/>
      <c r="BA2" s="846"/>
      <c r="BB2" s="257"/>
      <c r="BC2" s="257"/>
      <c r="BD2" s="257"/>
      <c r="BE2" s="257"/>
    </row>
    <row r="3" spans="1:64" s="4" customFormat="1" ht="60" customHeight="1" thickBot="1">
      <c r="A3" s="881" t="s">
        <v>278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c r="AW3" s="882"/>
      <c r="AX3" s="882"/>
      <c r="AY3" s="882"/>
      <c r="AZ3" s="882"/>
    </row>
    <row r="4" spans="1:64" s="4" customFormat="1" ht="21" customHeight="1" thickBot="1">
      <c r="A4" s="811" t="s">
        <v>6</v>
      </c>
      <c r="B4" s="810"/>
      <c r="C4" s="810"/>
      <c r="D4" s="810"/>
      <c r="E4" s="810"/>
      <c r="F4" s="810"/>
      <c r="G4" s="810"/>
      <c r="H4" s="810"/>
      <c r="I4" s="810"/>
      <c r="J4" s="810"/>
      <c r="K4" s="810"/>
      <c r="L4" s="847"/>
      <c r="M4" s="883" t="s">
        <v>614</v>
      </c>
      <c r="N4" s="884"/>
      <c r="O4" s="884"/>
      <c r="P4" s="884"/>
      <c r="Q4" s="884"/>
      <c r="R4" s="884"/>
      <c r="S4" s="884"/>
      <c r="T4" s="884"/>
      <c r="U4" s="884"/>
      <c r="V4" s="884"/>
      <c r="W4" s="884"/>
      <c r="X4" s="884"/>
      <c r="Y4" s="884"/>
      <c r="Z4" s="884"/>
      <c r="AA4" s="884"/>
      <c r="AB4" s="885"/>
      <c r="AC4" s="851" t="s">
        <v>279</v>
      </c>
      <c r="AD4" s="852"/>
      <c r="AE4" s="852"/>
      <c r="AF4" s="852"/>
      <c r="AG4" s="852"/>
      <c r="AH4" s="852"/>
      <c r="AI4" s="852"/>
      <c r="AJ4" s="852"/>
      <c r="AK4" s="886"/>
      <c r="AL4" s="887"/>
      <c r="AM4" s="887"/>
      <c r="AN4" s="887"/>
      <c r="AO4" s="887"/>
      <c r="AP4" s="887"/>
      <c r="AQ4" s="887"/>
      <c r="AR4" s="887"/>
      <c r="AS4" s="887"/>
      <c r="AT4" s="887"/>
      <c r="AU4" s="887"/>
      <c r="AV4" s="887"/>
      <c r="AW4" s="887"/>
      <c r="AX4" s="887"/>
      <c r="AY4" s="887"/>
      <c r="AZ4" s="888"/>
    </row>
    <row r="5" spans="1:64" s="260" customFormat="1" ht="21" customHeight="1" thickBot="1">
      <c r="A5" s="841" t="s">
        <v>340</v>
      </c>
      <c r="B5" s="842"/>
      <c r="C5" s="842"/>
      <c r="D5" s="842"/>
      <c r="E5" s="842"/>
      <c r="F5" s="843">
        <v>6</v>
      </c>
      <c r="G5" s="843"/>
      <c r="H5" s="844" t="s">
        <v>280</v>
      </c>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4"/>
      <c r="AL5" s="844"/>
      <c r="AM5" s="844"/>
      <c r="AN5" s="844"/>
      <c r="AO5" s="844"/>
      <c r="AP5" s="844"/>
      <c r="AQ5" s="844"/>
      <c r="AR5" s="844"/>
      <c r="AS5" s="844"/>
      <c r="AT5" s="844"/>
      <c r="AU5" s="844"/>
      <c r="AV5" s="844"/>
      <c r="AW5" s="844"/>
      <c r="AX5" s="844"/>
      <c r="AY5" s="844"/>
      <c r="AZ5" s="845"/>
      <c r="BA5" s="259"/>
      <c r="BB5" s="259"/>
      <c r="BC5" s="259"/>
      <c r="BD5" s="259"/>
      <c r="BE5" s="259"/>
    </row>
    <row r="6" spans="1:64" s="260" customFormat="1" ht="21" customHeight="1">
      <c r="A6" s="323"/>
      <c r="B6" s="324"/>
      <c r="C6" s="324"/>
      <c r="D6" s="324"/>
      <c r="E6" s="324"/>
      <c r="F6" s="324"/>
      <c r="G6" s="324"/>
      <c r="H6" s="324"/>
      <c r="I6" s="324"/>
      <c r="J6" s="324"/>
      <c r="K6" s="324"/>
      <c r="L6" s="261"/>
      <c r="M6" s="836" t="s">
        <v>281</v>
      </c>
      <c r="N6" s="836"/>
      <c r="O6" s="836"/>
      <c r="P6" s="836" t="s">
        <v>282</v>
      </c>
      <c r="Q6" s="836"/>
      <c r="R6" s="836"/>
      <c r="S6" s="836" t="s">
        <v>283</v>
      </c>
      <c r="T6" s="836"/>
      <c r="U6" s="836"/>
      <c r="V6" s="836" t="s">
        <v>284</v>
      </c>
      <c r="W6" s="836"/>
      <c r="X6" s="836"/>
      <c r="Y6" s="836" t="s">
        <v>285</v>
      </c>
      <c r="Z6" s="836"/>
      <c r="AA6" s="836"/>
      <c r="AB6" s="836" t="s">
        <v>286</v>
      </c>
      <c r="AC6" s="836"/>
      <c r="AD6" s="836"/>
      <c r="AE6" s="836" t="s">
        <v>287</v>
      </c>
      <c r="AF6" s="836"/>
      <c r="AG6" s="836"/>
      <c r="AH6" s="836" t="s">
        <v>288</v>
      </c>
      <c r="AI6" s="836"/>
      <c r="AJ6" s="836"/>
      <c r="AK6" s="836" t="s">
        <v>289</v>
      </c>
      <c r="AL6" s="836"/>
      <c r="AM6" s="836"/>
      <c r="AN6" s="836" t="s">
        <v>290</v>
      </c>
      <c r="AO6" s="836"/>
      <c r="AP6" s="836"/>
      <c r="AQ6" s="836" t="s">
        <v>291</v>
      </c>
      <c r="AR6" s="836"/>
      <c r="AS6" s="836"/>
      <c r="AT6" s="836" t="s">
        <v>292</v>
      </c>
      <c r="AU6" s="836"/>
      <c r="AV6" s="837"/>
      <c r="AW6" s="838" t="s">
        <v>293</v>
      </c>
      <c r="AX6" s="839"/>
      <c r="AY6" s="839"/>
      <c r="AZ6" s="840"/>
      <c r="BA6" s="259"/>
      <c r="BB6" s="259"/>
      <c r="BC6" s="259"/>
      <c r="BD6" s="259"/>
      <c r="BE6" s="259"/>
    </row>
    <row r="7" spans="1:64" s="260" customFormat="1" ht="21" customHeight="1">
      <c r="A7" s="833" t="s">
        <v>294</v>
      </c>
      <c r="B7" s="834"/>
      <c r="C7" s="834"/>
      <c r="D7" s="834"/>
      <c r="E7" s="834"/>
      <c r="F7" s="834"/>
      <c r="G7" s="834"/>
      <c r="H7" s="834"/>
      <c r="I7" s="834"/>
      <c r="J7" s="834"/>
      <c r="K7" s="834"/>
      <c r="L7" s="835"/>
      <c r="M7" s="879"/>
      <c r="N7" s="880"/>
      <c r="O7" s="261" t="s">
        <v>94</v>
      </c>
      <c r="P7" s="879"/>
      <c r="Q7" s="880"/>
      <c r="R7" s="261" t="s">
        <v>94</v>
      </c>
      <c r="S7" s="879"/>
      <c r="T7" s="880"/>
      <c r="U7" s="261" t="s">
        <v>94</v>
      </c>
      <c r="V7" s="879"/>
      <c r="W7" s="880"/>
      <c r="X7" s="261" t="s">
        <v>94</v>
      </c>
      <c r="Y7" s="879"/>
      <c r="Z7" s="880"/>
      <c r="AA7" s="261" t="s">
        <v>94</v>
      </c>
      <c r="AB7" s="879"/>
      <c r="AC7" s="880"/>
      <c r="AD7" s="261" t="s">
        <v>94</v>
      </c>
      <c r="AE7" s="879"/>
      <c r="AF7" s="880"/>
      <c r="AG7" s="261" t="s">
        <v>94</v>
      </c>
      <c r="AH7" s="879"/>
      <c r="AI7" s="880"/>
      <c r="AJ7" s="261" t="s">
        <v>94</v>
      </c>
      <c r="AK7" s="879"/>
      <c r="AL7" s="880"/>
      <c r="AM7" s="261" t="s">
        <v>94</v>
      </c>
      <c r="AN7" s="879"/>
      <c r="AO7" s="880"/>
      <c r="AP7" s="261" t="s">
        <v>94</v>
      </c>
      <c r="AQ7" s="879"/>
      <c r="AR7" s="880"/>
      <c r="AS7" s="261" t="s">
        <v>94</v>
      </c>
      <c r="AT7" s="879"/>
      <c r="AU7" s="880"/>
      <c r="AV7" s="324" t="s">
        <v>94</v>
      </c>
      <c r="AW7" s="831">
        <f t="shared" ref="AW7:AW13" si="0">M7+P7+S7+V7+Y7+AB7+AE7+AH7+AK7+AN7+AQ7+AT7</f>
        <v>0</v>
      </c>
      <c r="AX7" s="830"/>
      <c r="AY7" s="830"/>
      <c r="AZ7" s="262" t="s">
        <v>94</v>
      </c>
      <c r="BA7" s="259"/>
      <c r="BB7" s="259"/>
      <c r="BC7" s="259"/>
      <c r="BD7" s="259"/>
      <c r="BE7" s="259"/>
    </row>
    <row r="8" spans="1:64" s="260" customFormat="1" ht="21" customHeight="1">
      <c r="A8" s="832" t="s">
        <v>295</v>
      </c>
      <c r="B8" s="798"/>
      <c r="C8" s="798"/>
      <c r="D8" s="798"/>
      <c r="E8" s="798"/>
      <c r="F8" s="798"/>
      <c r="G8" s="798"/>
      <c r="H8" s="798"/>
      <c r="I8" s="798"/>
      <c r="J8" s="798"/>
      <c r="K8" s="798"/>
      <c r="L8" s="799"/>
      <c r="M8" s="879"/>
      <c r="N8" s="880"/>
      <c r="O8" s="261" t="s">
        <v>94</v>
      </c>
      <c r="P8" s="879"/>
      <c r="Q8" s="880"/>
      <c r="R8" s="261" t="s">
        <v>94</v>
      </c>
      <c r="S8" s="879"/>
      <c r="T8" s="880"/>
      <c r="U8" s="261" t="s">
        <v>94</v>
      </c>
      <c r="V8" s="879"/>
      <c r="W8" s="880"/>
      <c r="X8" s="261" t="s">
        <v>94</v>
      </c>
      <c r="Y8" s="879"/>
      <c r="Z8" s="880"/>
      <c r="AA8" s="261" t="s">
        <v>94</v>
      </c>
      <c r="AB8" s="879"/>
      <c r="AC8" s="880"/>
      <c r="AD8" s="261" t="s">
        <v>94</v>
      </c>
      <c r="AE8" s="879"/>
      <c r="AF8" s="880"/>
      <c r="AG8" s="261" t="s">
        <v>94</v>
      </c>
      <c r="AH8" s="879"/>
      <c r="AI8" s="880"/>
      <c r="AJ8" s="261" t="s">
        <v>94</v>
      </c>
      <c r="AK8" s="879"/>
      <c r="AL8" s="880"/>
      <c r="AM8" s="261" t="s">
        <v>94</v>
      </c>
      <c r="AN8" s="879"/>
      <c r="AO8" s="880"/>
      <c r="AP8" s="261" t="s">
        <v>94</v>
      </c>
      <c r="AQ8" s="879"/>
      <c r="AR8" s="880"/>
      <c r="AS8" s="261" t="s">
        <v>94</v>
      </c>
      <c r="AT8" s="879"/>
      <c r="AU8" s="880"/>
      <c r="AV8" s="324" t="s">
        <v>94</v>
      </c>
      <c r="AW8" s="831">
        <f t="shared" si="0"/>
        <v>0</v>
      </c>
      <c r="AX8" s="830"/>
      <c r="AY8" s="830"/>
      <c r="AZ8" s="262" t="s">
        <v>94</v>
      </c>
      <c r="BA8" s="259"/>
      <c r="BB8" s="259"/>
      <c r="BC8" s="259"/>
      <c r="BD8" s="259"/>
      <c r="BE8" s="259"/>
    </row>
    <row r="9" spans="1:64" s="260" customFormat="1" ht="21" customHeight="1" thickBot="1">
      <c r="A9" s="820" t="s">
        <v>296</v>
      </c>
      <c r="B9" s="821"/>
      <c r="C9" s="821"/>
      <c r="D9" s="821"/>
      <c r="E9" s="821"/>
      <c r="F9" s="821"/>
      <c r="G9" s="821"/>
      <c r="H9" s="821"/>
      <c r="I9" s="821"/>
      <c r="J9" s="821"/>
      <c r="K9" s="821"/>
      <c r="L9" s="822"/>
      <c r="M9" s="877"/>
      <c r="N9" s="878"/>
      <c r="O9" s="263" t="s">
        <v>297</v>
      </c>
      <c r="P9" s="877"/>
      <c r="Q9" s="878"/>
      <c r="R9" s="263" t="s">
        <v>297</v>
      </c>
      <c r="S9" s="877"/>
      <c r="T9" s="878"/>
      <c r="U9" s="263" t="s">
        <v>297</v>
      </c>
      <c r="V9" s="877"/>
      <c r="W9" s="878"/>
      <c r="X9" s="263" t="s">
        <v>297</v>
      </c>
      <c r="Y9" s="877"/>
      <c r="Z9" s="878"/>
      <c r="AA9" s="263" t="s">
        <v>297</v>
      </c>
      <c r="AB9" s="877"/>
      <c r="AC9" s="878"/>
      <c r="AD9" s="263" t="s">
        <v>297</v>
      </c>
      <c r="AE9" s="877"/>
      <c r="AF9" s="878"/>
      <c r="AG9" s="263" t="s">
        <v>297</v>
      </c>
      <c r="AH9" s="877"/>
      <c r="AI9" s="878"/>
      <c r="AJ9" s="263" t="s">
        <v>297</v>
      </c>
      <c r="AK9" s="877"/>
      <c r="AL9" s="878"/>
      <c r="AM9" s="263" t="s">
        <v>297</v>
      </c>
      <c r="AN9" s="877"/>
      <c r="AO9" s="878"/>
      <c r="AP9" s="263" t="s">
        <v>297</v>
      </c>
      <c r="AQ9" s="877"/>
      <c r="AR9" s="878"/>
      <c r="AS9" s="263" t="s">
        <v>297</v>
      </c>
      <c r="AT9" s="877"/>
      <c r="AU9" s="878"/>
      <c r="AV9" s="264" t="s">
        <v>297</v>
      </c>
      <c r="AW9" s="816">
        <f t="shared" si="0"/>
        <v>0</v>
      </c>
      <c r="AX9" s="815"/>
      <c r="AY9" s="815"/>
      <c r="AZ9" s="265" t="s">
        <v>297</v>
      </c>
      <c r="BA9" s="259"/>
      <c r="BB9" s="259"/>
      <c r="BC9" s="259"/>
      <c r="BD9" s="259"/>
      <c r="BE9" s="259"/>
    </row>
    <row r="10" spans="1:64" s="260" customFormat="1" ht="21" customHeight="1">
      <c r="A10" s="826" t="s">
        <v>298</v>
      </c>
      <c r="B10" s="827"/>
      <c r="C10" s="827"/>
      <c r="D10" s="827"/>
      <c r="E10" s="827"/>
      <c r="F10" s="827"/>
      <c r="G10" s="827"/>
      <c r="H10" s="827"/>
      <c r="I10" s="827"/>
      <c r="J10" s="827"/>
      <c r="K10" s="827"/>
      <c r="L10" s="828"/>
      <c r="M10" s="875"/>
      <c r="N10" s="876"/>
      <c r="O10" s="266" t="s">
        <v>297</v>
      </c>
      <c r="P10" s="875"/>
      <c r="Q10" s="876"/>
      <c r="R10" s="266" t="s">
        <v>297</v>
      </c>
      <c r="S10" s="875"/>
      <c r="T10" s="876"/>
      <c r="U10" s="266" t="s">
        <v>297</v>
      </c>
      <c r="V10" s="875"/>
      <c r="W10" s="876"/>
      <c r="X10" s="266" t="s">
        <v>297</v>
      </c>
      <c r="Y10" s="875"/>
      <c r="Z10" s="876"/>
      <c r="AA10" s="266" t="s">
        <v>297</v>
      </c>
      <c r="AB10" s="875"/>
      <c r="AC10" s="876"/>
      <c r="AD10" s="266" t="s">
        <v>297</v>
      </c>
      <c r="AE10" s="875"/>
      <c r="AF10" s="876"/>
      <c r="AG10" s="266" t="s">
        <v>297</v>
      </c>
      <c r="AH10" s="875"/>
      <c r="AI10" s="876"/>
      <c r="AJ10" s="266" t="s">
        <v>297</v>
      </c>
      <c r="AK10" s="875"/>
      <c r="AL10" s="876"/>
      <c r="AM10" s="266" t="s">
        <v>297</v>
      </c>
      <c r="AN10" s="875"/>
      <c r="AO10" s="876"/>
      <c r="AP10" s="266" t="s">
        <v>297</v>
      </c>
      <c r="AQ10" s="875"/>
      <c r="AR10" s="876"/>
      <c r="AS10" s="266" t="s">
        <v>297</v>
      </c>
      <c r="AT10" s="875"/>
      <c r="AU10" s="876"/>
      <c r="AV10" s="267" t="s">
        <v>297</v>
      </c>
      <c r="AW10" s="825">
        <f t="shared" si="0"/>
        <v>0</v>
      </c>
      <c r="AX10" s="824"/>
      <c r="AY10" s="824"/>
      <c r="AZ10" s="268" t="s">
        <v>297</v>
      </c>
      <c r="BA10" s="259"/>
      <c r="BB10" s="259"/>
      <c r="BC10" s="259"/>
      <c r="BD10" s="259"/>
      <c r="BE10" s="259"/>
    </row>
    <row r="11" spans="1:64" s="260" customFormat="1" ht="21" customHeight="1" thickBot="1">
      <c r="A11" s="820" t="s">
        <v>299</v>
      </c>
      <c r="B11" s="821"/>
      <c r="C11" s="821"/>
      <c r="D11" s="821"/>
      <c r="E11" s="821"/>
      <c r="F11" s="821"/>
      <c r="G11" s="821"/>
      <c r="H11" s="821"/>
      <c r="I11" s="821"/>
      <c r="J11" s="821"/>
      <c r="K11" s="821"/>
      <c r="L11" s="822"/>
      <c r="M11" s="814">
        <f>M9-M10</f>
        <v>0</v>
      </c>
      <c r="N11" s="815"/>
      <c r="O11" s="263" t="s">
        <v>297</v>
      </c>
      <c r="P11" s="814">
        <f>P9-P10</f>
        <v>0</v>
      </c>
      <c r="Q11" s="815"/>
      <c r="R11" s="263" t="s">
        <v>297</v>
      </c>
      <c r="S11" s="814">
        <f>S9-S10</f>
        <v>0</v>
      </c>
      <c r="T11" s="815"/>
      <c r="U11" s="263" t="s">
        <v>297</v>
      </c>
      <c r="V11" s="814">
        <f>V9-V10</f>
        <v>0</v>
      </c>
      <c r="W11" s="815"/>
      <c r="X11" s="263" t="s">
        <v>297</v>
      </c>
      <c r="Y11" s="814">
        <f>Y9-Y10</f>
        <v>0</v>
      </c>
      <c r="Z11" s="815"/>
      <c r="AA11" s="263" t="s">
        <v>297</v>
      </c>
      <c r="AB11" s="814">
        <f>AB9-AB10</f>
        <v>0</v>
      </c>
      <c r="AC11" s="815"/>
      <c r="AD11" s="263" t="s">
        <v>297</v>
      </c>
      <c r="AE11" s="814">
        <f>AE9-AE10</f>
        <v>0</v>
      </c>
      <c r="AF11" s="815"/>
      <c r="AG11" s="263" t="s">
        <v>297</v>
      </c>
      <c r="AH11" s="814">
        <f>AH9-AH10</f>
        <v>0</v>
      </c>
      <c r="AI11" s="815"/>
      <c r="AJ11" s="263" t="s">
        <v>297</v>
      </c>
      <c r="AK11" s="814">
        <f>AK9-AK10</f>
        <v>0</v>
      </c>
      <c r="AL11" s="815"/>
      <c r="AM11" s="263" t="s">
        <v>297</v>
      </c>
      <c r="AN11" s="814">
        <f>AN9-AN10</f>
        <v>0</v>
      </c>
      <c r="AO11" s="815"/>
      <c r="AP11" s="263" t="s">
        <v>297</v>
      </c>
      <c r="AQ11" s="814">
        <f>AQ9-AQ10</f>
        <v>0</v>
      </c>
      <c r="AR11" s="815"/>
      <c r="AS11" s="263" t="s">
        <v>297</v>
      </c>
      <c r="AT11" s="814">
        <f>AT9-AT10</f>
        <v>0</v>
      </c>
      <c r="AU11" s="815"/>
      <c r="AV11" s="264" t="s">
        <v>297</v>
      </c>
      <c r="AW11" s="816">
        <f t="shared" si="0"/>
        <v>0</v>
      </c>
      <c r="AX11" s="815"/>
      <c r="AY11" s="815"/>
      <c r="AZ11" s="265" t="s">
        <v>297</v>
      </c>
      <c r="BA11" s="259"/>
      <c r="BB11" s="259"/>
      <c r="BC11" s="259"/>
      <c r="BD11" s="259"/>
      <c r="BE11" s="259"/>
    </row>
    <row r="12" spans="1:64" s="260" customFormat="1" ht="32.25" customHeight="1" thickBot="1">
      <c r="A12" s="817" t="s">
        <v>300</v>
      </c>
      <c r="B12" s="818"/>
      <c r="C12" s="818"/>
      <c r="D12" s="818"/>
      <c r="E12" s="818"/>
      <c r="F12" s="818"/>
      <c r="G12" s="818"/>
      <c r="H12" s="818"/>
      <c r="I12" s="818"/>
      <c r="J12" s="818"/>
      <c r="K12" s="818"/>
      <c r="L12" s="819"/>
      <c r="M12" s="873"/>
      <c r="N12" s="874"/>
      <c r="O12" s="269" t="s">
        <v>297</v>
      </c>
      <c r="P12" s="873"/>
      <c r="Q12" s="874"/>
      <c r="R12" s="269" t="s">
        <v>297</v>
      </c>
      <c r="S12" s="873"/>
      <c r="T12" s="874"/>
      <c r="U12" s="269" t="s">
        <v>297</v>
      </c>
      <c r="V12" s="873"/>
      <c r="W12" s="874"/>
      <c r="X12" s="269" t="s">
        <v>297</v>
      </c>
      <c r="Y12" s="873"/>
      <c r="Z12" s="874"/>
      <c r="AA12" s="269" t="s">
        <v>297</v>
      </c>
      <c r="AB12" s="873"/>
      <c r="AC12" s="874"/>
      <c r="AD12" s="269" t="s">
        <v>297</v>
      </c>
      <c r="AE12" s="873"/>
      <c r="AF12" s="874"/>
      <c r="AG12" s="269" t="s">
        <v>297</v>
      </c>
      <c r="AH12" s="873"/>
      <c r="AI12" s="874"/>
      <c r="AJ12" s="269" t="s">
        <v>297</v>
      </c>
      <c r="AK12" s="873"/>
      <c r="AL12" s="874"/>
      <c r="AM12" s="269" t="s">
        <v>297</v>
      </c>
      <c r="AN12" s="873"/>
      <c r="AO12" s="874"/>
      <c r="AP12" s="269" t="s">
        <v>297</v>
      </c>
      <c r="AQ12" s="873"/>
      <c r="AR12" s="874"/>
      <c r="AS12" s="269" t="s">
        <v>297</v>
      </c>
      <c r="AT12" s="873"/>
      <c r="AU12" s="874"/>
      <c r="AV12" s="270" t="s">
        <v>297</v>
      </c>
      <c r="AW12" s="811">
        <f t="shared" si="0"/>
        <v>0</v>
      </c>
      <c r="AX12" s="810"/>
      <c r="AY12" s="810"/>
      <c r="AZ12" s="271" t="s">
        <v>297</v>
      </c>
      <c r="BA12" s="259"/>
      <c r="BB12" s="259"/>
      <c r="BC12" s="259"/>
      <c r="BD12" s="259"/>
      <c r="BE12" s="259"/>
    </row>
    <row r="13" spans="1:64" s="260" customFormat="1" ht="32.25" customHeight="1" thickBot="1">
      <c r="A13" s="812" t="s">
        <v>301</v>
      </c>
      <c r="B13" s="813"/>
      <c r="C13" s="813"/>
      <c r="D13" s="813"/>
      <c r="E13" s="813"/>
      <c r="F13" s="813"/>
      <c r="G13" s="813"/>
      <c r="H13" s="813"/>
      <c r="I13" s="813"/>
      <c r="J13" s="813"/>
      <c r="K13" s="813"/>
      <c r="L13" s="813"/>
      <c r="M13" s="873"/>
      <c r="N13" s="874"/>
      <c r="O13" s="269" t="s">
        <v>297</v>
      </c>
      <c r="P13" s="873"/>
      <c r="Q13" s="874"/>
      <c r="R13" s="269" t="s">
        <v>297</v>
      </c>
      <c r="S13" s="873"/>
      <c r="T13" s="874"/>
      <c r="U13" s="269" t="s">
        <v>297</v>
      </c>
      <c r="V13" s="873"/>
      <c r="W13" s="874"/>
      <c r="X13" s="269" t="s">
        <v>297</v>
      </c>
      <c r="Y13" s="873"/>
      <c r="Z13" s="874"/>
      <c r="AA13" s="269" t="s">
        <v>297</v>
      </c>
      <c r="AB13" s="873"/>
      <c r="AC13" s="874"/>
      <c r="AD13" s="269" t="s">
        <v>297</v>
      </c>
      <c r="AE13" s="873"/>
      <c r="AF13" s="874"/>
      <c r="AG13" s="269" t="s">
        <v>297</v>
      </c>
      <c r="AH13" s="873"/>
      <c r="AI13" s="874"/>
      <c r="AJ13" s="269" t="s">
        <v>297</v>
      </c>
      <c r="AK13" s="873"/>
      <c r="AL13" s="874"/>
      <c r="AM13" s="269" t="s">
        <v>297</v>
      </c>
      <c r="AN13" s="873"/>
      <c r="AO13" s="874"/>
      <c r="AP13" s="269" t="s">
        <v>297</v>
      </c>
      <c r="AQ13" s="873"/>
      <c r="AR13" s="874"/>
      <c r="AS13" s="269" t="s">
        <v>297</v>
      </c>
      <c r="AT13" s="873"/>
      <c r="AU13" s="874"/>
      <c r="AV13" s="270" t="s">
        <v>297</v>
      </c>
      <c r="AW13" s="811">
        <f t="shared" si="0"/>
        <v>0</v>
      </c>
      <c r="AX13" s="810"/>
      <c r="AY13" s="810"/>
      <c r="AZ13" s="271" t="s">
        <v>297</v>
      </c>
      <c r="BA13" s="259"/>
      <c r="BB13" s="259"/>
      <c r="BC13" s="259"/>
      <c r="BD13" s="259"/>
      <c r="BE13" s="259"/>
    </row>
    <row r="14" spans="1:64" s="260" customFormat="1" ht="21" customHeight="1">
      <c r="A14" s="321" t="s">
        <v>302</v>
      </c>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59"/>
      <c r="AY14" s="259"/>
      <c r="AZ14" s="259"/>
      <c r="BA14" s="259"/>
      <c r="BB14" s="259"/>
      <c r="BC14" s="259"/>
      <c r="BD14" s="259"/>
      <c r="BE14" s="259"/>
    </row>
    <row r="15" spans="1:64" s="260" customFormat="1" ht="27" customHeight="1">
      <c r="A15" s="272" t="s">
        <v>303</v>
      </c>
      <c r="B15" s="324"/>
      <c r="C15" s="324"/>
      <c r="D15" s="324"/>
      <c r="E15" s="324"/>
      <c r="F15" s="324"/>
      <c r="G15" s="324"/>
      <c r="H15" s="324"/>
      <c r="I15" s="261"/>
      <c r="J15" s="273" t="s">
        <v>304</v>
      </c>
      <c r="K15" s="805">
        <f>AW7</f>
        <v>0</v>
      </c>
      <c r="L15" s="805"/>
      <c r="M15" s="805"/>
      <c r="N15" s="805"/>
      <c r="O15" s="322" t="s">
        <v>305</v>
      </c>
      <c r="P15" s="261" t="s">
        <v>94</v>
      </c>
      <c r="Q15" s="321" t="s">
        <v>306</v>
      </c>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59"/>
      <c r="BF15" s="259"/>
      <c r="BG15" s="259"/>
      <c r="BH15" s="259"/>
      <c r="BI15" s="259"/>
      <c r="BJ15" s="259"/>
      <c r="BK15" s="259"/>
      <c r="BL15" s="259"/>
    </row>
    <row r="16" spans="1:64" s="260" customFormat="1" ht="27" customHeight="1">
      <c r="A16" s="806" t="s">
        <v>307</v>
      </c>
      <c r="B16" s="798"/>
      <c r="C16" s="798"/>
      <c r="D16" s="798"/>
      <c r="E16" s="798"/>
      <c r="F16" s="798"/>
      <c r="G16" s="798"/>
      <c r="H16" s="798"/>
      <c r="I16" s="799"/>
      <c r="J16" s="273" t="s">
        <v>304</v>
      </c>
      <c r="K16" s="805">
        <f>AW8</f>
        <v>0</v>
      </c>
      <c r="L16" s="805"/>
      <c r="M16" s="805"/>
      <c r="N16" s="805"/>
      <c r="O16" s="322" t="s">
        <v>305</v>
      </c>
      <c r="P16" s="261" t="s">
        <v>94</v>
      </c>
      <c r="Q16" s="321" t="s">
        <v>308</v>
      </c>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c r="AT16" s="259"/>
      <c r="AU16" s="259"/>
      <c r="AV16" s="259"/>
      <c r="AW16" s="259"/>
      <c r="AX16" s="259"/>
      <c r="AY16" s="259"/>
      <c r="AZ16" s="259"/>
      <c r="BA16" s="259"/>
      <c r="BB16" s="259"/>
      <c r="BC16" s="259"/>
      <c r="BD16" s="259"/>
      <c r="BE16" s="259"/>
      <c r="BF16" s="259"/>
      <c r="BG16" s="259"/>
      <c r="BH16" s="259"/>
      <c r="BI16" s="259"/>
      <c r="BJ16" s="259"/>
      <c r="BK16" s="259"/>
      <c r="BL16" s="259"/>
    </row>
    <row r="17" spans="1:61" s="260" customFormat="1" ht="27" customHeight="1">
      <c r="A17" s="272" t="s">
        <v>309</v>
      </c>
      <c r="B17" s="324"/>
      <c r="C17" s="324"/>
      <c r="D17" s="324"/>
      <c r="E17" s="324"/>
      <c r="F17" s="324"/>
      <c r="G17" s="324"/>
      <c r="H17" s="324"/>
      <c r="I17" s="261"/>
      <c r="J17" s="273" t="s">
        <v>304</v>
      </c>
      <c r="K17" s="805">
        <f>AW9</f>
        <v>0</v>
      </c>
      <c r="L17" s="805"/>
      <c r="M17" s="805"/>
      <c r="N17" s="805"/>
      <c r="O17" s="322" t="s">
        <v>305</v>
      </c>
      <c r="P17" s="261" t="s">
        <v>5</v>
      </c>
      <c r="Q17" s="326" t="s">
        <v>310</v>
      </c>
      <c r="R17" s="259"/>
      <c r="S17" s="259"/>
      <c r="T17" s="259"/>
      <c r="U17" s="259"/>
      <c r="V17" s="259"/>
      <c r="W17" s="259"/>
      <c r="X17" s="259"/>
      <c r="Y17" s="259"/>
      <c r="Z17" s="259"/>
      <c r="AA17" s="259"/>
      <c r="AB17" s="259"/>
      <c r="AC17" s="259"/>
      <c r="AD17" s="259"/>
      <c r="AE17" s="259"/>
      <c r="AF17" s="259"/>
      <c r="AG17" s="259"/>
      <c r="AH17" s="259"/>
      <c r="AI17" s="259"/>
      <c r="AJ17" s="326"/>
      <c r="AK17" s="259"/>
      <c r="AL17" s="259"/>
      <c r="AM17" s="259"/>
      <c r="AN17" s="259"/>
      <c r="AO17" s="259"/>
      <c r="AP17" s="259"/>
      <c r="AQ17" s="259"/>
      <c r="AR17" s="259"/>
      <c r="AS17" s="259"/>
      <c r="AT17" s="259"/>
      <c r="AU17" s="259"/>
      <c r="AV17" s="259"/>
      <c r="AW17" s="259"/>
      <c r="AX17" s="259"/>
      <c r="AY17" s="259"/>
      <c r="AZ17" s="259"/>
      <c r="BA17" s="259"/>
      <c r="BB17" s="259"/>
      <c r="BC17" s="259"/>
      <c r="BD17" s="259"/>
      <c r="BE17" s="259"/>
      <c r="BF17" s="259"/>
      <c r="BG17" s="259"/>
      <c r="BH17" s="259"/>
      <c r="BI17" s="259"/>
    </row>
    <row r="18" spans="1:61" s="260" customFormat="1" ht="27" customHeight="1">
      <c r="A18" s="797" t="s">
        <v>311</v>
      </c>
      <c r="B18" s="807"/>
      <c r="C18" s="807"/>
      <c r="D18" s="807"/>
      <c r="E18" s="807"/>
      <c r="F18" s="807"/>
      <c r="G18" s="807"/>
      <c r="H18" s="807"/>
      <c r="I18" s="808"/>
      <c r="J18" s="273" t="s">
        <v>304</v>
      </c>
      <c r="K18" s="872" t="e">
        <f>ROUNDUP(K17/K15,1)</f>
        <v>#DIV/0!</v>
      </c>
      <c r="L18" s="872"/>
      <c r="M18" s="872"/>
      <c r="N18" s="872"/>
      <c r="O18" s="322" t="s">
        <v>305</v>
      </c>
      <c r="P18" s="261" t="s">
        <v>5</v>
      </c>
      <c r="Q18" s="326" t="s">
        <v>312</v>
      </c>
      <c r="R18" s="259"/>
      <c r="S18" s="259"/>
      <c r="T18" s="259"/>
      <c r="U18" s="259"/>
      <c r="V18" s="259"/>
      <c r="W18" s="259"/>
      <c r="X18" s="259"/>
      <c r="Y18" s="259"/>
      <c r="Z18" s="274"/>
      <c r="AA18" s="274"/>
      <c r="AB18" s="321"/>
      <c r="AC18" s="321"/>
      <c r="AD18" s="259"/>
      <c r="AE18" s="259"/>
      <c r="AF18" s="259"/>
      <c r="AG18" s="259"/>
      <c r="AH18" s="259"/>
      <c r="AI18" s="259"/>
      <c r="AJ18" s="326"/>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row>
    <row r="19" spans="1:61" s="260" customFormat="1" ht="27" customHeight="1">
      <c r="A19" s="272" t="s">
        <v>313</v>
      </c>
      <c r="B19" s="324"/>
      <c r="C19" s="324"/>
      <c r="D19" s="324"/>
      <c r="E19" s="324"/>
      <c r="F19" s="324"/>
      <c r="G19" s="324"/>
      <c r="H19" s="324"/>
      <c r="I19" s="261"/>
      <c r="J19" s="273" t="s">
        <v>304</v>
      </c>
      <c r="K19" s="872" t="e">
        <f>ROUNDUP(AW10/K16,1)</f>
        <v>#DIV/0!</v>
      </c>
      <c r="L19" s="872"/>
      <c r="M19" s="872"/>
      <c r="N19" s="872"/>
      <c r="O19" s="322" t="s">
        <v>305</v>
      </c>
      <c r="P19" s="261" t="s">
        <v>5</v>
      </c>
      <c r="Q19" s="326" t="s">
        <v>314</v>
      </c>
      <c r="R19" s="259"/>
      <c r="S19" s="259"/>
      <c r="T19" s="259"/>
      <c r="U19" s="259"/>
      <c r="V19" s="259"/>
      <c r="W19" s="259"/>
      <c r="X19" s="259"/>
      <c r="Y19" s="259"/>
      <c r="Z19" s="274"/>
      <c r="AA19" s="274"/>
      <c r="AB19" s="321"/>
      <c r="AC19" s="321"/>
      <c r="AD19" s="259"/>
      <c r="AE19" s="259"/>
      <c r="AF19" s="259"/>
      <c r="AG19" s="259"/>
      <c r="AH19" s="259"/>
      <c r="AI19" s="259"/>
      <c r="AJ19" s="326"/>
      <c r="AK19" s="259"/>
      <c r="AL19" s="259"/>
      <c r="AM19" s="259"/>
      <c r="AN19" s="259"/>
      <c r="AO19" s="259"/>
      <c r="AP19" s="259"/>
      <c r="AQ19" s="259"/>
      <c r="AR19" s="259"/>
      <c r="AS19" s="259"/>
      <c r="AT19" s="259"/>
      <c r="AU19" s="259"/>
      <c r="AV19" s="259"/>
      <c r="AW19" s="259"/>
      <c r="AX19" s="259"/>
      <c r="AY19" s="259"/>
      <c r="AZ19" s="259"/>
      <c r="BA19" s="259"/>
      <c r="BB19" s="259"/>
      <c r="BC19" s="259"/>
      <c r="BD19" s="259"/>
      <c r="BE19" s="259"/>
      <c r="BF19" s="259"/>
    </row>
    <row r="20" spans="1:61" s="260" customFormat="1" ht="27" customHeight="1">
      <c r="A20" s="797" t="s">
        <v>315</v>
      </c>
      <c r="B20" s="798"/>
      <c r="C20" s="798"/>
      <c r="D20" s="798"/>
      <c r="E20" s="798"/>
      <c r="F20" s="798"/>
      <c r="G20" s="798"/>
      <c r="H20" s="798"/>
      <c r="I20" s="799"/>
      <c r="J20" s="273" t="s">
        <v>304</v>
      </c>
      <c r="K20" s="872" t="e">
        <f>ROUNDUP(AW11/K15,1)</f>
        <v>#DIV/0!</v>
      </c>
      <c r="L20" s="872"/>
      <c r="M20" s="872"/>
      <c r="N20" s="872"/>
      <c r="O20" s="322" t="s">
        <v>305</v>
      </c>
      <c r="P20" s="261" t="s">
        <v>5</v>
      </c>
      <c r="Q20" s="326" t="s">
        <v>316</v>
      </c>
      <c r="R20" s="321"/>
      <c r="S20" s="321"/>
      <c r="T20" s="321"/>
      <c r="U20" s="321"/>
      <c r="V20" s="321"/>
      <c r="W20" s="321"/>
      <c r="X20" s="321"/>
      <c r="Y20" s="321"/>
      <c r="Z20" s="275"/>
      <c r="AA20" s="276"/>
      <c r="AB20" s="276"/>
      <c r="AC20" s="276"/>
      <c r="AD20" s="276"/>
      <c r="AE20" s="275"/>
      <c r="AF20" s="259"/>
      <c r="AG20" s="326"/>
      <c r="AH20" s="259"/>
      <c r="AI20" s="259"/>
      <c r="AJ20" s="326"/>
      <c r="AK20" s="259"/>
      <c r="AL20" s="259"/>
      <c r="AM20" s="259"/>
      <c r="AN20" s="259"/>
      <c r="AO20" s="259"/>
      <c r="AP20" s="259"/>
      <c r="AQ20" s="259"/>
      <c r="AR20" s="259"/>
      <c r="AS20" s="259"/>
      <c r="AT20" s="259"/>
      <c r="AU20" s="259"/>
      <c r="AV20" s="259"/>
      <c r="AW20" s="259"/>
      <c r="AX20" s="259"/>
      <c r="AY20" s="259"/>
      <c r="AZ20" s="259"/>
      <c r="BA20" s="259"/>
      <c r="BB20" s="259"/>
      <c r="BC20" s="259"/>
      <c r="BD20" s="259"/>
      <c r="BE20" s="259"/>
      <c r="BF20" s="259"/>
    </row>
    <row r="21" spans="1:61" s="260" customFormat="1" ht="15.75" customHeight="1">
      <c r="A21" s="857" t="s">
        <v>317</v>
      </c>
      <c r="B21" s="858"/>
      <c r="C21" s="858"/>
      <c r="D21" s="858"/>
      <c r="E21" s="858"/>
      <c r="F21" s="858"/>
      <c r="G21" s="858"/>
      <c r="H21" s="858"/>
      <c r="I21" s="859"/>
      <c r="J21" s="863" t="s">
        <v>304</v>
      </c>
      <c r="K21" s="865" t="e">
        <f>K18/6</f>
        <v>#DIV/0!</v>
      </c>
      <c r="L21" s="865"/>
      <c r="M21" s="865"/>
      <c r="N21" s="865"/>
      <c r="O21" s="867" t="s">
        <v>305</v>
      </c>
      <c r="P21" s="869" t="s">
        <v>5</v>
      </c>
      <c r="Q21" s="788" t="s">
        <v>318</v>
      </c>
      <c r="R21" s="789"/>
      <c r="S21" s="789"/>
      <c r="T21" s="789"/>
      <c r="U21" s="789"/>
      <c r="V21" s="789"/>
      <c r="W21" s="789"/>
      <c r="X21" s="789"/>
      <c r="Y21" s="789"/>
      <c r="Z21" s="789"/>
      <c r="AA21" s="789"/>
      <c r="AB21" s="789"/>
      <c r="AC21" s="789"/>
      <c r="AD21" s="789"/>
      <c r="AE21" s="789"/>
      <c r="AF21" s="789"/>
      <c r="AG21" s="789"/>
      <c r="AH21" s="789"/>
      <c r="AI21" s="789"/>
      <c r="AJ21" s="789"/>
      <c r="AK21" s="321"/>
      <c r="AL21" s="321"/>
      <c r="AM21" s="321"/>
      <c r="AN21" s="321"/>
      <c r="AO21" s="321"/>
      <c r="AP21" s="321"/>
      <c r="AQ21" s="321"/>
      <c r="AR21" s="321"/>
      <c r="AS21" s="321"/>
      <c r="AT21" s="321"/>
      <c r="AU21" s="321"/>
      <c r="AV21" s="321"/>
      <c r="AW21" s="321"/>
      <c r="AX21" s="321"/>
      <c r="AY21" s="321"/>
      <c r="AZ21" s="321"/>
      <c r="BA21" s="321"/>
      <c r="BB21" s="259"/>
      <c r="BC21" s="259"/>
      <c r="BD21" s="259"/>
      <c r="BE21" s="259"/>
    </row>
    <row r="22" spans="1:61" s="260" customFormat="1" ht="15.75" customHeight="1">
      <c r="A22" s="860"/>
      <c r="B22" s="861"/>
      <c r="C22" s="861"/>
      <c r="D22" s="861"/>
      <c r="E22" s="861"/>
      <c r="F22" s="861"/>
      <c r="G22" s="861"/>
      <c r="H22" s="861"/>
      <c r="I22" s="862"/>
      <c r="J22" s="864"/>
      <c r="K22" s="866"/>
      <c r="L22" s="866"/>
      <c r="M22" s="866"/>
      <c r="N22" s="866"/>
      <c r="O22" s="868"/>
      <c r="P22" s="870"/>
      <c r="Q22" s="788"/>
      <c r="R22" s="789"/>
      <c r="S22" s="789"/>
      <c r="T22" s="789"/>
      <c r="U22" s="789"/>
      <c r="V22" s="789"/>
      <c r="W22" s="789"/>
      <c r="X22" s="789"/>
      <c r="Y22" s="789"/>
      <c r="Z22" s="789"/>
      <c r="AA22" s="789"/>
      <c r="AB22" s="789"/>
      <c r="AC22" s="789"/>
      <c r="AD22" s="789"/>
      <c r="AE22" s="789"/>
      <c r="AF22" s="789"/>
      <c r="AG22" s="789"/>
      <c r="AH22" s="789"/>
      <c r="AI22" s="789"/>
      <c r="AJ22" s="789"/>
      <c r="AK22" s="321"/>
      <c r="AL22" s="321"/>
      <c r="AM22" s="321"/>
      <c r="AN22" s="321"/>
      <c r="AO22" s="321"/>
      <c r="AP22" s="321"/>
      <c r="AQ22" s="321"/>
      <c r="AR22" s="321"/>
      <c r="AS22" s="321"/>
      <c r="AT22" s="321"/>
      <c r="AU22" s="321"/>
      <c r="AV22" s="321"/>
      <c r="AW22" s="321"/>
      <c r="AX22" s="321"/>
      <c r="AY22" s="321"/>
      <c r="AZ22" s="321"/>
      <c r="BA22" s="321"/>
      <c r="BB22" s="259"/>
      <c r="BC22" s="259"/>
      <c r="BD22" s="259"/>
      <c r="BE22" s="259"/>
    </row>
    <row r="23" spans="1:61" s="260" customFormat="1" ht="21.75" customHeight="1">
      <c r="A23" s="857" t="s">
        <v>319</v>
      </c>
      <c r="B23" s="858"/>
      <c r="C23" s="858"/>
      <c r="D23" s="858"/>
      <c r="E23" s="858"/>
      <c r="F23" s="858"/>
      <c r="G23" s="858"/>
      <c r="H23" s="858"/>
      <c r="I23" s="859"/>
      <c r="J23" s="863" t="s">
        <v>304</v>
      </c>
      <c r="K23" s="865" t="e">
        <f>(K19/10)+(K20/6)</f>
        <v>#DIV/0!</v>
      </c>
      <c r="L23" s="865"/>
      <c r="M23" s="865"/>
      <c r="N23" s="865"/>
      <c r="O23" s="867" t="s">
        <v>305</v>
      </c>
      <c r="P23" s="869" t="s">
        <v>5</v>
      </c>
      <c r="Q23" s="788" t="s">
        <v>320</v>
      </c>
      <c r="R23" s="789"/>
      <c r="S23" s="789"/>
      <c r="T23" s="789"/>
      <c r="U23" s="789"/>
      <c r="V23" s="789"/>
      <c r="W23" s="789"/>
      <c r="X23" s="789"/>
      <c r="Y23" s="789"/>
      <c r="Z23" s="789"/>
      <c r="AA23" s="789"/>
      <c r="AB23" s="789"/>
      <c r="AC23" s="789"/>
      <c r="AD23" s="789"/>
      <c r="AE23" s="789"/>
      <c r="AF23" s="789"/>
      <c r="AG23" s="789"/>
      <c r="AH23" s="789"/>
      <c r="AI23" s="789"/>
      <c r="AJ23" s="789"/>
      <c r="AK23" s="321"/>
      <c r="AL23" s="321"/>
      <c r="AM23" s="321"/>
      <c r="AN23" s="321"/>
      <c r="AO23" s="321"/>
      <c r="AP23" s="321"/>
      <c r="AQ23" s="321"/>
      <c r="AR23" s="321"/>
      <c r="AS23" s="321"/>
      <c r="AT23" s="321"/>
      <c r="AU23" s="321"/>
      <c r="AV23" s="321"/>
      <c r="AW23" s="321"/>
      <c r="AX23" s="321"/>
      <c r="AY23" s="321"/>
      <c r="AZ23" s="321"/>
      <c r="BA23" s="321"/>
      <c r="BB23" s="259"/>
      <c r="BC23" s="259"/>
      <c r="BD23" s="259"/>
      <c r="BE23" s="259"/>
    </row>
    <row r="24" spans="1:61" s="260" customFormat="1" ht="18.75" customHeight="1">
      <c r="A24" s="860"/>
      <c r="B24" s="861"/>
      <c r="C24" s="861"/>
      <c r="D24" s="861"/>
      <c r="E24" s="861"/>
      <c r="F24" s="861"/>
      <c r="G24" s="861"/>
      <c r="H24" s="861"/>
      <c r="I24" s="862"/>
      <c r="J24" s="864"/>
      <c r="K24" s="866"/>
      <c r="L24" s="866"/>
      <c r="M24" s="866"/>
      <c r="N24" s="866"/>
      <c r="O24" s="868"/>
      <c r="P24" s="870"/>
      <c r="Q24" s="788"/>
      <c r="R24" s="789"/>
      <c r="S24" s="789"/>
      <c r="T24" s="789"/>
      <c r="U24" s="789"/>
      <c r="V24" s="789"/>
      <c r="W24" s="789"/>
      <c r="X24" s="789"/>
      <c r="Y24" s="789"/>
      <c r="Z24" s="789"/>
      <c r="AA24" s="789"/>
      <c r="AB24" s="789"/>
      <c r="AC24" s="789"/>
      <c r="AD24" s="789"/>
      <c r="AE24" s="789"/>
      <c r="AF24" s="789"/>
      <c r="AG24" s="789"/>
      <c r="AH24" s="789"/>
      <c r="AI24" s="789"/>
      <c r="AJ24" s="789"/>
      <c r="AK24" s="321"/>
      <c r="AL24" s="321"/>
      <c r="AM24" s="321"/>
      <c r="AN24" s="321"/>
      <c r="AO24" s="321"/>
      <c r="AP24" s="321"/>
      <c r="AQ24" s="321"/>
      <c r="AR24" s="321"/>
      <c r="AS24" s="321"/>
      <c r="AT24" s="321"/>
      <c r="AU24" s="321"/>
      <c r="AV24" s="321"/>
      <c r="AW24" s="321"/>
      <c r="AX24" s="321"/>
      <c r="AY24" s="321"/>
      <c r="AZ24" s="321"/>
      <c r="BA24" s="321"/>
      <c r="BB24" s="259"/>
      <c r="BC24" s="259"/>
      <c r="BD24" s="259"/>
      <c r="BE24" s="259"/>
    </row>
    <row r="25" spans="1:61" s="260" customFormat="1" ht="24.75" customHeight="1">
      <c r="A25" s="857" t="s">
        <v>321</v>
      </c>
      <c r="B25" s="858"/>
      <c r="C25" s="858"/>
      <c r="D25" s="858"/>
      <c r="E25" s="858"/>
      <c r="F25" s="858"/>
      <c r="G25" s="858"/>
      <c r="H25" s="858"/>
      <c r="I25" s="859"/>
      <c r="J25" s="863" t="s">
        <v>304</v>
      </c>
      <c r="K25" s="865" t="e">
        <f>IF(M4="就労移行支援",K18/6,IF(OR(M4="認定就労移行支援",M4="就労継続支援Ａ型",M4="就労継続支援Ｂ型"),K18/10,""))</f>
        <v>#DIV/0!</v>
      </c>
      <c r="L25" s="865"/>
      <c r="M25" s="865"/>
      <c r="N25" s="865"/>
      <c r="O25" s="867" t="s">
        <v>305</v>
      </c>
      <c r="P25" s="869" t="s">
        <v>5</v>
      </c>
      <c r="Q25" s="795" t="s">
        <v>322</v>
      </c>
      <c r="R25" s="796"/>
      <c r="S25" s="796"/>
      <c r="T25" s="796"/>
      <c r="U25" s="796"/>
      <c r="V25" s="796"/>
      <c r="W25" s="796"/>
      <c r="X25" s="796"/>
      <c r="Y25" s="796"/>
      <c r="Z25" s="796"/>
      <c r="AA25" s="796"/>
      <c r="AB25" s="796"/>
      <c r="AC25" s="796"/>
      <c r="AD25" s="796"/>
      <c r="AE25" s="796"/>
      <c r="AF25" s="796"/>
      <c r="AG25" s="796"/>
      <c r="AH25" s="796"/>
      <c r="AI25" s="796"/>
      <c r="AJ25" s="796"/>
      <c r="AK25" s="796"/>
      <c r="AL25" s="796"/>
      <c r="AM25" s="796"/>
      <c r="AN25" s="796"/>
      <c r="AO25" s="796"/>
      <c r="AP25" s="796"/>
      <c r="AQ25" s="796"/>
      <c r="AR25" s="796"/>
      <c r="AS25" s="796"/>
      <c r="AT25" s="796"/>
      <c r="AU25" s="796"/>
      <c r="AV25" s="796"/>
      <c r="AW25" s="796"/>
      <c r="AX25" s="796"/>
      <c r="AY25" s="796"/>
      <c r="AZ25" s="796"/>
      <c r="BA25" s="796"/>
      <c r="BB25" s="259"/>
      <c r="BC25" s="259"/>
      <c r="BD25" s="259"/>
      <c r="BE25" s="259"/>
    </row>
    <row r="26" spans="1:61" s="260" customFormat="1" ht="24" customHeight="1">
      <c r="A26" s="860"/>
      <c r="B26" s="861"/>
      <c r="C26" s="861"/>
      <c r="D26" s="861"/>
      <c r="E26" s="861"/>
      <c r="F26" s="861"/>
      <c r="G26" s="861"/>
      <c r="H26" s="861"/>
      <c r="I26" s="862"/>
      <c r="J26" s="864"/>
      <c r="K26" s="866"/>
      <c r="L26" s="866"/>
      <c r="M26" s="866"/>
      <c r="N26" s="866"/>
      <c r="O26" s="868"/>
      <c r="P26" s="870"/>
      <c r="Q26" s="871"/>
      <c r="R26" s="796"/>
      <c r="S26" s="796"/>
      <c r="T26" s="796"/>
      <c r="U26" s="796"/>
      <c r="V26" s="796"/>
      <c r="W26" s="796"/>
      <c r="X26" s="796"/>
      <c r="Y26" s="796"/>
      <c r="Z26" s="796"/>
      <c r="AA26" s="796"/>
      <c r="AB26" s="796"/>
      <c r="AC26" s="796"/>
      <c r="AD26" s="796"/>
      <c r="AE26" s="796"/>
      <c r="AF26" s="796"/>
      <c r="AG26" s="796"/>
      <c r="AH26" s="796"/>
      <c r="AI26" s="796"/>
      <c r="AJ26" s="796"/>
      <c r="AK26" s="796"/>
      <c r="AL26" s="796"/>
      <c r="AM26" s="796"/>
      <c r="AN26" s="796"/>
      <c r="AO26" s="796"/>
      <c r="AP26" s="796"/>
      <c r="AQ26" s="796"/>
      <c r="AR26" s="796"/>
      <c r="AS26" s="796"/>
      <c r="AT26" s="796"/>
      <c r="AU26" s="796"/>
      <c r="AV26" s="796"/>
      <c r="AW26" s="796"/>
      <c r="AX26" s="796"/>
      <c r="AY26" s="796"/>
      <c r="AZ26" s="796"/>
      <c r="BA26" s="796"/>
      <c r="BB26" s="259"/>
      <c r="BC26" s="259"/>
      <c r="BD26" s="259"/>
      <c r="BE26" s="259"/>
    </row>
    <row r="27" spans="1:61" s="260" customFormat="1" ht="24" customHeight="1">
      <c r="A27" s="857" t="s">
        <v>323</v>
      </c>
      <c r="B27" s="858"/>
      <c r="C27" s="858"/>
      <c r="D27" s="858"/>
      <c r="E27" s="858"/>
      <c r="F27" s="858"/>
      <c r="G27" s="858"/>
      <c r="H27" s="858"/>
      <c r="I27" s="859"/>
      <c r="J27" s="863" t="s">
        <v>304</v>
      </c>
      <c r="K27" s="865" t="e">
        <f>K18/15</f>
        <v>#DIV/0!</v>
      </c>
      <c r="L27" s="865"/>
      <c r="M27" s="865"/>
      <c r="N27" s="865"/>
      <c r="O27" s="867" t="s">
        <v>305</v>
      </c>
      <c r="P27" s="869" t="s">
        <v>5</v>
      </c>
      <c r="Q27" s="795" t="s">
        <v>324</v>
      </c>
      <c r="R27" s="796"/>
      <c r="S27" s="796"/>
      <c r="T27" s="796"/>
      <c r="U27" s="796"/>
      <c r="V27" s="796"/>
      <c r="W27" s="796"/>
      <c r="X27" s="796"/>
      <c r="Y27" s="796"/>
      <c r="Z27" s="796"/>
      <c r="AA27" s="796"/>
      <c r="AB27" s="796"/>
      <c r="AC27" s="796"/>
      <c r="AD27" s="796"/>
      <c r="AE27" s="796"/>
      <c r="AF27" s="796"/>
      <c r="AG27" s="796"/>
      <c r="AH27" s="796"/>
      <c r="AI27" s="796"/>
      <c r="AJ27" s="796"/>
      <c r="AK27" s="796"/>
      <c r="AL27" s="796"/>
      <c r="AM27" s="796"/>
      <c r="AN27" s="796"/>
      <c r="AO27" s="796"/>
      <c r="AP27" s="796"/>
      <c r="AQ27" s="796"/>
      <c r="AR27" s="796"/>
      <c r="AS27" s="796"/>
      <c r="AT27" s="796"/>
      <c r="AU27" s="796"/>
      <c r="AV27" s="796"/>
      <c r="AW27" s="796"/>
      <c r="AX27" s="796"/>
      <c r="AY27" s="796"/>
      <c r="AZ27" s="796"/>
      <c r="BA27" s="796"/>
      <c r="BB27" s="259"/>
      <c r="BC27" s="259"/>
      <c r="BD27" s="259"/>
      <c r="BE27" s="259"/>
    </row>
    <row r="28" spans="1:61" s="260" customFormat="1" ht="24" customHeight="1">
      <c r="A28" s="860"/>
      <c r="B28" s="861"/>
      <c r="C28" s="861"/>
      <c r="D28" s="861"/>
      <c r="E28" s="861"/>
      <c r="F28" s="861"/>
      <c r="G28" s="861"/>
      <c r="H28" s="861"/>
      <c r="I28" s="862"/>
      <c r="J28" s="864"/>
      <c r="K28" s="866"/>
      <c r="L28" s="866"/>
      <c r="M28" s="866"/>
      <c r="N28" s="866"/>
      <c r="O28" s="868"/>
      <c r="P28" s="870"/>
      <c r="Q28" s="871"/>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6"/>
      <c r="AY28" s="796"/>
      <c r="AZ28" s="796"/>
      <c r="BA28" s="796"/>
      <c r="BB28" s="259"/>
      <c r="BC28" s="259"/>
      <c r="BD28" s="259"/>
      <c r="BE28" s="259"/>
    </row>
    <row r="29" spans="1:61" s="260" customFormat="1" ht="47.25" customHeight="1">
      <c r="A29" s="797" t="s">
        <v>394</v>
      </c>
      <c r="B29" s="798"/>
      <c r="C29" s="798"/>
      <c r="D29" s="798"/>
      <c r="E29" s="798"/>
      <c r="F29" s="798"/>
      <c r="G29" s="798"/>
      <c r="H29" s="798"/>
      <c r="I29" s="799"/>
      <c r="J29" s="273" t="s">
        <v>304</v>
      </c>
      <c r="K29" s="787" t="e">
        <f>K18/6</f>
        <v>#DIV/0!</v>
      </c>
      <c r="L29" s="787"/>
      <c r="M29" s="787"/>
      <c r="N29" s="787"/>
      <c r="O29" s="322" t="s">
        <v>305</v>
      </c>
      <c r="P29" s="261" t="s">
        <v>5</v>
      </c>
      <c r="Q29" s="855" t="s">
        <v>395</v>
      </c>
      <c r="R29" s="856"/>
      <c r="S29" s="856"/>
      <c r="T29" s="856"/>
      <c r="U29" s="856"/>
      <c r="V29" s="856"/>
      <c r="W29" s="856"/>
      <c r="X29" s="856"/>
      <c r="Y29" s="856"/>
      <c r="Z29" s="856"/>
      <c r="AA29" s="856"/>
      <c r="AB29" s="856"/>
      <c r="AC29" s="800" t="s">
        <v>396</v>
      </c>
      <c r="AD29" s="800"/>
      <c r="AE29" s="800"/>
      <c r="AF29" s="800"/>
      <c r="AG29" s="800"/>
      <c r="AH29" s="800"/>
      <c r="AI29" s="800"/>
      <c r="AJ29" s="800"/>
      <c r="AK29" s="800"/>
      <c r="AL29" s="801" t="e">
        <f>K18/7.5</f>
        <v>#DIV/0!</v>
      </c>
      <c r="AM29" s="801"/>
      <c r="AN29" s="801"/>
      <c r="AO29" s="801"/>
      <c r="AP29" s="801"/>
      <c r="AQ29" s="801"/>
      <c r="AR29" s="801"/>
      <c r="AS29" s="788" t="s">
        <v>397</v>
      </c>
      <c r="AT29" s="789"/>
      <c r="AU29" s="789"/>
      <c r="AV29" s="789"/>
      <c r="AW29" s="789"/>
      <c r="AX29" s="789"/>
      <c r="AY29" s="789"/>
      <c r="AZ29" s="789"/>
      <c r="BA29" s="789"/>
      <c r="BB29" s="321"/>
      <c r="BC29" s="321"/>
      <c r="BD29" s="321"/>
      <c r="BE29" s="259"/>
    </row>
    <row r="30" spans="1:61" s="260" customFormat="1" ht="39" customHeight="1">
      <c r="A30" s="797" t="s">
        <v>325</v>
      </c>
      <c r="B30" s="798"/>
      <c r="C30" s="798"/>
      <c r="D30" s="798"/>
      <c r="E30" s="798"/>
      <c r="F30" s="798"/>
      <c r="G30" s="798"/>
      <c r="H30" s="798"/>
      <c r="I30" s="799"/>
      <c r="J30" s="273" t="s">
        <v>304</v>
      </c>
      <c r="K30" s="787">
        <f>AW12</f>
        <v>0</v>
      </c>
      <c r="L30" s="787"/>
      <c r="M30" s="787"/>
      <c r="N30" s="787"/>
      <c r="O30" s="322" t="s">
        <v>305</v>
      </c>
      <c r="P30" s="261" t="s">
        <v>5</v>
      </c>
      <c r="Q30" s="321" t="s">
        <v>326</v>
      </c>
      <c r="R30" s="321"/>
      <c r="S30" s="321"/>
      <c r="T30" s="321"/>
      <c r="U30" s="321"/>
      <c r="V30" s="321"/>
      <c r="W30" s="321"/>
      <c r="X30" s="321"/>
      <c r="Y30" s="321"/>
      <c r="Z30" s="321"/>
      <c r="AA30" s="321"/>
      <c r="AB30" s="321"/>
      <c r="AC30" s="800"/>
      <c r="AD30" s="800"/>
      <c r="AE30" s="800"/>
      <c r="AF30" s="800"/>
      <c r="AG30" s="800"/>
      <c r="AH30" s="800"/>
      <c r="AI30" s="800"/>
      <c r="AJ30" s="800"/>
      <c r="AK30" s="800"/>
      <c r="AL30" s="801"/>
      <c r="AM30" s="801"/>
      <c r="AN30" s="801"/>
      <c r="AO30" s="801"/>
      <c r="AP30" s="801"/>
      <c r="AQ30" s="801"/>
      <c r="AR30" s="801"/>
      <c r="AS30" s="788"/>
      <c r="AT30" s="789"/>
      <c r="AU30" s="789"/>
      <c r="AV30" s="789"/>
      <c r="AW30" s="789"/>
      <c r="AX30" s="789"/>
      <c r="AY30" s="789"/>
      <c r="AZ30" s="789"/>
      <c r="BA30" s="789"/>
      <c r="BB30" s="259"/>
      <c r="BC30" s="259"/>
      <c r="BD30" s="259"/>
      <c r="BE30" s="259"/>
    </row>
    <row r="31" spans="1:61" s="4" customFormat="1" ht="21" customHeight="1">
      <c r="A31" s="321" t="s">
        <v>327</v>
      </c>
      <c r="B31" s="277"/>
      <c r="C31" s="277"/>
      <c r="D31" s="277"/>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row>
    <row r="32" spans="1:61" s="260" customFormat="1" ht="21" customHeight="1">
      <c r="A32" s="278" t="s">
        <v>328</v>
      </c>
      <c r="B32" s="321"/>
      <c r="C32" s="321"/>
      <c r="D32" s="321"/>
      <c r="E32" s="321"/>
      <c r="F32" s="321"/>
      <c r="G32" s="321"/>
      <c r="H32" s="321"/>
      <c r="I32" s="321"/>
      <c r="J32" s="275"/>
      <c r="K32" s="279"/>
      <c r="L32" s="279"/>
      <c r="M32" s="279"/>
      <c r="N32" s="279"/>
      <c r="O32" s="275"/>
      <c r="P32" s="259"/>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321"/>
      <c r="AO32" s="321"/>
      <c r="AP32" s="321"/>
      <c r="AQ32" s="321"/>
      <c r="AR32" s="321"/>
      <c r="AS32" s="321"/>
      <c r="AT32" s="321"/>
      <c r="AU32" s="321"/>
      <c r="AV32" s="321"/>
      <c r="AW32" s="321"/>
      <c r="AX32" s="321"/>
      <c r="AY32" s="321"/>
      <c r="AZ32" s="321"/>
      <c r="BA32" s="321"/>
      <c r="BB32" s="259"/>
      <c r="BC32" s="259"/>
      <c r="BD32" s="259"/>
      <c r="BE32" s="259"/>
    </row>
    <row r="33" spans="1:57" s="260" customFormat="1" ht="32.25" customHeight="1">
      <c r="A33" s="790" t="s">
        <v>329</v>
      </c>
      <c r="B33" s="790"/>
      <c r="C33" s="790"/>
      <c r="D33" s="790"/>
      <c r="E33" s="790"/>
      <c r="F33" s="790"/>
      <c r="G33" s="790"/>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0"/>
      <c r="AY33" s="790"/>
      <c r="AZ33" s="790"/>
      <c r="BA33" s="280"/>
      <c r="BB33" s="259"/>
      <c r="BC33" s="259"/>
      <c r="BD33" s="259"/>
      <c r="BE33" s="259"/>
    </row>
    <row r="34" spans="1:57" s="260" customFormat="1" ht="32.25" customHeight="1">
      <c r="A34" s="790" t="s">
        <v>330</v>
      </c>
      <c r="B34" s="790"/>
      <c r="C34" s="790"/>
      <c r="D34" s="790"/>
      <c r="E34" s="790"/>
      <c r="F34" s="790"/>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0"/>
      <c r="AK34" s="790"/>
      <c r="AL34" s="790"/>
      <c r="AM34" s="790"/>
      <c r="AN34" s="790"/>
      <c r="AO34" s="790"/>
      <c r="AP34" s="790"/>
      <c r="AQ34" s="790"/>
      <c r="AR34" s="790"/>
      <c r="AS34" s="790"/>
      <c r="AT34" s="790"/>
      <c r="AU34" s="790"/>
      <c r="AV34" s="790"/>
      <c r="AW34" s="790"/>
      <c r="AX34" s="790"/>
      <c r="AY34" s="790"/>
      <c r="AZ34" s="790"/>
      <c r="BA34" s="321"/>
      <c r="BB34" s="259"/>
      <c r="BC34" s="259"/>
      <c r="BD34" s="259"/>
      <c r="BE34" s="259"/>
    </row>
    <row r="35" spans="1:57" s="260" customFormat="1" ht="31.5" customHeight="1">
      <c r="A35" s="791" t="s">
        <v>331</v>
      </c>
      <c r="B35" s="791"/>
      <c r="C35" s="791"/>
      <c r="D35" s="791"/>
      <c r="E35" s="791"/>
      <c r="F35" s="791"/>
      <c r="G35" s="791"/>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1"/>
      <c r="AY35" s="791"/>
      <c r="AZ35" s="791"/>
      <c r="BA35" s="259"/>
      <c r="BB35" s="259"/>
      <c r="BC35" s="259"/>
      <c r="BD35" s="259"/>
      <c r="BE35" s="259"/>
    </row>
    <row r="36" spans="1:57" s="4" customFormat="1" ht="16.5" customHeight="1">
      <c r="A36" s="281" t="s">
        <v>332</v>
      </c>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row>
    <row r="37" spans="1:57" s="4" customFormat="1" ht="13.5" customHeight="1">
      <c r="A37" s="281"/>
      <c r="B37" s="282" t="s">
        <v>333</v>
      </c>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58"/>
      <c r="BB37" s="258"/>
      <c r="BC37" s="258"/>
      <c r="BD37" s="258"/>
      <c r="BE37" s="258"/>
    </row>
    <row r="38" spans="1:57" s="4" customFormat="1" ht="13.5" customHeight="1">
      <c r="A38" s="281"/>
      <c r="B38" s="282" t="s">
        <v>334</v>
      </c>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58"/>
      <c r="BB38" s="258"/>
      <c r="BC38" s="258"/>
      <c r="BD38" s="258"/>
      <c r="BE38" s="258"/>
    </row>
    <row r="39" spans="1:57" s="4" customFormat="1" ht="13.5" customHeight="1">
      <c r="A39" s="282"/>
      <c r="B39" s="282" t="s">
        <v>335</v>
      </c>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58"/>
      <c r="BB39" s="258"/>
      <c r="BC39" s="258"/>
      <c r="BD39" s="258"/>
      <c r="BE39" s="258"/>
    </row>
    <row r="40" spans="1:57" s="4" customFormat="1" ht="13.5" customHeight="1">
      <c r="A40" s="283"/>
      <c r="B40" s="282" t="s">
        <v>336</v>
      </c>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58"/>
      <c r="BB40" s="258"/>
      <c r="BC40" s="258"/>
      <c r="BD40" s="258"/>
      <c r="BE40" s="258"/>
    </row>
    <row r="41" spans="1:57" s="4" customFormat="1" ht="13.5" customHeight="1">
      <c r="A41" s="277"/>
      <c r="B41" s="282" t="s">
        <v>337</v>
      </c>
      <c r="C41" s="277"/>
      <c r="D41" s="27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row>
    <row r="42" spans="1:57" s="4" customFormat="1" ht="16.5" customHeight="1">
      <c r="A42" s="285" t="s">
        <v>338</v>
      </c>
      <c r="B42" s="282"/>
      <c r="C42" s="277"/>
      <c r="D42" s="27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row>
    <row r="43" spans="1:57" ht="21" customHeight="1">
      <c r="A43" s="286"/>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row>
    <row r="44" spans="1:57" ht="21" customHeight="1">
      <c r="A44" s="846" t="s">
        <v>363</v>
      </c>
      <c r="B44" s="846"/>
      <c r="C44" s="846"/>
      <c r="D44" s="846"/>
      <c r="E44" s="846"/>
      <c r="F44" s="846"/>
      <c r="G44" s="846"/>
      <c r="H44" s="846"/>
      <c r="I44" s="846"/>
      <c r="J44" s="846"/>
      <c r="K44" s="846"/>
      <c r="L44" s="846"/>
      <c r="M44" s="846"/>
      <c r="N44" s="846"/>
      <c r="O44" s="846"/>
      <c r="P44" s="846"/>
      <c r="Q44" s="846"/>
      <c r="R44" s="846"/>
      <c r="S44" s="846"/>
      <c r="T44" s="846"/>
      <c r="U44" s="846"/>
      <c r="V44" s="846"/>
      <c r="W44" s="846"/>
      <c r="X44" s="846"/>
      <c r="Y44" s="846"/>
      <c r="Z44" s="846"/>
      <c r="AA44" s="846"/>
      <c r="AB44" s="846"/>
      <c r="AC44" s="846"/>
      <c r="AD44" s="846"/>
      <c r="AE44" s="846"/>
      <c r="AF44" s="846"/>
      <c r="AG44" s="846"/>
      <c r="AH44" s="846"/>
      <c r="AI44" s="846"/>
      <c r="AJ44" s="846"/>
      <c r="AK44" s="846"/>
      <c r="AL44" s="846"/>
      <c r="AM44" s="846"/>
      <c r="AN44" s="846"/>
      <c r="AO44" s="846"/>
      <c r="AP44" s="846"/>
      <c r="AQ44" s="846"/>
      <c r="AR44" s="846"/>
      <c r="AS44" s="846"/>
      <c r="AT44" s="846"/>
      <c r="AU44" s="846"/>
      <c r="AV44" s="846"/>
      <c r="AW44" s="846"/>
      <c r="AX44" s="846"/>
      <c r="AY44" s="846"/>
      <c r="AZ44" s="846"/>
      <c r="BA44" s="846"/>
      <c r="BB44" s="257"/>
      <c r="BC44" s="257"/>
      <c r="BD44" s="257"/>
      <c r="BE44" s="257"/>
    </row>
    <row r="45" spans="1:57" s="4" customFormat="1" ht="21" customHeight="1" thickBot="1">
      <c r="A45" s="288"/>
      <c r="B45" s="288"/>
      <c r="C45" s="288"/>
      <c r="D45" s="288"/>
      <c r="E45" s="288"/>
    </row>
    <row r="46" spans="1:57" s="4" customFormat="1" ht="21" customHeight="1" thickBot="1">
      <c r="A46" s="811" t="s">
        <v>6</v>
      </c>
      <c r="B46" s="810"/>
      <c r="C46" s="810"/>
      <c r="D46" s="810"/>
      <c r="E46" s="810"/>
      <c r="F46" s="810"/>
      <c r="G46" s="810"/>
      <c r="H46" s="810"/>
      <c r="I46" s="810"/>
      <c r="J46" s="810"/>
      <c r="K46" s="810"/>
      <c r="L46" s="847"/>
      <c r="M46" s="848"/>
      <c r="N46" s="849"/>
      <c r="O46" s="849"/>
      <c r="P46" s="849"/>
      <c r="Q46" s="849"/>
      <c r="R46" s="849"/>
      <c r="S46" s="849"/>
      <c r="T46" s="849"/>
      <c r="U46" s="849"/>
      <c r="V46" s="849"/>
      <c r="W46" s="849"/>
      <c r="X46" s="849"/>
      <c r="Y46" s="849"/>
      <c r="Z46" s="849"/>
      <c r="AA46" s="849"/>
      <c r="AB46" s="850"/>
      <c r="AC46" s="851" t="s">
        <v>339</v>
      </c>
      <c r="AD46" s="852"/>
      <c r="AE46" s="852"/>
      <c r="AF46" s="852"/>
      <c r="AG46" s="852"/>
      <c r="AH46" s="852"/>
      <c r="AI46" s="852"/>
      <c r="AJ46" s="852"/>
      <c r="AK46" s="853"/>
      <c r="AL46" s="818"/>
      <c r="AM46" s="818"/>
      <c r="AN46" s="818"/>
      <c r="AO46" s="818"/>
      <c r="AP46" s="818"/>
      <c r="AQ46" s="818"/>
      <c r="AR46" s="818"/>
      <c r="AS46" s="818"/>
      <c r="AT46" s="818"/>
      <c r="AU46" s="818"/>
      <c r="AV46" s="818"/>
      <c r="AW46" s="818"/>
      <c r="AX46" s="818"/>
      <c r="AY46" s="818"/>
      <c r="AZ46" s="854"/>
    </row>
    <row r="47" spans="1:57" s="260" customFormat="1" ht="21" customHeight="1" thickBot="1">
      <c r="A47" s="841" t="s">
        <v>340</v>
      </c>
      <c r="B47" s="842"/>
      <c r="C47" s="842"/>
      <c r="D47" s="842"/>
      <c r="E47" s="842"/>
      <c r="F47" s="843"/>
      <c r="G47" s="843"/>
      <c r="H47" s="844" t="s">
        <v>280</v>
      </c>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4"/>
      <c r="AY47" s="844"/>
      <c r="AZ47" s="845"/>
      <c r="BA47" s="259"/>
      <c r="BB47" s="259"/>
      <c r="BC47" s="259"/>
      <c r="BD47" s="259"/>
      <c r="BE47" s="259"/>
    </row>
    <row r="48" spans="1:57" s="260" customFormat="1" ht="21" customHeight="1">
      <c r="A48" s="323"/>
      <c r="B48" s="324"/>
      <c r="C48" s="324"/>
      <c r="D48" s="324"/>
      <c r="E48" s="324"/>
      <c r="F48" s="324"/>
      <c r="G48" s="324"/>
      <c r="H48" s="324"/>
      <c r="I48" s="324"/>
      <c r="J48" s="324"/>
      <c r="K48" s="324"/>
      <c r="L48" s="261"/>
      <c r="M48" s="836" t="s">
        <v>281</v>
      </c>
      <c r="N48" s="836"/>
      <c r="O48" s="836"/>
      <c r="P48" s="836" t="s">
        <v>282</v>
      </c>
      <c r="Q48" s="836"/>
      <c r="R48" s="836"/>
      <c r="S48" s="836" t="s">
        <v>283</v>
      </c>
      <c r="T48" s="836"/>
      <c r="U48" s="836"/>
      <c r="V48" s="836" t="s">
        <v>284</v>
      </c>
      <c r="W48" s="836"/>
      <c r="X48" s="836"/>
      <c r="Y48" s="836" t="s">
        <v>285</v>
      </c>
      <c r="Z48" s="836"/>
      <c r="AA48" s="836"/>
      <c r="AB48" s="836" t="s">
        <v>286</v>
      </c>
      <c r="AC48" s="836"/>
      <c r="AD48" s="836"/>
      <c r="AE48" s="836" t="s">
        <v>287</v>
      </c>
      <c r="AF48" s="836"/>
      <c r="AG48" s="836"/>
      <c r="AH48" s="836" t="s">
        <v>288</v>
      </c>
      <c r="AI48" s="836"/>
      <c r="AJ48" s="836"/>
      <c r="AK48" s="836" t="s">
        <v>289</v>
      </c>
      <c r="AL48" s="836"/>
      <c r="AM48" s="836"/>
      <c r="AN48" s="836" t="s">
        <v>290</v>
      </c>
      <c r="AO48" s="836"/>
      <c r="AP48" s="836"/>
      <c r="AQ48" s="836" t="s">
        <v>291</v>
      </c>
      <c r="AR48" s="836"/>
      <c r="AS48" s="836"/>
      <c r="AT48" s="836" t="s">
        <v>292</v>
      </c>
      <c r="AU48" s="836"/>
      <c r="AV48" s="837"/>
      <c r="AW48" s="838" t="s">
        <v>293</v>
      </c>
      <c r="AX48" s="839"/>
      <c r="AY48" s="839"/>
      <c r="AZ48" s="840"/>
      <c r="BA48" s="259"/>
      <c r="BB48" s="259"/>
      <c r="BC48" s="259"/>
      <c r="BD48" s="259"/>
      <c r="BE48" s="259"/>
    </row>
    <row r="49" spans="1:64" s="260" customFormat="1" ht="21" customHeight="1">
      <c r="A49" s="833" t="s">
        <v>294</v>
      </c>
      <c r="B49" s="834"/>
      <c r="C49" s="834"/>
      <c r="D49" s="834"/>
      <c r="E49" s="834"/>
      <c r="F49" s="834"/>
      <c r="G49" s="834"/>
      <c r="H49" s="834"/>
      <c r="I49" s="834"/>
      <c r="J49" s="834"/>
      <c r="K49" s="834"/>
      <c r="L49" s="835"/>
      <c r="M49" s="829"/>
      <c r="N49" s="830"/>
      <c r="O49" s="261" t="s">
        <v>94</v>
      </c>
      <c r="P49" s="829"/>
      <c r="Q49" s="830"/>
      <c r="R49" s="261" t="s">
        <v>94</v>
      </c>
      <c r="S49" s="829"/>
      <c r="T49" s="830"/>
      <c r="U49" s="261" t="s">
        <v>94</v>
      </c>
      <c r="V49" s="829"/>
      <c r="W49" s="830"/>
      <c r="X49" s="261" t="s">
        <v>94</v>
      </c>
      <c r="Y49" s="829"/>
      <c r="Z49" s="830"/>
      <c r="AA49" s="261" t="s">
        <v>94</v>
      </c>
      <c r="AB49" s="829"/>
      <c r="AC49" s="830"/>
      <c r="AD49" s="261" t="s">
        <v>94</v>
      </c>
      <c r="AE49" s="829"/>
      <c r="AF49" s="830"/>
      <c r="AG49" s="261" t="s">
        <v>94</v>
      </c>
      <c r="AH49" s="829"/>
      <c r="AI49" s="830"/>
      <c r="AJ49" s="261" t="s">
        <v>94</v>
      </c>
      <c r="AK49" s="829"/>
      <c r="AL49" s="830"/>
      <c r="AM49" s="261" t="s">
        <v>94</v>
      </c>
      <c r="AN49" s="829"/>
      <c r="AO49" s="830"/>
      <c r="AP49" s="261" t="s">
        <v>94</v>
      </c>
      <c r="AQ49" s="829"/>
      <c r="AR49" s="830"/>
      <c r="AS49" s="261" t="s">
        <v>94</v>
      </c>
      <c r="AT49" s="829"/>
      <c r="AU49" s="830"/>
      <c r="AV49" s="324" t="s">
        <v>94</v>
      </c>
      <c r="AW49" s="831">
        <f t="shared" ref="AW49:AW56" si="1">M49+P49+S49+V49+Y49+AB49+AE49+AH49+AK49+AN49+AQ49+AT49</f>
        <v>0</v>
      </c>
      <c r="AX49" s="830"/>
      <c r="AY49" s="830"/>
      <c r="AZ49" s="262" t="s">
        <v>94</v>
      </c>
      <c r="BA49" s="259"/>
      <c r="BB49" s="259"/>
      <c r="BC49" s="259"/>
      <c r="BD49" s="259"/>
      <c r="BE49" s="259"/>
    </row>
    <row r="50" spans="1:64" s="260" customFormat="1" ht="21" customHeight="1">
      <c r="A50" s="832" t="s">
        <v>295</v>
      </c>
      <c r="B50" s="798"/>
      <c r="C50" s="798"/>
      <c r="D50" s="798"/>
      <c r="E50" s="798"/>
      <c r="F50" s="798"/>
      <c r="G50" s="798"/>
      <c r="H50" s="798"/>
      <c r="I50" s="798"/>
      <c r="J50" s="798"/>
      <c r="K50" s="798"/>
      <c r="L50" s="799"/>
      <c r="M50" s="829"/>
      <c r="N50" s="830"/>
      <c r="O50" s="261" t="s">
        <v>94</v>
      </c>
      <c r="P50" s="829"/>
      <c r="Q50" s="830"/>
      <c r="R50" s="261" t="s">
        <v>94</v>
      </c>
      <c r="S50" s="829"/>
      <c r="T50" s="830"/>
      <c r="U50" s="261" t="s">
        <v>94</v>
      </c>
      <c r="V50" s="829"/>
      <c r="W50" s="830"/>
      <c r="X50" s="261" t="s">
        <v>94</v>
      </c>
      <c r="Y50" s="829"/>
      <c r="Z50" s="830"/>
      <c r="AA50" s="261" t="s">
        <v>94</v>
      </c>
      <c r="AB50" s="829"/>
      <c r="AC50" s="830"/>
      <c r="AD50" s="261" t="s">
        <v>94</v>
      </c>
      <c r="AE50" s="829"/>
      <c r="AF50" s="830"/>
      <c r="AG50" s="261" t="s">
        <v>94</v>
      </c>
      <c r="AH50" s="829"/>
      <c r="AI50" s="830"/>
      <c r="AJ50" s="261" t="s">
        <v>94</v>
      </c>
      <c r="AK50" s="829"/>
      <c r="AL50" s="830"/>
      <c r="AM50" s="261" t="s">
        <v>94</v>
      </c>
      <c r="AN50" s="829"/>
      <c r="AO50" s="830"/>
      <c r="AP50" s="261" t="s">
        <v>94</v>
      </c>
      <c r="AQ50" s="829"/>
      <c r="AR50" s="830"/>
      <c r="AS50" s="261" t="s">
        <v>94</v>
      </c>
      <c r="AT50" s="829"/>
      <c r="AU50" s="830"/>
      <c r="AV50" s="324" t="s">
        <v>94</v>
      </c>
      <c r="AW50" s="831">
        <f t="shared" si="1"/>
        <v>0</v>
      </c>
      <c r="AX50" s="830"/>
      <c r="AY50" s="830"/>
      <c r="AZ50" s="262" t="s">
        <v>94</v>
      </c>
      <c r="BA50" s="259"/>
      <c r="BB50" s="259"/>
      <c r="BC50" s="259"/>
      <c r="BD50" s="259"/>
      <c r="BE50" s="259"/>
    </row>
    <row r="51" spans="1:64" s="260" customFormat="1" ht="21" customHeight="1" thickBot="1">
      <c r="A51" s="820" t="s">
        <v>296</v>
      </c>
      <c r="B51" s="821"/>
      <c r="C51" s="821"/>
      <c r="D51" s="821"/>
      <c r="E51" s="821"/>
      <c r="F51" s="821"/>
      <c r="G51" s="821"/>
      <c r="H51" s="821"/>
      <c r="I51" s="821"/>
      <c r="J51" s="821"/>
      <c r="K51" s="821"/>
      <c r="L51" s="822"/>
      <c r="M51" s="814"/>
      <c r="N51" s="815"/>
      <c r="O51" s="263" t="s">
        <v>297</v>
      </c>
      <c r="P51" s="814"/>
      <c r="Q51" s="815"/>
      <c r="R51" s="263" t="s">
        <v>297</v>
      </c>
      <c r="S51" s="814"/>
      <c r="T51" s="815"/>
      <c r="U51" s="263" t="s">
        <v>297</v>
      </c>
      <c r="V51" s="814"/>
      <c r="W51" s="815"/>
      <c r="X51" s="263" t="s">
        <v>297</v>
      </c>
      <c r="Y51" s="814"/>
      <c r="Z51" s="815"/>
      <c r="AA51" s="263" t="s">
        <v>297</v>
      </c>
      <c r="AB51" s="814"/>
      <c r="AC51" s="815"/>
      <c r="AD51" s="263" t="s">
        <v>297</v>
      </c>
      <c r="AE51" s="814"/>
      <c r="AF51" s="815"/>
      <c r="AG51" s="263" t="s">
        <v>297</v>
      </c>
      <c r="AH51" s="814"/>
      <c r="AI51" s="815"/>
      <c r="AJ51" s="263" t="s">
        <v>297</v>
      </c>
      <c r="AK51" s="814"/>
      <c r="AL51" s="815"/>
      <c r="AM51" s="263" t="s">
        <v>297</v>
      </c>
      <c r="AN51" s="814"/>
      <c r="AO51" s="815"/>
      <c r="AP51" s="263" t="s">
        <v>297</v>
      </c>
      <c r="AQ51" s="814"/>
      <c r="AR51" s="815"/>
      <c r="AS51" s="263" t="s">
        <v>297</v>
      </c>
      <c r="AT51" s="814"/>
      <c r="AU51" s="815"/>
      <c r="AV51" s="264" t="s">
        <v>297</v>
      </c>
      <c r="AW51" s="816">
        <f t="shared" si="1"/>
        <v>0</v>
      </c>
      <c r="AX51" s="815"/>
      <c r="AY51" s="815"/>
      <c r="AZ51" s="265" t="s">
        <v>297</v>
      </c>
      <c r="BA51" s="259"/>
      <c r="BB51" s="259"/>
      <c r="BC51" s="259"/>
      <c r="BD51" s="259"/>
      <c r="BE51" s="259"/>
    </row>
    <row r="52" spans="1:64" s="260" customFormat="1" ht="21" customHeight="1">
      <c r="A52" s="826" t="s">
        <v>298</v>
      </c>
      <c r="B52" s="827"/>
      <c r="C52" s="827"/>
      <c r="D52" s="827"/>
      <c r="E52" s="827"/>
      <c r="F52" s="827"/>
      <c r="G52" s="827"/>
      <c r="H52" s="827"/>
      <c r="I52" s="827"/>
      <c r="J52" s="827"/>
      <c r="K52" s="827"/>
      <c r="L52" s="828"/>
      <c r="M52" s="823"/>
      <c r="N52" s="824"/>
      <c r="O52" s="266" t="s">
        <v>297</v>
      </c>
      <c r="P52" s="823"/>
      <c r="Q52" s="824"/>
      <c r="R52" s="266" t="s">
        <v>297</v>
      </c>
      <c r="S52" s="823"/>
      <c r="T52" s="824"/>
      <c r="U52" s="266" t="s">
        <v>297</v>
      </c>
      <c r="V52" s="823"/>
      <c r="W52" s="824"/>
      <c r="X52" s="266" t="s">
        <v>297</v>
      </c>
      <c r="Y52" s="823"/>
      <c r="Z52" s="824"/>
      <c r="AA52" s="266" t="s">
        <v>297</v>
      </c>
      <c r="AB52" s="823"/>
      <c r="AC52" s="824"/>
      <c r="AD52" s="266" t="s">
        <v>297</v>
      </c>
      <c r="AE52" s="823"/>
      <c r="AF52" s="824"/>
      <c r="AG52" s="266" t="s">
        <v>297</v>
      </c>
      <c r="AH52" s="823"/>
      <c r="AI52" s="824"/>
      <c r="AJ52" s="266" t="s">
        <v>297</v>
      </c>
      <c r="AK52" s="823"/>
      <c r="AL52" s="824"/>
      <c r="AM52" s="266" t="s">
        <v>297</v>
      </c>
      <c r="AN52" s="823"/>
      <c r="AO52" s="824"/>
      <c r="AP52" s="266" t="s">
        <v>297</v>
      </c>
      <c r="AQ52" s="823"/>
      <c r="AR52" s="824"/>
      <c r="AS52" s="266" t="s">
        <v>297</v>
      </c>
      <c r="AT52" s="823"/>
      <c r="AU52" s="824"/>
      <c r="AV52" s="267" t="s">
        <v>297</v>
      </c>
      <c r="AW52" s="825">
        <f t="shared" si="1"/>
        <v>0</v>
      </c>
      <c r="AX52" s="824"/>
      <c r="AY52" s="824"/>
      <c r="AZ52" s="268" t="s">
        <v>297</v>
      </c>
      <c r="BA52" s="259"/>
      <c r="BB52" s="259"/>
      <c r="BC52" s="259"/>
      <c r="BD52" s="259"/>
      <c r="BE52" s="259"/>
    </row>
    <row r="53" spans="1:64" s="260" customFormat="1" ht="21" customHeight="1" thickBot="1">
      <c r="A53" s="820" t="s">
        <v>299</v>
      </c>
      <c r="B53" s="821"/>
      <c r="C53" s="821"/>
      <c r="D53" s="821"/>
      <c r="E53" s="821"/>
      <c r="F53" s="821"/>
      <c r="G53" s="821"/>
      <c r="H53" s="821"/>
      <c r="I53" s="821"/>
      <c r="J53" s="821"/>
      <c r="K53" s="821"/>
      <c r="L53" s="822"/>
      <c r="M53" s="814">
        <f>M51-M52</f>
        <v>0</v>
      </c>
      <c r="N53" s="815"/>
      <c r="O53" s="263" t="s">
        <v>297</v>
      </c>
      <c r="P53" s="814">
        <f>P51-P52</f>
        <v>0</v>
      </c>
      <c r="Q53" s="815"/>
      <c r="R53" s="263" t="s">
        <v>297</v>
      </c>
      <c r="S53" s="814">
        <f>S51-S52</f>
        <v>0</v>
      </c>
      <c r="T53" s="815"/>
      <c r="U53" s="263" t="s">
        <v>297</v>
      </c>
      <c r="V53" s="814">
        <f>V51-V52</f>
        <v>0</v>
      </c>
      <c r="W53" s="815"/>
      <c r="X53" s="263" t="s">
        <v>297</v>
      </c>
      <c r="Y53" s="814">
        <f>Y51-Y52</f>
        <v>0</v>
      </c>
      <c r="Z53" s="815"/>
      <c r="AA53" s="263" t="s">
        <v>297</v>
      </c>
      <c r="AB53" s="814">
        <f>AB51-AB52</f>
        <v>0</v>
      </c>
      <c r="AC53" s="815"/>
      <c r="AD53" s="263" t="s">
        <v>297</v>
      </c>
      <c r="AE53" s="814">
        <f>AE51-AE52</f>
        <v>0</v>
      </c>
      <c r="AF53" s="815"/>
      <c r="AG53" s="263" t="s">
        <v>297</v>
      </c>
      <c r="AH53" s="814">
        <f>AH51-AH52</f>
        <v>0</v>
      </c>
      <c r="AI53" s="815"/>
      <c r="AJ53" s="263" t="s">
        <v>297</v>
      </c>
      <c r="AK53" s="814">
        <f>AK51-AK52</f>
        <v>0</v>
      </c>
      <c r="AL53" s="815"/>
      <c r="AM53" s="263" t="s">
        <v>297</v>
      </c>
      <c r="AN53" s="814">
        <f>AN51-AN52</f>
        <v>0</v>
      </c>
      <c r="AO53" s="815"/>
      <c r="AP53" s="263" t="s">
        <v>297</v>
      </c>
      <c r="AQ53" s="814">
        <f>AQ51-AQ52</f>
        <v>0</v>
      </c>
      <c r="AR53" s="815"/>
      <c r="AS53" s="263" t="s">
        <v>297</v>
      </c>
      <c r="AT53" s="814">
        <f>AT51-AT52</f>
        <v>0</v>
      </c>
      <c r="AU53" s="815"/>
      <c r="AV53" s="264" t="s">
        <v>297</v>
      </c>
      <c r="AW53" s="816">
        <f t="shared" si="1"/>
        <v>0</v>
      </c>
      <c r="AX53" s="815"/>
      <c r="AY53" s="815"/>
      <c r="AZ53" s="265" t="s">
        <v>297</v>
      </c>
      <c r="BA53" s="259"/>
      <c r="BB53" s="259"/>
      <c r="BC53" s="259"/>
      <c r="BD53" s="259"/>
      <c r="BE53" s="259"/>
    </row>
    <row r="54" spans="1:64" s="260" customFormat="1" ht="32.25" customHeight="1" thickBot="1">
      <c r="A54" s="817" t="s">
        <v>300</v>
      </c>
      <c r="B54" s="818"/>
      <c r="C54" s="818"/>
      <c r="D54" s="818"/>
      <c r="E54" s="818"/>
      <c r="F54" s="818"/>
      <c r="G54" s="818"/>
      <c r="H54" s="818"/>
      <c r="I54" s="818"/>
      <c r="J54" s="818"/>
      <c r="K54" s="818"/>
      <c r="L54" s="819"/>
      <c r="M54" s="809"/>
      <c r="N54" s="810"/>
      <c r="O54" s="269" t="s">
        <v>297</v>
      </c>
      <c r="P54" s="809"/>
      <c r="Q54" s="810"/>
      <c r="R54" s="269" t="s">
        <v>297</v>
      </c>
      <c r="S54" s="809"/>
      <c r="T54" s="810"/>
      <c r="U54" s="269" t="s">
        <v>297</v>
      </c>
      <c r="V54" s="809"/>
      <c r="W54" s="810"/>
      <c r="X54" s="269" t="s">
        <v>297</v>
      </c>
      <c r="Y54" s="809"/>
      <c r="Z54" s="810"/>
      <c r="AA54" s="269" t="s">
        <v>297</v>
      </c>
      <c r="AB54" s="809"/>
      <c r="AC54" s="810"/>
      <c r="AD54" s="269" t="s">
        <v>297</v>
      </c>
      <c r="AE54" s="809"/>
      <c r="AF54" s="810"/>
      <c r="AG54" s="269" t="s">
        <v>297</v>
      </c>
      <c r="AH54" s="809"/>
      <c r="AI54" s="810"/>
      <c r="AJ54" s="269" t="s">
        <v>297</v>
      </c>
      <c r="AK54" s="809"/>
      <c r="AL54" s="810"/>
      <c r="AM54" s="269" t="s">
        <v>297</v>
      </c>
      <c r="AN54" s="809"/>
      <c r="AO54" s="810"/>
      <c r="AP54" s="269" t="s">
        <v>297</v>
      </c>
      <c r="AQ54" s="809"/>
      <c r="AR54" s="810"/>
      <c r="AS54" s="269" t="s">
        <v>297</v>
      </c>
      <c r="AT54" s="809"/>
      <c r="AU54" s="810"/>
      <c r="AV54" s="270" t="s">
        <v>297</v>
      </c>
      <c r="AW54" s="811">
        <f t="shared" si="1"/>
        <v>0</v>
      </c>
      <c r="AX54" s="810"/>
      <c r="AY54" s="810"/>
      <c r="AZ54" s="271" t="s">
        <v>297</v>
      </c>
      <c r="BA54" s="259"/>
      <c r="BB54" s="259"/>
      <c r="BC54" s="259"/>
      <c r="BD54" s="259"/>
      <c r="BE54" s="259"/>
    </row>
    <row r="55" spans="1:64" s="260" customFormat="1" ht="32.25" customHeight="1" thickBot="1">
      <c r="A55" s="812" t="s">
        <v>301</v>
      </c>
      <c r="B55" s="813"/>
      <c r="C55" s="813"/>
      <c r="D55" s="813"/>
      <c r="E55" s="813"/>
      <c r="F55" s="813"/>
      <c r="G55" s="813"/>
      <c r="H55" s="813"/>
      <c r="I55" s="813"/>
      <c r="J55" s="813"/>
      <c r="K55" s="813"/>
      <c r="L55" s="813"/>
      <c r="M55" s="809"/>
      <c r="N55" s="810"/>
      <c r="O55" s="269" t="s">
        <v>297</v>
      </c>
      <c r="P55" s="809"/>
      <c r="Q55" s="810"/>
      <c r="R55" s="269" t="s">
        <v>297</v>
      </c>
      <c r="S55" s="809"/>
      <c r="T55" s="810"/>
      <c r="U55" s="269" t="s">
        <v>297</v>
      </c>
      <c r="V55" s="809"/>
      <c r="W55" s="810"/>
      <c r="X55" s="269" t="s">
        <v>297</v>
      </c>
      <c r="Y55" s="809"/>
      <c r="Z55" s="810"/>
      <c r="AA55" s="269" t="s">
        <v>297</v>
      </c>
      <c r="AB55" s="809"/>
      <c r="AC55" s="810"/>
      <c r="AD55" s="269" t="s">
        <v>297</v>
      </c>
      <c r="AE55" s="809"/>
      <c r="AF55" s="810"/>
      <c r="AG55" s="269" t="s">
        <v>297</v>
      </c>
      <c r="AH55" s="809"/>
      <c r="AI55" s="810"/>
      <c r="AJ55" s="269" t="s">
        <v>297</v>
      </c>
      <c r="AK55" s="809"/>
      <c r="AL55" s="810"/>
      <c r="AM55" s="269" t="s">
        <v>297</v>
      </c>
      <c r="AN55" s="809"/>
      <c r="AO55" s="810"/>
      <c r="AP55" s="269" t="s">
        <v>297</v>
      </c>
      <c r="AQ55" s="809"/>
      <c r="AR55" s="810"/>
      <c r="AS55" s="269" t="s">
        <v>297</v>
      </c>
      <c r="AT55" s="809"/>
      <c r="AU55" s="810"/>
      <c r="AV55" s="270" t="s">
        <v>297</v>
      </c>
      <c r="AW55" s="811">
        <f t="shared" si="1"/>
        <v>0</v>
      </c>
      <c r="AX55" s="810"/>
      <c r="AY55" s="810"/>
      <c r="AZ55" s="271" t="s">
        <v>297</v>
      </c>
      <c r="BA55" s="259"/>
      <c r="BB55" s="259"/>
      <c r="BC55" s="259"/>
      <c r="BD55" s="259"/>
      <c r="BE55" s="259"/>
    </row>
    <row r="56" spans="1:64" s="260" customFormat="1" ht="21" customHeight="1" thickBot="1">
      <c r="A56" s="812" t="s">
        <v>341</v>
      </c>
      <c r="B56" s="813"/>
      <c r="C56" s="813"/>
      <c r="D56" s="813"/>
      <c r="E56" s="813"/>
      <c r="F56" s="813"/>
      <c r="G56" s="813"/>
      <c r="H56" s="813"/>
      <c r="I56" s="813"/>
      <c r="J56" s="813"/>
      <c r="K56" s="813"/>
      <c r="L56" s="813"/>
      <c r="M56" s="809"/>
      <c r="N56" s="810"/>
      <c r="O56" s="269" t="s">
        <v>297</v>
      </c>
      <c r="P56" s="809"/>
      <c r="Q56" s="810"/>
      <c r="R56" s="269" t="s">
        <v>297</v>
      </c>
      <c r="S56" s="809"/>
      <c r="T56" s="810"/>
      <c r="U56" s="269" t="s">
        <v>297</v>
      </c>
      <c r="V56" s="809"/>
      <c r="W56" s="810"/>
      <c r="X56" s="269" t="s">
        <v>297</v>
      </c>
      <c r="Y56" s="809"/>
      <c r="Z56" s="810"/>
      <c r="AA56" s="269" t="s">
        <v>297</v>
      </c>
      <c r="AB56" s="809"/>
      <c r="AC56" s="810"/>
      <c r="AD56" s="269" t="s">
        <v>297</v>
      </c>
      <c r="AE56" s="809"/>
      <c r="AF56" s="810"/>
      <c r="AG56" s="269" t="s">
        <v>297</v>
      </c>
      <c r="AH56" s="809"/>
      <c r="AI56" s="810"/>
      <c r="AJ56" s="269" t="s">
        <v>297</v>
      </c>
      <c r="AK56" s="809"/>
      <c r="AL56" s="810"/>
      <c r="AM56" s="269" t="s">
        <v>297</v>
      </c>
      <c r="AN56" s="809"/>
      <c r="AO56" s="810"/>
      <c r="AP56" s="269" t="s">
        <v>297</v>
      </c>
      <c r="AQ56" s="809"/>
      <c r="AR56" s="810"/>
      <c r="AS56" s="269" t="s">
        <v>297</v>
      </c>
      <c r="AT56" s="809"/>
      <c r="AU56" s="810"/>
      <c r="AV56" s="270" t="s">
        <v>297</v>
      </c>
      <c r="AW56" s="811">
        <f t="shared" si="1"/>
        <v>0</v>
      </c>
      <c r="AX56" s="810"/>
      <c r="AY56" s="810"/>
      <c r="AZ56" s="271" t="s">
        <v>297</v>
      </c>
      <c r="BA56" s="259"/>
      <c r="BB56" s="259"/>
      <c r="BC56" s="259"/>
      <c r="BD56" s="259"/>
      <c r="BE56" s="259"/>
    </row>
    <row r="57" spans="1:64" s="260" customFormat="1" ht="21" customHeight="1">
      <c r="A57" s="321" t="s">
        <v>302</v>
      </c>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row>
    <row r="58" spans="1:64" s="260" customFormat="1" ht="27" customHeight="1">
      <c r="A58" s="272" t="s">
        <v>303</v>
      </c>
      <c r="B58" s="324"/>
      <c r="C58" s="324"/>
      <c r="D58" s="324"/>
      <c r="E58" s="324"/>
      <c r="F58" s="324"/>
      <c r="G58" s="324"/>
      <c r="H58" s="324"/>
      <c r="I58" s="261"/>
      <c r="J58" s="273" t="s">
        <v>304</v>
      </c>
      <c r="K58" s="805">
        <f>AW49</f>
        <v>0</v>
      </c>
      <c r="L58" s="805"/>
      <c r="M58" s="805"/>
      <c r="N58" s="805"/>
      <c r="O58" s="322" t="s">
        <v>305</v>
      </c>
      <c r="P58" s="261" t="s">
        <v>94</v>
      </c>
      <c r="Q58" s="321" t="s">
        <v>342</v>
      </c>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59"/>
    </row>
    <row r="59" spans="1:64" s="260" customFormat="1" ht="27" customHeight="1">
      <c r="A59" s="806" t="s">
        <v>307</v>
      </c>
      <c r="B59" s="798"/>
      <c r="C59" s="798"/>
      <c r="D59" s="798"/>
      <c r="E59" s="798"/>
      <c r="F59" s="798"/>
      <c r="G59" s="798"/>
      <c r="H59" s="798"/>
      <c r="I59" s="799"/>
      <c r="J59" s="273" t="s">
        <v>304</v>
      </c>
      <c r="K59" s="805">
        <f>AW50</f>
        <v>0</v>
      </c>
      <c r="L59" s="805"/>
      <c r="M59" s="805"/>
      <c r="N59" s="805"/>
      <c r="O59" s="322" t="s">
        <v>305</v>
      </c>
      <c r="P59" s="261" t="s">
        <v>94</v>
      </c>
      <c r="Q59" s="326" t="s">
        <v>343</v>
      </c>
      <c r="R59" s="259"/>
      <c r="S59" s="259"/>
      <c r="T59" s="259"/>
      <c r="U59" s="259"/>
      <c r="V59" s="259"/>
      <c r="W59" s="259"/>
      <c r="X59" s="259"/>
      <c r="Y59" s="259"/>
      <c r="Z59" s="259"/>
      <c r="AA59" s="259"/>
      <c r="AB59" s="259"/>
      <c r="AC59" s="259"/>
      <c r="AD59" s="259"/>
      <c r="AE59" s="259"/>
      <c r="AF59" s="259"/>
      <c r="AG59" s="259"/>
      <c r="AH59" s="259"/>
      <c r="AI59" s="259"/>
      <c r="AJ59" s="326"/>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row>
    <row r="60" spans="1:64" s="260" customFormat="1" ht="27" customHeight="1">
      <c r="A60" s="272" t="s">
        <v>309</v>
      </c>
      <c r="B60" s="324"/>
      <c r="C60" s="324"/>
      <c r="D60" s="324"/>
      <c r="E60" s="324"/>
      <c r="F60" s="324"/>
      <c r="G60" s="324"/>
      <c r="H60" s="324"/>
      <c r="I60" s="261"/>
      <c r="J60" s="273" t="s">
        <v>304</v>
      </c>
      <c r="K60" s="805">
        <f>AW51</f>
        <v>0</v>
      </c>
      <c r="L60" s="805"/>
      <c r="M60" s="805"/>
      <c r="N60" s="805"/>
      <c r="O60" s="322" t="s">
        <v>305</v>
      </c>
      <c r="P60" s="261" t="s">
        <v>5</v>
      </c>
      <c r="Q60" s="325" t="s">
        <v>344</v>
      </c>
      <c r="R60" s="259"/>
      <c r="S60" s="259"/>
      <c r="T60" s="259"/>
      <c r="U60" s="259"/>
      <c r="V60" s="259"/>
      <c r="W60" s="259"/>
      <c r="X60" s="259"/>
      <c r="Y60" s="259"/>
      <c r="Z60" s="274"/>
      <c r="AA60" s="274"/>
      <c r="AB60" s="321"/>
      <c r="AC60" s="321"/>
      <c r="AD60" s="259"/>
      <c r="AE60" s="259"/>
      <c r="AF60" s="259"/>
      <c r="AG60" s="259"/>
      <c r="AH60" s="259"/>
      <c r="AI60" s="259"/>
      <c r="AJ60" s="326"/>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row>
    <row r="61" spans="1:64" s="260" customFormat="1" ht="27" customHeight="1">
      <c r="A61" s="797" t="s">
        <v>311</v>
      </c>
      <c r="B61" s="807"/>
      <c r="C61" s="807"/>
      <c r="D61" s="807"/>
      <c r="E61" s="807"/>
      <c r="F61" s="807"/>
      <c r="G61" s="807"/>
      <c r="H61" s="807"/>
      <c r="I61" s="808"/>
      <c r="J61" s="273" t="s">
        <v>304</v>
      </c>
      <c r="K61" s="787" t="e">
        <f>ROUNDUP(K60/K58,1)</f>
        <v>#DIV/0!</v>
      </c>
      <c r="L61" s="787"/>
      <c r="M61" s="787"/>
      <c r="N61" s="787"/>
      <c r="O61" s="322" t="s">
        <v>305</v>
      </c>
      <c r="P61" s="261" t="s">
        <v>5</v>
      </c>
      <c r="Q61" s="325" t="s">
        <v>345</v>
      </c>
      <c r="R61" s="326"/>
      <c r="S61" s="326"/>
      <c r="T61" s="326"/>
      <c r="U61" s="326"/>
      <c r="V61" s="326"/>
      <c r="W61" s="326"/>
      <c r="X61" s="326"/>
      <c r="Y61" s="326"/>
      <c r="Z61" s="289"/>
      <c r="AA61" s="290"/>
      <c r="AB61" s="290"/>
      <c r="AC61" s="290"/>
      <c r="AD61" s="290"/>
      <c r="AE61" s="289"/>
      <c r="AF61" s="326"/>
      <c r="AG61" s="326"/>
      <c r="AH61" s="326"/>
      <c r="AI61" s="326"/>
      <c r="AJ61" s="326"/>
      <c r="AK61" s="326"/>
      <c r="AL61" s="326"/>
      <c r="AM61" s="326"/>
      <c r="AN61" s="326"/>
      <c r="AO61" s="326"/>
      <c r="AP61" s="259"/>
      <c r="AQ61" s="259"/>
      <c r="AR61" s="259"/>
      <c r="AS61" s="259"/>
      <c r="AT61" s="259"/>
      <c r="AU61" s="259"/>
      <c r="AV61" s="259"/>
      <c r="AW61" s="259"/>
      <c r="AX61" s="259"/>
      <c r="AY61" s="259"/>
      <c r="AZ61" s="259"/>
      <c r="BA61" s="259"/>
      <c r="BB61" s="259"/>
      <c r="BC61" s="259"/>
      <c r="BD61" s="259"/>
      <c r="BE61" s="259"/>
      <c r="BF61" s="259"/>
    </row>
    <row r="62" spans="1:64" s="260" customFormat="1" ht="27.75" customHeight="1">
      <c r="A62" s="272" t="s">
        <v>313</v>
      </c>
      <c r="B62" s="324"/>
      <c r="C62" s="324"/>
      <c r="D62" s="324"/>
      <c r="E62" s="324"/>
      <c r="F62" s="324"/>
      <c r="G62" s="324"/>
      <c r="H62" s="324"/>
      <c r="I62" s="261"/>
      <c r="J62" s="273" t="s">
        <v>304</v>
      </c>
      <c r="K62" s="787" t="e">
        <f>ROUNDUP(AW52/K59,1)</f>
        <v>#DIV/0!</v>
      </c>
      <c r="L62" s="787"/>
      <c r="M62" s="787"/>
      <c r="N62" s="787"/>
      <c r="O62" s="322" t="s">
        <v>305</v>
      </c>
      <c r="P62" s="261" t="s">
        <v>5</v>
      </c>
      <c r="Q62" s="788" t="s">
        <v>346</v>
      </c>
      <c r="R62" s="789"/>
      <c r="S62" s="789"/>
      <c r="T62" s="789"/>
      <c r="U62" s="789"/>
      <c r="V62" s="789"/>
      <c r="W62" s="789"/>
      <c r="X62" s="789"/>
      <c r="Y62" s="789"/>
      <c r="Z62" s="789"/>
      <c r="AA62" s="789"/>
      <c r="AB62" s="789"/>
      <c r="AC62" s="789"/>
      <c r="AD62" s="789"/>
      <c r="AE62" s="789"/>
      <c r="AF62" s="789"/>
      <c r="AG62" s="789"/>
      <c r="AH62" s="789"/>
      <c r="AI62" s="789"/>
      <c r="AJ62" s="789"/>
      <c r="AK62" s="789"/>
      <c r="AL62" s="789"/>
      <c r="AM62" s="789"/>
      <c r="AN62" s="789"/>
      <c r="AO62" s="789"/>
      <c r="AP62" s="789"/>
      <c r="AQ62" s="321"/>
      <c r="AR62" s="321"/>
      <c r="AS62" s="321"/>
      <c r="AT62" s="321"/>
      <c r="AU62" s="321"/>
      <c r="AV62" s="321"/>
      <c r="AW62" s="321"/>
      <c r="AX62" s="321"/>
      <c r="AY62" s="321"/>
      <c r="AZ62" s="321"/>
      <c r="BA62" s="321"/>
      <c r="BB62" s="259"/>
      <c r="BC62" s="259"/>
      <c r="BD62" s="259"/>
      <c r="BE62" s="259"/>
    </row>
    <row r="63" spans="1:64" s="260" customFormat="1" ht="31.5" customHeight="1">
      <c r="A63" s="797" t="s">
        <v>315</v>
      </c>
      <c r="B63" s="798"/>
      <c r="C63" s="798"/>
      <c r="D63" s="798"/>
      <c r="E63" s="798"/>
      <c r="F63" s="798"/>
      <c r="G63" s="798"/>
      <c r="H63" s="798"/>
      <c r="I63" s="799"/>
      <c r="J63" s="273" t="s">
        <v>304</v>
      </c>
      <c r="K63" s="787" t="e">
        <f>ROUNDUP(AW53/K58,1)</f>
        <v>#DIV/0!</v>
      </c>
      <c r="L63" s="787"/>
      <c r="M63" s="787"/>
      <c r="N63" s="787"/>
      <c r="O63" s="322" t="s">
        <v>305</v>
      </c>
      <c r="P63" s="261" t="s">
        <v>5</v>
      </c>
      <c r="Q63" s="788" t="s">
        <v>347</v>
      </c>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321"/>
      <c r="AS63" s="321"/>
      <c r="AT63" s="321"/>
      <c r="AU63" s="321"/>
      <c r="AV63" s="321"/>
      <c r="AW63" s="321"/>
      <c r="AX63" s="321"/>
      <c r="AY63" s="321"/>
      <c r="AZ63" s="321"/>
      <c r="BA63" s="321"/>
      <c r="BB63" s="259"/>
      <c r="BC63" s="259"/>
      <c r="BD63" s="259"/>
      <c r="BE63" s="259"/>
    </row>
    <row r="64" spans="1:64" s="260" customFormat="1" ht="33" customHeight="1">
      <c r="A64" s="802" t="s">
        <v>348</v>
      </c>
      <c r="B64" s="803"/>
      <c r="C64" s="803"/>
      <c r="D64" s="803"/>
      <c r="E64" s="803"/>
      <c r="F64" s="803"/>
      <c r="G64" s="803"/>
      <c r="H64" s="803"/>
      <c r="I64" s="804"/>
      <c r="J64" s="273" t="s">
        <v>304</v>
      </c>
      <c r="K64" s="787" t="e">
        <f>K61/6</f>
        <v>#DIV/0!</v>
      </c>
      <c r="L64" s="787"/>
      <c r="M64" s="787"/>
      <c r="N64" s="787"/>
      <c r="O64" s="322" t="s">
        <v>305</v>
      </c>
      <c r="P64" s="261" t="s">
        <v>5</v>
      </c>
      <c r="Q64" s="788" t="s">
        <v>349</v>
      </c>
      <c r="R64" s="789"/>
      <c r="S64" s="789"/>
      <c r="T64" s="789"/>
      <c r="U64" s="789"/>
      <c r="V64" s="789"/>
      <c r="W64" s="789"/>
      <c r="X64" s="789"/>
      <c r="Y64" s="789"/>
      <c r="Z64" s="789"/>
      <c r="AA64" s="789"/>
      <c r="AB64" s="789"/>
      <c r="AC64" s="789"/>
      <c r="AD64" s="789"/>
      <c r="AE64" s="789"/>
      <c r="AF64" s="789"/>
      <c r="AG64" s="789"/>
      <c r="AH64" s="789"/>
      <c r="AI64" s="789"/>
      <c r="AJ64" s="789"/>
      <c r="AK64" s="321"/>
      <c r="AL64" s="321"/>
      <c r="AM64" s="321"/>
      <c r="AN64" s="321"/>
      <c r="AO64" s="321"/>
      <c r="AP64" s="321"/>
      <c r="AQ64" s="321"/>
      <c r="AR64" s="321"/>
      <c r="AS64" s="321"/>
      <c r="AT64" s="321"/>
      <c r="AU64" s="321"/>
      <c r="AV64" s="321"/>
      <c r="AW64" s="321"/>
      <c r="AX64" s="321"/>
      <c r="AY64" s="321"/>
      <c r="AZ64" s="321"/>
      <c r="BA64" s="321"/>
      <c r="BB64" s="259"/>
      <c r="BC64" s="259"/>
      <c r="BD64" s="259"/>
      <c r="BE64" s="259"/>
    </row>
    <row r="65" spans="1:57" s="260" customFormat="1" ht="30.75" customHeight="1">
      <c r="A65" s="792" t="s">
        <v>350</v>
      </c>
      <c r="B65" s="793"/>
      <c r="C65" s="793"/>
      <c r="D65" s="793"/>
      <c r="E65" s="793"/>
      <c r="F65" s="793"/>
      <c r="G65" s="793"/>
      <c r="H65" s="793"/>
      <c r="I65" s="794"/>
      <c r="J65" s="273" t="s">
        <v>304</v>
      </c>
      <c r="K65" s="787" t="e">
        <f>(K62/10)+(K63/6)</f>
        <v>#DIV/0!</v>
      </c>
      <c r="L65" s="787"/>
      <c r="M65" s="787"/>
      <c r="N65" s="787"/>
      <c r="O65" s="322" t="s">
        <v>305</v>
      </c>
      <c r="P65" s="261" t="s">
        <v>5</v>
      </c>
      <c r="Q65" s="788" t="s">
        <v>351</v>
      </c>
      <c r="R65" s="789"/>
      <c r="S65" s="789"/>
      <c r="T65" s="789"/>
      <c r="U65" s="789"/>
      <c r="V65" s="789"/>
      <c r="W65" s="789"/>
      <c r="X65" s="789"/>
      <c r="Y65" s="789"/>
      <c r="Z65" s="789"/>
      <c r="AA65" s="789"/>
      <c r="AB65" s="789"/>
      <c r="AC65" s="789"/>
      <c r="AD65" s="789"/>
      <c r="AE65" s="789"/>
      <c r="AF65" s="789"/>
      <c r="AG65" s="789"/>
      <c r="AH65" s="789"/>
      <c r="AI65" s="789"/>
      <c r="AJ65" s="789"/>
      <c r="AK65" s="321"/>
      <c r="AL65" s="321"/>
      <c r="AM65" s="321"/>
      <c r="AN65" s="321"/>
      <c r="AO65" s="321"/>
      <c r="AP65" s="321"/>
      <c r="AQ65" s="321"/>
      <c r="AR65" s="321"/>
      <c r="AS65" s="321"/>
      <c r="AT65" s="321"/>
      <c r="AU65" s="321"/>
      <c r="AV65" s="321"/>
      <c r="AW65" s="321"/>
      <c r="AX65" s="321"/>
      <c r="AY65" s="321"/>
      <c r="AZ65" s="321"/>
      <c r="BA65" s="321"/>
      <c r="BB65" s="259"/>
      <c r="BC65" s="259"/>
      <c r="BD65" s="259"/>
      <c r="BE65" s="259"/>
    </row>
    <row r="66" spans="1:57" s="260" customFormat="1" ht="46.5" customHeight="1">
      <c r="A66" s="792" t="s">
        <v>352</v>
      </c>
      <c r="B66" s="793"/>
      <c r="C66" s="793"/>
      <c r="D66" s="793"/>
      <c r="E66" s="793"/>
      <c r="F66" s="793"/>
      <c r="G66" s="793"/>
      <c r="H66" s="793"/>
      <c r="I66" s="794"/>
      <c r="J66" s="273" t="s">
        <v>304</v>
      </c>
      <c r="K66" s="787" t="str">
        <f>IF(M46="就労移行支援",K61/6,IF(OR(M46="認定就労移行支援",M46="就労継続支援Ａ型",M46="就労継続支援Ｂ型"),K61/10,""))</f>
        <v/>
      </c>
      <c r="L66" s="787"/>
      <c r="M66" s="787"/>
      <c r="N66" s="787"/>
      <c r="O66" s="322" t="s">
        <v>305</v>
      </c>
      <c r="P66" s="261" t="s">
        <v>5</v>
      </c>
      <c r="Q66" s="795" t="s">
        <v>353</v>
      </c>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6"/>
      <c r="AY66" s="796"/>
      <c r="AZ66" s="796"/>
      <c r="BA66" s="796"/>
      <c r="BB66" s="259"/>
      <c r="BC66" s="259"/>
      <c r="BD66" s="259"/>
      <c r="BE66" s="259"/>
    </row>
    <row r="67" spans="1:57" s="260" customFormat="1" ht="33" customHeight="1">
      <c r="A67" s="792" t="s">
        <v>354</v>
      </c>
      <c r="B67" s="793"/>
      <c r="C67" s="793"/>
      <c r="D67" s="793"/>
      <c r="E67" s="793"/>
      <c r="F67" s="793"/>
      <c r="G67" s="793"/>
      <c r="H67" s="793"/>
      <c r="I67" s="794"/>
      <c r="J67" s="273" t="s">
        <v>304</v>
      </c>
      <c r="K67" s="787" t="e">
        <f>K61/15</f>
        <v>#DIV/0!</v>
      </c>
      <c r="L67" s="787"/>
      <c r="M67" s="787"/>
      <c r="N67" s="787"/>
      <c r="O67" s="322" t="s">
        <v>305</v>
      </c>
      <c r="P67" s="261" t="s">
        <v>5</v>
      </c>
      <c r="Q67" s="795" t="s">
        <v>355</v>
      </c>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6"/>
      <c r="AY67" s="796"/>
      <c r="AZ67" s="796"/>
      <c r="BA67" s="796"/>
      <c r="BB67" s="259"/>
      <c r="BC67" s="259"/>
      <c r="BD67" s="259"/>
      <c r="BE67" s="259"/>
    </row>
    <row r="68" spans="1:57" s="260" customFormat="1" ht="45" customHeight="1">
      <c r="A68" s="797" t="s">
        <v>398</v>
      </c>
      <c r="B68" s="798"/>
      <c r="C68" s="798"/>
      <c r="D68" s="798"/>
      <c r="E68" s="798"/>
      <c r="F68" s="798"/>
      <c r="G68" s="798"/>
      <c r="H68" s="798"/>
      <c r="I68" s="799"/>
      <c r="J68" s="273" t="s">
        <v>304</v>
      </c>
      <c r="K68" s="787" t="e">
        <f>K61/6</f>
        <v>#DIV/0!</v>
      </c>
      <c r="L68" s="787"/>
      <c r="M68" s="787"/>
      <c r="N68" s="787"/>
      <c r="O68" s="322" t="s">
        <v>305</v>
      </c>
      <c r="P68" s="261" t="s">
        <v>5</v>
      </c>
      <c r="Q68" s="788" t="s">
        <v>399</v>
      </c>
      <c r="R68" s="789"/>
      <c r="S68" s="789"/>
      <c r="T68" s="789"/>
      <c r="U68" s="789"/>
      <c r="V68" s="789"/>
      <c r="W68" s="789"/>
      <c r="X68" s="789"/>
      <c r="Y68" s="789"/>
      <c r="Z68" s="789"/>
      <c r="AA68" s="789"/>
      <c r="AB68" s="789"/>
      <c r="AC68" s="800" t="s">
        <v>396</v>
      </c>
      <c r="AD68" s="800"/>
      <c r="AE68" s="800"/>
      <c r="AF68" s="800"/>
      <c r="AG68" s="800"/>
      <c r="AH68" s="800"/>
      <c r="AI68" s="800"/>
      <c r="AJ68" s="800"/>
      <c r="AK68" s="800"/>
      <c r="AL68" s="801" t="e">
        <f>K61/7.5</f>
        <v>#DIV/0!</v>
      </c>
      <c r="AM68" s="801"/>
      <c r="AN68" s="801"/>
      <c r="AO68" s="801"/>
      <c r="AP68" s="801"/>
      <c r="AQ68" s="801"/>
      <c r="AR68" s="801"/>
      <c r="AS68" s="788" t="s">
        <v>397</v>
      </c>
      <c r="AT68" s="789"/>
      <c r="AU68" s="789"/>
      <c r="AV68" s="789"/>
      <c r="AW68" s="789"/>
      <c r="AX68" s="789"/>
      <c r="AY68" s="789"/>
      <c r="AZ68" s="789"/>
      <c r="BA68" s="789"/>
      <c r="BB68" s="259"/>
      <c r="BC68" s="259"/>
      <c r="BD68" s="259"/>
      <c r="BE68" s="259"/>
    </row>
    <row r="69" spans="1:57" s="260" customFormat="1" ht="30" customHeight="1">
      <c r="A69" s="797" t="s">
        <v>325</v>
      </c>
      <c r="B69" s="798"/>
      <c r="C69" s="798"/>
      <c r="D69" s="798"/>
      <c r="E69" s="798"/>
      <c r="F69" s="798"/>
      <c r="G69" s="798"/>
      <c r="H69" s="798"/>
      <c r="I69" s="799"/>
      <c r="J69" s="273" t="s">
        <v>304</v>
      </c>
      <c r="K69" s="787">
        <f>AW54</f>
        <v>0</v>
      </c>
      <c r="L69" s="787"/>
      <c r="M69" s="787"/>
      <c r="N69" s="787"/>
      <c r="O69" s="322" t="s">
        <v>305</v>
      </c>
      <c r="P69" s="261" t="s">
        <v>5</v>
      </c>
      <c r="Q69" s="788" t="s">
        <v>356</v>
      </c>
      <c r="R69" s="789"/>
      <c r="S69" s="789"/>
      <c r="T69" s="789"/>
      <c r="U69" s="789"/>
      <c r="V69" s="789"/>
      <c r="W69" s="789"/>
      <c r="X69" s="789"/>
      <c r="Y69" s="789"/>
      <c r="Z69" s="789"/>
      <c r="AA69" s="789"/>
      <c r="AB69" s="280"/>
      <c r="AC69" s="800"/>
      <c r="AD69" s="800"/>
      <c r="AE69" s="800"/>
      <c r="AF69" s="800"/>
      <c r="AG69" s="800"/>
      <c r="AH69" s="800"/>
      <c r="AI69" s="800"/>
      <c r="AJ69" s="800"/>
      <c r="AK69" s="800"/>
      <c r="AL69" s="801"/>
      <c r="AM69" s="801"/>
      <c r="AN69" s="801"/>
      <c r="AO69" s="801"/>
      <c r="AP69" s="801"/>
      <c r="AQ69" s="801"/>
      <c r="AR69" s="801"/>
      <c r="AS69" s="788"/>
      <c r="AT69" s="789"/>
      <c r="AU69" s="789"/>
      <c r="AV69" s="789"/>
      <c r="AW69" s="789"/>
      <c r="AX69" s="789"/>
      <c r="AY69" s="789"/>
      <c r="AZ69" s="789"/>
      <c r="BA69" s="789"/>
      <c r="BB69" s="259"/>
      <c r="BC69" s="259"/>
      <c r="BD69" s="259"/>
      <c r="BE69" s="259"/>
    </row>
    <row r="70" spans="1:57" s="260" customFormat="1" ht="21" customHeight="1">
      <c r="A70" s="321" t="s">
        <v>357</v>
      </c>
      <c r="B70" s="321"/>
      <c r="C70" s="321"/>
      <c r="D70" s="321"/>
      <c r="E70" s="321"/>
      <c r="F70" s="321"/>
      <c r="G70" s="321"/>
      <c r="H70" s="321"/>
      <c r="I70" s="321"/>
      <c r="J70" s="275"/>
      <c r="K70" s="279"/>
      <c r="L70" s="279"/>
      <c r="M70" s="279"/>
      <c r="N70" s="279"/>
      <c r="O70" s="275"/>
      <c r="P70" s="259"/>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321"/>
      <c r="AY70" s="321"/>
      <c r="AZ70" s="321"/>
      <c r="BA70" s="321"/>
      <c r="BB70" s="259"/>
      <c r="BC70" s="259"/>
      <c r="BD70" s="259"/>
      <c r="BE70" s="259"/>
    </row>
    <row r="71" spans="1:57" s="260" customFormat="1" ht="21" customHeight="1">
      <c r="A71" s="321" t="s">
        <v>358</v>
      </c>
      <c r="B71" s="321"/>
      <c r="C71" s="321"/>
      <c r="D71" s="321"/>
      <c r="E71" s="321"/>
      <c r="F71" s="321"/>
      <c r="G71" s="321"/>
      <c r="H71" s="321"/>
      <c r="I71" s="321"/>
      <c r="J71" s="275"/>
      <c r="K71" s="279"/>
      <c r="L71" s="279"/>
      <c r="M71" s="279"/>
      <c r="N71" s="279"/>
      <c r="O71" s="275"/>
      <c r="P71" s="259"/>
      <c r="Q71" s="321"/>
      <c r="R71" s="321"/>
      <c r="S71" s="321"/>
      <c r="T71" s="321"/>
      <c r="U71" s="321"/>
      <c r="V71" s="321"/>
      <c r="W71" s="321"/>
      <c r="X71" s="321"/>
      <c r="Y71" s="321"/>
      <c r="Z71" s="321"/>
      <c r="AA71" s="321"/>
      <c r="AB71" s="321"/>
      <c r="AC71" s="321"/>
      <c r="AD71" s="321"/>
      <c r="AE71" s="321"/>
      <c r="AF71" s="321"/>
      <c r="AG71" s="321"/>
      <c r="AH71" s="321"/>
      <c r="AI71" s="321"/>
      <c r="AJ71" s="321"/>
      <c r="AK71" s="321"/>
      <c r="AL71" s="321"/>
      <c r="AM71" s="321"/>
      <c r="AN71" s="321"/>
      <c r="AO71" s="321"/>
      <c r="AP71" s="321"/>
      <c r="AQ71" s="321"/>
      <c r="AR71" s="321"/>
      <c r="AS71" s="321"/>
      <c r="AT71" s="321"/>
      <c r="AU71" s="321"/>
      <c r="AV71" s="321"/>
      <c r="AW71" s="321"/>
      <c r="AX71" s="321"/>
      <c r="AY71" s="321"/>
      <c r="AZ71" s="321"/>
      <c r="BA71" s="321"/>
      <c r="BB71" s="259"/>
      <c r="BC71" s="259"/>
      <c r="BD71" s="259"/>
      <c r="BE71" s="259"/>
    </row>
    <row r="72" spans="1:57" s="260" customFormat="1" ht="21" customHeight="1">
      <c r="A72" s="278" t="s">
        <v>328</v>
      </c>
      <c r="B72" s="321"/>
      <c r="C72" s="321"/>
      <c r="D72" s="321"/>
      <c r="E72" s="321"/>
      <c r="F72" s="321"/>
      <c r="G72" s="321"/>
      <c r="H72" s="321"/>
      <c r="I72" s="321"/>
      <c r="J72" s="275"/>
      <c r="K72" s="279"/>
      <c r="L72" s="279"/>
      <c r="M72" s="279"/>
      <c r="N72" s="279"/>
      <c r="O72" s="275"/>
      <c r="P72" s="259"/>
      <c r="Q72" s="321"/>
      <c r="R72" s="321"/>
      <c r="S72" s="321"/>
      <c r="T72" s="321"/>
      <c r="U72" s="321"/>
      <c r="V72" s="321"/>
      <c r="W72" s="321"/>
      <c r="X72" s="321"/>
      <c r="Y72" s="321"/>
      <c r="Z72" s="321"/>
      <c r="AA72" s="321"/>
      <c r="AB72" s="321"/>
      <c r="AC72" s="321"/>
      <c r="AD72" s="321"/>
      <c r="AE72" s="321"/>
      <c r="AF72" s="321"/>
      <c r="AG72" s="321"/>
      <c r="AH72" s="321"/>
      <c r="AI72" s="321"/>
      <c r="AJ72" s="321"/>
      <c r="AK72" s="321"/>
      <c r="AL72" s="321"/>
      <c r="AM72" s="321"/>
      <c r="AN72" s="321"/>
      <c r="AO72" s="321"/>
      <c r="AP72" s="321"/>
      <c r="AQ72" s="321"/>
      <c r="AR72" s="321"/>
      <c r="AS72" s="321"/>
      <c r="AT72" s="321"/>
      <c r="AU72" s="321"/>
      <c r="AV72" s="321"/>
      <c r="AW72" s="321"/>
      <c r="AX72" s="321"/>
      <c r="AY72" s="321"/>
      <c r="AZ72" s="321"/>
      <c r="BA72" s="321"/>
      <c r="BB72" s="259"/>
      <c r="BC72" s="259"/>
      <c r="BD72" s="259"/>
      <c r="BE72" s="259"/>
    </row>
    <row r="73" spans="1:57" s="260" customFormat="1" ht="32.25" customHeight="1">
      <c r="A73" s="790" t="s">
        <v>329</v>
      </c>
      <c r="B73" s="790"/>
      <c r="C73" s="790"/>
      <c r="D73" s="790"/>
      <c r="E73" s="790"/>
      <c r="F73" s="790"/>
      <c r="G73" s="790"/>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0"/>
      <c r="AY73" s="790"/>
      <c r="AZ73" s="790"/>
      <c r="BA73" s="280"/>
      <c r="BB73" s="259"/>
      <c r="BC73" s="259"/>
      <c r="BD73" s="259"/>
      <c r="BE73" s="259"/>
    </row>
    <row r="74" spans="1:57" s="260" customFormat="1" ht="32.25" customHeight="1">
      <c r="A74" s="790" t="s">
        <v>330</v>
      </c>
      <c r="B74" s="790"/>
      <c r="C74" s="790"/>
      <c r="D74" s="790"/>
      <c r="E74" s="790"/>
      <c r="F74" s="790"/>
      <c r="G74" s="790"/>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790"/>
      <c r="AM74" s="790"/>
      <c r="AN74" s="790"/>
      <c r="AO74" s="790"/>
      <c r="AP74" s="790"/>
      <c r="AQ74" s="790"/>
      <c r="AR74" s="790"/>
      <c r="AS74" s="790"/>
      <c r="AT74" s="790"/>
      <c r="AU74" s="790"/>
      <c r="AV74" s="790"/>
      <c r="AW74" s="790"/>
      <c r="AX74" s="790"/>
      <c r="AY74" s="790"/>
      <c r="AZ74" s="790"/>
      <c r="BA74" s="321"/>
      <c r="BB74" s="259"/>
      <c r="BC74" s="259"/>
      <c r="BD74" s="259"/>
      <c r="BE74" s="259"/>
    </row>
    <row r="75" spans="1:57" s="260" customFormat="1" ht="31.5" customHeight="1">
      <c r="A75" s="791" t="s">
        <v>331</v>
      </c>
      <c r="B75" s="791"/>
      <c r="C75" s="791"/>
      <c r="D75" s="791"/>
      <c r="E75" s="791"/>
      <c r="F75" s="791"/>
      <c r="G75" s="791"/>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791"/>
      <c r="AM75" s="791"/>
      <c r="AN75" s="791"/>
      <c r="AO75" s="791"/>
      <c r="AP75" s="791"/>
      <c r="AQ75" s="791"/>
      <c r="AR75" s="791"/>
      <c r="AS75" s="791"/>
      <c r="AT75" s="791"/>
      <c r="AU75" s="791"/>
      <c r="AV75" s="791"/>
      <c r="AW75" s="791"/>
      <c r="AX75" s="791"/>
      <c r="AY75" s="791"/>
      <c r="AZ75" s="791"/>
      <c r="BA75" s="259"/>
      <c r="BB75" s="259"/>
      <c r="BC75" s="259"/>
      <c r="BD75" s="259"/>
      <c r="BE75" s="259"/>
    </row>
    <row r="76" spans="1:57" s="4" customFormat="1" ht="16.5" customHeight="1">
      <c r="A76" s="281" t="s">
        <v>332</v>
      </c>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row>
    <row r="77" spans="1:57" s="4" customFormat="1" ht="13.5" customHeight="1">
      <c r="A77" s="281"/>
      <c r="B77" s="282" t="s">
        <v>333</v>
      </c>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58"/>
      <c r="BB77" s="258"/>
      <c r="BC77" s="258"/>
      <c r="BD77" s="258"/>
      <c r="BE77" s="258"/>
    </row>
    <row r="78" spans="1:57" s="4" customFormat="1" ht="13.5" customHeight="1">
      <c r="A78" s="281"/>
      <c r="B78" s="282" t="s">
        <v>334</v>
      </c>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58"/>
      <c r="BB78" s="258"/>
      <c r="BC78" s="258"/>
      <c r="BD78" s="258"/>
      <c r="BE78" s="258"/>
    </row>
    <row r="79" spans="1:57" s="4" customFormat="1" ht="13.5" customHeight="1">
      <c r="A79" s="282"/>
      <c r="B79" s="282" t="s">
        <v>335</v>
      </c>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58"/>
      <c r="BB79" s="258"/>
      <c r="BC79" s="258"/>
      <c r="BD79" s="258"/>
      <c r="BE79" s="258"/>
    </row>
    <row r="80" spans="1:57" s="4" customFormat="1" ht="13.5" customHeight="1">
      <c r="A80" s="283"/>
      <c r="B80" s="282" t="s">
        <v>336</v>
      </c>
      <c r="C80" s="284"/>
      <c r="D80" s="284"/>
      <c r="E80" s="284"/>
      <c r="F80" s="284"/>
      <c r="G80" s="284"/>
      <c r="H80" s="284"/>
      <c r="I80" s="284"/>
      <c r="J80" s="284"/>
      <c r="K80" s="284"/>
      <c r="L80" s="284"/>
      <c r="M80" s="284"/>
      <c r="N80" s="284"/>
      <c r="O80" s="284"/>
      <c r="P80" s="284"/>
      <c r="Q80" s="28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58"/>
      <c r="BB80" s="258"/>
      <c r="BC80" s="258"/>
      <c r="BD80" s="258"/>
      <c r="BE80" s="258"/>
    </row>
    <row r="81" spans="1:57" s="4" customFormat="1" ht="13.5" customHeight="1">
      <c r="A81" s="277"/>
      <c r="B81" s="282" t="s">
        <v>337</v>
      </c>
      <c r="C81" s="277"/>
      <c r="D81" s="277"/>
      <c r="E81" s="258"/>
      <c r="F81" s="258"/>
      <c r="G81" s="258"/>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8"/>
      <c r="AY81" s="258"/>
      <c r="AZ81" s="258"/>
      <c r="BA81" s="258"/>
      <c r="BB81" s="258"/>
      <c r="BC81" s="258"/>
      <c r="BD81" s="258"/>
      <c r="BE81" s="258"/>
    </row>
    <row r="82" spans="1:57" s="4" customFormat="1" ht="16.5" customHeight="1">
      <c r="A82" s="285" t="s">
        <v>338</v>
      </c>
      <c r="B82" s="282"/>
      <c r="C82" s="277"/>
      <c r="D82" s="277"/>
      <c r="E82" s="258"/>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c r="AK82" s="258"/>
      <c r="AL82" s="258"/>
      <c r="AM82" s="258"/>
      <c r="AN82" s="258"/>
      <c r="AO82" s="258"/>
      <c r="AP82" s="258"/>
      <c r="AQ82" s="258"/>
      <c r="AR82" s="258"/>
      <c r="AS82" s="258"/>
      <c r="AT82" s="258"/>
      <c r="AU82" s="258"/>
      <c r="AV82" s="258"/>
      <c r="AW82" s="258"/>
      <c r="AX82" s="258"/>
      <c r="AY82" s="258"/>
      <c r="AZ82" s="258"/>
      <c r="BA82" s="258"/>
      <c r="BB82" s="258"/>
      <c r="BC82" s="258"/>
      <c r="BD82" s="258"/>
      <c r="BE82" s="258"/>
    </row>
    <row r="83" spans="1:57" s="4" customFormat="1" ht="21" customHeight="1">
      <c r="A83" s="277"/>
      <c r="B83" s="277"/>
      <c r="C83" s="277"/>
      <c r="D83" s="277"/>
      <c r="E83" s="258"/>
      <c r="F83" s="258"/>
      <c r="G83" s="258"/>
      <c r="H83" s="258"/>
      <c r="I83" s="258"/>
      <c r="J83" s="258"/>
      <c r="K83" s="258"/>
      <c r="L83" s="258"/>
      <c r="M83" s="258"/>
      <c r="N83" s="258"/>
      <c r="O83" s="258"/>
      <c r="P83" s="258"/>
      <c r="Q83" s="258"/>
      <c r="R83" s="258"/>
      <c r="S83" s="258"/>
      <c r="T83" s="258"/>
      <c r="U83" s="258"/>
      <c r="V83" s="258"/>
      <c r="W83" s="258"/>
      <c r="X83" s="258"/>
      <c r="Y83" s="258"/>
      <c r="Z83" s="258"/>
      <c r="AA83" s="258"/>
      <c r="AB83" s="258"/>
      <c r="AC83" s="258"/>
      <c r="AD83" s="258"/>
      <c r="AE83" s="258"/>
      <c r="AF83" s="258"/>
      <c r="AG83" s="258"/>
      <c r="AH83" s="258"/>
      <c r="AI83" s="258"/>
      <c r="AJ83" s="258"/>
      <c r="AK83" s="258"/>
      <c r="AL83" s="258"/>
      <c r="AM83" s="258"/>
      <c r="AN83" s="258"/>
      <c r="AO83" s="258"/>
      <c r="AP83" s="258"/>
      <c r="AQ83" s="258"/>
      <c r="AR83" s="258"/>
      <c r="AS83" s="258"/>
      <c r="AT83" s="258"/>
      <c r="AU83" s="258"/>
      <c r="AV83" s="258"/>
      <c r="AW83" s="258"/>
      <c r="AX83" s="258"/>
      <c r="AY83" s="258"/>
      <c r="AZ83" s="258"/>
      <c r="BA83" s="258"/>
      <c r="BB83" s="258"/>
      <c r="BC83" s="258"/>
      <c r="BD83" s="258"/>
      <c r="BE83" s="258"/>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topLeftCell="B1" zoomScale="90" zoomScaleNormal="100" zoomScaleSheetLayoutView="90" workbookViewId="0">
      <selection activeCell="R8" sqref="R8"/>
    </sheetView>
  </sheetViews>
  <sheetFormatPr defaultRowHeight="13.5"/>
  <cols>
    <col min="1" max="1" width="0.875" style="6" customWidth="1"/>
    <col min="2" max="2" width="3.625" style="6" customWidth="1"/>
    <col min="3" max="3" width="16.25" style="6" customWidth="1"/>
    <col min="4" max="5" width="5.125" style="68" customWidth="1"/>
    <col min="6" max="6" width="8.125" style="68" customWidth="1"/>
    <col min="7" max="7" width="5.125" style="68" customWidth="1"/>
    <col min="8" max="9" width="5.625" style="68" customWidth="1"/>
    <col min="10" max="13" width="5.125" style="68" customWidth="1"/>
    <col min="14" max="14" width="12" style="482" customWidth="1"/>
    <col min="15" max="17" width="8.625" style="68" customWidth="1"/>
    <col min="18" max="18" width="4.125" style="68" customWidth="1"/>
    <col min="19" max="21" width="8.625" style="68" customWidth="1"/>
    <col min="22" max="22" width="7.375" style="68" customWidth="1"/>
    <col min="23" max="23" width="2" style="6" hidden="1" customWidth="1"/>
    <col min="24" max="24" width="0.875" style="6" customWidth="1"/>
    <col min="25" max="16384" width="9" style="6"/>
  </cols>
  <sheetData>
    <row r="1" spans="2:23" ht="9.9499999999999993" customHeight="1" thickBot="1">
      <c r="C1" s="3"/>
      <c r="D1" s="67"/>
      <c r="E1" s="67"/>
      <c r="F1" s="67"/>
      <c r="G1" s="67"/>
      <c r="H1" s="67"/>
      <c r="I1" s="67"/>
      <c r="J1" s="67"/>
      <c r="K1" s="67"/>
      <c r="L1" s="67"/>
      <c r="M1" s="67"/>
      <c r="N1" s="478"/>
      <c r="O1" s="67"/>
      <c r="P1" s="67"/>
      <c r="Q1" s="67"/>
      <c r="R1" s="67"/>
    </row>
    <row r="2" spans="2:23" ht="19.5" customHeight="1">
      <c r="B2" s="1" t="s">
        <v>259</v>
      </c>
      <c r="C2" s="67"/>
      <c r="D2" s="67"/>
      <c r="E2" s="67"/>
      <c r="F2" s="67"/>
      <c r="G2" s="67"/>
      <c r="H2" s="314" t="s">
        <v>377</v>
      </c>
      <c r="I2" s="314"/>
      <c r="J2" s="67"/>
      <c r="K2" s="67"/>
      <c r="L2" s="67"/>
      <c r="M2" s="67"/>
      <c r="N2" s="478"/>
      <c r="O2" s="313"/>
      <c r="P2" s="894" t="s">
        <v>615</v>
      </c>
      <c r="Q2" s="895"/>
      <c r="R2" s="67"/>
    </row>
    <row r="3" spans="2:23" s="2" customFormat="1" ht="20.100000000000001" customHeight="1">
      <c r="B3" s="896" t="s">
        <v>22</v>
      </c>
      <c r="C3" s="897" t="s">
        <v>8</v>
      </c>
      <c r="D3" s="897" t="s">
        <v>9</v>
      </c>
      <c r="E3" s="897" t="s">
        <v>10</v>
      </c>
      <c r="F3" s="892" t="s">
        <v>378</v>
      </c>
      <c r="G3" s="892" t="s">
        <v>11</v>
      </c>
      <c r="H3" s="892" t="s">
        <v>12</v>
      </c>
      <c r="I3" s="892" t="s">
        <v>400</v>
      </c>
      <c r="J3" s="892" t="s">
        <v>137</v>
      </c>
      <c r="K3" s="892" t="s">
        <v>275</v>
      </c>
      <c r="L3" s="892" t="s">
        <v>276</v>
      </c>
      <c r="M3" s="892" t="s">
        <v>277</v>
      </c>
      <c r="N3" s="899" t="s">
        <v>20</v>
      </c>
      <c r="O3" s="889" t="s">
        <v>257</v>
      </c>
      <c r="P3" s="890"/>
      <c r="Q3" s="890"/>
      <c r="R3" s="890"/>
      <c r="S3" s="890"/>
      <c r="T3" s="890"/>
      <c r="U3" s="890"/>
      <c r="V3" s="891"/>
    </row>
    <row r="4" spans="2:23" s="2" customFormat="1" ht="54" customHeight="1">
      <c r="B4" s="896"/>
      <c r="C4" s="898"/>
      <c r="D4" s="898"/>
      <c r="E4" s="898"/>
      <c r="F4" s="893"/>
      <c r="G4" s="893"/>
      <c r="H4" s="893"/>
      <c r="I4" s="893"/>
      <c r="J4" s="893"/>
      <c r="K4" s="893"/>
      <c r="L4" s="893"/>
      <c r="M4" s="893"/>
      <c r="N4" s="900"/>
      <c r="O4" s="316" t="s">
        <v>127</v>
      </c>
      <c r="P4" s="316" t="s">
        <v>258</v>
      </c>
      <c r="Q4" s="316" t="s">
        <v>393</v>
      </c>
      <c r="R4" s="315" t="s">
        <v>379</v>
      </c>
      <c r="S4" s="316" t="s">
        <v>128</v>
      </c>
      <c r="T4" s="316" t="s">
        <v>390</v>
      </c>
      <c r="U4" s="316" t="s">
        <v>391</v>
      </c>
      <c r="V4" s="316" t="s">
        <v>392</v>
      </c>
    </row>
    <row r="5" spans="2:23" ht="23.1" customHeight="1">
      <c r="B5" s="64" t="s">
        <v>7</v>
      </c>
      <c r="C5" s="243" t="s">
        <v>21</v>
      </c>
      <c r="D5" s="69" t="s">
        <v>13</v>
      </c>
      <c r="E5" s="69">
        <v>44</v>
      </c>
      <c r="F5" s="69" t="s">
        <v>380</v>
      </c>
      <c r="G5" s="69" t="s">
        <v>14</v>
      </c>
      <c r="H5" s="69">
        <v>3</v>
      </c>
      <c r="I5" s="69" t="s">
        <v>15</v>
      </c>
      <c r="J5" s="69" t="s">
        <v>149</v>
      </c>
      <c r="K5" s="69" t="s">
        <v>149</v>
      </c>
      <c r="L5" s="69" t="s">
        <v>15</v>
      </c>
      <c r="M5" s="69" t="s">
        <v>149</v>
      </c>
      <c r="N5" s="479">
        <v>45017</v>
      </c>
      <c r="O5" s="78">
        <v>45383</v>
      </c>
      <c r="P5" s="78">
        <v>45392</v>
      </c>
      <c r="Q5" s="78">
        <v>45393</v>
      </c>
      <c r="R5" s="69" t="s">
        <v>15</v>
      </c>
      <c r="S5" s="78">
        <v>45394</v>
      </c>
      <c r="T5" s="78">
        <v>45395</v>
      </c>
      <c r="U5" s="78">
        <v>45383</v>
      </c>
      <c r="V5" s="69" t="s">
        <v>15</v>
      </c>
      <c r="W5" s="6" t="s">
        <v>16</v>
      </c>
    </row>
    <row r="6" spans="2:23" ht="23.1" customHeight="1">
      <c r="B6" s="5">
        <v>1</v>
      </c>
      <c r="C6" s="241"/>
      <c r="D6" s="70"/>
      <c r="E6" s="71"/>
      <c r="F6" s="69"/>
      <c r="G6" s="70"/>
      <c r="H6" s="71"/>
      <c r="I6" s="71"/>
      <c r="J6" s="70"/>
      <c r="K6" s="70"/>
      <c r="L6" s="70"/>
      <c r="M6" s="70"/>
      <c r="N6" s="480"/>
      <c r="O6" s="244"/>
      <c r="P6" s="244"/>
      <c r="Q6" s="244"/>
      <c r="R6" s="71"/>
      <c r="S6" s="244"/>
      <c r="T6" s="244"/>
      <c r="U6" s="244"/>
      <c r="V6" s="319"/>
      <c r="W6" s="6" t="s">
        <v>17</v>
      </c>
    </row>
    <row r="7" spans="2:23" ht="23.1" customHeight="1">
      <c r="B7" s="5">
        <f>B6+1</f>
        <v>2</v>
      </c>
      <c r="C7" s="241"/>
      <c r="D7" s="70"/>
      <c r="E7" s="71"/>
      <c r="F7" s="69"/>
      <c r="G7" s="70"/>
      <c r="H7" s="71"/>
      <c r="I7" s="71"/>
      <c r="J7" s="70"/>
      <c r="K7" s="70"/>
      <c r="L7" s="70"/>
      <c r="M7" s="70"/>
      <c r="N7" s="480"/>
      <c r="O7" s="244"/>
      <c r="P7" s="244"/>
      <c r="Q7" s="244"/>
      <c r="R7" s="71"/>
      <c r="S7" s="244"/>
      <c r="T7" s="244"/>
      <c r="U7" s="244"/>
      <c r="V7" s="319"/>
      <c r="W7" s="6" t="s">
        <v>18</v>
      </c>
    </row>
    <row r="8" spans="2:23" ht="23.1" customHeight="1">
      <c r="B8" s="5">
        <f t="shared" ref="B8:B71" si="0">B7+1</f>
        <v>3</v>
      </c>
      <c r="C8" s="241"/>
      <c r="D8" s="70"/>
      <c r="E8" s="71"/>
      <c r="F8" s="69"/>
      <c r="G8" s="70"/>
      <c r="H8" s="71"/>
      <c r="I8" s="71"/>
      <c r="J8" s="70"/>
      <c r="K8" s="70"/>
      <c r="L8" s="70"/>
      <c r="M8" s="70"/>
      <c r="N8" s="480"/>
      <c r="O8" s="244"/>
      <c r="P8" s="244"/>
      <c r="Q8" s="244"/>
      <c r="R8" s="71"/>
      <c r="S8" s="244"/>
      <c r="T8" s="244"/>
      <c r="U8" s="244"/>
      <c r="V8" s="319"/>
      <c r="W8" s="6" t="s">
        <v>19</v>
      </c>
    </row>
    <row r="9" spans="2:23" ht="23.1" customHeight="1">
      <c r="B9" s="5">
        <f t="shared" si="0"/>
        <v>4</v>
      </c>
      <c r="C9" s="241"/>
      <c r="D9" s="70"/>
      <c r="E9" s="71"/>
      <c r="F9" s="69"/>
      <c r="G9" s="70"/>
      <c r="H9" s="71"/>
      <c r="I9" s="71"/>
      <c r="J9" s="70"/>
      <c r="K9" s="70"/>
      <c r="L9" s="70"/>
      <c r="M9" s="70"/>
      <c r="N9" s="480"/>
      <c r="O9" s="244"/>
      <c r="P9" s="244"/>
      <c r="Q9" s="244"/>
      <c r="R9" s="71"/>
      <c r="S9" s="244"/>
      <c r="T9" s="244"/>
      <c r="U9" s="244"/>
      <c r="V9" s="319"/>
    </row>
    <row r="10" spans="2:23" ht="23.1" customHeight="1">
      <c r="B10" s="5">
        <f t="shared" si="0"/>
        <v>5</v>
      </c>
      <c r="C10" s="241"/>
      <c r="D10" s="70"/>
      <c r="E10" s="71"/>
      <c r="F10" s="69"/>
      <c r="G10" s="70"/>
      <c r="H10" s="71"/>
      <c r="I10" s="71"/>
      <c r="J10" s="70"/>
      <c r="K10" s="70"/>
      <c r="L10" s="70"/>
      <c r="M10" s="70"/>
      <c r="N10" s="480"/>
      <c r="O10" s="244"/>
      <c r="P10" s="244"/>
      <c r="Q10" s="244"/>
      <c r="R10" s="71"/>
      <c r="S10" s="244"/>
      <c r="T10" s="244"/>
      <c r="U10" s="244"/>
      <c r="V10" s="319"/>
    </row>
    <row r="11" spans="2:23" ht="23.1" customHeight="1">
      <c r="B11" s="5">
        <f t="shared" si="0"/>
        <v>6</v>
      </c>
      <c r="C11" s="241"/>
      <c r="D11" s="70"/>
      <c r="E11" s="71"/>
      <c r="F11" s="69"/>
      <c r="G11" s="70"/>
      <c r="H11" s="71"/>
      <c r="I11" s="71"/>
      <c r="J11" s="70"/>
      <c r="K11" s="70"/>
      <c r="L11" s="70"/>
      <c r="M11" s="70"/>
      <c r="N11" s="480"/>
      <c r="O11" s="244"/>
      <c r="P11" s="244"/>
      <c r="Q11" s="244"/>
      <c r="R11" s="71"/>
      <c r="S11" s="244"/>
      <c r="T11" s="244"/>
      <c r="U11" s="244"/>
      <c r="V11" s="319"/>
    </row>
    <row r="12" spans="2:23" ht="23.1" customHeight="1">
      <c r="B12" s="5">
        <f t="shared" si="0"/>
        <v>7</v>
      </c>
      <c r="C12" s="241"/>
      <c r="D12" s="70"/>
      <c r="E12" s="71"/>
      <c r="F12" s="69"/>
      <c r="G12" s="70"/>
      <c r="H12" s="71"/>
      <c r="I12" s="71"/>
      <c r="J12" s="70"/>
      <c r="K12" s="70"/>
      <c r="L12" s="70"/>
      <c r="M12" s="70"/>
      <c r="N12" s="480"/>
      <c r="O12" s="244"/>
      <c r="P12" s="244"/>
      <c r="Q12" s="244"/>
      <c r="R12" s="71"/>
      <c r="S12" s="244"/>
      <c r="T12" s="244"/>
      <c r="U12" s="244"/>
      <c r="V12" s="319"/>
    </row>
    <row r="13" spans="2:23" ht="23.1" customHeight="1">
      <c r="B13" s="5">
        <f t="shared" si="0"/>
        <v>8</v>
      </c>
      <c r="C13" s="241"/>
      <c r="D13" s="70"/>
      <c r="E13" s="71"/>
      <c r="F13" s="69"/>
      <c r="G13" s="70"/>
      <c r="H13" s="71"/>
      <c r="I13" s="71"/>
      <c r="J13" s="70"/>
      <c r="K13" s="70"/>
      <c r="L13" s="70"/>
      <c r="M13" s="70"/>
      <c r="N13" s="480"/>
      <c r="O13" s="244"/>
      <c r="P13" s="244"/>
      <c r="Q13" s="244"/>
      <c r="R13" s="71"/>
      <c r="S13" s="244"/>
      <c r="T13" s="244"/>
      <c r="U13" s="244"/>
      <c r="V13" s="319"/>
    </row>
    <row r="14" spans="2:23" ht="23.1" customHeight="1">
      <c r="B14" s="5">
        <f t="shared" si="0"/>
        <v>9</v>
      </c>
      <c r="C14" s="241"/>
      <c r="D14" s="70"/>
      <c r="E14" s="71"/>
      <c r="F14" s="69"/>
      <c r="G14" s="70"/>
      <c r="H14" s="71"/>
      <c r="I14" s="71"/>
      <c r="J14" s="70"/>
      <c r="K14" s="70"/>
      <c r="L14" s="70"/>
      <c r="M14" s="70"/>
      <c r="N14" s="480"/>
      <c r="O14" s="244"/>
      <c r="P14" s="244"/>
      <c r="Q14" s="244"/>
      <c r="R14" s="71"/>
      <c r="S14" s="244"/>
      <c r="T14" s="244"/>
      <c r="U14" s="244"/>
      <c r="V14" s="319"/>
    </row>
    <row r="15" spans="2:23" ht="23.1" customHeight="1">
      <c r="B15" s="5">
        <f t="shared" si="0"/>
        <v>10</v>
      </c>
      <c r="C15" s="241"/>
      <c r="D15" s="70"/>
      <c r="E15" s="71"/>
      <c r="F15" s="69"/>
      <c r="G15" s="70"/>
      <c r="H15" s="71"/>
      <c r="I15" s="71"/>
      <c r="J15" s="70"/>
      <c r="K15" s="70"/>
      <c r="L15" s="70"/>
      <c r="M15" s="70"/>
      <c r="N15" s="480"/>
      <c r="O15" s="244"/>
      <c r="P15" s="244"/>
      <c r="Q15" s="244"/>
      <c r="R15" s="71"/>
      <c r="S15" s="244"/>
      <c r="T15" s="244"/>
      <c r="U15" s="244"/>
      <c r="V15" s="319"/>
    </row>
    <row r="16" spans="2:23" ht="23.1" customHeight="1">
      <c r="B16" s="5">
        <f t="shared" si="0"/>
        <v>11</v>
      </c>
      <c r="C16" s="241"/>
      <c r="D16" s="70"/>
      <c r="E16" s="71"/>
      <c r="F16" s="69"/>
      <c r="G16" s="70"/>
      <c r="H16" s="71"/>
      <c r="I16" s="71"/>
      <c r="J16" s="70"/>
      <c r="K16" s="70"/>
      <c r="L16" s="70"/>
      <c r="M16" s="70"/>
      <c r="N16" s="480"/>
      <c r="O16" s="244"/>
      <c r="P16" s="244"/>
      <c r="Q16" s="244"/>
      <c r="R16" s="71"/>
      <c r="S16" s="244"/>
      <c r="T16" s="244"/>
      <c r="U16" s="244"/>
      <c r="V16" s="319"/>
    </row>
    <row r="17" spans="2:22" ht="23.1" customHeight="1">
      <c r="B17" s="5">
        <f t="shared" si="0"/>
        <v>12</v>
      </c>
      <c r="C17" s="241"/>
      <c r="D17" s="70"/>
      <c r="E17" s="71"/>
      <c r="F17" s="69"/>
      <c r="G17" s="70"/>
      <c r="H17" s="71"/>
      <c r="I17" s="71"/>
      <c r="J17" s="70"/>
      <c r="K17" s="70"/>
      <c r="L17" s="70"/>
      <c r="M17" s="70"/>
      <c r="N17" s="480"/>
      <c r="O17" s="244"/>
      <c r="P17" s="244"/>
      <c r="Q17" s="244"/>
      <c r="R17" s="71"/>
      <c r="S17" s="244"/>
      <c r="T17" s="244"/>
      <c r="U17" s="244"/>
      <c r="V17" s="319"/>
    </row>
    <row r="18" spans="2:22" ht="23.1" customHeight="1">
      <c r="B18" s="5">
        <f t="shared" si="0"/>
        <v>13</v>
      </c>
      <c r="C18" s="241"/>
      <c r="D18" s="70"/>
      <c r="E18" s="71"/>
      <c r="F18" s="69"/>
      <c r="G18" s="70"/>
      <c r="H18" s="71"/>
      <c r="I18" s="71"/>
      <c r="J18" s="70"/>
      <c r="K18" s="70"/>
      <c r="L18" s="70"/>
      <c r="M18" s="70"/>
      <c r="N18" s="480"/>
      <c r="O18" s="244"/>
      <c r="P18" s="244"/>
      <c r="Q18" s="244"/>
      <c r="R18" s="71"/>
      <c r="S18" s="244"/>
      <c r="T18" s="244"/>
      <c r="U18" s="244"/>
      <c r="V18" s="319"/>
    </row>
    <row r="19" spans="2:22" ht="23.1" customHeight="1">
      <c r="B19" s="5">
        <f t="shared" si="0"/>
        <v>14</v>
      </c>
      <c r="C19" s="241"/>
      <c r="D19" s="70"/>
      <c r="E19" s="71"/>
      <c r="F19" s="69"/>
      <c r="G19" s="70"/>
      <c r="H19" s="71"/>
      <c r="I19" s="71"/>
      <c r="J19" s="70"/>
      <c r="K19" s="70"/>
      <c r="L19" s="70"/>
      <c r="M19" s="70"/>
      <c r="N19" s="480"/>
      <c r="O19" s="244"/>
      <c r="P19" s="244"/>
      <c r="Q19" s="244"/>
      <c r="R19" s="71"/>
      <c r="S19" s="244"/>
      <c r="T19" s="244"/>
      <c r="U19" s="244"/>
      <c r="V19" s="319"/>
    </row>
    <row r="20" spans="2:22" ht="23.1" customHeight="1">
      <c r="B20" s="5">
        <f t="shared" si="0"/>
        <v>15</v>
      </c>
      <c r="C20" s="241"/>
      <c r="D20" s="70"/>
      <c r="E20" s="71"/>
      <c r="F20" s="69"/>
      <c r="G20" s="70"/>
      <c r="H20" s="71"/>
      <c r="I20" s="71"/>
      <c r="J20" s="70"/>
      <c r="K20" s="70"/>
      <c r="L20" s="70"/>
      <c r="M20" s="70"/>
      <c r="N20" s="480"/>
      <c r="O20" s="244"/>
      <c r="P20" s="244"/>
      <c r="Q20" s="244"/>
      <c r="R20" s="71"/>
      <c r="S20" s="244"/>
      <c r="T20" s="244"/>
      <c r="U20" s="244"/>
      <c r="V20" s="319"/>
    </row>
    <row r="21" spans="2:22" ht="23.1" customHeight="1">
      <c r="B21" s="5">
        <f t="shared" si="0"/>
        <v>16</v>
      </c>
      <c r="C21" s="241"/>
      <c r="D21" s="70"/>
      <c r="E21" s="71"/>
      <c r="F21" s="69"/>
      <c r="G21" s="70"/>
      <c r="H21" s="71"/>
      <c r="I21" s="71"/>
      <c r="J21" s="70"/>
      <c r="K21" s="70"/>
      <c r="L21" s="70"/>
      <c r="M21" s="70"/>
      <c r="N21" s="480"/>
      <c r="O21" s="244"/>
      <c r="P21" s="244"/>
      <c r="Q21" s="244"/>
      <c r="R21" s="71"/>
      <c r="S21" s="244"/>
      <c r="T21" s="244"/>
      <c r="U21" s="244"/>
      <c r="V21" s="319"/>
    </row>
    <row r="22" spans="2:22" ht="23.1" customHeight="1">
      <c r="B22" s="5">
        <f t="shared" si="0"/>
        <v>17</v>
      </c>
      <c r="C22" s="241"/>
      <c r="D22" s="70"/>
      <c r="E22" s="71"/>
      <c r="F22" s="69"/>
      <c r="G22" s="70"/>
      <c r="H22" s="71"/>
      <c r="I22" s="71"/>
      <c r="J22" s="70"/>
      <c r="K22" s="70"/>
      <c r="L22" s="70"/>
      <c r="M22" s="70"/>
      <c r="N22" s="480"/>
      <c r="O22" s="244"/>
      <c r="P22" s="244"/>
      <c r="Q22" s="244"/>
      <c r="R22" s="71"/>
      <c r="S22" s="244"/>
      <c r="T22" s="244"/>
      <c r="U22" s="244"/>
      <c r="V22" s="319"/>
    </row>
    <row r="23" spans="2:22" ht="23.1" customHeight="1">
      <c r="B23" s="5">
        <f t="shared" si="0"/>
        <v>18</v>
      </c>
      <c r="C23" s="241"/>
      <c r="D23" s="70"/>
      <c r="E23" s="71"/>
      <c r="F23" s="69"/>
      <c r="G23" s="70"/>
      <c r="H23" s="71"/>
      <c r="I23" s="71"/>
      <c r="J23" s="70"/>
      <c r="K23" s="70"/>
      <c r="L23" s="70"/>
      <c r="M23" s="70"/>
      <c r="N23" s="480"/>
      <c r="O23" s="244"/>
      <c r="P23" s="244"/>
      <c r="Q23" s="244"/>
      <c r="R23" s="71"/>
      <c r="S23" s="244"/>
      <c r="T23" s="244"/>
      <c r="U23" s="244"/>
      <c r="V23" s="319"/>
    </row>
    <row r="24" spans="2:22" ht="23.1" customHeight="1">
      <c r="B24" s="5">
        <f t="shared" si="0"/>
        <v>19</v>
      </c>
      <c r="C24" s="241"/>
      <c r="D24" s="70"/>
      <c r="E24" s="71"/>
      <c r="F24" s="69"/>
      <c r="G24" s="70"/>
      <c r="H24" s="71"/>
      <c r="I24" s="71"/>
      <c r="J24" s="70"/>
      <c r="K24" s="70"/>
      <c r="L24" s="70"/>
      <c r="M24" s="70"/>
      <c r="N24" s="480"/>
      <c r="O24" s="244"/>
      <c r="P24" s="244"/>
      <c r="Q24" s="244"/>
      <c r="R24" s="71"/>
      <c r="S24" s="244"/>
      <c r="T24" s="244"/>
      <c r="U24" s="244"/>
      <c r="V24" s="319"/>
    </row>
    <row r="25" spans="2:22" ht="23.1" customHeight="1">
      <c r="B25" s="5">
        <f t="shared" si="0"/>
        <v>20</v>
      </c>
      <c r="C25" s="241"/>
      <c r="D25" s="70"/>
      <c r="E25" s="71"/>
      <c r="F25" s="69"/>
      <c r="G25" s="70"/>
      <c r="H25" s="71"/>
      <c r="I25" s="71"/>
      <c r="J25" s="70"/>
      <c r="K25" s="70"/>
      <c r="L25" s="70"/>
      <c r="M25" s="70"/>
      <c r="N25" s="480"/>
      <c r="O25" s="244"/>
      <c r="P25" s="244"/>
      <c r="Q25" s="244"/>
      <c r="R25" s="71"/>
      <c r="S25" s="244"/>
      <c r="T25" s="244"/>
      <c r="U25" s="244"/>
      <c r="V25" s="319"/>
    </row>
    <row r="26" spans="2:22" ht="23.1" customHeight="1">
      <c r="B26" s="5">
        <f t="shared" si="0"/>
        <v>21</v>
      </c>
      <c r="C26" s="241"/>
      <c r="D26" s="70"/>
      <c r="E26" s="71"/>
      <c r="F26" s="69"/>
      <c r="G26" s="70"/>
      <c r="H26" s="71"/>
      <c r="I26" s="71"/>
      <c r="J26" s="70"/>
      <c r="K26" s="70"/>
      <c r="L26" s="70"/>
      <c r="M26" s="70"/>
      <c r="N26" s="480"/>
      <c r="O26" s="244"/>
      <c r="P26" s="244"/>
      <c r="Q26" s="244"/>
      <c r="R26" s="71"/>
      <c r="S26" s="244"/>
      <c r="T26" s="244"/>
      <c r="U26" s="244"/>
      <c r="V26" s="319"/>
    </row>
    <row r="27" spans="2:22" ht="23.1" customHeight="1">
      <c r="B27" s="5">
        <f t="shared" si="0"/>
        <v>22</v>
      </c>
      <c r="C27" s="241"/>
      <c r="D27" s="70"/>
      <c r="E27" s="71"/>
      <c r="F27" s="69"/>
      <c r="G27" s="70"/>
      <c r="H27" s="71"/>
      <c r="I27" s="71"/>
      <c r="J27" s="70"/>
      <c r="K27" s="70"/>
      <c r="L27" s="70"/>
      <c r="M27" s="70"/>
      <c r="N27" s="480"/>
      <c r="O27" s="244"/>
      <c r="P27" s="244"/>
      <c r="Q27" s="244"/>
      <c r="R27" s="71"/>
      <c r="S27" s="244"/>
      <c r="T27" s="244"/>
      <c r="U27" s="244"/>
      <c r="V27" s="319"/>
    </row>
    <row r="28" spans="2:22" ht="23.1" customHeight="1">
      <c r="B28" s="5">
        <f t="shared" si="0"/>
        <v>23</v>
      </c>
      <c r="C28" s="241"/>
      <c r="D28" s="70"/>
      <c r="E28" s="71"/>
      <c r="F28" s="69"/>
      <c r="G28" s="70"/>
      <c r="H28" s="71"/>
      <c r="I28" s="71"/>
      <c r="J28" s="70"/>
      <c r="K28" s="70"/>
      <c r="L28" s="70"/>
      <c r="M28" s="70"/>
      <c r="N28" s="480"/>
      <c r="O28" s="244"/>
      <c r="P28" s="244"/>
      <c r="Q28" s="244"/>
      <c r="R28" s="71"/>
      <c r="S28" s="244"/>
      <c r="T28" s="244"/>
      <c r="U28" s="244"/>
      <c r="V28" s="319"/>
    </row>
    <row r="29" spans="2:22" ht="23.1" customHeight="1">
      <c r="B29" s="5">
        <f t="shared" si="0"/>
        <v>24</v>
      </c>
      <c r="C29" s="241"/>
      <c r="D29" s="70"/>
      <c r="E29" s="71"/>
      <c r="F29" s="69"/>
      <c r="G29" s="70"/>
      <c r="H29" s="71"/>
      <c r="I29" s="71"/>
      <c r="J29" s="70"/>
      <c r="K29" s="70"/>
      <c r="L29" s="70"/>
      <c r="M29" s="70"/>
      <c r="N29" s="480"/>
      <c r="O29" s="244"/>
      <c r="P29" s="244"/>
      <c r="Q29" s="244"/>
      <c r="R29" s="71"/>
      <c r="S29" s="244"/>
      <c r="T29" s="244"/>
      <c r="U29" s="244"/>
      <c r="V29" s="319"/>
    </row>
    <row r="30" spans="2:22" ht="23.1" customHeight="1">
      <c r="B30" s="5">
        <f t="shared" si="0"/>
        <v>25</v>
      </c>
      <c r="C30" s="242"/>
      <c r="D30" s="72"/>
      <c r="E30" s="73"/>
      <c r="F30" s="317"/>
      <c r="G30" s="72"/>
      <c r="H30" s="71"/>
      <c r="I30" s="71"/>
      <c r="J30" s="72"/>
      <c r="K30" s="72"/>
      <c r="L30" s="72"/>
      <c r="M30" s="72"/>
      <c r="N30" s="481"/>
      <c r="O30" s="245"/>
      <c r="P30" s="245"/>
      <c r="Q30" s="245"/>
      <c r="R30" s="73"/>
      <c r="S30" s="245"/>
      <c r="T30" s="245"/>
      <c r="U30" s="245"/>
      <c r="V30" s="319"/>
    </row>
    <row r="31" spans="2:22" ht="23.1" customHeight="1">
      <c r="B31" s="5">
        <f t="shared" si="0"/>
        <v>26</v>
      </c>
      <c r="C31" s="242"/>
      <c r="D31" s="72"/>
      <c r="E31" s="73"/>
      <c r="F31" s="317"/>
      <c r="G31" s="72"/>
      <c r="H31" s="71"/>
      <c r="I31" s="71"/>
      <c r="J31" s="72"/>
      <c r="K31" s="72"/>
      <c r="L31" s="72"/>
      <c r="M31" s="72"/>
      <c r="N31" s="481"/>
      <c r="O31" s="245"/>
      <c r="P31" s="245"/>
      <c r="Q31" s="245"/>
      <c r="R31" s="73"/>
      <c r="S31" s="245"/>
      <c r="T31" s="245"/>
      <c r="U31" s="245"/>
      <c r="V31" s="319"/>
    </row>
    <row r="32" spans="2:22" ht="23.1" customHeight="1">
      <c r="B32" s="5">
        <f t="shared" si="0"/>
        <v>27</v>
      </c>
      <c r="C32" s="242"/>
      <c r="D32" s="72"/>
      <c r="E32" s="73"/>
      <c r="F32" s="317"/>
      <c r="G32" s="72"/>
      <c r="H32" s="71"/>
      <c r="I32" s="71"/>
      <c r="J32" s="72"/>
      <c r="K32" s="72"/>
      <c r="L32" s="72"/>
      <c r="M32" s="72"/>
      <c r="N32" s="481"/>
      <c r="O32" s="245"/>
      <c r="P32" s="245"/>
      <c r="Q32" s="245"/>
      <c r="R32" s="73"/>
      <c r="S32" s="245"/>
      <c r="T32" s="245"/>
      <c r="U32" s="245"/>
      <c r="V32" s="319"/>
    </row>
    <row r="33" spans="2:22" ht="23.1" customHeight="1">
      <c r="B33" s="5">
        <f t="shared" si="0"/>
        <v>28</v>
      </c>
      <c r="C33" s="242"/>
      <c r="D33" s="72"/>
      <c r="E33" s="73"/>
      <c r="F33" s="317"/>
      <c r="G33" s="72"/>
      <c r="H33" s="71"/>
      <c r="I33" s="71"/>
      <c r="J33" s="72"/>
      <c r="K33" s="72"/>
      <c r="L33" s="72"/>
      <c r="M33" s="72"/>
      <c r="N33" s="481"/>
      <c r="O33" s="245"/>
      <c r="P33" s="245"/>
      <c r="Q33" s="245"/>
      <c r="R33" s="73"/>
      <c r="S33" s="245"/>
      <c r="T33" s="245"/>
      <c r="U33" s="245"/>
      <c r="V33" s="319"/>
    </row>
    <row r="34" spans="2:22" ht="23.1" customHeight="1">
      <c r="B34" s="5">
        <f t="shared" si="0"/>
        <v>29</v>
      </c>
      <c r="C34" s="242"/>
      <c r="D34" s="72"/>
      <c r="E34" s="73"/>
      <c r="F34" s="317"/>
      <c r="G34" s="72"/>
      <c r="H34" s="71"/>
      <c r="I34" s="71"/>
      <c r="J34" s="72"/>
      <c r="K34" s="72"/>
      <c r="L34" s="72"/>
      <c r="M34" s="72"/>
      <c r="N34" s="481"/>
      <c r="O34" s="245"/>
      <c r="P34" s="245"/>
      <c r="Q34" s="245"/>
      <c r="R34" s="73"/>
      <c r="S34" s="245"/>
      <c r="T34" s="245"/>
      <c r="U34" s="245"/>
      <c r="V34" s="319"/>
    </row>
    <row r="35" spans="2:22" ht="23.1" customHeight="1">
      <c r="B35" s="5">
        <f t="shared" si="0"/>
        <v>30</v>
      </c>
      <c r="C35" s="242"/>
      <c r="D35" s="72"/>
      <c r="E35" s="73"/>
      <c r="F35" s="317"/>
      <c r="G35" s="72"/>
      <c r="H35" s="71"/>
      <c r="I35" s="71"/>
      <c r="J35" s="72"/>
      <c r="K35" s="72"/>
      <c r="L35" s="72"/>
      <c r="M35" s="72"/>
      <c r="N35" s="481"/>
      <c r="O35" s="245"/>
      <c r="P35" s="245"/>
      <c r="Q35" s="245"/>
      <c r="R35" s="73"/>
      <c r="S35" s="245"/>
      <c r="T35" s="245"/>
      <c r="U35" s="245"/>
      <c r="V35" s="319"/>
    </row>
    <row r="36" spans="2:22" ht="23.1" customHeight="1">
      <c r="B36" s="5">
        <f t="shared" si="0"/>
        <v>31</v>
      </c>
      <c r="C36" s="242"/>
      <c r="D36" s="72"/>
      <c r="E36" s="73"/>
      <c r="F36" s="317"/>
      <c r="G36" s="72"/>
      <c r="H36" s="71"/>
      <c r="I36" s="71"/>
      <c r="J36" s="72"/>
      <c r="K36" s="72"/>
      <c r="L36" s="72"/>
      <c r="M36" s="72"/>
      <c r="N36" s="481"/>
      <c r="O36" s="245"/>
      <c r="P36" s="245"/>
      <c r="Q36" s="245"/>
      <c r="R36" s="73"/>
      <c r="S36" s="245"/>
      <c r="T36" s="245"/>
      <c r="U36" s="245"/>
      <c r="V36" s="319"/>
    </row>
    <row r="37" spans="2:22" ht="23.1" customHeight="1">
      <c r="B37" s="5">
        <f t="shared" si="0"/>
        <v>32</v>
      </c>
      <c r="C37" s="242"/>
      <c r="D37" s="72"/>
      <c r="E37" s="73"/>
      <c r="F37" s="317"/>
      <c r="G37" s="72"/>
      <c r="H37" s="71"/>
      <c r="I37" s="71"/>
      <c r="J37" s="72"/>
      <c r="K37" s="72"/>
      <c r="L37" s="72"/>
      <c r="M37" s="72"/>
      <c r="N37" s="481"/>
      <c r="O37" s="245"/>
      <c r="P37" s="245"/>
      <c r="Q37" s="245"/>
      <c r="R37" s="73"/>
      <c r="S37" s="245"/>
      <c r="T37" s="245"/>
      <c r="U37" s="245"/>
      <c r="V37" s="319"/>
    </row>
    <row r="38" spans="2:22" ht="23.1" customHeight="1">
      <c r="B38" s="5">
        <f t="shared" si="0"/>
        <v>33</v>
      </c>
      <c r="C38" s="242"/>
      <c r="D38" s="72"/>
      <c r="E38" s="73"/>
      <c r="F38" s="317"/>
      <c r="G38" s="72"/>
      <c r="H38" s="71"/>
      <c r="I38" s="71"/>
      <c r="J38" s="72"/>
      <c r="K38" s="72"/>
      <c r="L38" s="72"/>
      <c r="M38" s="72"/>
      <c r="N38" s="481"/>
      <c r="O38" s="245"/>
      <c r="P38" s="245"/>
      <c r="Q38" s="245"/>
      <c r="R38" s="73"/>
      <c r="S38" s="245"/>
      <c r="T38" s="245"/>
      <c r="U38" s="245"/>
      <c r="V38" s="319"/>
    </row>
    <row r="39" spans="2:22" ht="23.1" customHeight="1">
      <c r="B39" s="5">
        <f t="shared" si="0"/>
        <v>34</v>
      </c>
      <c r="C39" s="242"/>
      <c r="D39" s="72"/>
      <c r="E39" s="73"/>
      <c r="F39" s="317"/>
      <c r="G39" s="72"/>
      <c r="H39" s="71"/>
      <c r="I39" s="71"/>
      <c r="J39" s="72"/>
      <c r="K39" s="72"/>
      <c r="L39" s="72"/>
      <c r="M39" s="72"/>
      <c r="N39" s="481"/>
      <c r="O39" s="245"/>
      <c r="P39" s="245"/>
      <c r="Q39" s="245"/>
      <c r="R39" s="73"/>
      <c r="S39" s="245"/>
      <c r="T39" s="245"/>
      <c r="U39" s="245"/>
      <c r="V39" s="319"/>
    </row>
    <row r="40" spans="2:22" ht="23.1" customHeight="1">
      <c r="B40" s="5">
        <f t="shared" si="0"/>
        <v>35</v>
      </c>
      <c r="C40" s="242"/>
      <c r="D40" s="72"/>
      <c r="E40" s="73"/>
      <c r="F40" s="317"/>
      <c r="G40" s="72"/>
      <c r="H40" s="71"/>
      <c r="I40" s="71"/>
      <c r="J40" s="72"/>
      <c r="K40" s="72"/>
      <c r="L40" s="72"/>
      <c r="M40" s="72"/>
      <c r="N40" s="481"/>
      <c r="O40" s="245"/>
      <c r="P40" s="245"/>
      <c r="Q40" s="245"/>
      <c r="R40" s="73"/>
      <c r="S40" s="245"/>
      <c r="T40" s="245"/>
      <c r="U40" s="245"/>
      <c r="V40" s="319"/>
    </row>
    <row r="41" spans="2:22" ht="23.1" customHeight="1">
      <c r="B41" s="5">
        <f t="shared" si="0"/>
        <v>36</v>
      </c>
      <c r="C41" s="242"/>
      <c r="D41" s="72"/>
      <c r="E41" s="73"/>
      <c r="F41" s="317"/>
      <c r="G41" s="72"/>
      <c r="H41" s="71"/>
      <c r="I41" s="71"/>
      <c r="J41" s="72"/>
      <c r="K41" s="72"/>
      <c r="L41" s="72"/>
      <c r="M41" s="72"/>
      <c r="N41" s="481"/>
      <c r="O41" s="245"/>
      <c r="P41" s="245"/>
      <c r="Q41" s="245"/>
      <c r="R41" s="73"/>
      <c r="S41" s="245"/>
      <c r="T41" s="245"/>
      <c r="U41" s="245"/>
      <c r="V41" s="319"/>
    </row>
    <row r="42" spans="2:22" ht="23.1" customHeight="1">
      <c r="B42" s="5">
        <f t="shared" si="0"/>
        <v>37</v>
      </c>
      <c r="C42" s="242"/>
      <c r="D42" s="72"/>
      <c r="E42" s="73"/>
      <c r="F42" s="317"/>
      <c r="G42" s="72"/>
      <c r="H42" s="71"/>
      <c r="I42" s="71"/>
      <c r="J42" s="72"/>
      <c r="K42" s="72"/>
      <c r="L42" s="72"/>
      <c r="M42" s="72"/>
      <c r="N42" s="481"/>
      <c r="O42" s="245"/>
      <c r="P42" s="245"/>
      <c r="Q42" s="245"/>
      <c r="R42" s="73"/>
      <c r="S42" s="245"/>
      <c r="T42" s="245"/>
      <c r="U42" s="245"/>
      <c r="V42" s="319"/>
    </row>
    <row r="43" spans="2:22" ht="23.1" customHeight="1">
      <c r="B43" s="5">
        <f t="shared" si="0"/>
        <v>38</v>
      </c>
      <c r="C43" s="242"/>
      <c r="D43" s="72"/>
      <c r="E43" s="73"/>
      <c r="F43" s="317"/>
      <c r="G43" s="72"/>
      <c r="H43" s="71"/>
      <c r="I43" s="71"/>
      <c r="J43" s="72"/>
      <c r="K43" s="72"/>
      <c r="L43" s="72"/>
      <c r="M43" s="72"/>
      <c r="N43" s="481"/>
      <c r="O43" s="245"/>
      <c r="P43" s="245"/>
      <c r="Q43" s="245"/>
      <c r="R43" s="73"/>
      <c r="S43" s="245"/>
      <c r="T43" s="245"/>
      <c r="U43" s="245"/>
      <c r="V43" s="319"/>
    </row>
    <row r="44" spans="2:22" ht="23.1" customHeight="1">
      <c r="B44" s="5">
        <f t="shared" si="0"/>
        <v>39</v>
      </c>
      <c r="C44" s="242"/>
      <c r="D44" s="72"/>
      <c r="E44" s="73"/>
      <c r="F44" s="317"/>
      <c r="G44" s="72"/>
      <c r="H44" s="71"/>
      <c r="I44" s="71"/>
      <c r="J44" s="72"/>
      <c r="K44" s="72"/>
      <c r="L44" s="72"/>
      <c r="M44" s="72"/>
      <c r="N44" s="481"/>
      <c r="O44" s="245"/>
      <c r="P44" s="245"/>
      <c r="Q44" s="245"/>
      <c r="R44" s="73"/>
      <c r="S44" s="245"/>
      <c r="T44" s="245"/>
      <c r="U44" s="245"/>
      <c r="V44" s="319"/>
    </row>
    <row r="45" spans="2:22" ht="23.1" customHeight="1">
      <c r="B45" s="5">
        <f t="shared" si="0"/>
        <v>40</v>
      </c>
      <c r="C45" s="242"/>
      <c r="D45" s="72"/>
      <c r="E45" s="73"/>
      <c r="F45" s="317"/>
      <c r="G45" s="72"/>
      <c r="H45" s="71"/>
      <c r="I45" s="71"/>
      <c r="J45" s="72"/>
      <c r="K45" s="72"/>
      <c r="L45" s="72"/>
      <c r="M45" s="72"/>
      <c r="N45" s="481"/>
      <c r="O45" s="245"/>
      <c r="P45" s="245"/>
      <c r="Q45" s="245"/>
      <c r="R45" s="73"/>
      <c r="S45" s="245"/>
      <c r="T45" s="245"/>
      <c r="U45" s="245"/>
      <c r="V45" s="319"/>
    </row>
    <row r="46" spans="2:22" ht="23.1" customHeight="1">
      <c r="B46" s="5">
        <f t="shared" si="0"/>
        <v>41</v>
      </c>
      <c r="C46" s="242"/>
      <c r="D46" s="72"/>
      <c r="E46" s="73"/>
      <c r="F46" s="317"/>
      <c r="G46" s="72"/>
      <c r="H46" s="71"/>
      <c r="I46" s="71"/>
      <c r="J46" s="72"/>
      <c r="K46" s="72"/>
      <c r="L46" s="72"/>
      <c r="M46" s="72"/>
      <c r="N46" s="481"/>
      <c r="O46" s="245"/>
      <c r="P46" s="245"/>
      <c r="Q46" s="245"/>
      <c r="R46" s="73"/>
      <c r="S46" s="245"/>
      <c r="T46" s="245"/>
      <c r="U46" s="245"/>
      <c r="V46" s="319"/>
    </row>
    <row r="47" spans="2:22" ht="23.1" customHeight="1">
      <c r="B47" s="5">
        <f t="shared" si="0"/>
        <v>42</v>
      </c>
      <c r="C47" s="242"/>
      <c r="D47" s="72"/>
      <c r="E47" s="73"/>
      <c r="F47" s="317"/>
      <c r="G47" s="72"/>
      <c r="H47" s="71"/>
      <c r="I47" s="71"/>
      <c r="J47" s="72"/>
      <c r="K47" s="72"/>
      <c r="L47" s="72"/>
      <c r="M47" s="72"/>
      <c r="N47" s="481"/>
      <c r="O47" s="245"/>
      <c r="P47" s="245"/>
      <c r="Q47" s="245"/>
      <c r="R47" s="73"/>
      <c r="S47" s="245"/>
      <c r="T47" s="245"/>
      <c r="U47" s="245"/>
      <c r="V47" s="319"/>
    </row>
    <row r="48" spans="2:22" ht="23.1" customHeight="1">
      <c r="B48" s="5">
        <f t="shared" si="0"/>
        <v>43</v>
      </c>
      <c r="C48" s="242"/>
      <c r="D48" s="72"/>
      <c r="E48" s="73"/>
      <c r="F48" s="317"/>
      <c r="G48" s="72"/>
      <c r="H48" s="71"/>
      <c r="I48" s="71"/>
      <c r="J48" s="72"/>
      <c r="K48" s="72"/>
      <c r="L48" s="72"/>
      <c r="M48" s="72"/>
      <c r="N48" s="481"/>
      <c r="O48" s="245"/>
      <c r="P48" s="245"/>
      <c r="Q48" s="245"/>
      <c r="R48" s="73"/>
      <c r="S48" s="245"/>
      <c r="T48" s="245"/>
      <c r="U48" s="245"/>
      <c r="V48" s="319"/>
    </row>
    <row r="49" spans="2:22" ht="23.1" customHeight="1">
      <c r="B49" s="5">
        <f t="shared" si="0"/>
        <v>44</v>
      </c>
      <c r="C49" s="242"/>
      <c r="D49" s="72"/>
      <c r="E49" s="73"/>
      <c r="F49" s="317"/>
      <c r="G49" s="72"/>
      <c r="H49" s="71"/>
      <c r="I49" s="71"/>
      <c r="J49" s="72"/>
      <c r="K49" s="72"/>
      <c r="L49" s="72"/>
      <c r="M49" s="72"/>
      <c r="N49" s="481"/>
      <c r="O49" s="245"/>
      <c r="P49" s="245"/>
      <c r="Q49" s="245"/>
      <c r="R49" s="73"/>
      <c r="S49" s="245"/>
      <c r="T49" s="245"/>
      <c r="U49" s="245"/>
      <c r="V49" s="319"/>
    </row>
    <row r="50" spans="2:22" ht="23.1" customHeight="1">
      <c r="B50" s="5">
        <f t="shared" si="0"/>
        <v>45</v>
      </c>
      <c r="C50" s="242"/>
      <c r="D50" s="72"/>
      <c r="E50" s="73"/>
      <c r="F50" s="317"/>
      <c r="G50" s="72"/>
      <c r="H50" s="71"/>
      <c r="I50" s="71"/>
      <c r="J50" s="72"/>
      <c r="K50" s="72"/>
      <c r="L50" s="72"/>
      <c r="M50" s="72"/>
      <c r="N50" s="481"/>
      <c r="O50" s="245"/>
      <c r="P50" s="245"/>
      <c r="Q50" s="245"/>
      <c r="R50" s="73"/>
      <c r="S50" s="245"/>
      <c r="T50" s="245"/>
      <c r="U50" s="245"/>
      <c r="V50" s="319"/>
    </row>
    <row r="51" spans="2:22" ht="23.1" customHeight="1">
      <c r="B51" s="5">
        <f t="shared" si="0"/>
        <v>46</v>
      </c>
      <c r="C51" s="242"/>
      <c r="D51" s="72"/>
      <c r="E51" s="73"/>
      <c r="F51" s="317"/>
      <c r="G51" s="72"/>
      <c r="H51" s="71"/>
      <c r="I51" s="71"/>
      <c r="J51" s="72"/>
      <c r="K51" s="72"/>
      <c r="L51" s="72"/>
      <c r="M51" s="72"/>
      <c r="N51" s="481"/>
      <c r="O51" s="245"/>
      <c r="P51" s="245"/>
      <c r="Q51" s="245"/>
      <c r="R51" s="73"/>
      <c r="S51" s="245"/>
      <c r="T51" s="245"/>
      <c r="U51" s="245"/>
      <c r="V51" s="319"/>
    </row>
    <row r="52" spans="2:22" ht="23.1" customHeight="1">
      <c r="B52" s="5">
        <f t="shared" si="0"/>
        <v>47</v>
      </c>
      <c r="C52" s="242"/>
      <c r="D52" s="72"/>
      <c r="E52" s="73"/>
      <c r="F52" s="317"/>
      <c r="G52" s="72"/>
      <c r="H52" s="71"/>
      <c r="I52" s="71"/>
      <c r="J52" s="72"/>
      <c r="K52" s="72"/>
      <c r="L52" s="72"/>
      <c r="M52" s="72"/>
      <c r="N52" s="481"/>
      <c r="O52" s="245"/>
      <c r="P52" s="245"/>
      <c r="Q52" s="245"/>
      <c r="R52" s="73"/>
      <c r="S52" s="245"/>
      <c r="T52" s="245"/>
      <c r="U52" s="245"/>
      <c r="V52" s="319"/>
    </row>
    <row r="53" spans="2:22" ht="23.1" customHeight="1">
      <c r="B53" s="5">
        <f t="shared" si="0"/>
        <v>48</v>
      </c>
      <c r="C53" s="242"/>
      <c r="D53" s="72"/>
      <c r="E53" s="73"/>
      <c r="F53" s="317"/>
      <c r="G53" s="72"/>
      <c r="H53" s="71"/>
      <c r="I53" s="71"/>
      <c r="J53" s="72"/>
      <c r="K53" s="72"/>
      <c r="L53" s="72"/>
      <c r="M53" s="72"/>
      <c r="N53" s="481"/>
      <c r="O53" s="245"/>
      <c r="P53" s="245"/>
      <c r="Q53" s="245"/>
      <c r="R53" s="73"/>
      <c r="S53" s="245"/>
      <c r="T53" s="245"/>
      <c r="U53" s="245"/>
      <c r="V53" s="319"/>
    </row>
    <row r="54" spans="2:22" ht="23.1" customHeight="1">
      <c r="B54" s="5">
        <f t="shared" si="0"/>
        <v>49</v>
      </c>
      <c r="C54" s="242"/>
      <c r="D54" s="72"/>
      <c r="E54" s="73"/>
      <c r="F54" s="317"/>
      <c r="G54" s="72"/>
      <c r="H54" s="71"/>
      <c r="I54" s="71"/>
      <c r="J54" s="72"/>
      <c r="K54" s="72"/>
      <c r="L54" s="72"/>
      <c r="M54" s="72"/>
      <c r="N54" s="481"/>
      <c r="O54" s="245"/>
      <c r="P54" s="245"/>
      <c r="Q54" s="245"/>
      <c r="R54" s="73"/>
      <c r="S54" s="245"/>
      <c r="T54" s="245"/>
      <c r="U54" s="245"/>
      <c r="V54" s="319"/>
    </row>
    <row r="55" spans="2:22" ht="23.1" customHeight="1">
      <c r="B55" s="5">
        <f t="shared" si="0"/>
        <v>50</v>
      </c>
      <c r="C55" s="242"/>
      <c r="D55" s="72"/>
      <c r="E55" s="73"/>
      <c r="F55" s="317"/>
      <c r="G55" s="72"/>
      <c r="H55" s="71"/>
      <c r="I55" s="71"/>
      <c r="J55" s="72"/>
      <c r="K55" s="72"/>
      <c r="L55" s="72"/>
      <c r="M55" s="72"/>
      <c r="N55" s="481"/>
      <c r="O55" s="245"/>
      <c r="P55" s="245"/>
      <c r="Q55" s="245"/>
      <c r="R55" s="73"/>
      <c r="S55" s="245"/>
      <c r="T55" s="245"/>
      <c r="U55" s="245"/>
      <c r="V55" s="319"/>
    </row>
    <row r="56" spans="2:22" ht="23.1" customHeight="1">
      <c r="B56" s="5">
        <f t="shared" si="0"/>
        <v>51</v>
      </c>
      <c r="C56" s="242"/>
      <c r="D56" s="72"/>
      <c r="E56" s="73"/>
      <c r="F56" s="317"/>
      <c r="G56" s="72"/>
      <c r="H56" s="71"/>
      <c r="I56" s="71"/>
      <c r="J56" s="72"/>
      <c r="K56" s="72"/>
      <c r="L56" s="72"/>
      <c r="M56" s="72"/>
      <c r="N56" s="481"/>
      <c r="O56" s="245"/>
      <c r="P56" s="245"/>
      <c r="Q56" s="245"/>
      <c r="R56" s="73"/>
      <c r="S56" s="245"/>
      <c r="T56" s="245"/>
      <c r="U56" s="245"/>
      <c r="V56" s="319"/>
    </row>
    <row r="57" spans="2:22" ht="23.1" customHeight="1">
      <c r="B57" s="5">
        <f t="shared" si="0"/>
        <v>52</v>
      </c>
      <c r="C57" s="242"/>
      <c r="D57" s="72"/>
      <c r="E57" s="73"/>
      <c r="F57" s="317"/>
      <c r="G57" s="72"/>
      <c r="H57" s="71"/>
      <c r="I57" s="71"/>
      <c r="J57" s="72"/>
      <c r="K57" s="72"/>
      <c r="L57" s="72"/>
      <c r="M57" s="72"/>
      <c r="N57" s="481"/>
      <c r="O57" s="245"/>
      <c r="P57" s="245"/>
      <c r="Q57" s="245"/>
      <c r="R57" s="73"/>
      <c r="S57" s="245"/>
      <c r="T57" s="245"/>
      <c r="U57" s="245"/>
      <c r="V57" s="319"/>
    </row>
    <row r="58" spans="2:22" ht="23.1" customHeight="1">
      <c r="B58" s="5">
        <f t="shared" si="0"/>
        <v>53</v>
      </c>
      <c r="C58" s="242"/>
      <c r="D58" s="72"/>
      <c r="E58" s="73"/>
      <c r="F58" s="317"/>
      <c r="G58" s="72"/>
      <c r="H58" s="71"/>
      <c r="I58" s="71"/>
      <c r="J58" s="72"/>
      <c r="K58" s="72"/>
      <c r="L58" s="72"/>
      <c r="M58" s="72"/>
      <c r="N58" s="481"/>
      <c r="O58" s="245"/>
      <c r="P58" s="245"/>
      <c r="Q58" s="245"/>
      <c r="R58" s="73"/>
      <c r="S58" s="245"/>
      <c r="T58" s="245"/>
      <c r="U58" s="245"/>
      <c r="V58" s="319"/>
    </row>
    <row r="59" spans="2:22" ht="23.1" customHeight="1">
      <c r="B59" s="5">
        <f t="shared" si="0"/>
        <v>54</v>
      </c>
      <c r="C59" s="242"/>
      <c r="D59" s="72"/>
      <c r="E59" s="73"/>
      <c r="F59" s="317"/>
      <c r="G59" s="72"/>
      <c r="H59" s="71"/>
      <c r="I59" s="71"/>
      <c r="J59" s="72"/>
      <c r="K59" s="72"/>
      <c r="L59" s="72"/>
      <c r="M59" s="72"/>
      <c r="N59" s="481"/>
      <c r="O59" s="245"/>
      <c r="P59" s="245"/>
      <c r="Q59" s="245"/>
      <c r="R59" s="73"/>
      <c r="S59" s="245"/>
      <c r="T59" s="245"/>
      <c r="U59" s="245"/>
      <c r="V59" s="319"/>
    </row>
    <row r="60" spans="2:22" ht="23.1" customHeight="1">
      <c r="B60" s="5">
        <f t="shared" si="0"/>
        <v>55</v>
      </c>
      <c r="C60" s="242"/>
      <c r="D60" s="72"/>
      <c r="E60" s="73"/>
      <c r="F60" s="317"/>
      <c r="G60" s="72"/>
      <c r="H60" s="71"/>
      <c r="I60" s="71"/>
      <c r="J60" s="72"/>
      <c r="K60" s="72"/>
      <c r="L60" s="72"/>
      <c r="M60" s="72"/>
      <c r="N60" s="481"/>
      <c r="O60" s="245"/>
      <c r="P60" s="245"/>
      <c r="Q60" s="245"/>
      <c r="R60" s="73"/>
      <c r="S60" s="245"/>
      <c r="T60" s="245"/>
      <c r="U60" s="245"/>
      <c r="V60" s="319"/>
    </row>
    <row r="61" spans="2:22" ht="23.1" customHeight="1">
      <c r="B61" s="5">
        <f t="shared" si="0"/>
        <v>56</v>
      </c>
      <c r="C61" s="242"/>
      <c r="D61" s="72"/>
      <c r="E61" s="73"/>
      <c r="F61" s="317"/>
      <c r="G61" s="72"/>
      <c r="H61" s="71"/>
      <c r="I61" s="71"/>
      <c r="J61" s="72"/>
      <c r="K61" s="72"/>
      <c r="L61" s="72"/>
      <c r="M61" s="72"/>
      <c r="N61" s="481"/>
      <c r="O61" s="245"/>
      <c r="P61" s="245"/>
      <c r="Q61" s="245"/>
      <c r="R61" s="73"/>
      <c r="S61" s="245"/>
      <c r="T61" s="245"/>
      <c r="U61" s="245"/>
      <c r="V61" s="319"/>
    </row>
    <row r="62" spans="2:22" ht="23.1" customHeight="1">
      <c r="B62" s="5">
        <f t="shared" si="0"/>
        <v>57</v>
      </c>
      <c r="C62" s="242"/>
      <c r="D62" s="72"/>
      <c r="E62" s="73"/>
      <c r="F62" s="317"/>
      <c r="G62" s="72"/>
      <c r="H62" s="71"/>
      <c r="I62" s="71"/>
      <c r="J62" s="72"/>
      <c r="K62" s="72"/>
      <c r="L62" s="72"/>
      <c r="M62" s="72"/>
      <c r="N62" s="481"/>
      <c r="O62" s="245"/>
      <c r="P62" s="245"/>
      <c r="Q62" s="245"/>
      <c r="R62" s="73"/>
      <c r="S62" s="245"/>
      <c r="T62" s="245"/>
      <c r="U62" s="245"/>
      <c r="V62" s="319"/>
    </row>
    <row r="63" spans="2:22" ht="23.1" customHeight="1">
      <c r="B63" s="5">
        <f t="shared" si="0"/>
        <v>58</v>
      </c>
      <c r="C63" s="242"/>
      <c r="D63" s="72"/>
      <c r="E63" s="73"/>
      <c r="F63" s="317"/>
      <c r="G63" s="72"/>
      <c r="H63" s="71"/>
      <c r="I63" s="71"/>
      <c r="J63" s="72"/>
      <c r="K63" s="72"/>
      <c r="L63" s="72"/>
      <c r="M63" s="72"/>
      <c r="N63" s="481"/>
      <c r="O63" s="245"/>
      <c r="P63" s="245"/>
      <c r="Q63" s="245"/>
      <c r="R63" s="73"/>
      <c r="S63" s="245"/>
      <c r="T63" s="245"/>
      <c r="U63" s="245"/>
      <c r="V63" s="319"/>
    </row>
    <row r="64" spans="2:22" ht="23.1" customHeight="1">
      <c r="B64" s="5">
        <f t="shared" si="0"/>
        <v>59</v>
      </c>
      <c r="C64" s="242"/>
      <c r="D64" s="72"/>
      <c r="E64" s="73"/>
      <c r="F64" s="317"/>
      <c r="G64" s="72"/>
      <c r="H64" s="71"/>
      <c r="I64" s="71"/>
      <c r="J64" s="72"/>
      <c r="K64" s="72"/>
      <c r="L64" s="72"/>
      <c r="M64" s="72"/>
      <c r="N64" s="481"/>
      <c r="O64" s="245"/>
      <c r="P64" s="245"/>
      <c r="Q64" s="245"/>
      <c r="R64" s="73"/>
      <c r="S64" s="245"/>
      <c r="T64" s="245"/>
      <c r="U64" s="245"/>
      <c r="V64" s="319"/>
    </row>
    <row r="65" spans="2:22" ht="23.1" customHeight="1">
      <c r="B65" s="5">
        <f t="shared" si="0"/>
        <v>60</v>
      </c>
      <c r="C65" s="242"/>
      <c r="D65" s="72"/>
      <c r="E65" s="73"/>
      <c r="F65" s="317"/>
      <c r="G65" s="72"/>
      <c r="H65" s="71"/>
      <c r="I65" s="71"/>
      <c r="J65" s="72"/>
      <c r="K65" s="72"/>
      <c r="L65" s="72"/>
      <c r="M65" s="72"/>
      <c r="N65" s="481"/>
      <c r="O65" s="245"/>
      <c r="P65" s="245"/>
      <c r="Q65" s="245"/>
      <c r="R65" s="73"/>
      <c r="S65" s="245"/>
      <c r="T65" s="245"/>
      <c r="U65" s="245"/>
      <c r="V65" s="319"/>
    </row>
    <row r="66" spans="2:22" ht="23.1" customHeight="1">
      <c r="B66" s="5">
        <f t="shared" si="0"/>
        <v>61</v>
      </c>
      <c r="C66" s="242"/>
      <c r="D66" s="72"/>
      <c r="E66" s="73"/>
      <c r="F66" s="317"/>
      <c r="G66" s="72"/>
      <c r="H66" s="71"/>
      <c r="I66" s="71"/>
      <c r="J66" s="72"/>
      <c r="K66" s="72"/>
      <c r="L66" s="72"/>
      <c r="M66" s="72"/>
      <c r="N66" s="481"/>
      <c r="O66" s="245"/>
      <c r="P66" s="245"/>
      <c r="Q66" s="245"/>
      <c r="R66" s="73"/>
      <c r="S66" s="245"/>
      <c r="T66" s="245"/>
      <c r="U66" s="245"/>
      <c r="V66" s="319"/>
    </row>
    <row r="67" spans="2:22" ht="23.1" customHeight="1">
      <c r="B67" s="5">
        <f t="shared" si="0"/>
        <v>62</v>
      </c>
      <c r="C67" s="242"/>
      <c r="D67" s="72"/>
      <c r="E67" s="73"/>
      <c r="F67" s="317"/>
      <c r="G67" s="72"/>
      <c r="H67" s="71"/>
      <c r="I67" s="71"/>
      <c r="J67" s="72"/>
      <c r="K67" s="72"/>
      <c r="L67" s="72"/>
      <c r="M67" s="72"/>
      <c r="N67" s="481"/>
      <c r="O67" s="245"/>
      <c r="P67" s="245"/>
      <c r="Q67" s="245"/>
      <c r="R67" s="73"/>
      <c r="S67" s="245"/>
      <c r="T67" s="245"/>
      <c r="U67" s="245"/>
      <c r="V67" s="319"/>
    </row>
    <row r="68" spans="2:22" ht="23.1" customHeight="1">
      <c r="B68" s="5">
        <f t="shared" si="0"/>
        <v>63</v>
      </c>
      <c r="C68" s="242"/>
      <c r="D68" s="72"/>
      <c r="E68" s="73"/>
      <c r="F68" s="317"/>
      <c r="G68" s="72"/>
      <c r="H68" s="71"/>
      <c r="I68" s="71"/>
      <c r="J68" s="72"/>
      <c r="K68" s="72"/>
      <c r="L68" s="72"/>
      <c r="M68" s="72"/>
      <c r="N68" s="481"/>
      <c r="O68" s="245"/>
      <c r="P68" s="245"/>
      <c r="Q68" s="245"/>
      <c r="R68" s="73"/>
      <c r="S68" s="245"/>
      <c r="T68" s="245"/>
      <c r="U68" s="245"/>
      <c r="V68" s="319"/>
    </row>
    <row r="69" spans="2:22" ht="23.1" customHeight="1">
      <c r="B69" s="5">
        <f t="shared" si="0"/>
        <v>64</v>
      </c>
      <c r="C69" s="242"/>
      <c r="D69" s="72"/>
      <c r="E69" s="73"/>
      <c r="F69" s="317"/>
      <c r="G69" s="72"/>
      <c r="H69" s="71"/>
      <c r="I69" s="71"/>
      <c r="J69" s="72"/>
      <c r="K69" s="72"/>
      <c r="L69" s="72"/>
      <c r="M69" s="72"/>
      <c r="N69" s="481"/>
      <c r="O69" s="245"/>
      <c r="P69" s="245"/>
      <c r="Q69" s="245"/>
      <c r="R69" s="73"/>
      <c r="S69" s="245"/>
      <c r="T69" s="245"/>
      <c r="U69" s="245"/>
      <c r="V69" s="319"/>
    </row>
    <row r="70" spans="2:22" ht="23.1" customHeight="1">
      <c r="B70" s="5">
        <f t="shared" si="0"/>
        <v>65</v>
      </c>
      <c r="C70" s="242"/>
      <c r="D70" s="72"/>
      <c r="E70" s="73"/>
      <c r="F70" s="317"/>
      <c r="G70" s="72"/>
      <c r="H70" s="71"/>
      <c r="I70" s="71"/>
      <c r="J70" s="72"/>
      <c r="K70" s="72"/>
      <c r="L70" s="72"/>
      <c r="M70" s="72"/>
      <c r="N70" s="481"/>
      <c r="O70" s="245"/>
      <c r="P70" s="245"/>
      <c r="Q70" s="245"/>
      <c r="R70" s="73"/>
      <c r="S70" s="245"/>
      <c r="T70" s="245"/>
      <c r="U70" s="245"/>
      <c r="V70" s="319"/>
    </row>
    <row r="71" spans="2:22" ht="23.1" customHeight="1">
      <c r="B71" s="5">
        <f t="shared" si="0"/>
        <v>66</v>
      </c>
      <c r="C71" s="242"/>
      <c r="D71" s="72"/>
      <c r="E71" s="73"/>
      <c r="F71" s="317"/>
      <c r="G71" s="72"/>
      <c r="H71" s="71"/>
      <c r="I71" s="71"/>
      <c r="J71" s="72"/>
      <c r="K71" s="72"/>
      <c r="L71" s="72"/>
      <c r="M71" s="72"/>
      <c r="N71" s="481"/>
      <c r="O71" s="245"/>
      <c r="P71" s="245"/>
      <c r="Q71" s="245"/>
      <c r="R71" s="73"/>
      <c r="S71" s="245"/>
      <c r="T71" s="245"/>
      <c r="U71" s="245"/>
      <c r="V71" s="319"/>
    </row>
    <row r="72" spans="2:22" ht="23.1" customHeight="1">
      <c r="B72" s="5">
        <f t="shared" ref="B72:B135" si="1">B71+1</f>
        <v>67</v>
      </c>
      <c r="C72" s="242"/>
      <c r="D72" s="72"/>
      <c r="E72" s="73"/>
      <c r="F72" s="317"/>
      <c r="G72" s="72"/>
      <c r="H72" s="71"/>
      <c r="I72" s="71"/>
      <c r="J72" s="72"/>
      <c r="K72" s="72"/>
      <c r="L72" s="72"/>
      <c r="M72" s="72"/>
      <c r="N72" s="481"/>
      <c r="O72" s="245"/>
      <c r="P72" s="245"/>
      <c r="Q72" s="245"/>
      <c r="R72" s="73"/>
      <c r="S72" s="245"/>
      <c r="T72" s="245"/>
      <c r="U72" s="245"/>
      <c r="V72" s="319"/>
    </row>
    <row r="73" spans="2:22" ht="23.1" customHeight="1">
      <c r="B73" s="5">
        <f t="shared" si="1"/>
        <v>68</v>
      </c>
      <c r="C73" s="242"/>
      <c r="D73" s="72"/>
      <c r="E73" s="73"/>
      <c r="F73" s="317"/>
      <c r="G73" s="72"/>
      <c r="H73" s="71"/>
      <c r="I73" s="71"/>
      <c r="J73" s="72"/>
      <c r="K73" s="72"/>
      <c r="L73" s="72"/>
      <c r="M73" s="72"/>
      <c r="N73" s="481"/>
      <c r="O73" s="245"/>
      <c r="P73" s="245"/>
      <c r="Q73" s="245"/>
      <c r="R73" s="73"/>
      <c r="S73" s="245"/>
      <c r="T73" s="245"/>
      <c r="U73" s="245"/>
      <c r="V73" s="319"/>
    </row>
    <row r="74" spans="2:22" ht="23.1" customHeight="1">
      <c r="B74" s="5">
        <f t="shared" si="1"/>
        <v>69</v>
      </c>
      <c r="C74" s="242"/>
      <c r="D74" s="72"/>
      <c r="E74" s="73"/>
      <c r="F74" s="317"/>
      <c r="G74" s="72"/>
      <c r="H74" s="71"/>
      <c r="I74" s="71"/>
      <c r="J74" s="72"/>
      <c r="K74" s="72"/>
      <c r="L74" s="72"/>
      <c r="M74" s="72"/>
      <c r="N74" s="481"/>
      <c r="O74" s="245"/>
      <c r="P74" s="245"/>
      <c r="Q74" s="245"/>
      <c r="R74" s="73"/>
      <c r="S74" s="245"/>
      <c r="T74" s="245"/>
      <c r="U74" s="245"/>
      <c r="V74" s="319"/>
    </row>
    <row r="75" spans="2:22" ht="23.1" customHeight="1">
      <c r="B75" s="5">
        <f t="shared" si="1"/>
        <v>70</v>
      </c>
      <c r="C75" s="242"/>
      <c r="D75" s="72"/>
      <c r="E75" s="73"/>
      <c r="F75" s="317"/>
      <c r="G75" s="72"/>
      <c r="H75" s="71"/>
      <c r="I75" s="71"/>
      <c r="J75" s="72"/>
      <c r="K75" s="72"/>
      <c r="L75" s="72"/>
      <c r="M75" s="72"/>
      <c r="N75" s="481"/>
      <c r="O75" s="245"/>
      <c r="P75" s="245"/>
      <c r="Q75" s="245"/>
      <c r="R75" s="73"/>
      <c r="S75" s="245"/>
      <c r="T75" s="245"/>
      <c r="U75" s="245"/>
      <c r="V75" s="319"/>
    </row>
    <row r="76" spans="2:22" ht="23.1" customHeight="1">
      <c r="B76" s="5">
        <f t="shared" si="1"/>
        <v>71</v>
      </c>
      <c r="C76" s="242"/>
      <c r="D76" s="72"/>
      <c r="E76" s="73"/>
      <c r="F76" s="317"/>
      <c r="G76" s="72"/>
      <c r="H76" s="71"/>
      <c r="I76" s="71"/>
      <c r="J76" s="72"/>
      <c r="K76" s="72"/>
      <c r="L76" s="72"/>
      <c r="M76" s="72"/>
      <c r="N76" s="481"/>
      <c r="O76" s="245"/>
      <c r="P76" s="245"/>
      <c r="Q76" s="245"/>
      <c r="R76" s="73"/>
      <c r="S76" s="245"/>
      <c r="T76" s="245"/>
      <c r="U76" s="245"/>
      <c r="V76" s="319"/>
    </row>
    <row r="77" spans="2:22" ht="23.1" customHeight="1">
      <c r="B77" s="5">
        <f t="shared" si="1"/>
        <v>72</v>
      </c>
      <c r="C77" s="242"/>
      <c r="D77" s="72"/>
      <c r="E77" s="73"/>
      <c r="F77" s="317"/>
      <c r="G77" s="72"/>
      <c r="H77" s="71"/>
      <c r="I77" s="71"/>
      <c r="J77" s="72"/>
      <c r="K77" s="72"/>
      <c r="L77" s="72"/>
      <c r="M77" s="72"/>
      <c r="N77" s="481"/>
      <c r="O77" s="245"/>
      <c r="P77" s="245"/>
      <c r="Q77" s="245"/>
      <c r="R77" s="73"/>
      <c r="S77" s="245"/>
      <c r="T77" s="245"/>
      <c r="U77" s="245"/>
      <c r="V77" s="319"/>
    </row>
    <row r="78" spans="2:22" ht="23.1" customHeight="1">
      <c r="B78" s="5">
        <f t="shared" si="1"/>
        <v>73</v>
      </c>
      <c r="C78" s="242"/>
      <c r="D78" s="72"/>
      <c r="E78" s="73"/>
      <c r="F78" s="317"/>
      <c r="G78" s="72"/>
      <c r="H78" s="71"/>
      <c r="I78" s="71"/>
      <c r="J78" s="72"/>
      <c r="K78" s="72"/>
      <c r="L78" s="72"/>
      <c r="M78" s="72"/>
      <c r="N78" s="481"/>
      <c r="O78" s="245"/>
      <c r="P78" s="245"/>
      <c r="Q78" s="245"/>
      <c r="R78" s="73"/>
      <c r="S78" s="245"/>
      <c r="T78" s="245"/>
      <c r="U78" s="245"/>
      <c r="V78" s="319"/>
    </row>
    <row r="79" spans="2:22" ht="23.1" customHeight="1">
      <c r="B79" s="5">
        <f t="shared" si="1"/>
        <v>74</v>
      </c>
      <c r="C79" s="242"/>
      <c r="D79" s="72"/>
      <c r="E79" s="73"/>
      <c r="F79" s="317"/>
      <c r="G79" s="72"/>
      <c r="H79" s="71"/>
      <c r="I79" s="71"/>
      <c r="J79" s="72"/>
      <c r="K79" s="72"/>
      <c r="L79" s="72"/>
      <c r="M79" s="72"/>
      <c r="N79" s="481"/>
      <c r="O79" s="245"/>
      <c r="P79" s="245"/>
      <c r="Q79" s="245"/>
      <c r="R79" s="73"/>
      <c r="S79" s="245"/>
      <c r="T79" s="245"/>
      <c r="U79" s="245"/>
      <c r="V79" s="319"/>
    </row>
    <row r="80" spans="2:22" ht="23.1" customHeight="1">
      <c r="B80" s="5">
        <f t="shared" si="1"/>
        <v>75</v>
      </c>
      <c r="C80" s="242"/>
      <c r="D80" s="72"/>
      <c r="E80" s="73"/>
      <c r="F80" s="317"/>
      <c r="G80" s="72"/>
      <c r="H80" s="71"/>
      <c r="I80" s="71"/>
      <c r="J80" s="72"/>
      <c r="K80" s="72"/>
      <c r="L80" s="72"/>
      <c r="M80" s="72"/>
      <c r="N80" s="481"/>
      <c r="O80" s="245"/>
      <c r="P80" s="245"/>
      <c r="Q80" s="245"/>
      <c r="R80" s="73"/>
      <c r="S80" s="245"/>
      <c r="T80" s="245"/>
      <c r="U80" s="245"/>
      <c r="V80" s="319"/>
    </row>
    <row r="81" spans="2:22" ht="23.1" customHeight="1">
      <c r="B81" s="5">
        <f t="shared" si="1"/>
        <v>76</v>
      </c>
      <c r="C81" s="242"/>
      <c r="D81" s="72"/>
      <c r="E81" s="73"/>
      <c r="F81" s="317"/>
      <c r="G81" s="72"/>
      <c r="H81" s="71"/>
      <c r="I81" s="71"/>
      <c r="J81" s="72"/>
      <c r="K81" s="72"/>
      <c r="L81" s="72"/>
      <c r="M81" s="72"/>
      <c r="N81" s="481"/>
      <c r="O81" s="245"/>
      <c r="P81" s="245"/>
      <c r="Q81" s="245"/>
      <c r="R81" s="73"/>
      <c r="S81" s="245"/>
      <c r="T81" s="245"/>
      <c r="U81" s="245"/>
      <c r="V81" s="319"/>
    </row>
    <row r="82" spans="2:22" ht="23.1" customHeight="1">
      <c r="B82" s="5">
        <f t="shared" si="1"/>
        <v>77</v>
      </c>
      <c r="C82" s="242"/>
      <c r="D82" s="72"/>
      <c r="E82" s="73"/>
      <c r="F82" s="317"/>
      <c r="G82" s="72"/>
      <c r="H82" s="71"/>
      <c r="I82" s="71"/>
      <c r="J82" s="72"/>
      <c r="K82" s="72"/>
      <c r="L82" s="72"/>
      <c r="M82" s="72"/>
      <c r="N82" s="481"/>
      <c r="O82" s="245"/>
      <c r="P82" s="245"/>
      <c r="Q82" s="245"/>
      <c r="R82" s="73"/>
      <c r="S82" s="245"/>
      <c r="T82" s="245"/>
      <c r="U82" s="245"/>
      <c r="V82" s="319"/>
    </row>
    <row r="83" spans="2:22" ht="23.1" customHeight="1">
      <c r="B83" s="5">
        <f t="shared" si="1"/>
        <v>78</v>
      </c>
      <c r="C83" s="242"/>
      <c r="D83" s="72"/>
      <c r="E83" s="73"/>
      <c r="F83" s="317"/>
      <c r="G83" s="72"/>
      <c r="H83" s="71"/>
      <c r="I83" s="71"/>
      <c r="J83" s="72"/>
      <c r="K83" s="72"/>
      <c r="L83" s="72"/>
      <c r="M83" s="72"/>
      <c r="N83" s="481"/>
      <c r="O83" s="245"/>
      <c r="P83" s="245"/>
      <c r="Q83" s="245"/>
      <c r="R83" s="73"/>
      <c r="S83" s="245"/>
      <c r="T83" s="245"/>
      <c r="U83" s="245"/>
      <c r="V83" s="319"/>
    </row>
    <row r="84" spans="2:22" ht="23.1" customHeight="1">
      <c r="B84" s="5">
        <f t="shared" si="1"/>
        <v>79</v>
      </c>
      <c r="C84" s="242"/>
      <c r="D84" s="72"/>
      <c r="E84" s="73"/>
      <c r="F84" s="317"/>
      <c r="G84" s="72"/>
      <c r="H84" s="71"/>
      <c r="I84" s="71"/>
      <c r="J84" s="72"/>
      <c r="K84" s="72"/>
      <c r="L84" s="72"/>
      <c r="M84" s="72"/>
      <c r="N84" s="481"/>
      <c r="O84" s="245"/>
      <c r="P84" s="245"/>
      <c r="Q84" s="245"/>
      <c r="R84" s="73"/>
      <c r="S84" s="245"/>
      <c r="T84" s="245"/>
      <c r="U84" s="245"/>
      <c r="V84" s="319"/>
    </row>
    <row r="85" spans="2:22" ht="23.1" customHeight="1">
      <c r="B85" s="5">
        <f t="shared" si="1"/>
        <v>80</v>
      </c>
      <c r="C85" s="242"/>
      <c r="D85" s="72"/>
      <c r="E85" s="73"/>
      <c r="F85" s="317"/>
      <c r="G85" s="72"/>
      <c r="H85" s="71"/>
      <c r="I85" s="71"/>
      <c r="J85" s="72"/>
      <c r="K85" s="72"/>
      <c r="L85" s="72"/>
      <c r="M85" s="72"/>
      <c r="N85" s="481"/>
      <c r="O85" s="245"/>
      <c r="P85" s="245"/>
      <c r="Q85" s="245"/>
      <c r="R85" s="73"/>
      <c r="S85" s="245"/>
      <c r="T85" s="245"/>
      <c r="U85" s="245"/>
      <c r="V85" s="319"/>
    </row>
    <row r="86" spans="2:22" ht="23.1" customHeight="1">
      <c r="B86" s="5">
        <f t="shared" si="1"/>
        <v>81</v>
      </c>
      <c r="C86" s="242"/>
      <c r="D86" s="72"/>
      <c r="E86" s="73"/>
      <c r="F86" s="317"/>
      <c r="G86" s="72"/>
      <c r="H86" s="71"/>
      <c r="I86" s="71"/>
      <c r="J86" s="72"/>
      <c r="K86" s="72"/>
      <c r="L86" s="72"/>
      <c r="M86" s="72"/>
      <c r="N86" s="481"/>
      <c r="O86" s="245"/>
      <c r="P86" s="245"/>
      <c r="Q86" s="245"/>
      <c r="R86" s="73"/>
      <c r="S86" s="245"/>
      <c r="T86" s="245"/>
      <c r="U86" s="245"/>
      <c r="V86" s="319"/>
    </row>
    <row r="87" spans="2:22" ht="23.1" customHeight="1">
      <c r="B87" s="5">
        <f t="shared" si="1"/>
        <v>82</v>
      </c>
      <c r="C87" s="242"/>
      <c r="D87" s="72"/>
      <c r="E87" s="73"/>
      <c r="F87" s="317"/>
      <c r="G87" s="72"/>
      <c r="H87" s="71"/>
      <c r="I87" s="71"/>
      <c r="J87" s="72"/>
      <c r="K87" s="72"/>
      <c r="L87" s="72"/>
      <c r="M87" s="72"/>
      <c r="N87" s="481"/>
      <c r="O87" s="245"/>
      <c r="P87" s="245"/>
      <c r="Q87" s="245"/>
      <c r="R87" s="73"/>
      <c r="S87" s="245"/>
      <c r="T87" s="245"/>
      <c r="U87" s="245"/>
      <c r="V87" s="319"/>
    </row>
    <row r="88" spans="2:22" ht="23.1" customHeight="1">
      <c r="B88" s="5">
        <f t="shared" si="1"/>
        <v>83</v>
      </c>
      <c r="C88" s="242"/>
      <c r="D88" s="72"/>
      <c r="E88" s="73"/>
      <c r="F88" s="317"/>
      <c r="G88" s="72"/>
      <c r="H88" s="71"/>
      <c r="I88" s="71"/>
      <c r="J88" s="72"/>
      <c r="K88" s="72"/>
      <c r="L88" s="72"/>
      <c r="M88" s="72"/>
      <c r="N88" s="481"/>
      <c r="O88" s="245"/>
      <c r="P88" s="245"/>
      <c r="Q88" s="245"/>
      <c r="R88" s="73"/>
      <c r="S88" s="245"/>
      <c r="T88" s="245"/>
      <c r="U88" s="245"/>
      <c r="V88" s="319"/>
    </row>
    <row r="89" spans="2:22" ht="23.1" customHeight="1">
      <c r="B89" s="5">
        <f t="shared" si="1"/>
        <v>84</v>
      </c>
      <c r="C89" s="242"/>
      <c r="D89" s="72"/>
      <c r="E89" s="73"/>
      <c r="F89" s="317"/>
      <c r="G89" s="72"/>
      <c r="H89" s="71"/>
      <c r="I89" s="71"/>
      <c r="J89" s="72"/>
      <c r="K89" s="72"/>
      <c r="L89" s="72"/>
      <c r="M89" s="72"/>
      <c r="N89" s="481"/>
      <c r="O89" s="245"/>
      <c r="P89" s="245"/>
      <c r="Q89" s="245"/>
      <c r="R89" s="73"/>
      <c r="S89" s="245"/>
      <c r="T89" s="245"/>
      <c r="U89" s="245"/>
      <c r="V89" s="319"/>
    </row>
    <row r="90" spans="2:22" ht="23.1" customHeight="1">
      <c r="B90" s="5">
        <f t="shared" si="1"/>
        <v>85</v>
      </c>
      <c r="C90" s="242"/>
      <c r="D90" s="72"/>
      <c r="E90" s="73"/>
      <c r="F90" s="317"/>
      <c r="G90" s="72"/>
      <c r="H90" s="71"/>
      <c r="I90" s="71"/>
      <c r="J90" s="72"/>
      <c r="K90" s="72"/>
      <c r="L90" s="72"/>
      <c r="M90" s="72"/>
      <c r="N90" s="481"/>
      <c r="O90" s="245"/>
      <c r="P90" s="245"/>
      <c r="Q90" s="245"/>
      <c r="R90" s="73"/>
      <c r="S90" s="245"/>
      <c r="T90" s="245"/>
      <c r="U90" s="245"/>
      <c r="V90" s="319"/>
    </row>
    <row r="91" spans="2:22" ht="23.1" customHeight="1">
      <c r="B91" s="5">
        <f t="shared" si="1"/>
        <v>86</v>
      </c>
      <c r="C91" s="242"/>
      <c r="D91" s="72"/>
      <c r="E91" s="73"/>
      <c r="F91" s="317"/>
      <c r="G91" s="72"/>
      <c r="H91" s="71"/>
      <c r="I91" s="71"/>
      <c r="J91" s="72"/>
      <c r="K91" s="72"/>
      <c r="L91" s="72"/>
      <c r="M91" s="72"/>
      <c r="N91" s="481"/>
      <c r="O91" s="245"/>
      <c r="P91" s="245"/>
      <c r="Q91" s="245"/>
      <c r="R91" s="73"/>
      <c r="S91" s="245"/>
      <c r="T91" s="245"/>
      <c r="U91" s="245"/>
      <c r="V91" s="319"/>
    </row>
    <row r="92" spans="2:22" ht="23.1" customHeight="1">
      <c r="B92" s="5">
        <f t="shared" si="1"/>
        <v>87</v>
      </c>
      <c r="C92" s="242"/>
      <c r="D92" s="72"/>
      <c r="E92" s="73"/>
      <c r="F92" s="317"/>
      <c r="G92" s="72"/>
      <c r="H92" s="71"/>
      <c r="I92" s="71"/>
      <c r="J92" s="72"/>
      <c r="K92" s="72"/>
      <c r="L92" s="72"/>
      <c r="M92" s="72"/>
      <c r="N92" s="481"/>
      <c r="O92" s="245"/>
      <c r="P92" s="245"/>
      <c r="Q92" s="245"/>
      <c r="R92" s="73"/>
      <c r="S92" s="245"/>
      <c r="T92" s="245"/>
      <c r="U92" s="245"/>
      <c r="V92" s="319"/>
    </row>
    <row r="93" spans="2:22" ht="23.1" customHeight="1">
      <c r="B93" s="5">
        <f t="shared" si="1"/>
        <v>88</v>
      </c>
      <c r="C93" s="242"/>
      <c r="D93" s="72"/>
      <c r="E93" s="73"/>
      <c r="F93" s="317"/>
      <c r="G93" s="72"/>
      <c r="H93" s="71"/>
      <c r="I93" s="71"/>
      <c r="J93" s="72"/>
      <c r="K93" s="72"/>
      <c r="L93" s="72"/>
      <c r="M93" s="72"/>
      <c r="N93" s="481"/>
      <c r="O93" s="245"/>
      <c r="P93" s="245"/>
      <c r="Q93" s="245"/>
      <c r="R93" s="73"/>
      <c r="S93" s="245"/>
      <c r="T93" s="245"/>
      <c r="U93" s="245"/>
      <c r="V93" s="319"/>
    </row>
    <row r="94" spans="2:22" ht="23.1" customHeight="1">
      <c r="B94" s="5">
        <f t="shared" si="1"/>
        <v>89</v>
      </c>
      <c r="C94" s="242"/>
      <c r="D94" s="72"/>
      <c r="E94" s="73"/>
      <c r="F94" s="317"/>
      <c r="G94" s="72"/>
      <c r="H94" s="71"/>
      <c r="I94" s="71"/>
      <c r="J94" s="72"/>
      <c r="K94" s="72"/>
      <c r="L94" s="72"/>
      <c r="M94" s="72"/>
      <c r="N94" s="481"/>
      <c r="O94" s="245"/>
      <c r="P94" s="245"/>
      <c r="Q94" s="245"/>
      <c r="R94" s="73"/>
      <c r="S94" s="245"/>
      <c r="T94" s="245"/>
      <c r="U94" s="245"/>
      <c r="V94" s="319"/>
    </row>
    <row r="95" spans="2:22" ht="23.1" customHeight="1">
      <c r="B95" s="5">
        <f t="shared" si="1"/>
        <v>90</v>
      </c>
      <c r="C95" s="242"/>
      <c r="D95" s="72"/>
      <c r="E95" s="73"/>
      <c r="F95" s="317"/>
      <c r="G95" s="72"/>
      <c r="H95" s="71"/>
      <c r="I95" s="71"/>
      <c r="J95" s="72"/>
      <c r="K95" s="72"/>
      <c r="L95" s="72"/>
      <c r="M95" s="72"/>
      <c r="N95" s="481"/>
      <c r="O95" s="245"/>
      <c r="P95" s="245"/>
      <c r="Q95" s="245"/>
      <c r="R95" s="73"/>
      <c r="S95" s="245"/>
      <c r="T95" s="245"/>
      <c r="U95" s="245"/>
      <c r="V95" s="319"/>
    </row>
    <row r="96" spans="2:22" ht="23.1" customHeight="1">
      <c r="B96" s="5">
        <f t="shared" si="1"/>
        <v>91</v>
      </c>
      <c r="C96" s="242"/>
      <c r="D96" s="72"/>
      <c r="E96" s="73"/>
      <c r="F96" s="317"/>
      <c r="G96" s="72"/>
      <c r="H96" s="71"/>
      <c r="I96" s="71"/>
      <c r="J96" s="72"/>
      <c r="K96" s="72"/>
      <c r="L96" s="72"/>
      <c r="M96" s="72"/>
      <c r="N96" s="481"/>
      <c r="O96" s="245"/>
      <c r="P96" s="245"/>
      <c r="Q96" s="245"/>
      <c r="R96" s="73"/>
      <c r="S96" s="245"/>
      <c r="T96" s="245"/>
      <c r="U96" s="245"/>
      <c r="V96" s="319"/>
    </row>
    <row r="97" spans="2:22" ht="23.1" customHeight="1">
      <c r="B97" s="5">
        <f t="shared" si="1"/>
        <v>92</v>
      </c>
      <c r="C97" s="242"/>
      <c r="D97" s="72"/>
      <c r="E97" s="73"/>
      <c r="F97" s="317"/>
      <c r="G97" s="72"/>
      <c r="H97" s="71"/>
      <c r="I97" s="71"/>
      <c r="J97" s="72"/>
      <c r="K97" s="72"/>
      <c r="L97" s="72"/>
      <c r="M97" s="72"/>
      <c r="N97" s="481"/>
      <c r="O97" s="245"/>
      <c r="P97" s="245"/>
      <c r="Q97" s="245"/>
      <c r="R97" s="73"/>
      <c r="S97" s="245"/>
      <c r="T97" s="245"/>
      <c r="U97" s="245"/>
      <c r="V97" s="319"/>
    </row>
    <row r="98" spans="2:22" ht="23.1" customHeight="1">
      <c r="B98" s="5">
        <f t="shared" si="1"/>
        <v>93</v>
      </c>
      <c r="C98" s="242"/>
      <c r="D98" s="72"/>
      <c r="E98" s="73"/>
      <c r="F98" s="317"/>
      <c r="G98" s="72"/>
      <c r="H98" s="71"/>
      <c r="I98" s="71"/>
      <c r="J98" s="72"/>
      <c r="K98" s="72"/>
      <c r="L98" s="72"/>
      <c r="M98" s="72"/>
      <c r="N98" s="481"/>
      <c r="O98" s="245"/>
      <c r="P98" s="245"/>
      <c r="Q98" s="245"/>
      <c r="R98" s="73"/>
      <c r="S98" s="245"/>
      <c r="T98" s="245"/>
      <c r="U98" s="245"/>
      <c r="V98" s="319"/>
    </row>
    <row r="99" spans="2:22" ht="23.1" customHeight="1">
      <c r="B99" s="5">
        <f t="shared" si="1"/>
        <v>94</v>
      </c>
      <c r="C99" s="242"/>
      <c r="D99" s="72"/>
      <c r="E99" s="73"/>
      <c r="F99" s="317"/>
      <c r="G99" s="72"/>
      <c r="H99" s="71"/>
      <c r="I99" s="71"/>
      <c r="J99" s="72"/>
      <c r="K99" s="72"/>
      <c r="L99" s="72"/>
      <c r="M99" s="72"/>
      <c r="N99" s="481"/>
      <c r="O99" s="245"/>
      <c r="P99" s="245"/>
      <c r="Q99" s="245"/>
      <c r="R99" s="73"/>
      <c r="S99" s="245"/>
      <c r="T99" s="245"/>
      <c r="U99" s="245"/>
      <c r="V99" s="319"/>
    </row>
    <row r="100" spans="2:22" ht="23.1" customHeight="1">
      <c r="B100" s="5">
        <f t="shared" si="1"/>
        <v>95</v>
      </c>
      <c r="C100" s="242"/>
      <c r="D100" s="72"/>
      <c r="E100" s="73"/>
      <c r="F100" s="317"/>
      <c r="G100" s="72"/>
      <c r="H100" s="71"/>
      <c r="I100" s="71"/>
      <c r="J100" s="72"/>
      <c r="K100" s="72"/>
      <c r="L100" s="72"/>
      <c r="M100" s="72"/>
      <c r="N100" s="481"/>
      <c r="O100" s="245"/>
      <c r="P100" s="245"/>
      <c r="Q100" s="245"/>
      <c r="R100" s="73"/>
      <c r="S100" s="245"/>
      <c r="T100" s="245"/>
      <c r="U100" s="245"/>
      <c r="V100" s="319"/>
    </row>
    <row r="101" spans="2:22" ht="23.1" customHeight="1">
      <c r="B101" s="5">
        <f t="shared" si="1"/>
        <v>96</v>
      </c>
      <c r="C101" s="242"/>
      <c r="D101" s="72"/>
      <c r="E101" s="73"/>
      <c r="F101" s="317"/>
      <c r="G101" s="72"/>
      <c r="H101" s="71"/>
      <c r="I101" s="71"/>
      <c r="J101" s="72"/>
      <c r="K101" s="72"/>
      <c r="L101" s="72"/>
      <c r="M101" s="72"/>
      <c r="N101" s="481"/>
      <c r="O101" s="245"/>
      <c r="P101" s="245"/>
      <c r="Q101" s="245"/>
      <c r="R101" s="73"/>
      <c r="S101" s="245"/>
      <c r="T101" s="245"/>
      <c r="U101" s="245"/>
      <c r="V101" s="319"/>
    </row>
    <row r="102" spans="2:22" ht="23.1" customHeight="1">
      <c r="B102" s="5">
        <f t="shared" si="1"/>
        <v>97</v>
      </c>
      <c r="C102" s="242"/>
      <c r="D102" s="72"/>
      <c r="E102" s="73"/>
      <c r="F102" s="317"/>
      <c r="G102" s="72"/>
      <c r="H102" s="71"/>
      <c r="I102" s="71"/>
      <c r="J102" s="72"/>
      <c r="K102" s="72"/>
      <c r="L102" s="72"/>
      <c r="M102" s="72"/>
      <c r="N102" s="481"/>
      <c r="O102" s="245"/>
      <c r="P102" s="245"/>
      <c r="Q102" s="245"/>
      <c r="R102" s="73"/>
      <c r="S102" s="245"/>
      <c r="T102" s="245"/>
      <c r="U102" s="245"/>
      <c r="V102" s="319"/>
    </row>
    <row r="103" spans="2:22" ht="23.1" customHeight="1">
      <c r="B103" s="5">
        <f t="shared" si="1"/>
        <v>98</v>
      </c>
      <c r="C103" s="242"/>
      <c r="D103" s="72"/>
      <c r="E103" s="73"/>
      <c r="F103" s="317"/>
      <c r="G103" s="72"/>
      <c r="H103" s="71"/>
      <c r="I103" s="71"/>
      <c r="J103" s="72"/>
      <c r="K103" s="72"/>
      <c r="L103" s="72"/>
      <c r="M103" s="72"/>
      <c r="N103" s="481"/>
      <c r="O103" s="245"/>
      <c r="P103" s="245"/>
      <c r="Q103" s="245"/>
      <c r="R103" s="73"/>
      <c r="S103" s="245"/>
      <c r="T103" s="245"/>
      <c r="U103" s="245"/>
      <c r="V103" s="319"/>
    </row>
    <row r="104" spans="2:22" ht="23.1" customHeight="1">
      <c r="B104" s="5">
        <f t="shared" si="1"/>
        <v>99</v>
      </c>
      <c r="C104" s="242"/>
      <c r="D104" s="72"/>
      <c r="E104" s="73"/>
      <c r="F104" s="317"/>
      <c r="G104" s="72"/>
      <c r="H104" s="71"/>
      <c r="I104" s="71"/>
      <c r="J104" s="72"/>
      <c r="K104" s="72"/>
      <c r="L104" s="72"/>
      <c r="M104" s="72"/>
      <c r="N104" s="481"/>
      <c r="O104" s="245"/>
      <c r="P104" s="245"/>
      <c r="Q104" s="245"/>
      <c r="R104" s="73"/>
      <c r="S104" s="245"/>
      <c r="T104" s="245"/>
      <c r="U104" s="245"/>
      <c r="V104" s="319"/>
    </row>
    <row r="105" spans="2:22" ht="23.1" customHeight="1">
      <c r="B105" s="5">
        <f t="shared" si="1"/>
        <v>100</v>
      </c>
      <c r="C105" s="242"/>
      <c r="D105" s="72"/>
      <c r="E105" s="73"/>
      <c r="F105" s="317"/>
      <c r="G105" s="72"/>
      <c r="H105" s="71"/>
      <c r="I105" s="71"/>
      <c r="J105" s="72"/>
      <c r="K105" s="72"/>
      <c r="L105" s="72"/>
      <c r="M105" s="72"/>
      <c r="N105" s="481"/>
      <c r="O105" s="245"/>
      <c r="P105" s="245"/>
      <c r="Q105" s="245"/>
      <c r="R105" s="73"/>
      <c r="S105" s="245"/>
      <c r="T105" s="245"/>
      <c r="U105" s="245"/>
      <c r="V105" s="319"/>
    </row>
    <row r="106" spans="2:22" ht="23.1" customHeight="1">
      <c r="B106" s="5">
        <f t="shared" si="1"/>
        <v>101</v>
      </c>
      <c r="C106" s="242"/>
      <c r="D106" s="72"/>
      <c r="E106" s="73"/>
      <c r="F106" s="317"/>
      <c r="G106" s="72"/>
      <c r="H106" s="71"/>
      <c r="I106" s="71"/>
      <c r="J106" s="72"/>
      <c r="K106" s="72"/>
      <c r="L106" s="72"/>
      <c r="M106" s="72"/>
      <c r="N106" s="481"/>
      <c r="O106" s="245"/>
      <c r="P106" s="245"/>
      <c r="Q106" s="245"/>
      <c r="R106" s="73"/>
      <c r="S106" s="245"/>
      <c r="T106" s="245"/>
      <c r="U106" s="245"/>
      <c r="V106" s="319"/>
    </row>
    <row r="107" spans="2:22" ht="23.1" customHeight="1">
      <c r="B107" s="5">
        <f t="shared" si="1"/>
        <v>102</v>
      </c>
      <c r="C107" s="242"/>
      <c r="D107" s="72"/>
      <c r="E107" s="73"/>
      <c r="F107" s="317"/>
      <c r="G107" s="72"/>
      <c r="H107" s="71"/>
      <c r="I107" s="71"/>
      <c r="J107" s="72"/>
      <c r="K107" s="72"/>
      <c r="L107" s="72"/>
      <c r="M107" s="72"/>
      <c r="N107" s="481"/>
      <c r="O107" s="245"/>
      <c r="P107" s="245"/>
      <c r="Q107" s="245"/>
      <c r="R107" s="73"/>
      <c r="S107" s="245"/>
      <c r="T107" s="245"/>
      <c r="U107" s="245"/>
      <c r="V107" s="319"/>
    </row>
    <row r="108" spans="2:22" ht="23.1" customHeight="1">
      <c r="B108" s="5">
        <f t="shared" si="1"/>
        <v>103</v>
      </c>
      <c r="C108" s="242"/>
      <c r="D108" s="72"/>
      <c r="E108" s="73"/>
      <c r="F108" s="317"/>
      <c r="G108" s="72"/>
      <c r="H108" s="71"/>
      <c r="I108" s="71"/>
      <c r="J108" s="72"/>
      <c r="K108" s="72"/>
      <c r="L108" s="72"/>
      <c r="M108" s="72"/>
      <c r="N108" s="481"/>
      <c r="O108" s="245"/>
      <c r="P108" s="245"/>
      <c r="Q108" s="245"/>
      <c r="R108" s="73"/>
      <c r="S108" s="245"/>
      <c r="T108" s="245"/>
      <c r="U108" s="245"/>
      <c r="V108" s="319"/>
    </row>
    <row r="109" spans="2:22" ht="23.1" customHeight="1">
      <c r="B109" s="5">
        <f t="shared" si="1"/>
        <v>104</v>
      </c>
      <c r="C109" s="242"/>
      <c r="D109" s="72"/>
      <c r="E109" s="73"/>
      <c r="F109" s="317"/>
      <c r="G109" s="72"/>
      <c r="H109" s="71"/>
      <c r="I109" s="71"/>
      <c r="J109" s="72"/>
      <c r="K109" s="72"/>
      <c r="L109" s="72"/>
      <c r="M109" s="72"/>
      <c r="N109" s="481"/>
      <c r="O109" s="245"/>
      <c r="P109" s="245"/>
      <c r="Q109" s="245"/>
      <c r="R109" s="73"/>
      <c r="S109" s="245"/>
      <c r="T109" s="245"/>
      <c r="U109" s="245"/>
      <c r="V109" s="319"/>
    </row>
    <row r="110" spans="2:22" ht="23.1" customHeight="1">
      <c r="B110" s="5">
        <f t="shared" si="1"/>
        <v>105</v>
      </c>
      <c r="C110" s="242"/>
      <c r="D110" s="72"/>
      <c r="E110" s="73"/>
      <c r="F110" s="317"/>
      <c r="G110" s="72"/>
      <c r="H110" s="71"/>
      <c r="I110" s="71"/>
      <c r="J110" s="72"/>
      <c r="K110" s="72"/>
      <c r="L110" s="72"/>
      <c r="M110" s="72"/>
      <c r="N110" s="481"/>
      <c r="O110" s="245"/>
      <c r="P110" s="245"/>
      <c r="Q110" s="245"/>
      <c r="R110" s="73"/>
      <c r="S110" s="245"/>
      <c r="T110" s="245"/>
      <c r="U110" s="245"/>
      <c r="V110" s="319"/>
    </row>
    <row r="111" spans="2:22" ht="23.1" customHeight="1">
      <c r="B111" s="5">
        <f t="shared" si="1"/>
        <v>106</v>
      </c>
      <c r="C111" s="242"/>
      <c r="D111" s="72"/>
      <c r="E111" s="73"/>
      <c r="F111" s="317"/>
      <c r="G111" s="72"/>
      <c r="H111" s="71"/>
      <c r="I111" s="71"/>
      <c r="J111" s="72"/>
      <c r="K111" s="72"/>
      <c r="L111" s="72"/>
      <c r="M111" s="72"/>
      <c r="N111" s="481"/>
      <c r="O111" s="245"/>
      <c r="P111" s="245"/>
      <c r="Q111" s="245"/>
      <c r="R111" s="73"/>
      <c r="S111" s="245"/>
      <c r="T111" s="245"/>
      <c r="U111" s="245"/>
      <c r="V111" s="319"/>
    </row>
    <row r="112" spans="2:22" ht="23.1" customHeight="1">
      <c r="B112" s="5">
        <f t="shared" si="1"/>
        <v>107</v>
      </c>
      <c r="C112" s="242"/>
      <c r="D112" s="72"/>
      <c r="E112" s="73"/>
      <c r="F112" s="317"/>
      <c r="G112" s="72"/>
      <c r="H112" s="71"/>
      <c r="I112" s="71"/>
      <c r="J112" s="72"/>
      <c r="K112" s="72"/>
      <c r="L112" s="72"/>
      <c r="M112" s="72"/>
      <c r="N112" s="481"/>
      <c r="O112" s="245"/>
      <c r="P112" s="245"/>
      <c r="Q112" s="245"/>
      <c r="R112" s="73"/>
      <c r="S112" s="245"/>
      <c r="T112" s="245"/>
      <c r="U112" s="245"/>
      <c r="V112" s="319"/>
    </row>
    <row r="113" spans="2:22" ht="23.1" customHeight="1">
      <c r="B113" s="5">
        <f t="shared" si="1"/>
        <v>108</v>
      </c>
      <c r="C113" s="242"/>
      <c r="D113" s="72"/>
      <c r="E113" s="73"/>
      <c r="F113" s="317"/>
      <c r="G113" s="72"/>
      <c r="H113" s="71"/>
      <c r="I113" s="71"/>
      <c r="J113" s="72"/>
      <c r="K113" s="72"/>
      <c r="L113" s="72"/>
      <c r="M113" s="72"/>
      <c r="N113" s="481"/>
      <c r="O113" s="245"/>
      <c r="P113" s="245"/>
      <c r="Q113" s="245"/>
      <c r="R113" s="73"/>
      <c r="S113" s="245"/>
      <c r="T113" s="245"/>
      <c r="U113" s="245"/>
      <c r="V113" s="319"/>
    </row>
    <row r="114" spans="2:22" ht="23.1" customHeight="1">
      <c r="B114" s="5">
        <f t="shared" si="1"/>
        <v>109</v>
      </c>
      <c r="C114" s="242"/>
      <c r="D114" s="72"/>
      <c r="E114" s="73"/>
      <c r="F114" s="317"/>
      <c r="G114" s="72"/>
      <c r="H114" s="71"/>
      <c r="I114" s="71"/>
      <c r="J114" s="72"/>
      <c r="K114" s="72"/>
      <c r="L114" s="72"/>
      <c r="M114" s="72"/>
      <c r="N114" s="481"/>
      <c r="O114" s="245"/>
      <c r="P114" s="245"/>
      <c r="Q114" s="245"/>
      <c r="R114" s="73"/>
      <c r="S114" s="245"/>
      <c r="T114" s="245"/>
      <c r="U114" s="245"/>
      <c r="V114" s="319"/>
    </row>
    <row r="115" spans="2:22" ht="23.1" customHeight="1">
      <c r="B115" s="5">
        <f t="shared" si="1"/>
        <v>110</v>
      </c>
      <c r="C115" s="242"/>
      <c r="D115" s="72"/>
      <c r="E115" s="73"/>
      <c r="F115" s="317"/>
      <c r="G115" s="72"/>
      <c r="H115" s="71"/>
      <c r="I115" s="71"/>
      <c r="J115" s="72"/>
      <c r="K115" s="72"/>
      <c r="L115" s="72"/>
      <c r="M115" s="72"/>
      <c r="N115" s="481"/>
      <c r="O115" s="245"/>
      <c r="P115" s="245"/>
      <c r="Q115" s="245"/>
      <c r="R115" s="73"/>
      <c r="S115" s="245"/>
      <c r="T115" s="245"/>
      <c r="U115" s="245"/>
      <c r="V115" s="319"/>
    </row>
    <row r="116" spans="2:22" ht="23.1" customHeight="1">
      <c r="B116" s="5">
        <f t="shared" si="1"/>
        <v>111</v>
      </c>
      <c r="C116" s="242"/>
      <c r="D116" s="72"/>
      <c r="E116" s="73"/>
      <c r="F116" s="317"/>
      <c r="G116" s="72"/>
      <c r="H116" s="71"/>
      <c r="I116" s="71"/>
      <c r="J116" s="72"/>
      <c r="K116" s="72"/>
      <c r="L116" s="72"/>
      <c r="M116" s="72"/>
      <c r="N116" s="481"/>
      <c r="O116" s="245"/>
      <c r="P116" s="245"/>
      <c r="Q116" s="245"/>
      <c r="R116" s="73"/>
      <c r="S116" s="245"/>
      <c r="T116" s="245"/>
      <c r="U116" s="245"/>
      <c r="V116" s="319"/>
    </row>
    <row r="117" spans="2:22" ht="23.1" customHeight="1">
      <c r="B117" s="5">
        <f t="shared" si="1"/>
        <v>112</v>
      </c>
      <c r="C117" s="242"/>
      <c r="D117" s="72"/>
      <c r="E117" s="73"/>
      <c r="F117" s="317"/>
      <c r="G117" s="72"/>
      <c r="H117" s="71"/>
      <c r="I117" s="71"/>
      <c r="J117" s="72"/>
      <c r="K117" s="72"/>
      <c r="L117" s="72"/>
      <c r="M117" s="72"/>
      <c r="N117" s="481"/>
      <c r="O117" s="245"/>
      <c r="P117" s="245"/>
      <c r="Q117" s="245"/>
      <c r="R117" s="73"/>
      <c r="S117" s="245"/>
      <c r="T117" s="245"/>
      <c r="U117" s="245"/>
      <c r="V117" s="319"/>
    </row>
    <row r="118" spans="2:22" ht="23.1" customHeight="1">
      <c r="B118" s="5">
        <f t="shared" si="1"/>
        <v>113</v>
      </c>
      <c r="C118" s="242"/>
      <c r="D118" s="72"/>
      <c r="E118" s="73"/>
      <c r="F118" s="317"/>
      <c r="G118" s="72"/>
      <c r="H118" s="71"/>
      <c r="I118" s="71"/>
      <c r="J118" s="72"/>
      <c r="K118" s="72"/>
      <c r="L118" s="72"/>
      <c r="M118" s="72"/>
      <c r="N118" s="481"/>
      <c r="O118" s="245"/>
      <c r="P118" s="245"/>
      <c r="Q118" s="245"/>
      <c r="R118" s="73"/>
      <c r="S118" s="245"/>
      <c r="T118" s="245"/>
      <c r="U118" s="245"/>
      <c r="V118" s="319"/>
    </row>
    <row r="119" spans="2:22" ht="23.1" customHeight="1">
      <c r="B119" s="5">
        <f t="shared" si="1"/>
        <v>114</v>
      </c>
      <c r="C119" s="242"/>
      <c r="D119" s="72"/>
      <c r="E119" s="73"/>
      <c r="F119" s="317"/>
      <c r="G119" s="72"/>
      <c r="H119" s="71"/>
      <c r="I119" s="71"/>
      <c r="J119" s="72"/>
      <c r="K119" s="72"/>
      <c r="L119" s="72"/>
      <c r="M119" s="72"/>
      <c r="N119" s="481"/>
      <c r="O119" s="245"/>
      <c r="P119" s="245"/>
      <c r="Q119" s="245"/>
      <c r="R119" s="73"/>
      <c r="S119" s="245"/>
      <c r="T119" s="245"/>
      <c r="U119" s="245"/>
      <c r="V119" s="319"/>
    </row>
    <row r="120" spans="2:22" ht="23.1" customHeight="1">
      <c r="B120" s="5">
        <f t="shared" si="1"/>
        <v>115</v>
      </c>
      <c r="C120" s="242"/>
      <c r="D120" s="72"/>
      <c r="E120" s="73"/>
      <c r="F120" s="317"/>
      <c r="G120" s="72"/>
      <c r="H120" s="71"/>
      <c r="I120" s="71"/>
      <c r="J120" s="72"/>
      <c r="K120" s="72"/>
      <c r="L120" s="72"/>
      <c r="M120" s="72"/>
      <c r="N120" s="481"/>
      <c r="O120" s="245"/>
      <c r="P120" s="245"/>
      <c r="Q120" s="245"/>
      <c r="R120" s="73"/>
      <c r="S120" s="245"/>
      <c r="T120" s="245"/>
      <c r="U120" s="245"/>
      <c r="V120" s="319"/>
    </row>
    <row r="121" spans="2:22" ht="23.1" customHeight="1">
      <c r="B121" s="5">
        <f t="shared" si="1"/>
        <v>116</v>
      </c>
      <c r="C121" s="242"/>
      <c r="D121" s="72"/>
      <c r="E121" s="73"/>
      <c r="F121" s="317"/>
      <c r="G121" s="72"/>
      <c r="H121" s="71"/>
      <c r="I121" s="71"/>
      <c r="J121" s="72"/>
      <c r="K121" s="72"/>
      <c r="L121" s="72"/>
      <c r="M121" s="72"/>
      <c r="N121" s="481"/>
      <c r="O121" s="245"/>
      <c r="P121" s="245"/>
      <c r="Q121" s="245"/>
      <c r="R121" s="73"/>
      <c r="S121" s="245"/>
      <c r="T121" s="245"/>
      <c r="U121" s="245"/>
      <c r="V121" s="319"/>
    </row>
    <row r="122" spans="2:22" ht="23.1" customHeight="1">
      <c r="B122" s="5">
        <f t="shared" si="1"/>
        <v>117</v>
      </c>
      <c r="C122" s="242"/>
      <c r="D122" s="72"/>
      <c r="E122" s="73"/>
      <c r="F122" s="317"/>
      <c r="G122" s="72"/>
      <c r="H122" s="71"/>
      <c r="I122" s="71"/>
      <c r="J122" s="72"/>
      <c r="K122" s="72"/>
      <c r="L122" s="72"/>
      <c r="M122" s="72"/>
      <c r="N122" s="481"/>
      <c r="O122" s="245"/>
      <c r="P122" s="245"/>
      <c r="Q122" s="245"/>
      <c r="R122" s="73"/>
      <c r="S122" s="245"/>
      <c r="T122" s="245"/>
      <c r="U122" s="245"/>
      <c r="V122" s="319"/>
    </row>
    <row r="123" spans="2:22" ht="23.1" customHeight="1">
      <c r="B123" s="5">
        <f t="shared" si="1"/>
        <v>118</v>
      </c>
      <c r="C123" s="242"/>
      <c r="D123" s="72"/>
      <c r="E123" s="73"/>
      <c r="F123" s="317"/>
      <c r="G123" s="72"/>
      <c r="H123" s="71"/>
      <c r="I123" s="71"/>
      <c r="J123" s="72"/>
      <c r="K123" s="72"/>
      <c r="L123" s="72"/>
      <c r="M123" s="72"/>
      <c r="N123" s="481"/>
      <c r="O123" s="245"/>
      <c r="P123" s="245"/>
      <c r="Q123" s="245"/>
      <c r="R123" s="73"/>
      <c r="S123" s="245"/>
      <c r="T123" s="245"/>
      <c r="U123" s="245"/>
      <c r="V123" s="319"/>
    </row>
    <row r="124" spans="2:22" ht="23.1" customHeight="1">
      <c r="B124" s="5">
        <f t="shared" si="1"/>
        <v>119</v>
      </c>
      <c r="C124" s="242"/>
      <c r="D124" s="72"/>
      <c r="E124" s="73"/>
      <c r="F124" s="317"/>
      <c r="G124" s="72"/>
      <c r="H124" s="71"/>
      <c r="I124" s="71"/>
      <c r="J124" s="72"/>
      <c r="K124" s="72"/>
      <c r="L124" s="72"/>
      <c r="M124" s="72"/>
      <c r="N124" s="481"/>
      <c r="O124" s="245"/>
      <c r="P124" s="245"/>
      <c r="Q124" s="245"/>
      <c r="R124" s="73"/>
      <c r="S124" s="245"/>
      <c r="T124" s="245"/>
      <c r="U124" s="245"/>
      <c r="V124" s="319"/>
    </row>
    <row r="125" spans="2:22" ht="23.1" customHeight="1">
      <c r="B125" s="5">
        <f t="shared" si="1"/>
        <v>120</v>
      </c>
      <c r="C125" s="242"/>
      <c r="D125" s="72"/>
      <c r="E125" s="73"/>
      <c r="F125" s="317"/>
      <c r="G125" s="72"/>
      <c r="H125" s="71"/>
      <c r="I125" s="71"/>
      <c r="J125" s="72"/>
      <c r="K125" s="72"/>
      <c r="L125" s="72"/>
      <c r="M125" s="72"/>
      <c r="N125" s="481"/>
      <c r="O125" s="245"/>
      <c r="P125" s="245"/>
      <c r="Q125" s="245"/>
      <c r="R125" s="73"/>
      <c r="S125" s="245"/>
      <c r="T125" s="245"/>
      <c r="U125" s="245"/>
      <c r="V125" s="319"/>
    </row>
    <row r="126" spans="2:22" ht="23.1" customHeight="1">
      <c r="B126" s="5">
        <f t="shared" si="1"/>
        <v>121</v>
      </c>
      <c r="C126" s="242"/>
      <c r="D126" s="72"/>
      <c r="E126" s="73"/>
      <c r="F126" s="317"/>
      <c r="G126" s="72"/>
      <c r="H126" s="71"/>
      <c r="I126" s="71"/>
      <c r="J126" s="72"/>
      <c r="K126" s="72"/>
      <c r="L126" s="72"/>
      <c r="M126" s="72"/>
      <c r="N126" s="481"/>
      <c r="O126" s="245"/>
      <c r="P126" s="245"/>
      <c r="Q126" s="245"/>
      <c r="R126" s="73"/>
      <c r="S126" s="245"/>
      <c r="T126" s="245"/>
      <c r="U126" s="245"/>
      <c r="V126" s="319"/>
    </row>
    <row r="127" spans="2:22" ht="23.1" customHeight="1">
      <c r="B127" s="5">
        <f t="shared" si="1"/>
        <v>122</v>
      </c>
      <c r="C127" s="242"/>
      <c r="D127" s="72"/>
      <c r="E127" s="73"/>
      <c r="F127" s="317"/>
      <c r="G127" s="72"/>
      <c r="H127" s="71"/>
      <c r="I127" s="71"/>
      <c r="J127" s="72"/>
      <c r="K127" s="72"/>
      <c r="L127" s="72"/>
      <c r="M127" s="72"/>
      <c r="N127" s="481"/>
      <c r="O127" s="245"/>
      <c r="P127" s="245"/>
      <c r="Q127" s="245"/>
      <c r="R127" s="73"/>
      <c r="S127" s="245"/>
      <c r="T127" s="245"/>
      <c r="U127" s="245"/>
      <c r="V127" s="319"/>
    </row>
    <row r="128" spans="2:22" ht="23.1" customHeight="1">
      <c r="B128" s="5">
        <f t="shared" si="1"/>
        <v>123</v>
      </c>
      <c r="C128" s="242"/>
      <c r="D128" s="72"/>
      <c r="E128" s="73"/>
      <c r="F128" s="317"/>
      <c r="G128" s="72"/>
      <c r="H128" s="71"/>
      <c r="I128" s="71"/>
      <c r="J128" s="72"/>
      <c r="K128" s="72"/>
      <c r="L128" s="72"/>
      <c r="M128" s="72"/>
      <c r="N128" s="481"/>
      <c r="O128" s="245"/>
      <c r="P128" s="245"/>
      <c r="Q128" s="245"/>
      <c r="R128" s="73"/>
      <c r="S128" s="245"/>
      <c r="T128" s="245"/>
      <c r="U128" s="245"/>
      <c r="V128" s="319"/>
    </row>
    <row r="129" spans="2:22" ht="23.1" customHeight="1">
      <c r="B129" s="5">
        <f t="shared" si="1"/>
        <v>124</v>
      </c>
      <c r="C129" s="242"/>
      <c r="D129" s="72"/>
      <c r="E129" s="73"/>
      <c r="F129" s="317"/>
      <c r="G129" s="72"/>
      <c r="H129" s="71"/>
      <c r="I129" s="71"/>
      <c r="J129" s="72"/>
      <c r="K129" s="72"/>
      <c r="L129" s="72"/>
      <c r="M129" s="72"/>
      <c r="N129" s="481"/>
      <c r="O129" s="245"/>
      <c r="P129" s="245"/>
      <c r="Q129" s="245"/>
      <c r="R129" s="73"/>
      <c r="S129" s="245"/>
      <c r="T129" s="245"/>
      <c r="U129" s="245"/>
      <c r="V129" s="319"/>
    </row>
    <row r="130" spans="2:22" ht="23.1" customHeight="1">
      <c r="B130" s="5">
        <f t="shared" si="1"/>
        <v>125</v>
      </c>
      <c r="C130" s="242"/>
      <c r="D130" s="72"/>
      <c r="E130" s="73"/>
      <c r="F130" s="317"/>
      <c r="G130" s="72"/>
      <c r="H130" s="71"/>
      <c r="I130" s="71"/>
      <c r="J130" s="72"/>
      <c r="K130" s="72"/>
      <c r="L130" s="72"/>
      <c r="M130" s="72"/>
      <c r="N130" s="481"/>
      <c r="O130" s="245"/>
      <c r="P130" s="245"/>
      <c r="Q130" s="245"/>
      <c r="R130" s="73"/>
      <c r="S130" s="245"/>
      <c r="T130" s="245"/>
      <c r="U130" s="245"/>
      <c r="V130" s="319"/>
    </row>
    <row r="131" spans="2:22" ht="23.1" customHeight="1">
      <c r="B131" s="5">
        <f t="shared" si="1"/>
        <v>126</v>
      </c>
      <c r="C131" s="242"/>
      <c r="D131" s="72"/>
      <c r="E131" s="73"/>
      <c r="F131" s="317"/>
      <c r="G131" s="72"/>
      <c r="H131" s="71"/>
      <c r="I131" s="71"/>
      <c r="J131" s="72"/>
      <c r="K131" s="72"/>
      <c r="L131" s="72"/>
      <c r="M131" s="72"/>
      <c r="N131" s="481"/>
      <c r="O131" s="245"/>
      <c r="P131" s="245"/>
      <c r="Q131" s="245"/>
      <c r="R131" s="73"/>
      <c r="S131" s="245"/>
      <c r="T131" s="245"/>
      <c r="U131" s="245"/>
      <c r="V131" s="319"/>
    </row>
    <row r="132" spans="2:22" ht="23.1" customHeight="1">
      <c r="B132" s="5">
        <f t="shared" si="1"/>
        <v>127</v>
      </c>
      <c r="C132" s="242"/>
      <c r="D132" s="72"/>
      <c r="E132" s="73"/>
      <c r="F132" s="317"/>
      <c r="G132" s="72"/>
      <c r="H132" s="71"/>
      <c r="I132" s="71"/>
      <c r="J132" s="72"/>
      <c r="K132" s="72"/>
      <c r="L132" s="72"/>
      <c r="M132" s="72"/>
      <c r="N132" s="481"/>
      <c r="O132" s="245"/>
      <c r="P132" s="245"/>
      <c r="Q132" s="245"/>
      <c r="R132" s="73"/>
      <c r="S132" s="245"/>
      <c r="T132" s="245"/>
      <c r="U132" s="245"/>
      <c r="V132" s="319"/>
    </row>
    <row r="133" spans="2:22" ht="23.1" customHeight="1">
      <c r="B133" s="5">
        <f t="shared" si="1"/>
        <v>128</v>
      </c>
      <c r="C133" s="242"/>
      <c r="D133" s="72"/>
      <c r="E133" s="73"/>
      <c r="F133" s="317"/>
      <c r="G133" s="72"/>
      <c r="H133" s="71"/>
      <c r="I133" s="71"/>
      <c r="J133" s="72"/>
      <c r="K133" s="72"/>
      <c r="L133" s="72"/>
      <c r="M133" s="72"/>
      <c r="N133" s="481"/>
      <c r="O133" s="245"/>
      <c r="P133" s="245"/>
      <c r="Q133" s="245"/>
      <c r="R133" s="73"/>
      <c r="S133" s="245"/>
      <c r="T133" s="245"/>
      <c r="U133" s="245"/>
      <c r="V133" s="319"/>
    </row>
    <row r="134" spans="2:22" ht="23.1" customHeight="1">
      <c r="B134" s="5">
        <f t="shared" si="1"/>
        <v>129</v>
      </c>
      <c r="C134" s="242"/>
      <c r="D134" s="72"/>
      <c r="E134" s="73"/>
      <c r="F134" s="317"/>
      <c r="G134" s="72"/>
      <c r="H134" s="71"/>
      <c r="I134" s="71"/>
      <c r="J134" s="72"/>
      <c r="K134" s="72"/>
      <c r="L134" s="72"/>
      <c r="M134" s="72"/>
      <c r="N134" s="481"/>
      <c r="O134" s="245"/>
      <c r="P134" s="245"/>
      <c r="Q134" s="245"/>
      <c r="R134" s="73"/>
      <c r="S134" s="245"/>
      <c r="T134" s="245"/>
      <c r="U134" s="245"/>
      <c r="V134" s="319"/>
    </row>
    <row r="135" spans="2:22" ht="23.1" customHeight="1">
      <c r="B135" s="5">
        <f t="shared" si="1"/>
        <v>130</v>
      </c>
      <c r="C135" s="242"/>
      <c r="D135" s="72"/>
      <c r="E135" s="73"/>
      <c r="F135" s="317"/>
      <c r="G135" s="72"/>
      <c r="H135" s="71"/>
      <c r="I135" s="71"/>
      <c r="J135" s="72"/>
      <c r="K135" s="72"/>
      <c r="L135" s="72"/>
      <c r="M135" s="72"/>
      <c r="N135" s="481"/>
      <c r="O135" s="245"/>
      <c r="P135" s="245"/>
      <c r="Q135" s="245"/>
      <c r="R135" s="73"/>
      <c r="S135" s="245"/>
      <c r="T135" s="245"/>
      <c r="U135" s="245"/>
      <c r="V135" s="319"/>
    </row>
    <row r="136" spans="2:22" ht="23.1" customHeight="1">
      <c r="B136" s="5">
        <f t="shared" ref="B136:B155" si="2">B135+1</f>
        <v>131</v>
      </c>
      <c r="C136" s="242"/>
      <c r="D136" s="72"/>
      <c r="E136" s="73"/>
      <c r="F136" s="317"/>
      <c r="G136" s="72"/>
      <c r="H136" s="71"/>
      <c r="I136" s="71"/>
      <c r="J136" s="72"/>
      <c r="K136" s="72"/>
      <c r="L136" s="72"/>
      <c r="M136" s="72"/>
      <c r="N136" s="481"/>
      <c r="O136" s="245"/>
      <c r="P136" s="245"/>
      <c r="Q136" s="245"/>
      <c r="R136" s="73"/>
      <c r="S136" s="245"/>
      <c r="T136" s="245"/>
      <c r="U136" s="245"/>
      <c r="V136" s="319"/>
    </row>
    <row r="137" spans="2:22" ht="23.1" customHeight="1">
      <c r="B137" s="5">
        <f t="shared" si="2"/>
        <v>132</v>
      </c>
      <c r="C137" s="242"/>
      <c r="D137" s="72"/>
      <c r="E137" s="73"/>
      <c r="F137" s="317"/>
      <c r="G137" s="72"/>
      <c r="H137" s="71"/>
      <c r="I137" s="71"/>
      <c r="J137" s="72"/>
      <c r="K137" s="72"/>
      <c r="L137" s="72"/>
      <c r="M137" s="72"/>
      <c r="N137" s="481"/>
      <c r="O137" s="245"/>
      <c r="P137" s="245"/>
      <c r="Q137" s="245"/>
      <c r="R137" s="73"/>
      <c r="S137" s="245"/>
      <c r="T137" s="245"/>
      <c r="U137" s="245"/>
      <c r="V137" s="319"/>
    </row>
    <row r="138" spans="2:22" ht="23.1" customHeight="1">
      <c r="B138" s="5">
        <f t="shared" si="2"/>
        <v>133</v>
      </c>
      <c r="C138" s="242"/>
      <c r="D138" s="72"/>
      <c r="E138" s="73"/>
      <c r="F138" s="317"/>
      <c r="G138" s="72"/>
      <c r="H138" s="71"/>
      <c r="I138" s="71"/>
      <c r="J138" s="72"/>
      <c r="K138" s="72"/>
      <c r="L138" s="72"/>
      <c r="M138" s="72"/>
      <c r="N138" s="481"/>
      <c r="O138" s="245"/>
      <c r="P138" s="245"/>
      <c r="Q138" s="245"/>
      <c r="R138" s="73"/>
      <c r="S138" s="245"/>
      <c r="T138" s="245"/>
      <c r="U138" s="245"/>
      <c r="V138" s="319"/>
    </row>
    <row r="139" spans="2:22" ht="23.1" customHeight="1">
      <c r="B139" s="5">
        <f t="shared" si="2"/>
        <v>134</v>
      </c>
      <c r="C139" s="242"/>
      <c r="D139" s="72"/>
      <c r="E139" s="73"/>
      <c r="F139" s="317"/>
      <c r="G139" s="72"/>
      <c r="H139" s="71"/>
      <c r="I139" s="71"/>
      <c r="J139" s="72"/>
      <c r="K139" s="72"/>
      <c r="L139" s="72"/>
      <c r="M139" s="72"/>
      <c r="N139" s="481"/>
      <c r="O139" s="245"/>
      <c r="P139" s="245"/>
      <c r="Q139" s="245"/>
      <c r="R139" s="73"/>
      <c r="S139" s="245"/>
      <c r="T139" s="245"/>
      <c r="U139" s="245"/>
      <c r="V139" s="319"/>
    </row>
    <row r="140" spans="2:22" ht="23.1" customHeight="1">
      <c r="B140" s="5">
        <f t="shared" si="2"/>
        <v>135</v>
      </c>
      <c r="C140" s="242"/>
      <c r="D140" s="72"/>
      <c r="E140" s="73"/>
      <c r="F140" s="317"/>
      <c r="G140" s="72"/>
      <c r="H140" s="71"/>
      <c r="I140" s="71"/>
      <c r="J140" s="72"/>
      <c r="K140" s="72"/>
      <c r="L140" s="72"/>
      <c r="M140" s="72"/>
      <c r="N140" s="481"/>
      <c r="O140" s="245"/>
      <c r="P140" s="245"/>
      <c r="Q140" s="245"/>
      <c r="R140" s="73"/>
      <c r="S140" s="245"/>
      <c r="T140" s="245"/>
      <c r="U140" s="245"/>
      <c r="V140" s="319"/>
    </row>
    <row r="141" spans="2:22" ht="23.1" customHeight="1">
      <c r="B141" s="5">
        <f t="shared" si="2"/>
        <v>136</v>
      </c>
      <c r="C141" s="242"/>
      <c r="D141" s="72"/>
      <c r="E141" s="73"/>
      <c r="F141" s="317"/>
      <c r="G141" s="72"/>
      <c r="H141" s="71"/>
      <c r="I141" s="71"/>
      <c r="J141" s="72"/>
      <c r="K141" s="72"/>
      <c r="L141" s="72"/>
      <c r="M141" s="72"/>
      <c r="N141" s="481"/>
      <c r="O141" s="245"/>
      <c r="P141" s="245"/>
      <c r="Q141" s="245"/>
      <c r="R141" s="73"/>
      <c r="S141" s="245"/>
      <c r="T141" s="245"/>
      <c r="U141" s="245"/>
      <c r="V141" s="319"/>
    </row>
    <row r="142" spans="2:22" ht="23.1" customHeight="1">
      <c r="B142" s="5">
        <f t="shared" si="2"/>
        <v>137</v>
      </c>
      <c r="C142" s="242"/>
      <c r="D142" s="72"/>
      <c r="E142" s="73"/>
      <c r="F142" s="317"/>
      <c r="G142" s="72"/>
      <c r="H142" s="71"/>
      <c r="I142" s="71"/>
      <c r="J142" s="72"/>
      <c r="K142" s="72"/>
      <c r="L142" s="72"/>
      <c r="M142" s="72"/>
      <c r="N142" s="481"/>
      <c r="O142" s="245"/>
      <c r="P142" s="245"/>
      <c r="Q142" s="245"/>
      <c r="R142" s="73"/>
      <c r="S142" s="245"/>
      <c r="T142" s="245"/>
      <c r="U142" s="245"/>
      <c r="V142" s="319"/>
    </row>
    <row r="143" spans="2:22" ht="23.1" customHeight="1">
      <c r="B143" s="5">
        <f t="shared" si="2"/>
        <v>138</v>
      </c>
      <c r="C143" s="242"/>
      <c r="D143" s="72"/>
      <c r="E143" s="73"/>
      <c r="F143" s="317"/>
      <c r="G143" s="72"/>
      <c r="H143" s="71"/>
      <c r="I143" s="71"/>
      <c r="J143" s="72"/>
      <c r="K143" s="72"/>
      <c r="L143" s="72"/>
      <c r="M143" s="72"/>
      <c r="N143" s="481"/>
      <c r="O143" s="245"/>
      <c r="P143" s="245"/>
      <c r="Q143" s="245"/>
      <c r="R143" s="73"/>
      <c r="S143" s="245"/>
      <c r="T143" s="245"/>
      <c r="U143" s="245"/>
      <c r="V143" s="319"/>
    </row>
    <row r="144" spans="2:22" ht="23.1" customHeight="1">
      <c r="B144" s="5">
        <f t="shared" si="2"/>
        <v>139</v>
      </c>
      <c r="C144" s="242"/>
      <c r="D144" s="72"/>
      <c r="E144" s="73"/>
      <c r="F144" s="317"/>
      <c r="G144" s="72"/>
      <c r="H144" s="71"/>
      <c r="I144" s="71"/>
      <c r="J144" s="72"/>
      <c r="K144" s="72"/>
      <c r="L144" s="72"/>
      <c r="M144" s="72"/>
      <c r="N144" s="481"/>
      <c r="O144" s="245"/>
      <c r="P144" s="245"/>
      <c r="Q144" s="245"/>
      <c r="R144" s="73"/>
      <c r="S144" s="245"/>
      <c r="T144" s="245"/>
      <c r="U144" s="245"/>
      <c r="V144" s="319"/>
    </row>
    <row r="145" spans="2:22" ht="23.1" customHeight="1">
      <c r="B145" s="5">
        <f t="shared" si="2"/>
        <v>140</v>
      </c>
      <c r="C145" s="242"/>
      <c r="D145" s="72"/>
      <c r="E145" s="73"/>
      <c r="F145" s="317"/>
      <c r="G145" s="72"/>
      <c r="H145" s="71"/>
      <c r="I145" s="71"/>
      <c r="J145" s="72"/>
      <c r="K145" s="72"/>
      <c r="L145" s="72"/>
      <c r="M145" s="72"/>
      <c r="N145" s="481"/>
      <c r="O145" s="245"/>
      <c r="P145" s="245"/>
      <c r="Q145" s="245"/>
      <c r="R145" s="73"/>
      <c r="S145" s="245"/>
      <c r="T145" s="245"/>
      <c r="U145" s="245"/>
      <c r="V145" s="319"/>
    </row>
    <row r="146" spans="2:22" ht="23.1" customHeight="1">
      <c r="B146" s="5">
        <f t="shared" si="2"/>
        <v>141</v>
      </c>
      <c r="C146" s="242"/>
      <c r="D146" s="72"/>
      <c r="E146" s="73"/>
      <c r="F146" s="317"/>
      <c r="G146" s="72"/>
      <c r="H146" s="71"/>
      <c r="I146" s="71"/>
      <c r="J146" s="72"/>
      <c r="K146" s="72"/>
      <c r="L146" s="72"/>
      <c r="M146" s="72"/>
      <c r="N146" s="481"/>
      <c r="O146" s="245"/>
      <c r="P146" s="245"/>
      <c r="Q146" s="245"/>
      <c r="R146" s="73"/>
      <c r="S146" s="245"/>
      <c r="T146" s="245"/>
      <c r="U146" s="245"/>
      <c r="V146" s="319"/>
    </row>
    <row r="147" spans="2:22" ht="23.1" customHeight="1">
      <c r="B147" s="5">
        <f t="shared" si="2"/>
        <v>142</v>
      </c>
      <c r="C147" s="242"/>
      <c r="D147" s="72"/>
      <c r="E147" s="73"/>
      <c r="F147" s="317"/>
      <c r="G147" s="72"/>
      <c r="H147" s="71"/>
      <c r="I147" s="71"/>
      <c r="J147" s="72"/>
      <c r="K147" s="72"/>
      <c r="L147" s="72"/>
      <c r="M147" s="72"/>
      <c r="N147" s="481"/>
      <c r="O147" s="245"/>
      <c r="P147" s="245"/>
      <c r="Q147" s="245"/>
      <c r="R147" s="73"/>
      <c r="S147" s="245"/>
      <c r="T147" s="245"/>
      <c r="U147" s="245"/>
      <c r="V147" s="319"/>
    </row>
    <row r="148" spans="2:22" ht="23.1" customHeight="1">
      <c r="B148" s="5">
        <f t="shared" si="2"/>
        <v>143</v>
      </c>
      <c r="C148" s="242"/>
      <c r="D148" s="72"/>
      <c r="E148" s="73"/>
      <c r="F148" s="317"/>
      <c r="G148" s="72"/>
      <c r="H148" s="71"/>
      <c r="I148" s="71"/>
      <c r="J148" s="72"/>
      <c r="K148" s="72"/>
      <c r="L148" s="72"/>
      <c r="M148" s="72"/>
      <c r="N148" s="481"/>
      <c r="O148" s="245"/>
      <c r="P148" s="245"/>
      <c r="Q148" s="245"/>
      <c r="R148" s="73"/>
      <c r="S148" s="245"/>
      <c r="T148" s="245"/>
      <c r="U148" s="245"/>
      <c r="V148" s="319"/>
    </row>
    <row r="149" spans="2:22" ht="23.1" customHeight="1">
      <c r="B149" s="5">
        <f t="shared" si="2"/>
        <v>144</v>
      </c>
      <c r="C149" s="242"/>
      <c r="D149" s="72"/>
      <c r="E149" s="73"/>
      <c r="F149" s="317"/>
      <c r="G149" s="72"/>
      <c r="H149" s="71"/>
      <c r="I149" s="71"/>
      <c r="J149" s="72"/>
      <c r="K149" s="72"/>
      <c r="L149" s="72"/>
      <c r="M149" s="72"/>
      <c r="N149" s="481"/>
      <c r="O149" s="245"/>
      <c r="P149" s="245"/>
      <c r="Q149" s="245"/>
      <c r="R149" s="73"/>
      <c r="S149" s="245"/>
      <c r="T149" s="245"/>
      <c r="U149" s="245"/>
      <c r="V149" s="319"/>
    </row>
    <row r="150" spans="2:22" ht="23.1" customHeight="1">
      <c r="B150" s="5">
        <f t="shared" si="2"/>
        <v>145</v>
      </c>
      <c r="C150" s="242"/>
      <c r="D150" s="72"/>
      <c r="E150" s="73"/>
      <c r="F150" s="317"/>
      <c r="G150" s="72"/>
      <c r="H150" s="71"/>
      <c r="I150" s="71"/>
      <c r="J150" s="72"/>
      <c r="K150" s="72"/>
      <c r="L150" s="72"/>
      <c r="M150" s="72"/>
      <c r="N150" s="481"/>
      <c r="O150" s="245"/>
      <c r="P150" s="245"/>
      <c r="Q150" s="245"/>
      <c r="R150" s="73"/>
      <c r="S150" s="245"/>
      <c r="T150" s="245"/>
      <c r="U150" s="245"/>
      <c r="V150" s="319"/>
    </row>
    <row r="151" spans="2:22" ht="23.1" customHeight="1">
      <c r="B151" s="5">
        <f t="shared" si="2"/>
        <v>146</v>
      </c>
      <c r="C151" s="242"/>
      <c r="D151" s="72"/>
      <c r="E151" s="73"/>
      <c r="F151" s="317"/>
      <c r="G151" s="72"/>
      <c r="H151" s="71"/>
      <c r="I151" s="71"/>
      <c r="J151" s="72"/>
      <c r="K151" s="72"/>
      <c r="L151" s="72"/>
      <c r="M151" s="72"/>
      <c r="N151" s="481"/>
      <c r="O151" s="245"/>
      <c r="P151" s="245"/>
      <c r="Q151" s="245"/>
      <c r="R151" s="73"/>
      <c r="S151" s="245"/>
      <c r="T151" s="245"/>
      <c r="U151" s="245"/>
      <c r="V151" s="319"/>
    </row>
    <row r="152" spans="2:22" ht="23.1" customHeight="1">
      <c r="B152" s="5">
        <f t="shared" si="2"/>
        <v>147</v>
      </c>
      <c r="C152" s="242"/>
      <c r="D152" s="72"/>
      <c r="E152" s="73"/>
      <c r="F152" s="317"/>
      <c r="G152" s="72"/>
      <c r="H152" s="71"/>
      <c r="I152" s="71"/>
      <c r="J152" s="72"/>
      <c r="K152" s="72"/>
      <c r="L152" s="72"/>
      <c r="M152" s="72"/>
      <c r="N152" s="481"/>
      <c r="O152" s="245"/>
      <c r="P152" s="245"/>
      <c r="Q152" s="245"/>
      <c r="R152" s="73"/>
      <c r="S152" s="245"/>
      <c r="T152" s="245"/>
      <c r="U152" s="245"/>
      <c r="V152" s="319"/>
    </row>
    <row r="153" spans="2:22" ht="23.1" customHeight="1">
      <c r="B153" s="5">
        <f t="shared" si="2"/>
        <v>148</v>
      </c>
      <c r="C153" s="242"/>
      <c r="D153" s="72"/>
      <c r="E153" s="73"/>
      <c r="F153" s="317"/>
      <c r="G153" s="72"/>
      <c r="H153" s="71"/>
      <c r="I153" s="71"/>
      <c r="J153" s="72"/>
      <c r="K153" s="72"/>
      <c r="L153" s="72"/>
      <c r="M153" s="72"/>
      <c r="N153" s="481"/>
      <c r="O153" s="245"/>
      <c r="P153" s="245"/>
      <c r="Q153" s="245"/>
      <c r="R153" s="73"/>
      <c r="S153" s="245"/>
      <c r="T153" s="245"/>
      <c r="U153" s="245"/>
      <c r="V153" s="319"/>
    </row>
    <row r="154" spans="2:22" ht="23.1" customHeight="1">
      <c r="B154" s="5">
        <f t="shared" si="2"/>
        <v>149</v>
      </c>
      <c r="C154" s="242"/>
      <c r="D154" s="72"/>
      <c r="E154" s="73"/>
      <c r="F154" s="317"/>
      <c r="G154" s="72"/>
      <c r="H154" s="71"/>
      <c r="I154" s="71"/>
      <c r="J154" s="72"/>
      <c r="K154" s="72"/>
      <c r="L154" s="72"/>
      <c r="M154" s="72"/>
      <c r="N154" s="481"/>
      <c r="O154" s="245"/>
      <c r="P154" s="245"/>
      <c r="Q154" s="245"/>
      <c r="R154" s="73"/>
      <c r="S154" s="245"/>
      <c r="T154" s="245"/>
      <c r="U154" s="245"/>
      <c r="V154" s="319"/>
    </row>
    <row r="155" spans="2:22" ht="23.1" customHeight="1">
      <c r="B155" s="5">
        <f t="shared" si="2"/>
        <v>150</v>
      </c>
      <c r="C155" s="242"/>
      <c r="D155" s="72"/>
      <c r="E155" s="73"/>
      <c r="F155" s="317"/>
      <c r="G155" s="72"/>
      <c r="H155" s="71"/>
      <c r="I155" s="71"/>
      <c r="J155" s="72"/>
      <c r="K155" s="72"/>
      <c r="L155" s="72"/>
      <c r="M155" s="72"/>
      <c r="N155" s="481"/>
      <c r="O155" s="245"/>
      <c r="P155" s="245"/>
      <c r="Q155" s="245"/>
      <c r="R155" s="73"/>
      <c r="S155" s="245"/>
      <c r="T155" s="245"/>
      <c r="U155" s="245"/>
      <c r="V155" s="320"/>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9"/>
  <sheetViews>
    <sheetView tabSelected="1" view="pageBreakPreview" zoomScaleNormal="100" zoomScaleSheetLayoutView="100" workbookViewId="0">
      <selection activeCell="B66" sqref="B66"/>
    </sheetView>
  </sheetViews>
  <sheetFormatPr defaultRowHeight="14.25"/>
  <cols>
    <col min="1" max="1" width="5.125" style="8" customWidth="1"/>
    <col min="2" max="2" width="86.875" style="8" customWidth="1"/>
    <col min="3" max="3" width="7.625" style="35" customWidth="1"/>
    <col min="4" max="4" width="7.25" style="8" customWidth="1"/>
    <col min="5" max="16384" width="9" style="8"/>
  </cols>
  <sheetData>
    <row r="1" spans="1:5" ht="21" customHeight="1">
      <c r="A1" s="503" t="s">
        <v>612</v>
      </c>
      <c r="B1" s="503"/>
      <c r="C1" s="494"/>
      <c r="D1" s="494"/>
      <c r="E1" s="7"/>
    </row>
    <row r="2" spans="1:5" ht="19.5" customHeight="1">
      <c r="A2" s="503"/>
      <c r="B2" s="503"/>
      <c r="C2" s="477"/>
      <c r="D2" s="9"/>
      <c r="E2" s="7"/>
    </row>
    <row r="3" spans="1:5" ht="19.5" customHeight="1" thickBot="1">
      <c r="A3" s="483" t="s">
        <v>624</v>
      </c>
      <c r="B3" s="484"/>
      <c r="C3" s="485"/>
      <c r="D3" s="486"/>
      <c r="E3" s="7"/>
    </row>
    <row r="4" spans="1:5" ht="20.25" customHeight="1">
      <c r="A4" s="89">
        <v>1</v>
      </c>
      <c r="B4" s="88" t="s">
        <v>24</v>
      </c>
      <c r="C4" s="86"/>
      <c r="D4" s="87"/>
    </row>
    <row r="5" spans="1:5" s="10" customFormat="1" ht="60" customHeight="1">
      <c r="A5" s="495" t="s">
        <v>25</v>
      </c>
      <c r="B5" s="496"/>
      <c r="C5" s="496"/>
      <c r="D5" s="497"/>
    </row>
    <row r="6" spans="1:5" ht="21.75" customHeight="1">
      <c r="A6" s="11"/>
      <c r="B6" s="12"/>
      <c r="C6" s="498" t="s">
        <v>26</v>
      </c>
      <c r="D6" s="499"/>
    </row>
    <row r="7" spans="1:5" ht="21.75" customHeight="1">
      <c r="A7" s="11" t="s">
        <v>27</v>
      </c>
      <c r="B7" s="13" t="s">
        <v>28</v>
      </c>
      <c r="C7" s="14" t="s">
        <v>29</v>
      </c>
      <c r="D7" s="15" t="s">
        <v>30</v>
      </c>
    </row>
    <row r="8" spans="1:5" ht="21.75" customHeight="1">
      <c r="A8" s="11"/>
      <c r="B8" s="13" t="s">
        <v>31</v>
      </c>
      <c r="C8" s="16"/>
      <c r="D8" s="17"/>
    </row>
    <row r="9" spans="1:5" ht="21.75" customHeight="1">
      <c r="A9" s="11"/>
      <c r="B9" s="13" t="s">
        <v>613</v>
      </c>
      <c r="C9" s="16"/>
      <c r="D9" s="17"/>
    </row>
    <row r="10" spans="1:5" ht="21.75" customHeight="1">
      <c r="A10" s="11"/>
      <c r="B10" s="13" t="s">
        <v>387</v>
      </c>
      <c r="C10" s="16"/>
      <c r="D10" s="17"/>
    </row>
    <row r="11" spans="1:5" ht="21.75" customHeight="1">
      <c r="A11" s="11"/>
      <c r="B11" s="13" t="s">
        <v>388</v>
      </c>
      <c r="C11" s="16"/>
      <c r="D11" s="17"/>
    </row>
    <row r="12" spans="1:5" ht="21.75" customHeight="1">
      <c r="A12" s="11"/>
      <c r="B12" s="13" t="s">
        <v>389</v>
      </c>
      <c r="C12" s="16"/>
      <c r="D12" s="17"/>
    </row>
    <row r="13" spans="1:5" ht="21.75" customHeight="1">
      <c r="A13" s="11"/>
      <c r="B13" s="13" t="s">
        <v>616</v>
      </c>
      <c r="C13" s="16"/>
      <c r="D13" s="17"/>
    </row>
    <row r="14" spans="1:5" ht="21.75" customHeight="1">
      <c r="A14" s="11"/>
      <c r="B14" s="13" t="s">
        <v>381</v>
      </c>
      <c r="C14" s="16"/>
      <c r="D14" s="17"/>
    </row>
    <row r="15" spans="1:5" ht="21.75" customHeight="1">
      <c r="A15" s="11"/>
      <c r="B15" s="13" t="s">
        <v>382</v>
      </c>
      <c r="C15" s="16"/>
      <c r="D15" s="17"/>
    </row>
    <row r="16" spans="1:5" ht="21.75" customHeight="1">
      <c r="A16" s="11"/>
      <c r="B16" s="13" t="s">
        <v>383</v>
      </c>
      <c r="C16" s="16"/>
      <c r="D16" s="17"/>
    </row>
    <row r="17" spans="1:5" ht="21.75" customHeight="1">
      <c r="A17" s="11"/>
      <c r="B17" s="13" t="s">
        <v>384</v>
      </c>
      <c r="C17" s="16"/>
      <c r="D17" s="17"/>
    </row>
    <row r="18" spans="1:5" ht="21.75" customHeight="1">
      <c r="A18" s="11"/>
      <c r="B18" s="13" t="s">
        <v>385</v>
      </c>
      <c r="C18" s="16"/>
      <c r="D18" s="17"/>
    </row>
    <row r="19" spans="1:5" ht="21.75" customHeight="1">
      <c r="A19" s="11" t="s">
        <v>32</v>
      </c>
      <c r="B19" s="13" t="s">
        <v>33</v>
      </c>
      <c r="C19" s="16"/>
      <c r="D19" s="17"/>
    </row>
    <row r="20" spans="1:5" ht="21.75" customHeight="1" thickBot="1">
      <c r="A20" s="18" t="s">
        <v>34</v>
      </c>
      <c r="B20" s="19" t="s">
        <v>35</v>
      </c>
      <c r="C20" s="20"/>
      <c r="D20" s="21"/>
    </row>
    <row r="21" spans="1:5" ht="12" customHeight="1" thickBot="1">
      <c r="A21" s="22"/>
      <c r="B21" s="23"/>
      <c r="C21" s="9"/>
      <c r="D21" s="7"/>
    </row>
    <row r="22" spans="1:5" ht="21.75" customHeight="1">
      <c r="A22" s="24">
        <v>2</v>
      </c>
      <c r="B22" s="25" t="s">
        <v>36</v>
      </c>
      <c r="C22" s="26"/>
      <c r="D22" s="27"/>
    </row>
    <row r="23" spans="1:5" s="10" customFormat="1" ht="150" customHeight="1">
      <c r="A23" s="500" t="s">
        <v>367</v>
      </c>
      <c r="B23" s="501"/>
      <c r="C23" s="501"/>
      <c r="D23" s="502"/>
    </row>
    <row r="24" spans="1:5" ht="21.75" customHeight="1">
      <c r="A24" s="11"/>
      <c r="B24" s="12"/>
      <c r="C24" s="498" t="s">
        <v>26</v>
      </c>
      <c r="D24" s="499"/>
    </row>
    <row r="25" spans="1:5" s="246" customFormat="1" ht="18" customHeight="1">
      <c r="A25" s="11" t="s">
        <v>263</v>
      </c>
      <c r="B25" s="103" t="s">
        <v>264</v>
      </c>
      <c r="C25" s="29" t="s">
        <v>29</v>
      </c>
      <c r="D25" s="30" t="s">
        <v>30</v>
      </c>
      <c r="E25" s="98"/>
    </row>
    <row r="26" spans="1:5" s="251" customFormat="1" ht="22.5" customHeight="1">
      <c r="A26" s="247" t="s">
        <v>265</v>
      </c>
      <c r="B26" s="248" t="s">
        <v>266</v>
      </c>
      <c r="C26" s="102"/>
      <c r="D26" s="249"/>
      <c r="E26" s="250"/>
    </row>
    <row r="27" spans="1:5" s="251" customFormat="1" ht="22.5" customHeight="1">
      <c r="A27" s="247" t="s">
        <v>267</v>
      </c>
      <c r="B27" s="248" t="s">
        <v>268</v>
      </c>
      <c r="C27" s="102"/>
      <c r="D27" s="249"/>
      <c r="E27" s="250"/>
    </row>
    <row r="28" spans="1:5" s="98" customFormat="1" ht="18" customHeight="1">
      <c r="A28" s="11" t="s">
        <v>269</v>
      </c>
      <c r="B28" s="492" t="s">
        <v>270</v>
      </c>
      <c r="C28" s="492"/>
      <c r="D28" s="493"/>
    </row>
    <row r="29" spans="1:5" s="10" customFormat="1" ht="22.5" customHeight="1">
      <c r="A29" s="31" t="s">
        <v>37</v>
      </c>
      <c r="B29" s="28" t="s">
        <v>38</v>
      </c>
      <c r="C29" s="32"/>
      <c r="D29" s="33"/>
    </row>
    <row r="30" spans="1:5" s="10" customFormat="1" ht="22.5" customHeight="1">
      <c r="A30" s="31" t="s">
        <v>39</v>
      </c>
      <c r="B30" s="28" t="s">
        <v>40</v>
      </c>
      <c r="C30" s="32"/>
      <c r="D30" s="33"/>
    </row>
    <row r="31" spans="1:5" s="10" customFormat="1" ht="22.5" customHeight="1">
      <c r="A31" s="31" t="s">
        <v>41</v>
      </c>
      <c r="B31" s="28" t="s">
        <v>42</v>
      </c>
      <c r="C31" s="32"/>
      <c r="D31" s="33"/>
    </row>
    <row r="32" spans="1:5" s="10" customFormat="1" ht="22.5" customHeight="1">
      <c r="A32" s="31" t="s">
        <v>43</v>
      </c>
      <c r="B32" s="28" t="s">
        <v>44</v>
      </c>
      <c r="C32" s="32"/>
      <c r="D32" s="33"/>
    </row>
    <row r="33" spans="1:4" s="10" customFormat="1" ht="22.5" customHeight="1">
      <c r="A33" s="31" t="s">
        <v>45</v>
      </c>
      <c r="B33" s="28" t="s">
        <v>625</v>
      </c>
      <c r="C33" s="32"/>
      <c r="D33" s="33"/>
    </row>
    <row r="34" spans="1:4" s="10" customFormat="1" ht="22.5" customHeight="1">
      <c r="A34" s="31" t="s">
        <v>46</v>
      </c>
      <c r="B34" s="28" t="s">
        <v>47</v>
      </c>
      <c r="C34" s="32"/>
      <c r="D34" s="33"/>
    </row>
    <row r="35" spans="1:4" s="10" customFormat="1" ht="22.5" customHeight="1">
      <c r="A35" s="31" t="s">
        <v>48</v>
      </c>
      <c r="B35" s="28" t="s">
        <v>49</v>
      </c>
      <c r="C35" s="32"/>
      <c r="D35" s="33"/>
    </row>
    <row r="36" spans="1:4" s="10" customFormat="1" ht="22.5" customHeight="1">
      <c r="A36" s="31" t="s">
        <v>50</v>
      </c>
      <c r="B36" s="28" t="s">
        <v>51</v>
      </c>
      <c r="C36" s="32"/>
      <c r="D36" s="33"/>
    </row>
    <row r="37" spans="1:4" s="10" customFormat="1" ht="18" customHeight="1">
      <c r="A37" s="34" t="s">
        <v>34</v>
      </c>
      <c r="B37" s="492" t="s">
        <v>52</v>
      </c>
      <c r="C37" s="492"/>
      <c r="D37" s="493"/>
    </row>
    <row r="38" spans="1:4" s="10" customFormat="1" ht="23.25" customHeight="1">
      <c r="A38" s="31" t="s">
        <v>37</v>
      </c>
      <c r="B38" s="28" t="s">
        <v>53</v>
      </c>
      <c r="C38" s="32"/>
      <c r="D38" s="33"/>
    </row>
    <row r="39" spans="1:4" s="10" customFormat="1" ht="22.5" customHeight="1">
      <c r="A39" s="34" t="s">
        <v>68</v>
      </c>
      <c r="B39" s="492" t="s">
        <v>54</v>
      </c>
      <c r="C39" s="492"/>
      <c r="D39" s="493"/>
    </row>
    <row r="40" spans="1:4" s="10" customFormat="1" ht="22.5" customHeight="1">
      <c r="A40" s="31" t="s">
        <v>37</v>
      </c>
      <c r="B40" s="28" t="s">
        <v>55</v>
      </c>
      <c r="C40" s="32"/>
      <c r="D40" s="33"/>
    </row>
    <row r="41" spans="1:4" s="10" customFormat="1" ht="22.5" customHeight="1">
      <c r="A41" s="31" t="s">
        <v>39</v>
      </c>
      <c r="B41" s="28" t="s">
        <v>626</v>
      </c>
      <c r="C41" s="32"/>
      <c r="D41" s="33"/>
    </row>
    <row r="42" spans="1:4" s="10" customFormat="1" ht="22.5" customHeight="1">
      <c r="A42" s="31" t="s">
        <v>41</v>
      </c>
      <c r="B42" s="28" t="s">
        <v>136</v>
      </c>
      <c r="C42" s="32"/>
      <c r="D42" s="33"/>
    </row>
    <row r="43" spans="1:4" s="10" customFormat="1" ht="22.5" customHeight="1">
      <c r="A43" s="31" t="s">
        <v>43</v>
      </c>
      <c r="B43" s="28" t="s">
        <v>56</v>
      </c>
      <c r="C43" s="32"/>
      <c r="D43" s="33"/>
    </row>
    <row r="44" spans="1:4" s="10" customFormat="1" ht="22.5" customHeight="1">
      <c r="A44" s="31" t="s">
        <v>45</v>
      </c>
      <c r="B44" s="28" t="s">
        <v>138</v>
      </c>
      <c r="C44" s="32"/>
      <c r="D44" s="33"/>
    </row>
    <row r="45" spans="1:4" s="10" customFormat="1" ht="22.5" customHeight="1">
      <c r="A45" s="31" t="s">
        <v>46</v>
      </c>
      <c r="B45" s="28" t="s">
        <v>57</v>
      </c>
      <c r="C45" s="32"/>
      <c r="D45" s="33"/>
    </row>
    <row r="46" spans="1:4" s="90" customFormat="1" ht="22.5" customHeight="1">
      <c r="A46" s="95" t="s">
        <v>48</v>
      </c>
      <c r="B46" s="94" t="s">
        <v>139</v>
      </c>
      <c r="C46" s="92"/>
      <c r="D46" s="91"/>
    </row>
    <row r="47" spans="1:4" s="90" customFormat="1" ht="22.5" customHeight="1">
      <c r="A47" s="95" t="s">
        <v>50</v>
      </c>
      <c r="B47" s="94" t="s">
        <v>140</v>
      </c>
      <c r="C47" s="92"/>
      <c r="D47" s="91"/>
    </row>
    <row r="48" spans="1:4" s="90" customFormat="1" ht="22.5" customHeight="1">
      <c r="A48" s="95" t="s">
        <v>59</v>
      </c>
      <c r="B48" s="94" t="s">
        <v>141</v>
      </c>
      <c r="C48" s="92"/>
      <c r="D48" s="91"/>
    </row>
    <row r="49" spans="1:4" s="10" customFormat="1" ht="22.5" customHeight="1">
      <c r="A49" s="95" t="s">
        <v>61</v>
      </c>
      <c r="B49" s="28" t="s">
        <v>60</v>
      </c>
      <c r="C49" s="32"/>
      <c r="D49" s="33"/>
    </row>
    <row r="50" spans="1:4" s="10" customFormat="1" ht="22.5" customHeight="1">
      <c r="A50" s="95" t="s">
        <v>63</v>
      </c>
      <c r="B50" s="28" t="s">
        <v>62</v>
      </c>
      <c r="C50" s="32"/>
      <c r="D50" s="33"/>
    </row>
    <row r="51" spans="1:4" s="93" customFormat="1" ht="22.5" customHeight="1">
      <c r="A51" s="95" t="s">
        <v>64</v>
      </c>
      <c r="B51" s="99" t="s">
        <v>142</v>
      </c>
      <c r="C51" s="97"/>
      <c r="D51" s="96"/>
    </row>
    <row r="52" spans="1:4" s="10" customFormat="1" ht="22.5" customHeight="1">
      <c r="A52" s="95" t="s">
        <v>135</v>
      </c>
      <c r="B52" s="28" t="s">
        <v>132</v>
      </c>
      <c r="C52" s="32"/>
      <c r="D52" s="33"/>
    </row>
    <row r="53" spans="1:4" s="10" customFormat="1" ht="22.5" customHeight="1">
      <c r="A53" s="95" t="s">
        <v>144</v>
      </c>
      <c r="B53" s="28" t="s">
        <v>65</v>
      </c>
      <c r="C53" s="32"/>
      <c r="D53" s="33"/>
    </row>
    <row r="54" spans="1:4" s="10" customFormat="1" ht="22.5" customHeight="1">
      <c r="A54" s="31" t="s">
        <v>145</v>
      </c>
      <c r="B54" s="28" t="s">
        <v>66</v>
      </c>
      <c r="C54" s="32"/>
      <c r="D54" s="33"/>
    </row>
    <row r="55" spans="1:4" s="98" customFormat="1" ht="22.5" customHeight="1">
      <c r="A55" s="100" t="s">
        <v>146</v>
      </c>
      <c r="B55" s="103" t="s">
        <v>143</v>
      </c>
      <c r="C55" s="102"/>
      <c r="D55" s="101"/>
    </row>
    <row r="56" spans="1:4" s="10" customFormat="1" ht="22.5" customHeight="1">
      <c r="A56" s="31" t="s">
        <v>147</v>
      </c>
      <c r="B56" s="28" t="s">
        <v>67</v>
      </c>
      <c r="C56" s="32"/>
      <c r="D56" s="33"/>
    </row>
    <row r="57" spans="1:4" s="10" customFormat="1" ht="22.5" customHeight="1">
      <c r="A57" s="31" t="s">
        <v>148</v>
      </c>
      <c r="B57" s="28" t="s">
        <v>133</v>
      </c>
      <c r="C57" s="32"/>
      <c r="D57" s="33"/>
    </row>
    <row r="58" spans="1:4" s="10" customFormat="1" ht="22.5" customHeight="1">
      <c r="A58" s="34" t="s">
        <v>271</v>
      </c>
      <c r="B58" s="492" t="s">
        <v>69</v>
      </c>
      <c r="C58" s="492"/>
      <c r="D58" s="493"/>
    </row>
    <row r="59" spans="1:4" s="10" customFormat="1" ht="22.5" customHeight="1">
      <c r="A59" s="31" t="s">
        <v>37</v>
      </c>
      <c r="B59" s="28" t="s">
        <v>70</v>
      </c>
      <c r="C59" s="32"/>
      <c r="D59" s="33"/>
    </row>
    <row r="60" spans="1:4" s="10" customFormat="1" ht="22.5" customHeight="1">
      <c r="A60" s="31" t="s">
        <v>39</v>
      </c>
      <c r="B60" s="28" t="s">
        <v>71</v>
      </c>
      <c r="C60" s="32"/>
      <c r="D60" s="33"/>
    </row>
    <row r="61" spans="1:4" s="10" customFormat="1" ht="22.5" customHeight="1">
      <c r="A61" s="31" t="s">
        <v>41</v>
      </c>
      <c r="B61" s="28" t="s">
        <v>72</v>
      </c>
      <c r="C61" s="32"/>
      <c r="D61" s="33"/>
    </row>
    <row r="62" spans="1:4" s="10" customFormat="1" ht="22.5" customHeight="1">
      <c r="A62" s="31" t="s">
        <v>43</v>
      </c>
      <c r="B62" s="28" t="s">
        <v>73</v>
      </c>
      <c r="C62" s="32"/>
      <c r="D62" s="33"/>
    </row>
    <row r="63" spans="1:4" s="10" customFormat="1" ht="22.5" customHeight="1">
      <c r="A63" s="31" t="s">
        <v>45</v>
      </c>
      <c r="B63" s="28" t="s">
        <v>74</v>
      </c>
      <c r="C63" s="32"/>
      <c r="D63" s="33"/>
    </row>
    <row r="64" spans="1:4" s="10" customFormat="1" ht="22.5" customHeight="1">
      <c r="A64" s="31" t="s">
        <v>46</v>
      </c>
      <c r="B64" s="28" t="s">
        <v>636</v>
      </c>
      <c r="C64" s="32"/>
      <c r="D64" s="33"/>
    </row>
    <row r="65" spans="1:4" s="10" customFormat="1" ht="22.5" customHeight="1">
      <c r="A65" s="31" t="s">
        <v>48</v>
      </c>
      <c r="B65" s="28" t="s">
        <v>75</v>
      </c>
      <c r="C65" s="32"/>
      <c r="D65" s="33"/>
    </row>
    <row r="66" spans="1:4" s="10" customFormat="1" ht="22.5" customHeight="1">
      <c r="A66" s="31" t="s">
        <v>50</v>
      </c>
      <c r="B66" s="28" t="s">
        <v>76</v>
      </c>
      <c r="C66" s="32"/>
      <c r="D66" s="33"/>
    </row>
    <row r="67" spans="1:4" s="10" customFormat="1" ht="22.5" customHeight="1">
      <c r="A67" s="31" t="s">
        <v>59</v>
      </c>
      <c r="B67" s="28" t="s">
        <v>134</v>
      </c>
      <c r="C67" s="32"/>
      <c r="D67" s="33"/>
    </row>
    <row r="68" spans="1:4" s="10" customFormat="1" ht="22.5" customHeight="1">
      <c r="A68" s="31" t="s">
        <v>61</v>
      </c>
      <c r="B68" s="28" t="s">
        <v>77</v>
      </c>
      <c r="C68" s="32"/>
      <c r="D68" s="33"/>
    </row>
    <row r="69" spans="1:4" s="10" customFormat="1" ht="22.5" customHeight="1">
      <c r="A69" s="31" t="s">
        <v>63</v>
      </c>
      <c r="B69" s="28" t="s">
        <v>58</v>
      </c>
      <c r="C69" s="32"/>
      <c r="D69" s="33"/>
    </row>
    <row r="70" spans="1:4" s="10" customFormat="1" ht="22.5" customHeight="1">
      <c r="A70" s="31" t="s">
        <v>64</v>
      </c>
      <c r="B70" s="28" t="s">
        <v>78</v>
      </c>
      <c r="C70" s="32"/>
      <c r="D70" s="33"/>
    </row>
    <row r="71" spans="1:4" s="246" customFormat="1" ht="22.5" customHeight="1">
      <c r="A71" s="11" t="s">
        <v>627</v>
      </c>
      <c r="B71" s="492" t="s">
        <v>176</v>
      </c>
      <c r="C71" s="492"/>
      <c r="D71" s="493"/>
    </row>
    <row r="72" spans="1:4" s="246" customFormat="1" ht="22.5" customHeight="1">
      <c r="A72" s="100" t="s">
        <v>37</v>
      </c>
      <c r="B72" s="103" t="s">
        <v>628</v>
      </c>
      <c r="C72" s="102"/>
      <c r="D72" s="101"/>
    </row>
    <row r="73" spans="1:4" s="246" customFormat="1" ht="22.5" customHeight="1">
      <c r="A73" s="100" t="s">
        <v>39</v>
      </c>
      <c r="B73" s="103" t="s">
        <v>629</v>
      </c>
      <c r="C73" s="102"/>
      <c r="D73" s="101"/>
    </row>
    <row r="74" spans="1:4" s="246" customFormat="1" ht="22.5" customHeight="1">
      <c r="A74" s="100" t="s">
        <v>41</v>
      </c>
      <c r="B74" s="103" t="s">
        <v>630</v>
      </c>
      <c r="C74" s="102"/>
      <c r="D74" s="101"/>
    </row>
    <row r="75" spans="1:4" s="246" customFormat="1" ht="22.5" customHeight="1">
      <c r="A75" s="100" t="s">
        <v>631</v>
      </c>
      <c r="B75" s="103" t="s">
        <v>632</v>
      </c>
      <c r="C75" s="102"/>
      <c r="D75" s="101"/>
    </row>
    <row r="76" spans="1:4" s="246" customFormat="1" ht="22.5" customHeight="1">
      <c r="A76" s="100" t="s">
        <v>45</v>
      </c>
      <c r="B76" s="103" t="s">
        <v>633</v>
      </c>
      <c r="C76" s="102"/>
      <c r="D76" s="101"/>
    </row>
    <row r="77" spans="1:4" s="246" customFormat="1" ht="22.5" customHeight="1">
      <c r="A77" s="100" t="s">
        <v>46</v>
      </c>
      <c r="B77" s="487" t="s">
        <v>634</v>
      </c>
      <c r="C77" s="102"/>
      <c r="D77" s="101"/>
    </row>
    <row r="78" spans="1:4" s="246" customFormat="1" ht="22.5" customHeight="1">
      <c r="A78" s="100" t="s">
        <v>48</v>
      </c>
      <c r="B78" s="103" t="s">
        <v>364</v>
      </c>
      <c r="C78" s="102"/>
      <c r="D78" s="101"/>
    </row>
    <row r="79" spans="1:4" ht="22.5" customHeight="1" thickBot="1">
      <c r="A79" s="488" t="s">
        <v>50</v>
      </c>
      <c r="B79" s="489" t="s">
        <v>635</v>
      </c>
      <c r="C79" s="490"/>
      <c r="D79" s="491"/>
    </row>
  </sheetData>
  <sheetProtection selectLockedCells="1"/>
  <mergeCells count="11">
    <mergeCell ref="B71:D71"/>
    <mergeCell ref="B37:D37"/>
    <mergeCell ref="B39:D39"/>
    <mergeCell ref="B58:D58"/>
    <mergeCell ref="C1:D1"/>
    <mergeCell ref="A5:D5"/>
    <mergeCell ref="C6:D6"/>
    <mergeCell ref="A23:D23"/>
    <mergeCell ref="C24:D24"/>
    <mergeCell ref="A1:B2"/>
    <mergeCell ref="B28:D28"/>
  </mergeCells>
  <phoneticPr fontId="2"/>
  <dataValidations count="1">
    <dataValidation type="list" allowBlank="1" showInputMessage="1" showErrorMessage="1" sqref="C8:C20 C29:C36 C38 C40:C57 C26:C27 C59:C70 C72:C79">
      <formula1>"○"</formula1>
    </dataValidation>
  </dataValidations>
  <pageMargins left="0.7" right="0.7" top="0.75" bottom="0.75" header="0.3" footer="0.3"/>
  <pageSetup paperSize="9" scale="83" fitToHeight="0" orientation="portrait" r:id="rId1"/>
  <rowBreaks count="2" manualBreakCount="2">
    <brk id="21" max="3" man="1"/>
    <brk id="57"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6" customWidth="1"/>
    <col min="2" max="2" width="20.625" style="36" customWidth="1"/>
    <col min="3" max="3" width="9" style="36"/>
    <col min="4" max="5" width="12.625" style="36" customWidth="1"/>
    <col min="6" max="6" width="8.625" style="184" customWidth="1"/>
    <col min="7" max="7" width="4.125" style="184" customWidth="1"/>
    <col min="8" max="8" width="8.625" style="36" customWidth="1"/>
    <col min="9" max="9" width="4.125" style="36" customWidth="1"/>
    <col min="10" max="10" width="16.75" style="36" customWidth="1"/>
    <col min="11" max="20" width="4.375" style="36" customWidth="1"/>
    <col min="21" max="21" width="1.625" style="36" customWidth="1"/>
    <col min="22" max="22" width="4" style="36" customWidth="1"/>
    <col min="23" max="23" width="9" style="36" hidden="1" customWidth="1"/>
    <col min="24" max="16384" width="9" style="36"/>
  </cols>
  <sheetData>
    <row r="1" spans="2:23" ht="29.25" customHeight="1">
      <c r="M1" s="525" t="s">
        <v>79</v>
      </c>
      <c r="N1" s="515"/>
      <c r="O1" s="515"/>
      <c r="P1" s="526"/>
      <c r="Q1" s="526"/>
      <c r="R1" s="526"/>
      <c r="S1" s="526"/>
      <c r="T1" s="526"/>
    </row>
    <row r="2" spans="2:23" ht="9.9499999999999993" customHeight="1">
      <c r="M2" s="37"/>
      <c r="N2" s="38"/>
      <c r="O2" s="38"/>
      <c r="P2" s="38"/>
      <c r="Q2" s="38"/>
      <c r="R2" s="38"/>
      <c r="S2" s="38"/>
      <c r="T2" s="38"/>
    </row>
    <row r="3" spans="2:23" ht="30" customHeight="1">
      <c r="B3" s="527" t="s">
        <v>80</v>
      </c>
      <c r="C3" s="527"/>
      <c r="D3" s="527"/>
      <c r="E3" s="527"/>
      <c r="F3" s="527"/>
      <c r="G3" s="527"/>
      <c r="H3" s="527"/>
      <c r="I3" s="527"/>
      <c r="J3" s="527"/>
      <c r="K3" s="527"/>
      <c r="L3" s="527"/>
      <c r="M3" s="527"/>
      <c r="N3" s="527"/>
      <c r="O3" s="527"/>
      <c r="P3" s="527"/>
      <c r="Q3" s="527"/>
      <c r="R3" s="527"/>
      <c r="S3" s="527"/>
      <c r="T3" s="527"/>
    </row>
    <row r="4" spans="2:23">
      <c r="J4" s="80"/>
      <c r="K4" s="80"/>
      <c r="L4" s="528" t="s">
        <v>81</v>
      </c>
      <c r="M4" s="528"/>
      <c r="N4" s="81">
        <v>7</v>
      </c>
      <c r="O4" s="82" t="s">
        <v>23</v>
      </c>
      <c r="P4" s="83" t="str">
        <f>IF(P9="","",MONTH(EOMONTH(DATE(SUM(2018+N9),P9,R9),-1)))</f>
        <v/>
      </c>
      <c r="Q4" s="82" t="s">
        <v>4</v>
      </c>
      <c r="R4" s="83" t="str">
        <f>IF(P4="","",20)</f>
        <v/>
      </c>
      <c r="S4" s="84" t="s">
        <v>82</v>
      </c>
      <c r="T4" s="85"/>
    </row>
    <row r="5" spans="2:23" ht="35.25" customHeight="1">
      <c r="B5" s="29" t="s">
        <v>83</v>
      </c>
      <c r="C5" s="529"/>
      <c r="D5" s="530"/>
      <c r="E5" s="530"/>
      <c r="F5" s="530"/>
      <c r="G5" s="530"/>
      <c r="H5" s="530"/>
      <c r="I5" s="531"/>
      <c r="J5" s="43" t="s">
        <v>84</v>
      </c>
      <c r="K5" s="43">
        <v>2</v>
      </c>
      <c r="L5" s="43">
        <v>2</v>
      </c>
      <c r="M5" s="192"/>
      <c r="N5" s="192"/>
      <c r="O5" s="192"/>
      <c r="P5" s="192"/>
      <c r="Q5" s="192"/>
      <c r="R5" s="192"/>
      <c r="S5" s="192"/>
      <c r="T5" s="192"/>
    </row>
    <row r="6" spans="2:23" ht="24.95" customHeight="1">
      <c r="B6" s="532" t="s">
        <v>85</v>
      </c>
      <c r="C6" s="534" t="s">
        <v>86</v>
      </c>
      <c r="D6" s="535"/>
      <c r="E6" s="44"/>
      <c r="F6" s="193"/>
      <c r="G6" s="193"/>
      <c r="H6" s="44"/>
      <c r="I6" s="44"/>
      <c r="J6" s="44"/>
      <c r="K6" s="44"/>
      <c r="L6" s="44"/>
      <c r="M6" s="44"/>
      <c r="N6" s="45"/>
      <c r="O6" s="38" t="s">
        <v>87</v>
      </c>
      <c r="P6" s="194"/>
      <c r="Q6" s="38" t="s">
        <v>88</v>
      </c>
      <c r="R6" s="194"/>
      <c r="S6" s="38" t="s">
        <v>88</v>
      </c>
      <c r="T6" s="195"/>
    </row>
    <row r="7" spans="2:23" ht="24.95" customHeight="1">
      <c r="B7" s="533"/>
      <c r="C7" s="46" t="s">
        <v>89</v>
      </c>
      <c r="D7" s="536"/>
      <c r="E7" s="536"/>
      <c r="F7" s="536"/>
      <c r="G7" s="536"/>
      <c r="H7" s="536"/>
      <c r="I7" s="536"/>
      <c r="J7" s="536"/>
      <c r="K7" s="536"/>
      <c r="L7" s="536"/>
      <c r="M7" s="536"/>
      <c r="N7" s="537"/>
      <c r="O7" s="47" t="s">
        <v>90</v>
      </c>
      <c r="P7" s="196"/>
      <c r="Q7" s="47" t="s">
        <v>88</v>
      </c>
      <c r="R7" s="196"/>
      <c r="S7" s="47" t="s">
        <v>88</v>
      </c>
      <c r="T7" s="197"/>
    </row>
    <row r="8" spans="2:23" ht="35.1" customHeight="1">
      <c r="B8" s="74" t="s">
        <v>91</v>
      </c>
      <c r="C8" s="538"/>
      <c r="D8" s="539"/>
      <c r="E8" s="539"/>
      <c r="F8" s="539"/>
      <c r="G8" s="539"/>
      <c r="H8" s="539"/>
      <c r="I8" s="540"/>
      <c r="J8" s="75" t="s">
        <v>123</v>
      </c>
      <c r="K8" s="541"/>
      <c r="L8" s="542"/>
      <c r="M8" s="542"/>
      <c r="N8" s="542"/>
      <c r="O8" s="542"/>
      <c r="P8" s="542"/>
      <c r="Q8" s="542"/>
      <c r="R8" s="542"/>
      <c r="S8" s="542"/>
      <c r="T8" s="543"/>
    </row>
    <row r="9" spans="2:23" ht="33" customHeight="1">
      <c r="B9" s="43" t="s">
        <v>124</v>
      </c>
      <c r="C9" s="526"/>
      <c r="D9" s="526"/>
      <c r="E9" s="526"/>
      <c r="F9" s="526"/>
      <c r="G9" s="526"/>
      <c r="H9" s="526"/>
      <c r="I9" s="526"/>
      <c r="J9" s="43" t="s">
        <v>125</v>
      </c>
      <c r="K9" s="49"/>
      <c r="L9" s="544" t="s">
        <v>95</v>
      </c>
      <c r="M9" s="544"/>
      <c r="N9" s="199">
        <v>7</v>
      </c>
      <c r="O9" s="50" t="s">
        <v>23</v>
      </c>
      <c r="P9" s="200"/>
      <c r="Q9" s="50" t="s">
        <v>4</v>
      </c>
      <c r="R9" s="77"/>
      <c r="S9" s="50" t="s">
        <v>94</v>
      </c>
      <c r="T9" s="52"/>
    </row>
    <row r="10" spans="2:23" ht="33" customHeight="1">
      <c r="B10" s="532" t="s">
        <v>248</v>
      </c>
      <c r="C10" s="546" t="s">
        <v>6</v>
      </c>
      <c r="D10" s="547"/>
      <c r="E10" s="548"/>
      <c r="F10" s="546" t="s">
        <v>150</v>
      </c>
      <c r="G10" s="548"/>
      <c r="H10" s="546" t="s">
        <v>92</v>
      </c>
      <c r="I10" s="548"/>
      <c r="J10" s="532" t="s">
        <v>126</v>
      </c>
      <c r="K10" s="549"/>
      <c r="L10" s="550"/>
      <c r="M10" s="550"/>
      <c r="N10" s="550"/>
      <c r="O10" s="550"/>
      <c r="P10" s="550"/>
      <c r="Q10" s="550"/>
      <c r="R10" s="550"/>
      <c r="S10" s="550"/>
      <c r="T10" s="551"/>
    </row>
    <row r="11" spans="2:23" ht="33" customHeight="1">
      <c r="B11" s="545"/>
      <c r="C11" s="552"/>
      <c r="D11" s="553"/>
      <c r="E11" s="554"/>
      <c r="F11" s="210"/>
      <c r="G11" s="198" t="s">
        <v>5</v>
      </c>
      <c r="H11" s="210"/>
      <c r="I11" s="48" t="s">
        <v>5</v>
      </c>
      <c r="J11" s="545"/>
      <c r="K11" s="49"/>
      <c r="L11" s="555"/>
      <c r="M11" s="555"/>
      <c r="N11" s="199"/>
      <c r="O11" s="50" t="s">
        <v>23</v>
      </c>
      <c r="P11" s="200"/>
      <c r="Q11" s="50" t="s">
        <v>4</v>
      </c>
      <c r="R11" s="51">
        <v>1</v>
      </c>
      <c r="S11" s="50" t="s">
        <v>94</v>
      </c>
      <c r="T11" s="52"/>
      <c r="U11" s="53"/>
      <c r="V11" s="53"/>
      <c r="W11" s="36" t="s">
        <v>93</v>
      </c>
    </row>
    <row r="12" spans="2:23" ht="33" customHeight="1">
      <c r="B12" s="545"/>
      <c r="C12" s="552"/>
      <c r="D12" s="553"/>
      <c r="E12" s="554"/>
      <c r="F12" s="210"/>
      <c r="G12" s="198" t="s">
        <v>5</v>
      </c>
      <c r="H12" s="210"/>
      <c r="I12" s="48" t="s">
        <v>5</v>
      </c>
      <c r="J12" s="545"/>
      <c r="K12" s="49"/>
      <c r="L12" s="555"/>
      <c r="M12" s="555"/>
      <c r="N12" s="199"/>
      <c r="O12" s="50" t="s">
        <v>23</v>
      </c>
      <c r="P12" s="200"/>
      <c r="Q12" s="50" t="s">
        <v>4</v>
      </c>
      <c r="R12" s="51">
        <v>1</v>
      </c>
      <c r="S12" s="50" t="s">
        <v>94</v>
      </c>
      <c r="T12" s="52"/>
      <c r="U12" s="53"/>
      <c r="V12" s="53"/>
      <c r="W12" s="36" t="s">
        <v>95</v>
      </c>
    </row>
    <row r="13" spans="2:23" ht="33" customHeight="1">
      <c r="B13" s="545"/>
      <c r="C13" s="552"/>
      <c r="D13" s="553"/>
      <c r="E13" s="554"/>
      <c r="F13" s="210"/>
      <c r="G13" s="198" t="s">
        <v>5</v>
      </c>
      <c r="H13" s="210"/>
      <c r="I13" s="48" t="s">
        <v>5</v>
      </c>
      <c r="J13" s="545"/>
      <c r="K13" s="49"/>
      <c r="L13" s="555"/>
      <c r="M13" s="555"/>
      <c r="N13" s="199"/>
      <c r="O13" s="50" t="s">
        <v>23</v>
      </c>
      <c r="P13" s="200"/>
      <c r="Q13" s="50" t="s">
        <v>4</v>
      </c>
      <c r="R13" s="51">
        <v>1</v>
      </c>
      <c r="S13" s="50" t="s">
        <v>94</v>
      </c>
      <c r="T13" s="52"/>
      <c r="U13" s="53"/>
      <c r="V13" s="53"/>
    </row>
    <row r="14" spans="2:23" ht="33" customHeight="1">
      <c r="B14" s="545"/>
      <c r="C14" s="552"/>
      <c r="D14" s="553"/>
      <c r="E14" s="554"/>
      <c r="F14" s="210"/>
      <c r="G14" s="198" t="s">
        <v>5</v>
      </c>
      <c r="H14" s="210"/>
      <c r="I14" s="48" t="s">
        <v>5</v>
      </c>
      <c r="J14" s="545"/>
      <c r="K14" s="49"/>
      <c r="L14" s="555"/>
      <c r="M14" s="555"/>
      <c r="N14" s="199"/>
      <c r="O14" s="50" t="s">
        <v>23</v>
      </c>
      <c r="P14" s="200"/>
      <c r="Q14" s="50" t="s">
        <v>4</v>
      </c>
      <c r="R14" s="51">
        <v>1</v>
      </c>
      <c r="S14" s="50" t="s">
        <v>94</v>
      </c>
      <c r="T14" s="52"/>
      <c r="U14" s="53"/>
      <c r="V14" s="53"/>
    </row>
    <row r="15" spans="2:23" ht="33" customHeight="1">
      <c r="B15" s="545"/>
      <c r="C15" s="552"/>
      <c r="D15" s="553"/>
      <c r="E15" s="554"/>
      <c r="F15" s="210"/>
      <c r="G15" s="198" t="s">
        <v>5</v>
      </c>
      <c r="H15" s="210"/>
      <c r="I15" s="48" t="s">
        <v>5</v>
      </c>
      <c r="J15" s="545"/>
      <c r="K15" s="49"/>
      <c r="L15" s="555"/>
      <c r="M15" s="555"/>
      <c r="N15" s="199"/>
      <c r="O15" s="50" t="s">
        <v>23</v>
      </c>
      <c r="P15" s="200"/>
      <c r="Q15" s="50" t="s">
        <v>4</v>
      </c>
      <c r="R15" s="51">
        <v>1</v>
      </c>
      <c r="S15" s="50" t="s">
        <v>94</v>
      </c>
      <c r="T15" s="52"/>
      <c r="U15" s="53"/>
      <c r="V15" s="53"/>
    </row>
    <row r="16" spans="2:23" ht="33" customHeight="1">
      <c r="B16" s="533"/>
      <c r="C16" s="552"/>
      <c r="D16" s="553"/>
      <c r="E16" s="554"/>
      <c r="F16" s="210"/>
      <c r="G16" s="198" t="s">
        <v>5</v>
      </c>
      <c r="H16" s="210"/>
      <c r="I16" s="48" t="s">
        <v>5</v>
      </c>
      <c r="J16" s="533"/>
      <c r="K16" s="49"/>
      <c r="L16" s="555"/>
      <c r="M16" s="555"/>
      <c r="N16" s="199"/>
      <c r="O16" s="50" t="s">
        <v>23</v>
      </c>
      <c r="P16" s="200"/>
      <c r="Q16" s="50" t="s">
        <v>4</v>
      </c>
      <c r="R16" s="51">
        <v>1</v>
      </c>
      <c r="S16" s="50" t="s">
        <v>94</v>
      </c>
      <c r="T16" s="52"/>
      <c r="U16" s="53"/>
      <c r="V16" s="53"/>
    </row>
    <row r="17" spans="1:22" ht="33" customHeight="1">
      <c r="B17" s="43" t="s">
        <v>96</v>
      </c>
      <c r="C17" s="556"/>
      <c r="D17" s="556"/>
      <c r="E17" s="556"/>
      <c r="F17" s="556"/>
      <c r="G17" s="556"/>
      <c r="H17" s="556"/>
      <c r="I17" s="556"/>
      <c r="J17" s="29" t="s">
        <v>97</v>
      </c>
      <c r="K17" s="556"/>
      <c r="L17" s="556"/>
      <c r="M17" s="556"/>
      <c r="N17" s="556"/>
      <c r="O17" s="556"/>
      <c r="P17" s="556"/>
      <c r="Q17" s="556"/>
      <c r="R17" s="556"/>
      <c r="S17" s="556"/>
      <c r="T17" s="556"/>
      <c r="U17" s="53"/>
      <c r="V17" s="53"/>
    </row>
    <row r="18" spans="1:22" ht="20.100000000000001" customHeight="1">
      <c r="B18" s="54" t="s">
        <v>119</v>
      </c>
      <c r="C18" s="55"/>
      <c r="D18" s="55"/>
      <c r="E18" s="55"/>
      <c r="F18" s="201"/>
      <c r="G18" s="201"/>
      <c r="H18" s="55"/>
      <c r="I18" s="55"/>
      <c r="J18" s="55"/>
      <c r="K18" s="55"/>
      <c r="L18" s="65"/>
      <c r="M18" s="55"/>
      <c r="N18" s="55"/>
      <c r="O18" s="55"/>
      <c r="P18" s="55"/>
      <c r="Q18" s="55"/>
      <c r="R18" s="55"/>
      <c r="S18" s="55"/>
      <c r="T18" s="55"/>
      <c r="U18" s="55"/>
      <c r="V18" s="55"/>
    </row>
    <row r="19" spans="1:22" ht="20.100000000000001" customHeight="1">
      <c r="B19" s="202"/>
      <c r="C19" s="57" t="s">
        <v>120</v>
      </c>
      <c r="D19" s="55"/>
      <c r="E19" s="55"/>
      <c r="F19" s="201"/>
      <c r="G19" s="201"/>
      <c r="H19" s="55"/>
      <c r="I19" s="55"/>
      <c r="J19" s="557" t="s">
        <v>121</v>
      </c>
      <c r="K19" s="557"/>
      <c r="L19" s="557"/>
      <c r="M19" s="557"/>
      <c r="N19" s="557"/>
      <c r="O19" s="55"/>
      <c r="P19" s="55"/>
      <c r="Q19" s="55"/>
      <c r="T19" s="55"/>
      <c r="U19" s="55"/>
      <c r="V19" s="55"/>
    </row>
    <row r="20" spans="1:22" ht="5.0999999999999996" customHeight="1">
      <c r="B20" s="57"/>
      <c r="C20" s="57"/>
      <c r="D20" s="55"/>
      <c r="E20" s="55"/>
      <c r="F20" s="201"/>
      <c r="G20" s="201"/>
      <c r="H20" s="55"/>
      <c r="I20" s="55"/>
      <c r="J20" s="557"/>
      <c r="K20" s="557"/>
      <c r="L20" s="557"/>
      <c r="M20" s="557"/>
      <c r="N20" s="557"/>
      <c r="O20" s="55"/>
      <c r="P20" s="55"/>
      <c r="Q20" s="55"/>
      <c r="T20" s="55"/>
      <c r="U20" s="55"/>
      <c r="V20" s="55"/>
    </row>
    <row r="21" spans="1:22" ht="20.100000000000001" customHeight="1">
      <c r="B21" s="76"/>
      <c r="C21" s="57" t="s">
        <v>122</v>
      </c>
      <c r="D21" s="57"/>
      <c r="E21" s="55"/>
      <c r="F21" s="201"/>
      <c r="G21" s="201"/>
      <c r="H21" s="55"/>
      <c r="I21" s="55"/>
      <c r="J21" s="557"/>
      <c r="K21" s="557"/>
      <c r="L21" s="557"/>
      <c r="M21" s="557"/>
      <c r="N21" s="557"/>
      <c r="O21" s="55"/>
      <c r="P21" s="55"/>
      <c r="Q21" s="55"/>
      <c r="T21" s="55"/>
      <c r="U21" s="55"/>
      <c r="V21" s="55"/>
    </row>
    <row r="22" spans="1:22" ht="5.0999999999999996" customHeight="1">
      <c r="B22" s="57"/>
      <c r="C22" s="57"/>
      <c r="D22" s="57"/>
      <c r="E22" s="55"/>
      <c r="F22" s="201"/>
      <c r="G22" s="201"/>
      <c r="H22" s="55"/>
      <c r="I22" s="55"/>
      <c r="J22" s="56"/>
      <c r="K22" s="55"/>
      <c r="L22" s="55"/>
      <c r="M22" s="55"/>
      <c r="N22" s="55"/>
      <c r="O22" s="55"/>
      <c r="P22" s="55"/>
      <c r="Q22" s="55"/>
      <c r="R22" s="55"/>
      <c r="S22" s="55"/>
      <c r="T22" s="55"/>
    </row>
    <row r="24" spans="1:22" ht="18" customHeight="1">
      <c r="A24" s="58" t="s">
        <v>98</v>
      </c>
      <c r="K24" s="59" t="s">
        <v>99</v>
      </c>
      <c r="L24" s="504" t="s">
        <v>95</v>
      </c>
      <c r="M24" s="504"/>
      <c r="N24" s="39"/>
      <c r="O24" s="40" t="s">
        <v>23</v>
      </c>
      <c r="P24" s="41"/>
      <c r="Q24" s="40" t="s">
        <v>4</v>
      </c>
      <c r="R24" s="41"/>
      <c r="S24" s="42" t="s">
        <v>100</v>
      </c>
    </row>
    <row r="25" spans="1:22" ht="38.25" customHeight="1">
      <c r="A25" s="514" t="s">
        <v>101</v>
      </c>
      <c r="B25" s="514"/>
      <c r="C25" s="514"/>
      <c r="D25" s="514"/>
      <c r="E25" s="515" t="s">
        <v>102</v>
      </c>
      <c r="F25" s="515"/>
      <c r="G25" s="515"/>
      <c r="H25" s="515"/>
      <c r="I25" s="515"/>
      <c r="J25" s="515"/>
      <c r="K25" s="515" t="s">
        <v>103</v>
      </c>
      <c r="L25" s="515"/>
      <c r="M25" s="515"/>
      <c r="N25" s="515"/>
      <c r="O25" s="515"/>
      <c r="P25" s="515"/>
      <c r="Q25" s="515"/>
      <c r="R25" s="515"/>
      <c r="S25" s="515"/>
      <c r="T25" s="515"/>
    </row>
    <row r="26" spans="1:22" ht="129.75" customHeight="1">
      <c r="A26" s="505"/>
      <c r="B26" s="506"/>
      <c r="C26" s="506"/>
      <c r="D26" s="507"/>
      <c r="E26" s="516"/>
      <c r="F26" s="517"/>
      <c r="G26" s="517"/>
      <c r="H26" s="517"/>
      <c r="I26" s="517"/>
      <c r="J26" s="518"/>
      <c r="K26" s="516"/>
      <c r="L26" s="517"/>
      <c r="M26" s="517"/>
      <c r="N26" s="517"/>
      <c r="O26" s="517"/>
      <c r="P26" s="517"/>
      <c r="Q26" s="517"/>
      <c r="R26" s="517"/>
      <c r="S26" s="517"/>
      <c r="T26" s="518"/>
    </row>
    <row r="27" spans="1:22">
      <c r="A27" s="508"/>
      <c r="B27" s="509"/>
      <c r="C27" s="509"/>
      <c r="D27" s="510"/>
      <c r="E27" s="519"/>
      <c r="F27" s="520"/>
      <c r="G27" s="520"/>
      <c r="H27" s="520"/>
      <c r="I27" s="520"/>
      <c r="J27" s="521"/>
      <c r="K27" s="519"/>
      <c r="L27" s="520"/>
      <c r="M27" s="520"/>
      <c r="N27" s="520"/>
      <c r="O27" s="520"/>
      <c r="P27" s="520"/>
      <c r="Q27" s="520"/>
      <c r="R27" s="520"/>
      <c r="S27" s="520"/>
      <c r="T27" s="521"/>
    </row>
    <row r="28" spans="1:22">
      <c r="A28" s="508"/>
      <c r="B28" s="509"/>
      <c r="C28" s="509"/>
      <c r="D28" s="510"/>
      <c r="E28" s="519"/>
      <c r="F28" s="520"/>
      <c r="G28" s="520"/>
      <c r="H28" s="520"/>
      <c r="I28" s="520"/>
      <c r="J28" s="521"/>
      <c r="K28" s="519"/>
      <c r="L28" s="520"/>
      <c r="M28" s="520"/>
      <c r="N28" s="520"/>
      <c r="O28" s="520"/>
      <c r="P28" s="520"/>
      <c r="Q28" s="520"/>
      <c r="R28" s="520"/>
      <c r="S28" s="520"/>
      <c r="T28" s="521"/>
    </row>
    <row r="29" spans="1:22" ht="13.5" customHeight="1">
      <c r="A29" s="508"/>
      <c r="B29" s="509"/>
      <c r="C29" s="509"/>
      <c r="D29" s="510"/>
      <c r="E29" s="519"/>
      <c r="F29" s="520"/>
      <c r="G29" s="520"/>
      <c r="H29" s="520"/>
      <c r="I29" s="520"/>
      <c r="J29" s="521"/>
      <c r="K29" s="519"/>
      <c r="L29" s="520"/>
      <c r="M29" s="520"/>
      <c r="N29" s="520"/>
      <c r="O29" s="520"/>
      <c r="P29" s="520"/>
      <c r="Q29" s="520"/>
      <c r="R29" s="520"/>
      <c r="S29" s="520"/>
      <c r="T29" s="521"/>
    </row>
    <row r="30" spans="1:22">
      <c r="A30" s="508"/>
      <c r="B30" s="509"/>
      <c r="C30" s="509"/>
      <c r="D30" s="510"/>
      <c r="E30" s="519"/>
      <c r="F30" s="520"/>
      <c r="G30" s="520"/>
      <c r="H30" s="520"/>
      <c r="I30" s="520"/>
      <c r="J30" s="521"/>
      <c r="K30" s="519"/>
      <c r="L30" s="520"/>
      <c r="M30" s="520"/>
      <c r="N30" s="520"/>
      <c r="O30" s="520"/>
      <c r="P30" s="520"/>
      <c r="Q30" s="520"/>
      <c r="R30" s="520"/>
      <c r="S30" s="520"/>
      <c r="T30" s="521"/>
    </row>
    <row r="31" spans="1:22">
      <c r="A31" s="511"/>
      <c r="B31" s="512"/>
      <c r="C31" s="512"/>
      <c r="D31" s="513"/>
      <c r="E31" s="522"/>
      <c r="F31" s="523"/>
      <c r="G31" s="523"/>
      <c r="H31" s="523"/>
      <c r="I31" s="523"/>
      <c r="J31" s="524"/>
      <c r="K31" s="522"/>
      <c r="L31" s="523"/>
      <c r="M31" s="523"/>
      <c r="N31" s="523"/>
      <c r="O31" s="523"/>
      <c r="P31" s="523"/>
      <c r="Q31" s="523"/>
      <c r="R31" s="523"/>
      <c r="S31" s="523"/>
      <c r="T31" s="524"/>
    </row>
    <row r="32" spans="1:22">
      <c r="A32" s="60"/>
      <c r="B32" s="60"/>
      <c r="C32" s="60"/>
      <c r="D32" s="60"/>
      <c r="E32" s="60"/>
      <c r="F32" s="203"/>
      <c r="G32" s="203"/>
      <c r="H32" s="60"/>
      <c r="I32" s="60"/>
      <c r="J32" s="60"/>
      <c r="K32" s="60"/>
      <c r="L32" s="60"/>
      <c r="M32" s="60"/>
      <c r="N32" s="60"/>
      <c r="O32" s="60"/>
      <c r="P32" s="60"/>
      <c r="Q32" s="60"/>
      <c r="R32" s="60"/>
      <c r="S32" s="60"/>
      <c r="T32" s="60"/>
    </row>
    <row r="33" spans="1:20" ht="18" customHeight="1">
      <c r="A33" s="61" t="s">
        <v>104</v>
      </c>
      <c r="B33" s="61"/>
      <c r="C33" s="61"/>
      <c r="D33" s="61"/>
      <c r="E33" s="60"/>
      <c r="F33" s="203"/>
      <c r="G33" s="203"/>
      <c r="H33" s="60"/>
      <c r="I33" s="60"/>
      <c r="J33" s="60"/>
      <c r="K33" s="60"/>
      <c r="L33" s="60"/>
      <c r="M33" s="60"/>
      <c r="N33" s="60"/>
      <c r="O33" s="60"/>
      <c r="P33" s="60"/>
      <c r="Q33" s="60"/>
      <c r="R33" s="60"/>
      <c r="S33" s="60"/>
      <c r="T33" s="60"/>
    </row>
    <row r="34" spans="1:20">
      <c r="A34" s="505"/>
      <c r="B34" s="506"/>
      <c r="C34" s="506"/>
      <c r="D34" s="506"/>
      <c r="E34" s="506"/>
      <c r="F34" s="506"/>
      <c r="G34" s="506"/>
      <c r="H34" s="506"/>
      <c r="I34" s="506"/>
      <c r="J34" s="506"/>
      <c r="K34" s="506"/>
      <c r="L34" s="506"/>
      <c r="M34" s="506"/>
      <c r="N34" s="506"/>
      <c r="O34" s="506"/>
      <c r="P34" s="506"/>
      <c r="Q34" s="506"/>
      <c r="R34" s="506"/>
      <c r="S34" s="506"/>
      <c r="T34" s="507"/>
    </row>
    <row r="35" spans="1:20">
      <c r="A35" s="508"/>
      <c r="B35" s="509"/>
      <c r="C35" s="509"/>
      <c r="D35" s="509"/>
      <c r="E35" s="509"/>
      <c r="F35" s="509"/>
      <c r="G35" s="509"/>
      <c r="H35" s="509"/>
      <c r="I35" s="509"/>
      <c r="J35" s="509"/>
      <c r="K35" s="509"/>
      <c r="L35" s="509"/>
      <c r="M35" s="509"/>
      <c r="N35" s="509"/>
      <c r="O35" s="509"/>
      <c r="P35" s="509"/>
      <c r="Q35" s="509"/>
      <c r="R35" s="509"/>
      <c r="S35" s="509"/>
      <c r="T35" s="510"/>
    </row>
    <row r="36" spans="1:20">
      <c r="A36" s="508"/>
      <c r="B36" s="509"/>
      <c r="C36" s="509"/>
      <c r="D36" s="509"/>
      <c r="E36" s="509"/>
      <c r="F36" s="509"/>
      <c r="G36" s="509"/>
      <c r="H36" s="509"/>
      <c r="I36" s="509"/>
      <c r="J36" s="509"/>
      <c r="K36" s="509"/>
      <c r="L36" s="509"/>
      <c r="M36" s="509"/>
      <c r="N36" s="509"/>
      <c r="O36" s="509"/>
      <c r="P36" s="509"/>
      <c r="Q36" s="509"/>
      <c r="R36" s="509"/>
      <c r="S36" s="509"/>
      <c r="T36" s="510"/>
    </row>
    <row r="37" spans="1:20">
      <c r="A37" s="508"/>
      <c r="B37" s="509"/>
      <c r="C37" s="509"/>
      <c r="D37" s="509"/>
      <c r="E37" s="509"/>
      <c r="F37" s="509"/>
      <c r="G37" s="509"/>
      <c r="H37" s="509"/>
      <c r="I37" s="509"/>
      <c r="J37" s="509"/>
      <c r="K37" s="509"/>
      <c r="L37" s="509"/>
      <c r="M37" s="509"/>
      <c r="N37" s="509"/>
      <c r="O37" s="509"/>
      <c r="P37" s="509"/>
      <c r="Q37" s="509"/>
      <c r="R37" s="509"/>
      <c r="S37" s="509"/>
      <c r="T37" s="510"/>
    </row>
    <row r="38" spans="1:20">
      <c r="A38" s="508"/>
      <c r="B38" s="509"/>
      <c r="C38" s="509"/>
      <c r="D38" s="509"/>
      <c r="E38" s="509"/>
      <c r="F38" s="509"/>
      <c r="G38" s="509"/>
      <c r="H38" s="509"/>
      <c r="I38" s="509"/>
      <c r="J38" s="509"/>
      <c r="K38" s="509"/>
      <c r="L38" s="509"/>
      <c r="M38" s="509"/>
      <c r="N38" s="509"/>
      <c r="O38" s="509"/>
      <c r="P38" s="509"/>
      <c r="Q38" s="509"/>
      <c r="R38" s="509"/>
      <c r="S38" s="509"/>
      <c r="T38" s="510"/>
    </row>
    <row r="39" spans="1:20" ht="13.5" customHeight="1">
      <c r="A39" s="508"/>
      <c r="B39" s="509"/>
      <c r="C39" s="509"/>
      <c r="D39" s="509"/>
      <c r="E39" s="509"/>
      <c r="F39" s="509"/>
      <c r="G39" s="509"/>
      <c r="H39" s="509"/>
      <c r="I39" s="509"/>
      <c r="J39" s="509"/>
      <c r="K39" s="509"/>
      <c r="L39" s="509"/>
      <c r="M39" s="509"/>
      <c r="N39" s="509"/>
      <c r="O39" s="509"/>
      <c r="P39" s="509"/>
      <c r="Q39" s="509"/>
      <c r="R39" s="509"/>
      <c r="S39" s="509"/>
      <c r="T39" s="510"/>
    </row>
    <row r="40" spans="1:20">
      <c r="A40" s="508"/>
      <c r="B40" s="509"/>
      <c r="C40" s="509"/>
      <c r="D40" s="509"/>
      <c r="E40" s="509"/>
      <c r="F40" s="509"/>
      <c r="G40" s="509"/>
      <c r="H40" s="509"/>
      <c r="I40" s="509"/>
      <c r="J40" s="509"/>
      <c r="K40" s="509"/>
      <c r="L40" s="509"/>
      <c r="M40" s="509"/>
      <c r="N40" s="509"/>
      <c r="O40" s="509"/>
      <c r="P40" s="509"/>
      <c r="Q40" s="509"/>
      <c r="R40" s="509"/>
      <c r="S40" s="509"/>
      <c r="T40" s="510"/>
    </row>
    <row r="41" spans="1:20">
      <c r="A41" s="508"/>
      <c r="B41" s="509"/>
      <c r="C41" s="509"/>
      <c r="D41" s="509"/>
      <c r="E41" s="509"/>
      <c r="F41" s="509"/>
      <c r="G41" s="509"/>
      <c r="H41" s="509"/>
      <c r="I41" s="509"/>
      <c r="J41" s="509"/>
      <c r="K41" s="509"/>
      <c r="L41" s="509"/>
      <c r="M41" s="509"/>
      <c r="N41" s="509"/>
      <c r="O41" s="509"/>
      <c r="P41" s="509"/>
      <c r="Q41" s="509"/>
      <c r="R41" s="509"/>
      <c r="S41" s="509"/>
      <c r="T41" s="510"/>
    </row>
    <row r="42" spans="1:20">
      <c r="A42" s="508"/>
      <c r="B42" s="509"/>
      <c r="C42" s="509"/>
      <c r="D42" s="509"/>
      <c r="E42" s="509"/>
      <c r="F42" s="509"/>
      <c r="G42" s="509"/>
      <c r="H42" s="509"/>
      <c r="I42" s="509"/>
      <c r="J42" s="509"/>
      <c r="K42" s="509"/>
      <c r="L42" s="509"/>
      <c r="M42" s="509"/>
      <c r="N42" s="509"/>
      <c r="O42" s="509"/>
      <c r="P42" s="509"/>
      <c r="Q42" s="509"/>
      <c r="R42" s="509"/>
      <c r="S42" s="509"/>
      <c r="T42" s="510"/>
    </row>
    <row r="43" spans="1:20">
      <c r="A43" s="508"/>
      <c r="B43" s="509"/>
      <c r="C43" s="509"/>
      <c r="D43" s="509"/>
      <c r="E43" s="509"/>
      <c r="F43" s="509"/>
      <c r="G43" s="509"/>
      <c r="H43" s="509"/>
      <c r="I43" s="509"/>
      <c r="J43" s="509"/>
      <c r="K43" s="509"/>
      <c r="L43" s="509"/>
      <c r="M43" s="509"/>
      <c r="N43" s="509"/>
      <c r="O43" s="509"/>
      <c r="P43" s="509"/>
      <c r="Q43" s="509"/>
      <c r="R43" s="509"/>
      <c r="S43" s="509"/>
      <c r="T43" s="510"/>
    </row>
    <row r="44" spans="1:20">
      <c r="A44" s="508"/>
      <c r="B44" s="509"/>
      <c r="C44" s="509"/>
      <c r="D44" s="509"/>
      <c r="E44" s="509"/>
      <c r="F44" s="509"/>
      <c r="G44" s="509"/>
      <c r="H44" s="509"/>
      <c r="I44" s="509"/>
      <c r="J44" s="509"/>
      <c r="K44" s="509"/>
      <c r="L44" s="509"/>
      <c r="M44" s="509"/>
      <c r="N44" s="509"/>
      <c r="O44" s="509"/>
      <c r="P44" s="509"/>
      <c r="Q44" s="509"/>
      <c r="R44" s="509"/>
      <c r="S44" s="509"/>
      <c r="T44" s="510"/>
    </row>
    <row r="45" spans="1:20">
      <c r="A45" s="508"/>
      <c r="B45" s="509"/>
      <c r="C45" s="509"/>
      <c r="D45" s="509"/>
      <c r="E45" s="509"/>
      <c r="F45" s="509"/>
      <c r="G45" s="509"/>
      <c r="H45" s="509"/>
      <c r="I45" s="509"/>
      <c r="J45" s="509"/>
      <c r="K45" s="509"/>
      <c r="L45" s="509"/>
      <c r="M45" s="509"/>
      <c r="N45" s="509"/>
      <c r="O45" s="509"/>
      <c r="P45" s="509"/>
      <c r="Q45" s="509"/>
      <c r="R45" s="509"/>
      <c r="S45" s="509"/>
      <c r="T45" s="510"/>
    </row>
    <row r="46" spans="1:20">
      <c r="A46" s="508"/>
      <c r="B46" s="509"/>
      <c r="C46" s="509"/>
      <c r="D46" s="509"/>
      <c r="E46" s="509"/>
      <c r="F46" s="509"/>
      <c r="G46" s="509"/>
      <c r="H46" s="509"/>
      <c r="I46" s="509"/>
      <c r="J46" s="509"/>
      <c r="K46" s="509"/>
      <c r="L46" s="509"/>
      <c r="M46" s="509"/>
      <c r="N46" s="509"/>
      <c r="O46" s="509"/>
      <c r="P46" s="509"/>
      <c r="Q46" s="509"/>
      <c r="R46" s="509"/>
      <c r="S46" s="509"/>
      <c r="T46" s="510"/>
    </row>
    <row r="47" spans="1:20">
      <c r="A47" s="511"/>
      <c r="B47" s="512"/>
      <c r="C47" s="512"/>
      <c r="D47" s="512"/>
      <c r="E47" s="512"/>
      <c r="F47" s="512"/>
      <c r="G47" s="512"/>
      <c r="H47" s="512"/>
      <c r="I47" s="512"/>
      <c r="J47" s="512"/>
      <c r="K47" s="512"/>
      <c r="L47" s="512"/>
      <c r="M47" s="512"/>
      <c r="N47" s="512"/>
      <c r="O47" s="512"/>
      <c r="P47" s="512"/>
      <c r="Q47" s="512"/>
      <c r="R47" s="512"/>
      <c r="S47" s="512"/>
      <c r="T47" s="513"/>
    </row>
    <row r="49" spans="1:20">
      <c r="A49" s="62"/>
      <c r="B49" s="63"/>
      <c r="C49" s="63"/>
      <c r="D49" s="63"/>
      <c r="E49" s="63"/>
      <c r="F49" s="204"/>
      <c r="G49" s="204"/>
      <c r="H49" s="63"/>
      <c r="I49" s="63"/>
      <c r="J49" s="63"/>
      <c r="K49" s="63"/>
      <c r="L49" s="63"/>
      <c r="M49" s="63"/>
      <c r="N49" s="63"/>
      <c r="O49" s="63"/>
      <c r="P49" s="63"/>
      <c r="Q49" s="63"/>
      <c r="R49" s="63"/>
      <c r="S49" s="63"/>
      <c r="T49" s="63"/>
    </row>
    <row r="112" spans="3:3">
      <c r="C112" s="36" t="s">
        <v>0</v>
      </c>
    </row>
    <row r="113" spans="3:3">
      <c r="C113" s="36" t="s">
        <v>1</v>
      </c>
    </row>
    <row r="114" spans="3:3">
      <c r="C114" s="36" t="s">
        <v>2</v>
      </c>
    </row>
    <row r="115" spans="3:3">
      <c r="C115" s="36" t="s">
        <v>3</v>
      </c>
    </row>
    <row r="116" spans="3:3">
      <c r="C116" s="36" t="s">
        <v>105</v>
      </c>
    </row>
    <row r="117" spans="3:3">
      <c r="C117" s="36" t="s">
        <v>106</v>
      </c>
    </row>
    <row r="118" spans="3:3">
      <c r="C118" s="36" t="s">
        <v>260</v>
      </c>
    </row>
    <row r="119" spans="3:3" s="184" customFormat="1">
      <c r="C119" s="184" t="s">
        <v>261</v>
      </c>
    </row>
    <row r="120" spans="3:3" s="184" customFormat="1">
      <c r="C120" s="184" t="s">
        <v>262</v>
      </c>
    </row>
    <row r="121" spans="3:3">
      <c r="C121" s="36" t="s">
        <v>107</v>
      </c>
    </row>
    <row r="122" spans="3:3">
      <c r="C122" s="36" t="s">
        <v>108</v>
      </c>
    </row>
    <row r="123" spans="3:3">
      <c r="C123" s="36" t="s">
        <v>129</v>
      </c>
    </row>
    <row r="124" spans="3:3">
      <c r="C124" s="36" t="s">
        <v>109</v>
      </c>
    </row>
    <row r="125" spans="3:3">
      <c r="C125" s="36" t="s">
        <v>110</v>
      </c>
    </row>
    <row r="126" spans="3:3">
      <c r="C126" s="36" t="s">
        <v>111</v>
      </c>
    </row>
    <row r="127" spans="3:3">
      <c r="C127" s="36" t="s">
        <v>131</v>
      </c>
    </row>
    <row r="128" spans="3:3">
      <c r="C128" s="36" t="s">
        <v>130</v>
      </c>
    </row>
    <row r="129" spans="3:3">
      <c r="C129" s="36" t="s">
        <v>112</v>
      </c>
    </row>
    <row r="130" spans="3:3">
      <c r="C130" s="36" t="s">
        <v>113</v>
      </c>
    </row>
    <row r="131" spans="3:3">
      <c r="C131" s="36" t="s">
        <v>114</v>
      </c>
    </row>
    <row r="132" spans="3:3">
      <c r="C132" s="36" t="s">
        <v>115</v>
      </c>
    </row>
    <row r="133" spans="3:3">
      <c r="C133" s="36" t="s">
        <v>116</v>
      </c>
    </row>
    <row r="134" spans="3:3">
      <c r="C134" s="36" t="s">
        <v>117</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328" customWidth="1"/>
    <col min="2" max="2" width="5.625" style="329" customWidth="1"/>
    <col min="3" max="3" width="1.625" style="329" customWidth="1"/>
    <col min="4" max="4" width="7.625" style="328" customWidth="1"/>
    <col min="5" max="5" width="1.875" style="331" customWidth="1"/>
    <col min="6" max="6" width="7.625" style="328" customWidth="1"/>
    <col min="7" max="7" width="1.625" style="328" customWidth="1"/>
    <col min="8" max="8" width="8.625" style="329" customWidth="1"/>
    <col min="9" max="9" width="1.625" style="328" customWidth="1"/>
    <col min="10" max="10" width="7.625" style="328" customWidth="1"/>
    <col min="11" max="11" width="1.875" style="328" customWidth="1"/>
    <col min="12" max="12" width="7.625" style="328" customWidth="1"/>
    <col min="13" max="13" width="1.625" style="328" customWidth="1"/>
    <col min="14" max="14" width="8.125" style="328" hidden="1" customWidth="1"/>
    <col min="15" max="15" width="1.875" style="331" hidden="1" customWidth="1"/>
    <col min="16" max="16" width="8.125" style="328" hidden="1" customWidth="1"/>
    <col min="17" max="17" width="2.625" style="328" hidden="1" customWidth="1"/>
    <col min="18" max="18" width="7.625" style="328" customWidth="1"/>
    <col min="19" max="19" width="1.875" style="328" customWidth="1"/>
    <col min="20" max="20" width="7.625" style="328" customWidth="1"/>
    <col min="21" max="21" width="1.625" style="328" customWidth="1"/>
    <col min="22" max="22" width="8.625" style="328" customWidth="1"/>
    <col min="23" max="23" width="1.625" style="328" customWidth="1"/>
    <col min="24" max="24" width="7.625" style="328" customWidth="1"/>
    <col min="25" max="25" width="2.625" style="328" customWidth="1"/>
    <col min="26" max="26" width="7.625" style="328" customWidth="1"/>
    <col min="27" max="27" width="1.875" style="331" customWidth="1"/>
    <col min="28" max="28" width="7.625" style="328" customWidth="1"/>
    <col min="29" max="29" width="1.625" style="328" customWidth="1"/>
    <col min="30" max="30" width="8.625" style="328" customWidth="1"/>
    <col min="31" max="31" width="1.625" style="328" customWidth="1"/>
    <col min="32" max="32" width="7.625" style="328" customWidth="1"/>
    <col min="33" max="33" width="2.625" style="328" customWidth="1"/>
    <col min="34" max="34" width="7.625" style="328" customWidth="1"/>
    <col min="35" max="35" width="1.875" style="331" customWidth="1"/>
    <col min="36" max="36" width="7.625" style="328" customWidth="1"/>
    <col min="37" max="37" width="1.625" style="328" customWidth="1"/>
    <col min="38" max="38" width="8.625" style="328" customWidth="1"/>
    <col min="39" max="39" width="1.625" style="328" customWidth="1"/>
    <col min="40" max="40" width="7.625" style="328" customWidth="1"/>
    <col min="41" max="41" width="2.625" style="328" customWidth="1"/>
    <col min="42" max="43" width="9" style="328"/>
    <col min="44" max="44" width="5.625" style="328" customWidth="1"/>
    <col min="45" max="16384" width="9" style="328"/>
  </cols>
  <sheetData>
    <row r="1" spans="2:44" ht="15" customHeight="1">
      <c r="B1" s="476" t="s">
        <v>610</v>
      </c>
      <c r="C1" s="476"/>
      <c r="D1" s="476"/>
      <c r="E1" s="327"/>
      <c r="M1" s="330"/>
      <c r="O1" s="329"/>
      <c r="V1" s="558"/>
      <c r="W1" s="558"/>
      <c r="X1" s="558"/>
    </row>
    <row r="2" spans="2:44" ht="7.5" customHeight="1">
      <c r="B2" s="332"/>
      <c r="C2" s="332"/>
      <c r="D2" s="332"/>
      <c r="E2" s="327"/>
      <c r="M2" s="330"/>
      <c r="O2" s="329"/>
      <c r="V2" s="329"/>
      <c r="W2" s="329"/>
      <c r="X2" s="329"/>
    </row>
    <row r="3" spans="2:44" ht="7.5" customHeight="1">
      <c r="B3" s="332"/>
      <c r="C3" s="333"/>
      <c r="D3" s="333"/>
      <c r="E3" s="334"/>
      <c r="F3" s="335"/>
      <c r="G3" s="335"/>
      <c r="H3" s="336"/>
      <c r="I3" s="337"/>
      <c r="J3" s="337"/>
      <c r="K3" s="338"/>
      <c r="L3" s="339"/>
      <c r="M3" s="339"/>
      <c r="O3" s="329"/>
      <c r="V3" s="329"/>
      <c r="W3" s="329"/>
      <c r="X3" s="329"/>
    </row>
    <row r="4" spans="2:44" ht="15" customHeight="1">
      <c r="B4" s="332"/>
      <c r="C4" s="333"/>
      <c r="D4" s="559" t="s">
        <v>401</v>
      </c>
      <c r="E4" s="559"/>
      <c r="F4" s="559"/>
      <c r="G4" s="335"/>
      <c r="H4" s="336"/>
      <c r="I4" s="337"/>
      <c r="J4" s="560" t="s">
        <v>402</v>
      </c>
      <c r="K4" s="560"/>
      <c r="L4" s="560"/>
      <c r="M4" s="339"/>
      <c r="O4" s="329"/>
      <c r="V4" s="329"/>
      <c r="W4" s="329"/>
      <c r="X4" s="329"/>
    </row>
    <row r="5" spans="2:44" ht="15" customHeight="1">
      <c r="B5" s="332"/>
      <c r="C5" s="333"/>
      <c r="D5" s="340" t="s">
        <v>403</v>
      </c>
      <c r="E5" s="341"/>
      <c r="F5" s="340" t="s">
        <v>404</v>
      </c>
      <c r="G5" s="335"/>
      <c r="H5" s="342" t="s">
        <v>405</v>
      </c>
      <c r="I5" s="337"/>
      <c r="J5" s="343" t="s">
        <v>403</v>
      </c>
      <c r="K5" s="344"/>
      <c r="L5" s="343" t="s">
        <v>404</v>
      </c>
      <c r="M5" s="339"/>
      <c r="O5" s="329"/>
      <c r="V5" s="329"/>
      <c r="W5" s="329"/>
      <c r="X5" s="329"/>
    </row>
    <row r="6" spans="2:44" ht="15" customHeight="1">
      <c r="B6" s="332"/>
      <c r="C6" s="333"/>
      <c r="D6" s="345"/>
      <c r="E6" s="346" t="s">
        <v>406</v>
      </c>
      <c r="F6" s="345"/>
      <c r="G6" s="335"/>
      <c r="H6" s="336"/>
      <c r="I6" s="337"/>
      <c r="J6" s="347">
        <f>F6</f>
        <v>0</v>
      </c>
      <c r="K6" s="348" t="s">
        <v>406</v>
      </c>
      <c r="L6" s="347">
        <f>D6</f>
        <v>0</v>
      </c>
      <c r="M6" s="339"/>
      <c r="O6" s="329"/>
      <c r="V6" s="329"/>
      <c r="W6" s="329"/>
      <c r="X6" s="329"/>
    </row>
    <row r="7" spans="2:44" ht="7.5" customHeight="1">
      <c r="B7" s="332"/>
      <c r="C7" s="333"/>
      <c r="D7" s="349"/>
      <c r="E7" s="350"/>
      <c r="F7" s="349"/>
      <c r="G7" s="335"/>
      <c r="H7" s="336"/>
      <c r="I7" s="337"/>
      <c r="J7" s="347"/>
      <c r="K7" s="351"/>
      <c r="L7" s="347"/>
      <c r="M7" s="339"/>
      <c r="O7" s="329"/>
      <c r="V7" s="329"/>
      <c r="W7" s="329"/>
      <c r="X7" s="329"/>
    </row>
    <row r="8" spans="2:44" ht="7.5" customHeight="1">
      <c r="F8" s="352"/>
    </row>
    <row r="9" spans="2:44" ht="15" customHeight="1">
      <c r="D9" s="561" t="s">
        <v>407</v>
      </c>
      <c r="E9" s="561"/>
      <c r="F9" s="561"/>
      <c r="G9" s="561"/>
      <c r="H9" s="561"/>
      <c r="I9" s="561"/>
      <c r="J9" s="561"/>
      <c r="K9" s="561"/>
      <c r="L9" s="561"/>
      <c r="N9" s="561" t="s">
        <v>408</v>
      </c>
      <c r="O9" s="561"/>
      <c r="P9" s="561"/>
      <c r="R9" s="561" t="s">
        <v>409</v>
      </c>
      <c r="S9" s="561"/>
      <c r="T9" s="561"/>
      <c r="U9" s="561"/>
      <c r="V9" s="561"/>
      <c r="W9" s="561"/>
      <c r="X9" s="561"/>
      <c r="Z9" s="561" t="s">
        <v>410</v>
      </c>
      <c r="AA9" s="561"/>
      <c r="AB9" s="561"/>
      <c r="AC9" s="561"/>
      <c r="AD9" s="561"/>
      <c r="AE9" s="561"/>
      <c r="AF9" s="561"/>
      <c r="AH9" s="561" t="s">
        <v>411</v>
      </c>
      <c r="AI9" s="561"/>
      <c r="AJ9" s="561"/>
      <c r="AK9" s="561"/>
      <c r="AL9" s="561"/>
      <c r="AM9" s="561"/>
      <c r="AN9" s="561"/>
      <c r="AP9" s="353" t="s">
        <v>412</v>
      </c>
      <c r="AQ9" s="353" t="s">
        <v>412</v>
      </c>
    </row>
    <row r="10" spans="2:44" s="356" customFormat="1" ht="15" customHeight="1">
      <c r="B10" s="353" t="s">
        <v>413</v>
      </c>
      <c r="C10" s="353"/>
      <c r="D10" s="353" t="s">
        <v>414</v>
      </c>
      <c r="E10" s="353"/>
      <c r="F10" s="353" t="s">
        <v>415</v>
      </c>
      <c r="G10" s="562" t="s">
        <v>416</v>
      </c>
      <c r="H10" s="562"/>
      <c r="I10" s="562"/>
      <c r="J10" s="354" t="s">
        <v>417</v>
      </c>
      <c r="K10" s="355"/>
      <c r="L10" s="353" t="s">
        <v>407</v>
      </c>
      <c r="N10" s="353" t="s">
        <v>403</v>
      </c>
      <c r="P10" s="353" t="s">
        <v>404</v>
      </c>
      <c r="R10" s="353" t="s">
        <v>403</v>
      </c>
      <c r="T10" s="353" t="s">
        <v>404</v>
      </c>
      <c r="U10" s="562" t="s">
        <v>416</v>
      </c>
      <c r="V10" s="562"/>
      <c r="W10" s="562"/>
      <c r="X10" s="353" t="s">
        <v>407</v>
      </c>
      <c r="Z10" s="353" t="s">
        <v>403</v>
      </c>
      <c r="AB10" s="353" t="s">
        <v>404</v>
      </c>
      <c r="AC10" s="562" t="s">
        <v>416</v>
      </c>
      <c r="AD10" s="562"/>
      <c r="AE10" s="562"/>
      <c r="AF10" s="353" t="s">
        <v>407</v>
      </c>
      <c r="AH10" s="353" t="s">
        <v>403</v>
      </c>
      <c r="AJ10" s="353" t="s">
        <v>404</v>
      </c>
      <c r="AK10" s="562" t="s">
        <v>416</v>
      </c>
      <c r="AL10" s="562"/>
      <c r="AM10" s="562"/>
      <c r="AN10" s="353" t="s">
        <v>407</v>
      </c>
      <c r="AP10" s="357" t="s">
        <v>418</v>
      </c>
      <c r="AQ10" s="357" t="s">
        <v>418</v>
      </c>
    </row>
    <row r="11" spans="2:44" ht="16.5" customHeight="1">
      <c r="B11" s="358"/>
      <c r="C11" s="359" t="s">
        <v>419</v>
      </c>
      <c r="D11" s="360"/>
      <c r="E11" s="361" t="s">
        <v>406</v>
      </c>
      <c r="F11" s="360"/>
      <c r="G11" s="362" t="s">
        <v>420</v>
      </c>
      <c r="H11" s="360"/>
      <c r="I11" s="295" t="s">
        <v>421</v>
      </c>
      <c r="J11" s="358"/>
      <c r="L11" s="363">
        <f>IF(OR(D11="",F11=""),0,(IF(D11&gt;F11,1,0)-D11+F11-H11)*24)</f>
        <v>0</v>
      </c>
      <c r="N11" s="364" t="str">
        <f>IF(D11="","",$D$6)</f>
        <v/>
      </c>
      <c r="O11" s="361" t="s">
        <v>406</v>
      </c>
      <c r="P11" s="364" t="str">
        <f>IF(N11="","",$F$6)</f>
        <v/>
      </c>
      <c r="R11" s="364" t="str">
        <f>IF(OR(D11="",D11&lt;N11,P11&lt;=D11),"",D11)</f>
        <v/>
      </c>
      <c r="S11" s="361" t="s">
        <v>406</v>
      </c>
      <c r="T11" s="364" t="str">
        <f>IF(R11="","",IF(D11&lt;F11,IF(F11&lt;=P11,F11,P11),P11))</f>
        <v/>
      </c>
      <c r="U11" s="362" t="s">
        <v>420</v>
      </c>
      <c r="V11" s="365" t="str">
        <f>IF(J11="日勤",H11,"")</f>
        <v/>
      </c>
      <c r="W11" s="295" t="s">
        <v>421</v>
      </c>
      <c r="X11" s="363">
        <f>IFERROR(IF(R11="",0,(T11-R11-V11)*24),0)</f>
        <v>0</v>
      </c>
      <c r="Z11" s="364" t="str">
        <f>IF(OR(D11="",AND(D11&lt;F11,N11&lt;=D11,D11&lt;=P11,N11&lt;=F11,F11&lt;=P11),J11="宿直"),"",IF(D11&lt;F11,IF(AND(D11&lt;P11,P11&lt;F11),P11,D11),IF(D11&lt;P11,P11,D11)))</f>
        <v/>
      </c>
      <c r="AA11" s="361" t="s">
        <v>406</v>
      </c>
      <c r="AB11" s="364" t="str">
        <f>IF(Z11="","",IF(D11&lt;F11,IF(P11&lt;F11,F11,IF(F11&lt;N11,F11,N11)),IF(F11&lt;N11,F11,N11)))</f>
        <v/>
      </c>
      <c r="AC11" s="362" t="s">
        <v>420</v>
      </c>
      <c r="AD11" s="366"/>
      <c r="AE11" s="295" t="s">
        <v>421</v>
      </c>
      <c r="AF11" s="363">
        <f>IF(Z11="",0,(IF(Z11&gt;AB11,1,0)-Z11+AB11-AD11)*24)</f>
        <v>0</v>
      </c>
      <c r="AH11" s="364" t="str">
        <f>IF(OR(AND(D11&lt;F11,D11&lt;N11),AND(D11&gt;F11,F11&gt;N11)),N11,"")</f>
        <v/>
      </c>
      <c r="AI11" s="361" t="s">
        <v>406</v>
      </c>
      <c r="AJ11" s="364" t="str">
        <f t="shared" ref="AJ11:AJ54" si="0">IF(AH11="","",F11)</f>
        <v/>
      </c>
      <c r="AK11" s="362" t="s">
        <v>420</v>
      </c>
      <c r="AL11" s="366"/>
      <c r="AM11" s="295" t="s">
        <v>421</v>
      </c>
      <c r="AN11" s="363">
        <f>IF(AH11="",0,(IF(AH11&gt;AJ11,1,0)-AH11+AJ11-AL11)*24)</f>
        <v>0</v>
      </c>
      <c r="AP11" s="363">
        <f>X11+AN11</f>
        <v>0</v>
      </c>
      <c r="AQ11" s="363">
        <f>IF(X11&lt;6,X11,IF(X11&lt;8,X11+0.75,X11+1))+IF(AN11&lt;6,AN11,IF(AN11&lt;8,AN11+0.75,AN11+1))</f>
        <v>0</v>
      </c>
      <c r="AR11" s="367"/>
    </row>
    <row r="12" spans="2:44" ht="16.5" customHeight="1">
      <c r="B12" s="358"/>
      <c r="C12" s="359" t="s">
        <v>419</v>
      </c>
      <c r="D12" s="360"/>
      <c r="E12" s="361" t="s">
        <v>406</v>
      </c>
      <c r="F12" s="360"/>
      <c r="G12" s="362" t="s">
        <v>420</v>
      </c>
      <c r="H12" s="360"/>
      <c r="I12" s="295" t="s">
        <v>421</v>
      </c>
      <c r="J12" s="358"/>
      <c r="L12" s="363">
        <f>IF(OR(D12="",F12=""),0,(IF(D12&gt;F12,1,0)-D12+F12-H12)*24)</f>
        <v>0</v>
      </c>
      <c r="N12" s="364" t="str">
        <f t="shared" ref="N12:N54" si="1">IF(D12="","",$D$6)</f>
        <v/>
      </c>
      <c r="O12" s="361" t="s">
        <v>406</v>
      </c>
      <c r="P12" s="364" t="str">
        <f t="shared" ref="P12:P54" si="2">IF(N12="","",$F$6)</f>
        <v/>
      </c>
      <c r="R12" s="364" t="str">
        <f t="shared" ref="R12:R54" si="3">IF(OR(D12="",D12&lt;N12,P12&lt;=D12),"",D12)</f>
        <v/>
      </c>
      <c r="S12" s="361" t="s">
        <v>406</v>
      </c>
      <c r="T12" s="364" t="str">
        <f t="shared" ref="T12:T54" si="4">IF(R12="","",IF(D12&lt;F12,IF(F12&lt;=P12,F12,P12),P12))</f>
        <v/>
      </c>
      <c r="U12" s="362" t="s">
        <v>420</v>
      </c>
      <c r="V12" s="365" t="str">
        <f t="shared" ref="V12:V54" si="5">IF(J12="日勤",H12,"")</f>
        <v/>
      </c>
      <c r="W12" s="295" t="s">
        <v>421</v>
      </c>
      <c r="X12" s="363">
        <f t="shared" ref="X12:X54" si="6">IFERROR(IF(R12="",0,(T12-R12-V12)*24),0)</f>
        <v>0</v>
      </c>
      <c r="Z12" s="364" t="str">
        <f t="shared" ref="Z12:Z54" si="7">IF(OR(D12="",AND(D12&lt;F12,N12&lt;=D12,D12&lt;=P12,N12&lt;=F12,F12&lt;=P12),J12="宿直"),"",IF(D12&lt;F12,IF(AND(D12&lt;P12,P12&lt;F12),P12,D12),IF(D12&lt;P12,P12,D12)))</f>
        <v/>
      </c>
      <c r="AA12" s="361" t="s">
        <v>406</v>
      </c>
      <c r="AB12" s="364" t="str">
        <f t="shared" ref="AB12:AB54" si="8">IF(Z12="","",IF(D12&lt;F12,IF(P12&lt;F12,F12,IF(F12&lt;N12,F12,N12)),IF(F12&lt;N12,F12,N12)))</f>
        <v/>
      </c>
      <c r="AC12" s="362" t="s">
        <v>420</v>
      </c>
      <c r="AD12" s="366"/>
      <c r="AE12" s="295" t="s">
        <v>421</v>
      </c>
      <c r="AF12" s="363">
        <f t="shared" ref="AF12:AF54" si="9">IF(Z12="",0,(IF(Z12&gt;AB12,1,0)-Z12+AB12-AD12)*24)</f>
        <v>0</v>
      </c>
      <c r="AH12" s="364" t="str">
        <f t="shared" ref="AH12:AH54" si="10">IF(OR(AND(D12&lt;F12,D12&lt;N12),AND(D12&gt;F12,F12&gt;N12)),N12,"")</f>
        <v/>
      </c>
      <c r="AI12" s="361" t="s">
        <v>406</v>
      </c>
      <c r="AJ12" s="364" t="str">
        <f t="shared" si="0"/>
        <v/>
      </c>
      <c r="AK12" s="362" t="s">
        <v>420</v>
      </c>
      <c r="AL12" s="366"/>
      <c r="AM12" s="295" t="s">
        <v>421</v>
      </c>
      <c r="AN12" s="363">
        <f t="shared" ref="AN12:AN54" si="11">IF(AH12="",0,(IF(AH12&gt;AJ12,1,0)-AH12+AJ12-AL12)*24)</f>
        <v>0</v>
      </c>
      <c r="AP12" s="363">
        <f t="shared" ref="AP12:AP54" si="12">X12+AN12</f>
        <v>0</v>
      </c>
      <c r="AQ12" s="363">
        <f t="shared" ref="AQ12:AQ54" si="13">IF(X12&lt;6,X12,IF(X12&lt;8,X12+0.75,X12+1))+IF(AN12&lt;6,AN12,IF(AN12&lt;8,AN12+0.75,AN12+1))</f>
        <v>0</v>
      </c>
      <c r="AR12" s="367"/>
    </row>
    <row r="13" spans="2:44" ht="16.5" customHeight="1">
      <c r="B13" s="358"/>
      <c r="C13" s="359" t="s">
        <v>419</v>
      </c>
      <c r="D13" s="360"/>
      <c r="E13" s="361" t="s">
        <v>406</v>
      </c>
      <c r="F13" s="360"/>
      <c r="G13" s="362" t="s">
        <v>420</v>
      </c>
      <c r="H13" s="360"/>
      <c r="I13" s="295" t="s">
        <v>421</v>
      </c>
      <c r="J13" s="358"/>
      <c r="L13" s="363">
        <f t="shared" ref="L13:L54" si="14">IF(OR(D13="",F13=""),0,(IF(D13&gt;F13,1,0)-D13+F13-H13)*24)</f>
        <v>0</v>
      </c>
      <c r="N13" s="364" t="str">
        <f t="shared" si="1"/>
        <v/>
      </c>
      <c r="O13" s="361" t="s">
        <v>406</v>
      </c>
      <c r="P13" s="364" t="str">
        <f t="shared" si="2"/>
        <v/>
      </c>
      <c r="R13" s="364" t="str">
        <f t="shared" si="3"/>
        <v/>
      </c>
      <c r="S13" s="361" t="s">
        <v>406</v>
      </c>
      <c r="T13" s="364" t="str">
        <f t="shared" si="4"/>
        <v/>
      </c>
      <c r="U13" s="362" t="s">
        <v>420</v>
      </c>
      <c r="V13" s="365" t="str">
        <f t="shared" si="5"/>
        <v/>
      </c>
      <c r="W13" s="295" t="s">
        <v>421</v>
      </c>
      <c r="X13" s="363">
        <f t="shared" si="6"/>
        <v>0</v>
      </c>
      <c r="Z13" s="364" t="str">
        <f t="shared" si="7"/>
        <v/>
      </c>
      <c r="AA13" s="361" t="s">
        <v>406</v>
      </c>
      <c r="AB13" s="364" t="str">
        <f t="shared" si="8"/>
        <v/>
      </c>
      <c r="AC13" s="362" t="s">
        <v>420</v>
      </c>
      <c r="AD13" s="366"/>
      <c r="AE13" s="295" t="s">
        <v>421</v>
      </c>
      <c r="AF13" s="363">
        <f t="shared" si="9"/>
        <v>0</v>
      </c>
      <c r="AH13" s="364" t="str">
        <f t="shared" si="10"/>
        <v/>
      </c>
      <c r="AI13" s="361" t="s">
        <v>406</v>
      </c>
      <c r="AJ13" s="364" t="str">
        <f t="shared" si="0"/>
        <v/>
      </c>
      <c r="AK13" s="362" t="s">
        <v>420</v>
      </c>
      <c r="AL13" s="366"/>
      <c r="AM13" s="295" t="s">
        <v>421</v>
      </c>
      <c r="AN13" s="363">
        <f t="shared" si="11"/>
        <v>0</v>
      </c>
      <c r="AP13" s="363">
        <f t="shared" si="12"/>
        <v>0</v>
      </c>
      <c r="AQ13" s="363">
        <f t="shared" si="13"/>
        <v>0</v>
      </c>
      <c r="AR13" s="367"/>
    </row>
    <row r="14" spans="2:44" ht="16.5" customHeight="1">
      <c r="B14" s="358"/>
      <c r="C14" s="359" t="s">
        <v>419</v>
      </c>
      <c r="D14" s="360"/>
      <c r="E14" s="361" t="s">
        <v>406</v>
      </c>
      <c r="F14" s="360"/>
      <c r="G14" s="362" t="s">
        <v>420</v>
      </c>
      <c r="H14" s="360"/>
      <c r="I14" s="295" t="s">
        <v>421</v>
      </c>
      <c r="J14" s="358"/>
      <c r="L14" s="363">
        <f>IF(OR(D14="",F14=""),0,(IF(D14&gt;F14,1,0)-D14+F14-H14)*24)</f>
        <v>0</v>
      </c>
      <c r="N14" s="364" t="str">
        <f t="shared" si="1"/>
        <v/>
      </c>
      <c r="O14" s="361" t="s">
        <v>406</v>
      </c>
      <c r="P14" s="364" t="str">
        <f t="shared" si="2"/>
        <v/>
      </c>
      <c r="R14" s="364" t="str">
        <f t="shared" si="3"/>
        <v/>
      </c>
      <c r="S14" s="361" t="s">
        <v>406</v>
      </c>
      <c r="T14" s="364" t="str">
        <f t="shared" si="4"/>
        <v/>
      </c>
      <c r="U14" s="362" t="s">
        <v>420</v>
      </c>
      <c r="V14" s="365" t="str">
        <f t="shared" si="5"/>
        <v/>
      </c>
      <c r="W14" s="295" t="s">
        <v>421</v>
      </c>
      <c r="X14" s="363">
        <f t="shared" si="6"/>
        <v>0</v>
      </c>
      <c r="Z14" s="364" t="str">
        <f t="shared" si="7"/>
        <v/>
      </c>
      <c r="AA14" s="361" t="s">
        <v>406</v>
      </c>
      <c r="AB14" s="364" t="str">
        <f t="shared" si="8"/>
        <v/>
      </c>
      <c r="AC14" s="362" t="s">
        <v>420</v>
      </c>
      <c r="AD14" s="366"/>
      <c r="AE14" s="295" t="s">
        <v>421</v>
      </c>
      <c r="AF14" s="363">
        <f t="shared" si="9"/>
        <v>0</v>
      </c>
      <c r="AH14" s="364" t="str">
        <f t="shared" si="10"/>
        <v/>
      </c>
      <c r="AI14" s="361" t="s">
        <v>406</v>
      </c>
      <c r="AJ14" s="364" t="str">
        <f t="shared" si="0"/>
        <v/>
      </c>
      <c r="AK14" s="362" t="s">
        <v>420</v>
      </c>
      <c r="AL14" s="366"/>
      <c r="AM14" s="295" t="s">
        <v>421</v>
      </c>
      <c r="AN14" s="363">
        <f t="shared" si="11"/>
        <v>0</v>
      </c>
      <c r="AP14" s="363">
        <f t="shared" si="12"/>
        <v>0</v>
      </c>
      <c r="AQ14" s="363">
        <f t="shared" si="13"/>
        <v>0</v>
      </c>
      <c r="AR14" s="367"/>
    </row>
    <row r="15" spans="2:44" ht="16.5" customHeight="1">
      <c r="B15" s="358"/>
      <c r="C15" s="359" t="s">
        <v>419</v>
      </c>
      <c r="D15" s="360"/>
      <c r="E15" s="361" t="s">
        <v>406</v>
      </c>
      <c r="F15" s="360"/>
      <c r="G15" s="362" t="s">
        <v>420</v>
      </c>
      <c r="H15" s="360"/>
      <c r="I15" s="295" t="s">
        <v>421</v>
      </c>
      <c r="J15" s="358"/>
      <c r="L15" s="363">
        <f t="shared" si="14"/>
        <v>0</v>
      </c>
      <c r="N15" s="364" t="str">
        <f t="shared" si="1"/>
        <v/>
      </c>
      <c r="O15" s="361" t="s">
        <v>406</v>
      </c>
      <c r="P15" s="364" t="str">
        <f t="shared" si="2"/>
        <v/>
      </c>
      <c r="R15" s="364" t="str">
        <f t="shared" si="3"/>
        <v/>
      </c>
      <c r="S15" s="361" t="s">
        <v>406</v>
      </c>
      <c r="T15" s="364" t="str">
        <f t="shared" si="4"/>
        <v/>
      </c>
      <c r="U15" s="362" t="s">
        <v>420</v>
      </c>
      <c r="V15" s="365" t="str">
        <f t="shared" si="5"/>
        <v/>
      </c>
      <c r="W15" s="295" t="s">
        <v>421</v>
      </c>
      <c r="X15" s="363">
        <f t="shared" si="6"/>
        <v>0</v>
      </c>
      <c r="Z15" s="364" t="str">
        <f t="shared" si="7"/>
        <v/>
      </c>
      <c r="AA15" s="361" t="s">
        <v>406</v>
      </c>
      <c r="AB15" s="364" t="str">
        <f t="shared" si="8"/>
        <v/>
      </c>
      <c r="AC15" s="362" t="s">
        <v>420</v>
      </c>
      <c r="AD15" s="366"/>
      <c r="AE15" s="295" t="s">
        <v>421</v>
      </c>
      <c r="AF15" s="363">
        <f t="shared" si="9"/>
        <v>0</v>
      </c>
      <c r="AH15" s="364" t="str">
        <f t="shared" si="10"/>
        <v/>
      </c>
      <c r="AI15" s="361" t="s">
        <v>406</v>
      </c>
      <c r="AJ15" s="364" t="str">
        <f t="shared" si="0"/>
        <v/>
      </c>
      <c r="AK15" s="362" t="s">
        <v>420</v>
      </c>
      <c r="AL15" s="366"/>
      <c r="AM15" s="295" t="s">
        <v>421</v>
      </c>
      <c r="AN15" s="363">
        <f t="shared" si="11"/>
        <v>0</v>
      </c>
      <c r="AP15" s="363">
        <f t="shared" si="12"/>
        <v>0</v>
      </c>
      <c r="AQ15" s="363">
        <f t="shared" si="13"/>
        <v>0</v>
      </c>
      <c r="AR15" s="367"/>
    </row>
    <row r="16" spans="2:44" ht="16.5" customHeight="1">
      <c r="B16" s="358"/>
      <c r="C16" s="359" t="s">
        <v>419</v>
      </c>
      <c r="D16" s="360"/>
      <c r="E16" s="361" t="s">
        <v>406</v>
      </c>
      <c r="F16" s="360"/>
      <c r="G16" s="362" t="s">
        <v>420</v>
      </c>
      <c r="H16" s="360"/>
      <c r="I16" s="295" t="s">
        <v>421</v>
      </c>
      <c r="J16" s="358"/>
      <c r="L16" s="363">
        <f t="shared" si="14"/>
        <v>0</v>
      </c>
      <c r="N16" s="364" t="str">
        <f t="shared" si="1"/>
        <v/>
      </c>
      <c r="O16" s="361" t="s">
        <v>406</v>
      </c>
      <c r="P16" s="364" t="str">
        <f t="shared" si="2"/>
        <v/>
      </c>
      <c r="R16" s="364" t="str">
        <f t="shared" si="3"/>
        <v/>
      </c>
      <c r="S16" s="361" t="s">
        <v>406</v>
      </c>
      <c r="T16" s="364" t="str">
        <f t="shared" si="4"/>
        <v/>
      </c>
      <c r="U16" s="362" t="s">
        <v>420</v>
      </c>
      <c r="V16" s="365" t="str">
        <f t="shared" si="5"/>
        <v/>
      </c>
      <c r="W16" s="295" t="s">
        <v>421</v>
      </c>
      <c r="X16" s="363">
        <f t="shared" si="6"/>
        <v>0</v>
      </c>
      <c r="Z16" s="364" t="str">
        <f t="shared" si="7"/>
        <v/>
      </c>
      <c r="AA16" s="361" t="s">
        <v>406</v>
      </c>
      <c r="AB16" s="364" t="str">
        <f t="shared" si="8"/>
        <v/>
      </c>
      <c r="AC16" s="362" t="s">
        <v>420</v>
      </c>
      <c r="AD16" s="366"/>
      <c r="AE16" s="295" t="s">
        <v>421</v>
      </c>
      <c r="AF16" s="363">
        <f t="shared" si="9"/>
        <v>0</v>
      </c>
      <c r="AH16" s="364" t="str">
        <f t="shared" si="10"/>
        <v/>
      </c>
      <c r="AI16" s="361" t="s">
        <v>406</v>
      </c>
      <c r="AJ16" s="364" t="str">
        <f t="shared" si="0"/>
        <v/>
      </c>
      <c r="AK16" s="362" t="s">
        <v>420</v>
      </c>
      <c r="AL16" s="366"/>
      <c r="AM16" s="295" t="s">
        <v>421</v>
      </c>
      <c r="AN16" s="363">
        <f t="shared" si="11"/>
        <v>0</v>
      </c>
      <c r="AP16" s="363">
        <f t="shared" si="12"/>
        <v>0</v>
      </c>
      <c r="AQ16" s="363">
        <f t="shared" si="13"/>
        <v>0</v>
      </c>
      <c r="AR16" s="367"/>
    </row>
    <row r="17" spans="2:44" ht="16.5" customHeight="1">
      <c r="B17" s="358"/>
      <c r="C17" s="359" t="s">
        <v>419</v>
      </c>
      <c r="D17" s="360"/>
      <c r="E17" s="361" t="s">
        <v>406</v>
      </c>
      <c r="F17" s="360"/>
      <c r="G17" s="362" t="s">
        <v>420</v>
      </c>
      <c r="H17" s="360"/>
      <c r="I17" s="295" t="s">
        <v>421</v>
      </c>
      <c r="J17" s="358"/>
      <c r="L17" s="363">
        <f t="shared" si="14"/>
        <v>0</v>
      </c>
      <c r="N17" s="364" t="str">
        <f t="shared" si="1"/>
        <v/>
      </c>
      <c r="O17" s="361" t="s">
        <v>406</v>
      </c>
      <c r="P17" s="364" t="str">
        <f t="shared" si="2"/>
        <v/>
      </c>
      <c r="R17" s="364" t="str">
        <f t="shared" si="3"/>
        <v/>
      </c>
      <c r="S17" s="361" t="s">
        <v>406</v>
      </c>
      <c r="T17" s="364" t="str">
        <f t="shared" si="4"/>
        <v/>
      </c>
      <c r="U17" s="362" t="s">
        <v>420</v>
      </c>
      <c r="V17" s="365" t="str">
        <f t="shared" si="5"/>
        <v/>
      </c>
      <c r="W17" s="295" t="s">
        <v>421</v>
      </c>
      <c r="X17" s="363">
        <f t="shared" si="6"/>
        <v>0</v>
      </c>
      <c r="Z17" s="364" t="str">
        <f t="shared" si="7"/>
        <v/>
      </c>
      <c r="AA17" s="361" t="s">
        <v>406</v>
      </c>
      <c r="AB17" s="364" t="str">
        <f t="shared" si="8"/>
        <v/>
      </c>
      <c r="AC17" s="362" t="s">
        <v>420</v>
      </c>
      <c r="AD17" s="366"/>
      <c r="AE17" s="295" t="s">
        <v>421</v>
      </c>
      <c r="AF17" s="363">
        <f t="shared" si="9"/>
        <v>0</v>
      </c>
      <c r="AH17" s="364" t="str">
        <f t="shared" si="10"/>
        <v/>
      </c>
      <c r="AI17" s="361" t="s">
        <v>406</v>
      </c>
      <c r="AJ17" s="364" t="str">
        <f t="shared" si="0"/>
        <v/>
      </c>
      <c r="AK17" s="362" t="s">
        <v>420</v>
      </c>
      <c r="AL17" s="366"/>
      <c r="AM17" s="295" t="s">
        <v>421</v>
      </c>
      <c r="AN17" s="363">
        <f t="shared" si="11"/>
        <v>0</v>
      </c>
      <c r="AP17" s="363">
        <f t="shared" si="12"/>
        <v>0</v>
      </c>
      <c r="AQ17" s="363">
        <f t="shared" si="13"/>
        <v>0</v>
      </c>
      <c r="AR17" s="367"/>
    </row>
    <row r="18" spans="2:44" ht="16.5" customHeight="1">
      <c r="B18" s="358"/>
      <c r="C18" s="359" t="s">
        <v>419</v>
      </c>
      <c r="D18" s="360"/>
      <c r="E18" s="361" t="s">
        <v>406</v>
      </c>
      <c r="F18" s="360"/>
      <c r="G18" s="362" t="s">
        <v>420</v>
      </c>
      <c r="H18" s="360"/>
      <c r="I18" s="295" t="s">
        <v>421</v>
      </c>
      <c r="J18" s="358"/>
      <c r="L18" s="368">
        <f t="shared" si="14"/>
        <v>0</v>
      </c>
      <c r="N18" s="364" t="str">
        <f t="shared" si="1"/>
        <v/>
      </c>
      <c r="O18" s="361" t="s">
        <v>406</v>
      </c>
      <c r="P18" s="364" t="str">
        <f t="shared" si="2"/>
        <v/>
      </c>
      <c r="R18" s="364" t="str">
        <f t="shared" si="3"/>
        <v/>
      </c>
      <c r="S18" s="361" t="s">
        <v>406</v>
      </c>
      <c r="T18" s="364" t="str">
        <f t="shared" si="4"/>
        <v/>
      </c>
      <c r="U18" s="362" t="s">
        <v>420</v>
      </c>
      <c r="V18" s="365" t="str">
        <f t="shared" si="5"/>
        <v/>
      </c>
      <c r="W18" s="295" t="s">
        <v>421</v>
      </c>
      <c r="X18" s="363">
        <f t="shared" si="6"/>
        <v>0</v>
      </c>
      <c r="Z18" s="364" t="str">
        <f t="shared" si="7"/>
        <v/>
      </c>
      <c r="AA18" s="361" t="s">
        <v>406</v>
      </c>
      <c r="AB18" s="364" t="str">
        <f t="shared" si="8"/>
        <v/>
      </c>
      <c r="AC18" s="362" t="s">
        <v>420</v>
      </c>
      <c r="AD18" s="366"/>
      <c r="AE18" s="295" t="s">
        <v>421</v>
      </c>
      <c r="AF18" s="363">
        <f t="shared" si="9"/>
        <v>0</v>
      </c>
      <c r="AH18" s="364" t="str">
        <f t="shared" si="10"/>
        <v/>
      </c>
      <c r="AI18" s="361" t="s">
        <v>406</v>
      </c>
      <c r="AJ18" s="364" t="str">
        <f t="shared" si="0"/>
        <v/>
      </c>
      <c r="AK18" s="362" t="s">
        <v>420</v>
      </c>
      <c r="AL18" s="366"/>
      <c r="AM18" s="295" t="s">
        <v>421</v>
      </c>
      <c r="AN18" s="363">
        <f t="shared" si="11"/>
        <v>0</v>
      </c>
      <c r="AP18" s="363">
        <f t="shared" si="12"/>
        <v>0</v>
      </c>
      <c r="AQ18" s="363">
        <f t="shared" si="13"/>
        <v>0</v>
      </c>
    </row>
    <row r="19" spans="2:44" ht="16.5" customHeight="1">
      <c r="B19" s="358"/>
      <c r="C19" s="359" t="s">
        <v>419</v>
      </c>
      <c r="D19" s="360"/>
      <c r="E19" s="361" t="s">
        <v>406</v>
      </c>
      <c r="F19" s="360"/>
      <c r="G19" s="362" t="s">
        <v>420</v>
      </c>
      <c r="H19" s="360"/>
      <c r="I19" s="295" t="s">
        <v>421</v>
      </c>
      <c r="J19" s="358"/>
      <c r="L19" s="363">
        <f t="shared" si="14"/>
        <v>0</v>
      </c>
      <c r="N19" s="364" t="str">
        <f t="shared" si="1"/>
        <v/>
      </c>
      <c r="O19" s="361" t="s">
        <v>406</v>
      </c>
      <c r="P19" s="364" t="str">
        <f t="shared" si="2"/>
        <v/>
      </c>
      <c r="R19" s="364" t="str">
        <f t="shared" si="3"/>
        <v/>
      </c>
      <c r="S19" s="361" t="s">
        <v>406</v>
      </c>
      <c r="T19" s="364" t="str">
        <f t="shared" si="4"/>
        <v/>
      </c>
      <c r="U19" s="362" t="s">
        <v>420</v>
      </c>
      <c r="V19" s="365" t="str">
        <f t="shared" si="5"/>
        <v/>
      </c>
      <c r="W19" s="295" t="s">
        <v>421</v>
      </c>
      <c r="X19" s="363">
        <f t="shared" si="6"/>
        <v>0</v>
      </c>
      <c r="Z19" s="364" t="str">
        <f t="shared" si="7"/>
        <v/>
      </c>
      <c r="AA19" s="361" t="s">
        <v>406</v>
      </c>
      <c r="AB19" s="364" t="str">
        <f t="shared" si="8"/>
        <v/>
      </c>
      <c r="AC19" s="362" t="s">
        <v>420</v>
      </c>
      <c r="AD19" s="366"/>
      <c r="AE19" s="295" t="s">
        <v>421</v>
      </c>
      <c r="AF19" s="363">
        <f t="shared" si="9"/>
        <v>0</v>
      </c>
      <c r="AH19" s="364" t="str">
        <f t="shared" si="10"/>
        <v/>
      </c>
      <c r="AI19" s="361" t="s">
        <v>406</v>
      </c>
      <c r="AJ19" s="364" t="str">
        <f t="shared" si="0"/>
        <v/>
      </c>
      <c r="AK19" s="362" t="s">
        <v>420</v>
      </c>
      <c r="AL19" s="366"/>
      <c r="AM19" s="295" t="s">
        <v>421</v>
      </c>
      <c r="AN19" s="363">
        <f t="shared" si="11"/>
        <v>0</v>
      </c>
      <c r="AP19" s="363">
        <f t="shared" si="12"/>
        <v>0</v>
      </c>
      <c r="AQ19" s="363">
        <f t="shared" si="13"/>
        <v>0</v>
      </c>
    </row>
    <row r="20" spans="2:44" ht="16.5" customHeight="1">
      <c r="B20" s="358"/>
      <c r="C20" s="359" t="s">
        <v>419</v>
      </c>
      <c r="D20" s="360"/>
      <c r="E20" s="361" t="s">
        <v>406</v>
      </c>
      <c r="F20" s="360"/>
      <c r="G20" s="362" t="s">
        <v>420</v>
      </c>
      <c r="H20" s="360"/>
      <c r="I20" s="295" t="s">
        <v>421</v>
      </c>
      <c r="J20" s="358"/>
      <c r="L20" s="363">
        <f t="shared" si="14"/>
        <v>0</v>
      </c>
      <c r="N20" s="364" t="str">
        <f t="shared" si="1"/>
        <v/>
      </c>
      <c r="O20" s="361" t="s">
        <v>406</v>
      </c>
      <c r="P20" s="364" t="str">
        <f t="shared" si="2"/>
        <v/>
      </c>
      <c r="R20" s="364" t="str">
        <f t="shared" si="3"/>
        <v/>
      </c>
      <c r="S20" s="361" t="s">
        <v>406</v>
      </c>
      <c r="T20" s="364" t="str">
        <f t="shared" si="4"/>
        <v/>
      </c>
      <c r="U20" s="362" t="s">
        <v>420</v>
      </c>
      <c r="V20" s="365" t="str">
        <f t="shared" si="5"/>
        <v/>
      </c>
      <c r="W20" s="295" t="s">
        <v>421</v>
      </c>
      <c r="X20" s="363">
        <f t="shared" si="6"/>
        <v>0</v>
      </c>
      <c r="Z20" s="364" t="str">
        <f t="shared" si="7"/>
        <v/>
      </c>
      <c r="AA20" s="361" t="s">
        <v>406</v>
      </c>
      <c r="AB20" s="364" t="str">
        <f t="shared" si="8"/>
        <v/>
      </c>
      <c r="AC20" s="362" t="s">
        <v>420</v>
      </c>
      <c r="AD20" s="366"/>
      <c r="AE20" s="295" t="s">
        <v>421</v>
      </c>
      <c r="AF20" s="363">
        <f t="shared" si="9"/>
        <v>0</v>
      </c>
      <c r="AH20" s="364" t="str">
        <f t="shared" si="10"/>
        <v/>
      </c>
      <c r="AI20" s="361" t="s">
        <v>406</v>
      </c>
      <c r="AJ20" s="364" t="str">
        <f t="shared" si="0"/>
        <v/>
      </c>
      <c r="AK20" s="362" t="s">
        <v>420</v>
      </c>
      <c r="AL20" s="366"/>
      <c r="AM20" s="295" t="s">
        <v>421</v>
      </c>
      <c r="AN20" s="363">
        <f t="shared" si="11"/>
        <v>0</v>
      </c>
      <c r="AP20" s="363">
        <f t="shared" si="12"/>
        <v>0</v>
      </c>
      <c r="AQ20" s="363">
        <f t="shared" si="13"/>
        <v>0</v>
      </c>
    </row>
    <row r="21" spans="2:44" ht="16.5" customHeight="1">
      <c r="B21" s="358"/>
      <c r="C21" s="359" t="s">
        <v>419</v>
      </c>
      <c r="D21" s="360"/>
      <c r="E21" s="361" t="s">
        <v>406</v>
      </c>
      <c r="F21" s="360"/>
      <c r="G21" s="362" t="s">
        <v>420</v>
      </c>
      <c r="H21" s="360"/>
      <c r="I21" s="295" t="s">
        <v>421</v>
      </c>
      <c r="J21" s="358"/>
      <c r="L21" s="363">
        <f t="shared" si="14"/>
        <v>0</v>
      </c>
      <c r="N21" s="364" t="str">
        <f t="shared" si="1"/>
        <v/>
      </c>
      <c r="O21" s="361" t="s">
        <v>406</v>
      </c>
      <c r="P21" s="364" t="str">
        <f t="shared" si="2"/>
        <v/>
      </c>
      <c r="R21" s="364" t="str">
        <f t="shared" si="3"/>
        <v/>
      </c>
      <c r="S21" s="361" t="s">
        <v>406</v>
      </c>
      <c r="T21" s="364" t="str">
        <f t="shared" si="4"/>
        <v/>
      </c>
      <c r="U21" s="362" t="s">
        <v>420</v>
      </c>
      <c r="V21" s="365" t="str">
        <f t="shared" si="5"/>
        <v/>
      </c>
      <c r="W21" s="295" t="s">
        <v>421</v>
      </c>
      <c r="X21" s="363">
        <f t="shared" si="6"/>
        <v>0</v>
      </c>
      <c r="Z21" s="364" t="str">
        <f t="shared" si="7"/>
        <v/>
      </c>
      <c r="AA21" s="361" t="s">
        <v>406</v>
      </c>
      <c r="AB21" s="364" t="str">
        <f t="shared" si="8"/>
        <v/>
      </c>
      <c r="AC21" s="362" t="s">
        <v>420</v>
      </c>
      <c r="AD21" s="366"/>
      <c r="AE21" s="295" t="s">
        <v>421</v>
      </c>
      <c r="AF21" s="363">
        <f t="shared" si="9"/>
        <v>0</v>
      </c>
      <c r="AH21" s="364" t="str">
        <f t="shared" si="10"/>
        <v/>
      </c>
      <c r="AI21" s="361" t="s">
        <v>406</v>
      </c>
      <c r="AJ21" s="364" t="str">
        <f t="shared" si="0"/>
        <v/>
      </c>
      <c r="AK21" s="362" t="s">
        <v>420</v>
      </c>
      <c r="AL21" s="366"/>
      <c r="AM21" s="295" t="s">
        <v>421</v>
      </c>
      <c r="AN21" s="363">
        <f t="shared" si="11"/>
        <v>0</v>
      </c>
      <c r="AP21" s="363">
        <f t="shared" si="12"/>
        <v>0</v>
      </c>
      <c r="AQ21" s="363">
        <f t="shared" si="13"/>
        <v>0</v>
      </c>
    </row>
    <row r="22" spans="2:44" ht="16.5" customHeight="1">
      <c r="B22" s="358"/>
      <c r="C22" s="359" t="s">
        <v>419</v>
      </c>
      <c r="D22" s="360"/>
      <c r="E22" s="361" t="s">
        <v>406</v>
      </c>
      <c r="F22" s="360"/>
      <c r="G22" s="362" t="s">
        <v>420</v>
      </c>
      <c r="H22" s="360"/>
      <c r="I22" s="295" t="s">
        <v>421</v>
      </c>
      <c r="J22" s="358"/>
      <c r="L22" s="363">
        <f t="shared" si="14"/>
        <v>0</v>
      </c>
      <c r="N22" s="364" t="str">
        <f t="shared" si="1"/>
        <v/>
      </c>
      <c r="O22" s="361" t="s">
        <v>406</v>
      </c>
      <c r="P22" s="364" t="str">
        <f t="shared" si="2"/>
        <v/>
      </c>
      <c r="R22" s="364" t="str">
        <f t="shared" si="3"/>
        <v/>
      </c>
      <c r="S22" s="361" t="s">
        <v>406</v>
      </c>
      <c r="T22" s="364" t="str">
        <f t="shared" si="4"/>
        <v/>
      </c>
      <c r="U22" s="362" t="s">
        <v>420</v>
      </c>
      <c r="V22" s="365" t="str">
        <f t="shared" si="5"/>
        <v/>
      </c>
      <c r="W22" s="295" t="s">
        <v>421</v>
      </c>
      <c r="X22" s="363">
        <f t="shared" si="6"/>
        <v>0</v>
      </c>
      <c r="Z22" s="364" t="str">
        <f t="shared" si="7"/>
        <v/>
      </c>
      <c r="AA22" s="361" t="s">
        <v>406</v>
      </c>
      <c r="AB22" s="364" t="str">
        <f t="shared" si="8"/>
        <v/>
      </c>
      <c r="AC22" s="362" t="s">
        <v>420</v>
      </c>
      <c r="AD22" s="366"/>
      <c r="AE22" s="295" t="s">
        <v>421</v>
      </c>
      <c r="AF22" s="363">
        <f t="shared" si="9"/>
        <v>0</v>
      </c>
      <c r="AH22" s="364" t="str">
        <f t="shared" si="10"/>
        <v/>
      </c>
      <c r="AI22" s="361" t="s">
        <v>406</v>
      </c>
      <c r="AJ22" s="364" t="str">
        <f t="shared" si="0"/>
        <v/>
      </c>
      <c r="AK22" s="362" t="s">
        <v>420</v>
      </c>
      <c r="AL22" s="366"/>
      <c r="AM22" s="295" t="s">
        <v>421</v>
      </c>
      <c r="AN22" s="363">
        <f t="shared" si="11"/>
        <v>0</v>
      </c>
      <c r="AP22" s="363">
        <f t="shared" si="12"/>
        <v>0</v>
      </c>
      <c r="AQ22" s="363">
        <f t="shared" si="13"/>
        <v>0</v>
      </c>
    </row>
    <row r="23" spans="2:44" ht="16.5" customHeight="1">
      <c r="B23" s="358"/>
      <c r="C23" s="359" t="s">
        <v>419</v>
      </c>
      <c r="D23" s="360"/>
      <c r="E23" s="361" t="s">
        <v>406</v>
      </c>
      <c r="F23" s="360"/>
      <c r="G23" s="362" t="s">
        <v>420</v>
      </c>
      <c r="H23" s="360"/>
      <c r="I23" s="295" t="s">
        <v>421</v>
      </c>
      <c r="J23" s="358"/>
      <c r="L23" s="363">
        <f t="shared" si="14"/>
        <v>0</v>
      </c>
      <c r="N23" s="364" t="str">
        <f t="shared" si="1"/>
        <v/>
      </c>
      <c r="O23" s="361" t="s">
        <v>406</v>
      </c>
      <c r="P23" s="364" t="str">
        <f t="shared" si="2"/>
        <v/>
      </c>
      <c r="R23" s="364" t="str">
        <f t="shared" si="3"/>
        <v/>
      </c>
      <c r="S23" s="361" t="s">
        <v>406</v>
      </c>
      <c r="T23" s="364" t="str">
        <f t="shared" si="4"/>
        <v/>
      </c>
      <c r="U23" s="362" t="s">
        <v>420</v>
      </c>
      <c r="V23" s="365" t="str">
        <f t="shared" si="5"/>
        <v/>
      </c>
      <c r="W23" s="295" t="s">
        <v>421</v>
      </c>
      <c r="X23" s="363">
        <f t="shared" si="6"/>
        <v>0</v>
      </c>
      <c r="Z23" s="364" t="str">
        <f t="shared" si="7"/>
        <v/>
      </c>
      <c r="AA23" s="361" t="s">
        <v>406</v>
      </c>
      <c r="AB23" s="364" t="str">
        <f t="shared" si="8"/>
        <v/>
      </c>
      <c r="AC23" s="362" t="s">
        <v>420</v>
      </c>
      <c r="AD23" s="366"/>
      <c r="AE23" s="295" t="s">
        <v>421</v>
      </c>
      <c r="AF23" s="363">
        <f t="shared" si="9"/>
        <v>0</v>
      </c>
      <c r="AH23" s="364" t="str">
        <f t="shared" si="10"/>
        <v/>
      </c>
      <c r="AI23" s="361" t="s">
        <v>406</v>
      </c>
      <c r="AJ23" s="364" t="str">
        <f t="shared" si="0"/>
        <v/>
      </c>
      <c r="AK23" s="362" t="s">
        <v>420</v>
      </c>
      <c r="AL23" s="366"/>
      <c r="AM23" s="295" t="s">
        <v>421</v>
      </c>
      <c r="AN23" s="363">
        <f t="shared" si="11"/>
        <v>0</v>
      </c>
      <c r="AP23" s="363">
        <f t="shared" si="12"/>
        <v>0</v>
      </c>
      <c r="AQ23" s="363">
        <f t="shared" si="13"/>
        <v>0</v>
      </c>
    </row>
    <row r="24" spans="2:44" ht="16.5" customHeight="1">
      <c r="B24" s="358"/>
      <c r="C24" s="359" t="s">
        <v>419</v>
      </c>
      <c r="D24" s="360"/>
      <c r="E24" s="361" t="s">
        <v>406</v>
      </c>
      <c r="F24" s="360"/>
      <c r="G24" s="362" t="s">
        <v>420</v>
      </c>
      <c r="H24" s="360"/>
      <c r="I24" s="295" t="s">
        <v>421</v>
      </c>
      <c r="J24" s="358"/>
      <c r="L24" s="363">
        <f t="shared" si="14"/>
        <v>0</v>
      </c>
      <c r="N24" s="364" t="str">
        <f t="shared" si="1"/>
        <v/>
      </c>
      <c r="O24" s="361" t="s">
        <v>406</v>
      </c>
      <c r="P24" s="364" t="str">
        <f t="shared" si="2"/>
        <v/>
      </c>
      <c r="R24" s="364" t="str">
        <f t="shared" si="3"/>
        <v/>
      </c>
      <c r="S24" s="361" t="s">
        <v>406</v>
      </c>
      <c r="T24" s="364" t="str">
        <f t="shared" si="4"/>
        <v/>
      </c>
      <c r="U24" s="362" t="s">
        <v>420</v>
      </c>
      <c r="V24" s="365" t="str">
        <f t="shared" si="5"/>
        <v/>
      </c>
      <c r="W24" s="295" t="s">
        <v>421</v>
      </c>
      <c r="X24" s="363">
        <f t="shared" si="6"/>
        <v>0</v>
      </c>
      <c r="Z24" s="364" t="str">
        <f t="shared" si="7"/>
        <v/>
      </c>
      <c r="AA24" s="361" t="s">
        <v>406</v>
      </c>
      <c r="AB24" s="364" t="str">
        <f t="shared" si="8"/>
        <v/>
      </c>
      <c r="AC24" s="362" t="s">
        <v>420</v>
      </c>
      <c r="AD24" s="366"/>
      <c r="AE24" s="295" t="s">
        <v>421</v>
      </c>
      <c r="AF24" s="363">
        <f t="shared" si="9"/>
        <v>0</v>
      </c>
      <c r="AH24" s="364" t="str">
        <f t="shared" si="10"/>
        <v/>
      </c>
      <c r="AI24" s="361" t="s">
        <v>406</v>
      </c>
      <c r="AJ24" s="364" t="str">
        <f t="shared" si="0"/>
        <v/>
      </c>
      <c r="AK24" s="362" t="s">
        <v>420</v>
      </c>
      <c r="AL24" s="366"/>
      <c r="AM24" s="295" t="s">
        <v>421</v>
      </c>
      <c r="AN24" s="363">
        <f t="shared" si="11"/>
        <v>0</v>
      </c>
      <c r="AP24" s="363">
        <f t="shared" si="12"/>
        <v>0</v>
      </c>
      <c r="AQ24" s="363">
        <f t="shared" si="13"/>
        <v>0</v>
      </c>
    </row>
    <row r="25" spans="2:44" ht="16.5" customHeight="1">
      <c r="B25" s="358"/>
      <c r="C25" s="359" t="s">
        <v>419</v>
      </c>
      <c r="D25" s="360"/>
      <c r="E25" s="361" t="s">
        <v>406</v>
      </c>
      <c r="F25" s="360"/>
      <c r="G25" s="362" t="s">
        <v>420</v>
      </c>
      <c r="H25" s="360"/>
      <c r="I25" s="295" t="s">
        <v>421</v>
      </c>
      <c r="J25" s="358"/>
      <c r="L25" s="363">
        <f t="shared" si="14"/>
        <v>0</v>
      </c>
      <c r="N25" s="364" t="str">
        <f t="shared" si="1"/>
        <v/>
      </c>
      <c r="O25" s="361" t="s">
        <v>406</v>
      </c>
      <c r="P25" s="364" t="str">
        <f t="shared" si="2"/>
        <v/>
      </c>
      <c r="R25" s="364" t="str">
        <f t="shared" si="3"/>
        <v/>
      </c>
      <c r="S25" s="361" t="s">
        <v>406</v>
      </c>
      <c r="T25" s="364" t="str">
        <f>IF(R25="","",IF(D25&lt;F25,IF(F25&lt;=P25,F25,P25),P25))</f>
        <v/>
      </c>
      <c r="U25" s="362" t="s">
        <v>420</v>
      </c>
      <c r="V25" s="365" t="str">
        <f t="shared" si="5"/>
        <v/>
      </c>
      <c r="W25" s="295" t="s">
        <v>421</v>
      </c>
      <c r="X25" s="363">
        <f t="shared" si="6"/>
        <v>0</v>
      </c>
      <c r="Z25" s="364" t="str">
        <f t="shared" si="7"/>
        <v/>
      </c>
      <c r="AA25" s="361" t="s">
        <v>406</v>
      </c>
      <c r="AB25" s="364" t="str">
        <f t="shared" si="8"/>
        <v/>
      </c>
      <c r="AC25" s="362" t="s">
        <v>420</v>
      </c>
      <c r="AD25" s="366"/>
      <c r="AE25" s="295" t="s">
        <v>421</v>
      </c>
      <c r="AF25" s="363">
        <f t="shared" si="9"/>
        <v>0</v>
      </c>
      <c r="AH25" s="364" t="str">
        <f t="shared" si="10"/>
        <v/>
      </c>
      <c r="AI25" s="361" t="s">
        <v>406</v>
      </c>
      <c r="AJ25" s="364" t="str">
        <f t="shared" si="0"/>
        <v/>
      </c>
      <c r="AK25" s="362" t="s">
        <v>420</v>
      </c>
      <c r="AL25" s="366"/>
      <c r="AM25" s="295" t="s">
        <v>421</v>
      </c>
      <c r="AN25" s="363">
        <f t="shared" si="11"/>
        <v>0</v>
      </c>
      <c r="AP25" s="363">
        <f t="shared" si="12"/>
        <v>0</v>
      </c>
      <c r="AQ25" s="363">
        <f t="shared" si="13"/>
        <v>0</v>
      </c>
    </row>
    <row r="26" spans="2:44" ht="16.5" customHeight="1">
      <c r="B26" s="358"/>
      <c r="C26" s="359" t="s">
        <v>419</v>
      </c>
      <c r="D26" s="360"/>
      <c r="E26" s="361" t="s">
        <v>406</v>
      </c>
      <c r="F26" s="360"/>
      <c r="G26" s="362" t="s">
        <v>420</v>
      </c>
      <c r="H26" s="360"/>
      <c r="I26" s="295" t="s">
        <v>421</v>
      </c>
      <c r="J26" s="358"/>
      <c r="L26" s="363">
        <f t="shared" si="14"/>
        <v>0</v>
      </c>
      <c r="N26" s="364" t="str">
        <f t="shared" si="1"/>
        <v/>
      </c>
      <c r="O26" s="361" t="s">
        <v>406</v>
      </c>
      <c r="P26" s="364" t="str">
        <f t="shared" si="2"/>
        <v/>
      </c>
      <c r="R26" s="364" t="str">
        <f t="shared" si="3"/>
        <v/>
      </c>
      <c r="S26" s="361" t="s">
        <v>406</v>
      </c>
      <c r="T26" s="364" t="str">
        <f t="shared" si="4"/>
        <v/>
      </c>
      <c r="U26" s="362" t="s">
        <v>420</v>
      </c>
      <c r="V26" s="365" t="str">
        <f t="shared" si="5"/>
        <v/>
      </c>
      <c r="W26" s="295" t="s">
        <v>421</v>
      </c>
      <c r="X26" s="363">
        <f t="shared" si="6"/>
        <v>0</v>
      </c>
      <c r="Z26" s="364" t="str">
        <f t="shared" si="7"/>
        <v/>
      </c>
      <c r="AA26" s="361" t="s">
        <v>406</v>
      </c>
      <c r="AB26" s="364" t="str">
        <f t="shared" si="8"/>
        <v/>
      </c>
      <c r="AC26" s="362" t="s">
        <v>420</v>
      </c>
      <c r="AD26" s="366"/>
      <c r="AE26" s="295" t="s">
        <v>421</v>
      </c>
      <c r="AF26" s="363">
        <f t="shared" si="9"/>
        <v>0</v>
      </c>
      <c r="AH26" s="364" t="str">
        <f t="shared" si="10"/>
        <v/>
      </c>
      <c r="AI26" s="361" t="s">
        <v>406</v>
      </c>
      <c r="AJ26" s="364" t="str">
        <f t="shared" si="0"/>
        <v/>
      </c>
      <c r="AK26" s="362" t="s">
        <v>420</v>
      </c>
      <c r="AL26" s="366"/>
      <c r="AM26" s="295" t="s">
        <v>421</v>
      </c>
      <c r="AN26" s="363">
        <f t="shared" si="11"/>
        <v>0</v>
      </c>
      <c r="AP26" s="363">
        <f t="shared" si="12"/>
        <v>0</v>
      </c>
      <c r="AQ26" s="363">
        <f t="shared" si="13"/>
        <v>0</v>
      </c>
    </row>
    <row r="27" spans="2:44" ht="16.5" customHeight="1">
      <c r="B27" s="358"/>
      <c r="C27" s="359" t="s">
        <v>419</v>
      </c>
      <c r="D27" s="360"/>
      <c r="E27" s="361" t="s">
        <v>406</v>
      </c>
      <c r="F27" s="360"/>
      <c r="G27" s="362" t="s">
        <v>420</v>
      </c>
      <c r="H27" s="360"/>
      <c r="I27" s="295" t="s">
        <v>421</v>
      </c>
      <c r="J27" s="358"/>
      <c r="L27" s="363">
        <f t="shared" si="14"/>
        <v>0</v>
      </c>
      <c r="N27" s="364" t="str">
        <f t="shared" si="1"/>
        <v/>
      </c>
      <c r="O27" s="361" t="s">
        <v>406</v>
      </c>
      <c r="P27" s="364" t="str">
        <f t="shared" si="2"/>
        <v/>
      </c>
      <c r="R27" s="364" t="str">
        <f t="shared" si="3"/>
        <v/>
      </c>
      <c r="S27" s="361" t="s">
        <v>406</v>
      </c>
      <c r="T27" s="364" t="str">
        <f t="shared" si="4"/>
        <v/>
      </c>
      <c r="U27" s="362" t="s">
        <v>420</v>
      </c>
      <c r="V27" s="365" t="str">
        <f t="shared" si="5"/>
        <v/>
      </c>
      <c r="W27" s="295" t="s">
        <v>421</v>
      </c>
      <c r="X27" s="363">
        <f t="shared" si="6"/>
        <v>0</v>
      </c>
      <c r="Z27" s="364" t="str">
        <f t="shared" si="7"/>
        <v/>
      </c>
      <c r="AA27" s="361" t="s">
        <v>406</v>
      </c>
      <c r="AB27" s="364" t="str">
        <f t="shared" si="8"/>
        <v/>
      </c>
      <c r="AC27" s="362" t="s">
        <v>420</v>
      </c>
      <c r="AD27" s="366"/>
      <c r="AE27" s="295" t="s">
        <v>421</v>
      </c>
      <c r="AF27" s="363">
        <f t="shared" si="9"/>
        <v>0</v>
      </c>
      <c r="AH27" s="364" t="str">
        <f t="shared" si="10"/>
        <v/>
      </c>
      <c r="AI27" s="361" t="s">
        <v>406</v>
      </c>
      <c r="AJ27" s="364" t="str">
        <f t="shared" si="0"/>
        <v/>
      </c>
      <c r="AK27" s="362" t="s">
        <v>420</v>
      </c>
      <c r="AL27" s="366"/>
      <c r="AM27" s="295" t="s">
        <v>421</v>
      </c>
      <c r="AN27" s="363">
        <f t="shared" si="11"/>
        <v>0</v>
      </c>
      <c r="AP27" s="363">
        <f t="shared" si="12"/>
        <v>0</v>
      </c>
      <c r="AQ27" s="363">
        <f t="shared" si="13"/>
        <v>0</v>
      </c>
    </row>
    <row r="28" spans="2:44" ht="16.5" customHeight="1">
      <c r="B28" s="358"/>
      <c r="C28" s="359" t="s">
        <v>419</v>
      </c>
      <c r="D28" s="360"/>
      <c r="E28" s="361" t="s">
        <v>406</v>
      </c>
      <c r="F28" s="360"/>
      <c r="G28" s="362" t="s">
        <v>420</v>
      </c>
      <c r="H28" s="360"/>
      <c r="I28" s="295" t="s">
        <v>421</v>
      </c>
      <c r="J28" s="358"/>
      <c r="L28" s="363">
        <f t="shared" si="14"/>
        <v>0</v>
      </c>
      <c r="N28" s="364" t="str">
        <f t="shared" si="1"/>
        <v/>
      </c>
      <c r="O28" s="361" t="s">
        <v>406</v>
      </c>
      <c r="P28" s="364" t="str">
        <f t="shared" si="2"/>
        <v/>
      </c>
      <c r="R28" s="364" t="str">
        <f t="shared" si="3"/>
        <v/>
      </c>
      <c r="S28" s="361" t="s">
        <v>406</v>
      </c>
      <c r="T28" s="364" t="str">
        <f t="shared" si="4"/>
        <v/>
      </c>
      <c r="U28" s="362" t="s">
        <v>420</v>
      </c>
      <c r="V28" s="365" t="str">
        <f t="shared" si="5"/>
        <v/>
      </c>
      <c r="W28" s="295" t="s">
        <v>421</v>
      </c>
      <c r="X28" s="363">
        <f t="shared" si="6"/>
        <v>0</v>
      </c>
      <c r="Z28" s="364" t="str">
        <f t="shared" si="7"/>
        <v/>
      </c>
      <c r="AA28" s="361" t="s">
        <v>406</v>
      </c>
      <c r="AB28" s="364" t="str">
        <f t="shared" si="8"/>
        <v/>
      </c>
      <c r="AC28" s="362" t="s">
        <v>420</v>
      </c>
      <c r="AD28" s="366"/>
      <c r="AE28" s="295" t="s">
        <v>421</v>
      </c>
      <c r="AF28" s="363">
        <f t="shared" si="9"/>
        <v>0</v>
      </c>
      <c r="AH28" s="364" t="str">
        <f t="shared" si="10"/>
        <v/>
      </c>
      <c r="AI28" s="361" t="s">
        <v>406</v>
      </c>
      <c r="AJ28" s="364" t="str">
        <f t="shared" si="0"/>
        <v/>
      </c>
      <c r="AK28" s="362" t="s">
        <v>420</v>
      </c>
      <c r="AL28" s="366"/>
      <c r="AM28" s="295" t="s">
        <v>421</v>
      </c>
      <c r="AN28" s="363">
        <f t="shared" si="11"/>
        <v>0</v>
      </c>
      <c r="AP28" s="363">
        <f t="shared" si="12"/>
        <v>0</v>
      </c>
      <c r="AQ28" s="363">
        <f t="shared" si="13"/>
        <v>0</v>
      </c>
    </row>
    <row r="29" spans="2:44" ht="16.5" customHeight="1">
      <c r="B29" s="358"/>
      <c r="C29" s="359" t="s">
        <v>419</v>
      </c>
      <c r="D29" s="360"/>
      <c r="E29" s="361" t="s">
        <v>406</v>
      </c>
      <c r="F29" s="360"/>
      <c r="G29" s="362" t="s">
        <v>420</v>
      </c>
      <c r="H29" s="360"/>
      <c r="I29" s="295" t="s">
        <v>421</v>
      </c>
      <c r="J29" s="358"/>
      <c r="L29" s="363">
        <f t="shared" si="14"/>
        <v>0</v>
      </c>
      <c r="N29" s="364" t="str">
        <f t="shared" si="1"/>
        <v/>
      </c>
      <c r="O29" s="361" t="s">
        <v>406</v>
      </c>
      <c r="P29" s="364" t="str">
        <f t="shared" si="2"/>
        <v/>
      </c>
      <c r="R29" s="364" t="str">
        <f t="shared" si="3"/>
        <v/>
      </c>
      <c r="S29" s="361" t="s">
        <v>406</v>
      </c>
      <c r="T29" s="364" t="str">
        <f t="shared" si="4"/>
        <v/>
      </c>
      <c r="U29" s="362" t="s">
        <v>420</v>
      </c>
      <c r="V29" s="365" t="str">
        <f t="shared" si="5"/>
        <v/>
      </c>
      <c r="W29" s="295" t="s">
        <v>421</v>
      </c>
      <c r="X29" s="363">
        <f t="shared" si="6"/>
        <v>0</v>
      </c>
      <c r="Z29" s="364" t="str">
        <f t="shared" si="7"/>
        <v/>
      </c>
      <c r="AA29" s="361" t="s">
        <v>406</v>
      </c>
      <c r="AB29" s="364" t="str">
        <f t="shared" si="8"/>
        <v/>
      </c>
      <c r="AC29" s="362" t="s">
        <v>420</v>
      </c>
      <c r="AD29" s="366"/>
      <c r="AE29" s="295" t="s">
        <v>421</v>
      </c>
      <c r="AF29" s="363">
        <f t="shared" si="9"/>
        <v>0</v>
      </c>
      <c r="AH29" s="364" t="str">
        <f t="shared" si="10"/>
        <v/>
      </c>
      <c r="AI29" s="361" t="s">
        <v>406</v>
      </c>
      <c r="AJ29" s="364" t="str">
        <f t="shared" si="0"/>
        <v/>
      </c>
      <c r="AK29" s="362" t="s">
        <v>420</v>
      </c>
      <c r="AL29" s="366"/>
      <c r="AM29" s="295" t="s">
        <v>421</v>
      </c>
      <c r="AN29" s="363">
        <f t="shared" si="11"/>
        <v>0</v>
      </c>
      <c r="AP29" s="363">
        <f t="shared" si="12"/>
        <v>0</v>
      </c>
      <c r="AQ29" s="363">
        <f t="shared" si="13"/>
        <v>0</v>
      </c>
    </row>
    <row r="30" spans="2:44" ht="16.5" customHeight="1">
      <c r="B30" s="358"/>
      <c r="C30" s="359" t="s">
        <v>419</v>
      </c>
      <c r="D30" s="360"/>
      <c r="E30" s="361" t="s">
        <v>406</v>
      </c>
      <c r="F30" s="360"/>
      <c r="G30" s="362" t="s">
        <v>420</v>
      </c>
      <c r="H30" s="360"/>
      <c r="I30" s="295" t="s">
        <v>421</v>
      </c>
      <c r="J30" s="358"/>
      <c r="L30" s="363">
        <f t="shared" si="14"/>
        <v>0</v>
      </c>
      <c r="N30" s="364" t="str">
        <f t="shared" si="1"/>
        <v/>
      </c>
      <c r="O30" s="361" t="s">
        <v>406</v>
      </c>
      <c r="P30" s="364" t="str">
        <f t="shared" si="2"/>
        <v/>
      </c>
      <c r="R30" s="364" t="str">
        <f t="shared" si="3"/>
        <v/>
      </c>
      <c r="S30" s="361" t="s">
        <v>406</v>
      </c>
      <c r="T30" s="364" t="str">
        <f t="shared" si="4"/>
        <v/>
      </c>
      <c r="U30" s="362" t="s">
        <v>420</v>
      </c>
      <c r="V30" s="365" t="str">
        <f t="shared" si="5"/>
        <v/>
      </c>
      <c r="W30" s="295" t="s">
        <v>421</v>
      </c>
      <c r="X30" s="363">
        <f t="shared" si="6"/>
        <v>0</v>
      </c>
      <c r="Z30" s="364" t="str">
        <f>IF(OR(D30="",AND(D30&lt;F30,N30&lt;=D30,D30&lt;=P30,N30&lt;=F30,F30&lt;=P30),J30="宿直"),"",IF(D30&lt;F30,IF(AND(D30&lt;P30,P30&lt;F30),P30,D30),IF(D30&lt;P30,P30,D30)))</f>
        <v/>
      </c>
      <c r="AA30" s="361" t="s">
        <v>406</v>
      </c>
      <c r="AB30" s="364" t="str">
        <f t="shared" si="8"/>
        <v/>
      </c>
      <c r="AC30" s="362" t="s">
        <v>420</v>
      </c>
      <c r="AD30" s="366"/>
      <c r="AE30" s="295" t="s">
        <v>421</v>
      </c>
      <c r="AF30" s="363">
        <f t="shared" si="9"/>
        <v>0</v>
      </c>
      <c r="AH30" s="364" t="str">
        <f t="shared" si="10"/>
        <v/>
      </c>
      <c r="AI30" s="361" t="s">
        <v>406</v>
      </c>
      <c r="AJ30" s="364" t="str">
        <f t="shared" si="0"/>
        <v/>
      </c>
      <c r="AK30" s="362" t="s">
        <v>420</v>
      </c>
      <c r="AL30" s="366"/>
      <c r="AM30" s="295" t="s">
        <v>421</v>
      </c>
      <c r="AN30" s="363">
        <f t="shared" si="11"/>
        <v>0</v>
      </c>
      <c r="AP30" s="363">
        <f t="shared" si="12"/>
        <v>0</v>
      </c>
      <c r="AQ30" s="363">
        <f t="shared" si="13"/>
        <v>0</v>
      </c>
    </row>
    <row r="31" spans="2:44" ht="16.5" customHeight="1">
      <c r="B31" s="358"/>
      <c r="C31" s="359" t="s">
        <v>419</v>
      </c>
      <c r="D31" s="360"/>
      <c r="E31" s="361" t="s">
        <v>406</v>
      </c>
      <c r="F31" s="360"/>
      <c r="G31" s="362" t="s">
        <v>420</v>
      </c>
      <c r="H31" s="360"/>
      <c r="I31" s="295" t="s">
        <v>421</v>
      </c>
      <c r="J31" s="358"/>
      <c r="L31" s="363">
        <f t="shared" si="14"/>
        <v>0</v>
      </c>
      <c r="N31" s="364" t="str">
        <f t="shared" si="1"/>
        <v/>
      </c>
      <c r="O31" s="361" t="s">
        <v>406</v>
      </c>
      <c r="P31" s="364" t="str">
        <f t="shared" si="2"/>
        <v/>
      </c>
      <c r="R31" s="364" t="str">
        <f t="shared" si="3"/>
        <v/>
      </c>
      <c r="S31" s="361" t="s">
        <v>406</v>
      </c>
      <c r="T31" s="364" t="str">
        <f t="shared" si="4"/>
        <v/>
      </c>
      <c r="U31" s="362" t="s">
        <v>420</v>
      </c>
      <c r="V31" s="365" t="str">
        <f t="shared" si="5"/>
        <v/>
      </c>
      <c r="W31" s="295" t="s">
        <v>421</v>
      </c>
      <c r="X31" s="363">
        <f t="shared" si="6"/>
        <v>0</v>
      </c>
      <c r="Z31" s="364" t="str">
        <f t="shared" si="7"/>
        <v/>
      </c>
      <c r="AA31" s="361" t="s">
        <v>406</v>
      </c>
      <c r="AB31" s="364" t="str">
        <f t="shared" si="8"/>
        <v/>
      </c>
      <c r="AC31" s="362" t="s">
        <v>420</v>
      </c>
      <c r="AD31" s="366"/>
      <c r="AE31" s="295" t="s">
        <v>421</v>
      </c>
      <c r="AF31" s="363">
        <f t="shared" si="9"/>
        <v>0</v>
      </c>
      <c r="AH31" s="364" t="str">
        <f t="shared" si="10"/>
        <v/>
      </c>
      <c r="AI31" s="361" t="s">
        <v>406</v>
      </c>
      <c r="AJ31" s="364" t="str">
        <f t="shared" si="0"/>
        <v/>
      </c>
      <c r="AK31" s="362" t="s">
        <v>420</v>
      </c>
      <c r="AL31" s="366"/>
      <c r="AM31" s="295" t="s">
        <v>421</v>
      </c>
      <c r="AN31" s="363">
        <f t="shared" si="11"/>
        <v>0</v>
      </c>
      <c r="AP31" s="363">
        <f t="shared" si="12"/>
        <v>0</v>
      </c>
      <c r="AQ31" s="363">
        <f t="shared" si="13"/>
        <v>0</v>
      </c>
    </row>
    <row r="32" spans="2:44" ht="16.5" customHeight="1">
      <c r="B32" s="358"/>
      <c r="C32" s="359" t="s">
        <v>419</v>
      </c>
      <c r="D32" s="360"/>
      <c r="E32" s="361" t="s">
        <v>406</v>
      </c>
      <c r="F32" s="360"/>
      <c r="G32" s="362" t="s">
        <v>420</v>
      </c>
      <c r="H32" s="360"/>
      <c r="I32" s="295" t="s">
        <v>421</v>
      </c>
      <c r="J32" s="358"/>
      <c r="L32" s="363">
        <f t="shared" si="14"/>
        <v>0</v>
      </c>
      <c r="N32" s="364" t="str">
        <f t="shared" si="1"/>
        <v/>
      </c>
      <c r="O32" s="361" t="s">
        <v>406</v>
      </c>
      <c r="P32" s="364" t="str">
        <f t="shared" si="2"/>
        <v/>
      </c>
      <c r="R32" s="364" t="str">
        <f t="shared" si="3"/>
        <v/>
      </c>
      <c r="S32" s="361" t="s">
        <v>406</v>
      </c>
      <c r="T32" s="364" t="str">
        <f t="shared" si="4"/>
        <v/>
      </c>
      <c r="U32" s="362" t="s">
        <v>420</v>
      </c>
      <c r="V32" s="365" t="str">
        <f t="shared" si="5"/>
        <v/>
      </c>
      <c r="W32" s="295" t="s">
        <v>421</v>
      </c>
      <c r="X32" s="363">
        <f t="shared" si="6"/>
        <v>0</v>
      </c>
      <c r="Z32" s="364" t="str">
        <f t="shared" si="7"/>
        <v/>
      </c>
      <c r="AA32" s="361" t="s">
        <v>406</v>
      </c>
      <c r="AB32" s="364" t="str">
        <f t="shared" si="8"/>
        <v/>
      </c>
      <c r="AC32" s="362" t="s">
        <v>420</v>
      </c>
      <c r="AD32" s="366"/>
      <c r="AE32" s="295" t="s">
        <v>421</v>
      </c>
      <c r="AF32" s="363">
        <f t="shared" si="9"/>
        <v>0</v>
      </c>
      <c r="AH32" s="364" t="str">
        <f t="shared" si="10"/>
        <v/>
      </c>
      <c r="AI32" s="361" t="s">
        <v>406</v>
      </c>
      <c r="AJ32" s="364" t="str">
        <f t="shared" si="0"/>
        <v/>
      </c>
      <c r="AK32" s="362" t="s">
        <v>420</v>
      </c>
      <c r="AL32" s="366"/>
      <c r="AM32" s="295" t="s">
        <v>421</v>
      </c>
      <c r="AN32" s="363">
        <f t="shared" si="11"/>
        <v>0</v>
      </c>
      <c r="AP32" s="363">
        <f t="shared" si="12"/>
        <v>0</v>
      </c>
      <c r="AQ32" s="363">
        <f t="shared" si="13"/>
        <v>0</v>
      </c>
    </row>
    <row r="33" spans="2:43" ht="16.5" customHeight="1">
      <c r="B33" s="358"/>
      <c r="C33" s="359" t="s">
        <v>419</v>
      </c>
      <c r="D33" s="360"/>
      <c r="E33" s="361" t="s">
        <v>406</v>
      </c>
      <c r="F33" s="360"/>
      <c r="G33" s="362" t="s">
        <v>420</v>
      </c>
      <c r="H33" s="360"/>
      <c r="I33" s="295" t="s">
        <v>421</v>
      </c>
      <c r="J33" s="358"/>
      <c r="L33" s="363">
        <f t="shared" si="14"/>
        <v>0</v>
      </c>
      <c r="N33" s="364" t="str">
        <f t="shared" si="1"/>
        <v/>
      </c>
      <c r="O33" s="361" t="s">
        <v>406</v>
      </c>
      <c r="P33" s="364" t="str">
        <f t="shared" si="2"/>
        <v/>
      </c>
      <c r="R33" s="364" t="str">
        <f t="shared" si="3"/>
        <v/>
      </c>
      <c r="S33" s="361" t="s">
        <v>406</v>
      </c>
      <c r="T33" s="364" t="str">
        <f t="shared" si="4"/>
        <v/>
      </c>
      <c r="U33" s="362" t="s">
        <v>420</v>
      </c>
      <c r="V33" s="365" t="str">
        <f t="shared" si="5"/>
        <v/>
      </c>
      <c r="W33" s="295" t="s">
        <v>421</v>
      </c>
      <c r="X33" s="363">
        <f t="shared" si="6"/>
        <v>0</v>
      </c>
      <c r="Z33" s="364" t="str">
        <f t="shared" si="7"/>
        <v/>
      </c>
      <c r="AA33" s="361" t="s">
        <v>406</v>
      </c>
      <c r="AB33" s="364" t="str">
        <f t="shared" si="8"/>
        <v/>
      </c>
      <c r="AC33" s="362" t="s">
        <v>420</v>
      </c>
      <c r="AD33" s="366"/>
      <c r="AE33" s="295" t="s">
        <v>421</v>
      </c>
      <c r="AF33" s="363">
        <f t="shared" si="9"/>
        <v>0</v>
      </c>
      <c r="AH33" s="364" t="str">
        <f t="shared" si="10"/>
        <v/>
      </c>
      <c r="AI33" s="361" t="s">
        <v>406</v>
      </c>
      <c r="AJ33" s="364" t="str">
        <f t="shared" si="0"/>
        <v/>
      </c>
      <c r="AK33" s="362" t="s">
        <v>420</v>
      </c>
      <c r="AL33" s="366"/>
      <c r="AM33" s="295" t="s">
        <v>421</v>
      </c>
      <c r="AN33" s="363">
        <f t="shared" si="11"/>
        <v>0</v>
      </c>
      <c r="AP33" s="363">
        <f t="shared" si="12"/>
        <v>0</v>
      </c>
      <c r="AQ33" s="363">
        <f t="shared" si="13"/>
        <v>0</v>
      </c>
    </row>
    <row r="34" spans="2:43" ht="16.5" customHeight="1">
      <c r="B34" s="358"/>
      <c r="C34" s="359" t="s">
        <v>419</v>
      </c>
      <c r="D34" s="360"/>
      <c r="E34" s="361" t="s">
        <v>406</v>
      </c>
      <c r="F34" s="360"/>
      <c r="G34" s="362" t="s">
        <v>420</v>
      </c>
      <c r="H34" s="360"/>
      <c r="I34" s="295" t="s">
        <v>421</v>
      </c>
      <c r="J34" s="358"/>
      <c r="L34" s="363">
        <f t="shared" si="14"/>
        <v>0</v>
      </c>
      <c r="N34" s="364" t="str">
        <f t="shared" si="1"/>
        <v/>
      </c>
      <c r="O34" s="361" t="s">
        <v>406</v>
      </c>
      <c r="P34" s="364" t="str">
        <f t="shared" si="2"/>
        <v/>
      </c>
      <c r="R34" s="364" t="str">
        <f t="shared" si="3"/>
        <v/>
      </c>
      <c r="S34" s="361" t="s">
        <v>406</v>
      </c>
      <c r="T34" s="364" t="str">
        <f t="shared" si="4"/>
        <v/>
      </c>
      <c r="U34" s="362" t="s">
        <v>420</v>
      </c>
      <c r="V34" s="365" t="str">
        <f t="shared" si="5"/>
        <v/>
      </c>
      <c r="W34" s="295" t="s">
        <v>421</v>
      </c>
      <c r="X34" s="363">
        <f t="shared" si="6"/>
        <v>0</v>
      </c>
      <c r="Z34" s="364" t="str">
        <f t="shared" si="7"/>
        <v/>
      </c>
      <c r="AA34" s="361" t="s">
        <v>406</v>
      </c>
      <c r="AB34" s="364" t="str">
        <f t="shared" si="8"/>
        <v/>
      </c>
      <c r="AC34" s="362" t="s">
        <v>420</v>
      </c>
      <c r="AD34" s="366"/>
      <c r="AE34" s="295" t="s">
        <v>421</v>
      </c>
      <c r="AF34" s="363">
        <f t="shared" si="9"/>
        <v>0</v>
      </c>
      <c r="AH34" s="364" t="str">
        <f t="shared" si="10"/>
        <v/>
      </c>
      <c r="AI34" s="361" t="s">
        <v>406</v>
      </c>
      <c r="AJ34" s="364" t="str">
        <f t="shared" si="0"/>
        <v/>
      </c>
      <c r="AK34" s="362" t="s">
        <v>420</v>
      </c>
      <c r="AL34" s="366"/>
      <c r="AM34" s="295" t="s">
        <v>421</v>
      </c>
      <c r="AN34" s="363">
        <f t="shared" si="11"/>
        <v>0</v>
      </c>
      <c r="AP34" s="363">
        <f t="shared" si="12"/>
        <v>0</v>
      </c>
      <c r="AQ34" s="363">
        <f t="shared" si="13"/>
        <v>0</v>
      </c>
    </row>
    <row r="35" spans="2:43" ht="16.5" customHeight="1">
      <c r="B35" s="358"/>
      <c r="C35" s="359" t="s">
        <v>419</v>
      </c>
      <c r="D35" s="360"/>
      <c r="E35" s="361" t="s">
        <v>406</v>
      </c>
      <c r="F35" s="360"/>
      <c r="G35" s="362" t="s">
        <v>420</v>
      </c>
      <c r="H35" s="360"/>
      <c r="I35" s="295" t="s">
        <v>421</v>
      </c>
      <c r="J35" s="358"/>
      <c r="L35" s="363">
        <f t="shared" si="14"/>
        <v>0</v>
      </c>
      <c r="N35" s="364" t="str">
        <f t="shared" si="1"/>
        <v/>
      </c>
      <c r="O35" s="361" t="s">
        <v>406</v>
      </c>
      <c r="P35" s="364" t="str">
        <f t="shared" si="2"/>
        <v/>
      </c>
      <c r="R35" s="364" t="str">
        <f t="shared" si="3"/>
        <v/>
      </c>
      <c r="S35" s="361" t="s">
        <v>406</v>
      </c>
      <c r="T35" s="364" t="str">
        <f t="shared" si="4"/>
        <v/>
      </c>
      <c r="U35" s="362" t="s">
        <v>420</v>
      </c>
      <c r="V35" s="365" t="str">
        <f t="shared" si="5"/>
        <v/>
      </c>
      <c r="W35" s="295" t="s">
        <v>421</v>
      </c>
      <c r="X35" s="363">
        <f t="shared" si="6"/>
        <v>0</v>
      </c>
      <c r="Z35" s="364" t="str">
        <f t="shared" si="7"/>
        <v/>
      </c>
      <c r="AA35" s="361" t="s">
        <v>406</v>
      </c>
      <c r="AB35" s="364" t="str">
        <f t="shared" si="8"/>
        <v/>
      </c>
      <c r="AC35" s="362" t="s">
        <v>420</v>
      </c>
      <c r="AD35" s="366"/>
      <c r="AE35" s="295" t="s">
        <v>421</v>
      </c>
      <c r="AF35" s="363">
        <f t="shared" si="9"/>
        <v>0</v>
      </c>
      <c r="AH35" s="364" t="str">
        <f t="shared" si="10"/>
        <v/>
      </c>
      <c r="AI35" s="361" t="s">
        <v>406</v>
      </c>
      <c r="AJ35" s="364" t="str">
        <f t="shared" si="0"/>
        <v/>
      </c>
      <c r="AK35" s="362" t="s">
        <v>420</v>
      </c>
      <c r="AL35" s="366"/>
      <c r="AM35" s="295" t="s">
        <v>421</v>
      </c>
      <c r="AN35" s="363">
        <f t="shared" si="11"/>
        <v>0</v>
      </c>
      <c r="AP35" s="363">
        <f t="shared" si="12"/>
        <v>0</v>
      </c>
      <c r="AQ35" s="363">
        <f t="shared" si="13"/>
        <v>0</v>
      </c>
    </row>
    <row r="36" spans="2:43" ht="16.5" customHeight="1">
      <c r="B36" s="358"/>
      <c r="C36" s="359" t="s">
        <v>419</v>
      </c>
      <c r="D36" s="360"/>
      <c r="E36" s="361" t="s">
        <v>406</v>
      </c>
      <c r="F36" s="360"/>
      <c r="G36" s="362" t="s">
        <v>420</v>
      </c>
      <c r="H36" s="360"/>
      <c r="I36" s="295" t="s">
        <v>421</v>
      </c>
      <c r="J36" s="358"/>
      <c r="L36" s="363">
        <f t="shared" si="14"/>
        <v>0</v>
      </c>
      <c r="N36" s="364" t="str">
        <f t="shared" si="1"/>
        <v/>
      </c>
      <c r="O36" s="361" t="s">
        <v>406</v>
      </c>
      <c r="P36" s="364" t="str">
        <f t="shared" si="2"/>
        <v/>
      </c>
      <c r="R36" s="364" t="str">
        <f t="shared" si="3"/>
        <v/>
      </c>
      <c r="S36" s="361" t="s">
        <v>406</v>
      </c>
      <c r="T36" s="364" t="str">
        <f t="shared" si="4"/>
        <v/>
      </c>
      <c r="U36" s="362" t="s">
        <v>420</v>
      </c>
      <c r="V36" s="365" t="str">
        <f t="shared" si="5"/>
        <v/>
      </c>
      <c r="W36" s="295" t="s">
        <v>421</v>
      </c>
      <c r="X36" s="363">
        <f t="shared" si="6"/>
        <v>0</v>
      </c>
      <c r="Z36" s="364" t="str">
        <f t="shared" si="7"/>
        <v/>
      </c>
      <c r="AA36" s="361" t="s">
        <v>406</v>
      </c>
      <c r="AB36" s="364" t="str">
        <f t="shared" si="8"/>
        <v/>
      </c>
      <c r="AC36" s="362" t="s">
        <v>420</v>
      </c>
      <c r="AD36" s="366"/>
      <c r="AE36" s="295" t="s">
        <v>421</v>
      </c>
      <c r="AF36" s="363">
        <f t="shared" si="9"/>
        <v>0</v>
      </c>
      <c r="AH36" s="364" t="str">
        <f t="shared" si="10"/>
        <v/>
      </c>
      <c r="AI36" s="361" t="s">
        <v>406</v>
      </c>
      <c r="AJ36" s="364" t="str">
        <f t="shared" si="0"/>
        <v/>
      </c>
      <c r="AK36" s="362" t="s">
        <v>420</v>
      </c>
      <c r="AL36" s="366"/>
      <c r="AM36" s="295" t="s">
        <v>421</v>
      </c>
      <c r="AN36" s="363">
        <f t="shared" si="11"/>
        <v>0</v>
      </c>
      <c r="AP36" s="363">
        <f t="shared" si="12"/>
        <v>0</v>
      </c>
      <c r="AQ36" s="363">
        <f t="shared" si="13"/>
        <v>0</v>
      </c>
    </row>
    <row r="37" spans="2:43" s="373" customFormat="1" ht="16.5" customHeight="1">
      <c r="B37" s="358"/>
      <c r="C37" s="369" t="s">
        <v>419</v>
      </c>
      <c r="D37" s="360"/>
      <c r="E37" s="370" t="s">
        <v>406</v>
      </c>
      <c r="F37" s="360"/>
      <c r="G37" s="371" t="s">
        <v>420</v>
      </c>
      <c r="H37" s="360"/>
      <c r="I37" s="372" t="s">
        <v>421</v>
      </c>
      <c r="J37" s="358"/>
      <c r="L37" s="363">
        <f t="shared" si="14"/>
        <v>0</v>
      </c>
      <c r="N37" s="364" t="str">
        <f t="shared" si="1"/>
        <v/>
      </c>
      <c r="O37" s="370" t="s">
        <v>406</v>
      </c>
      <c r="P37" s="364" t="str">
        <f t="shared" si="2"/>
        <v/>
      </c>
      <c r="R37" s="364" t="str">
        <f t="shared" si="3"/>
        <v/>
      </c>
      <c r="S37" s="370" t="s">
        <v>406</v>
      </c>
      <c r="T37" s="364" t="str">
        <f t="shared" si="4"/>
        <v/>
      </c>
      <c r="U37" s="371" t="s">
        <v>420</v>
      </c>
      <c r="V37" s="365" t="str">
        <f t="shared" si="5"/>
        <v/>
      </c>
      <c r="W37" s="372" t="s">
        <v>421</v>
      </c>
      <c r="X37" s="363">
        <f t="shared" si="6"/>
        <v>0</v>
      </c>
      <c r="Z37" s="364" t="str">
        <f t="shared" si="7"/>
        <v/>
      </c>
      <c r="AA37" s="370" t="s">
        <v>406</v>
      </c>
      <c r="AB37" s="364" t="str">
        <f t="shared" si="8"/>
        <v/>
      </c>
      <c r="AC37" s="371" t="s">
        <v>420</v>
      </c>
      <c r="AD37" s="366"/>
      <c r="AE37" s="372" t="s">
        <v>421</v>
      </c>
      <c r="AF37" s="363">
        <f t="shared" si="9"/>
        <v>0</v>
      </c>
      <c r="AH37" s="364" t="str">
        <f t="shared" si="10"/>
        <v/>
      </c>
      <c r="AI37" s="370" t="s">
        <v>406</v>
      </c>
      <c r="AJ37" s="364" t="str">
        <f t="shared" si="0"/>
        <v/>
      </c>
      <c r="AK37" s="371" t="s">
        <v>420</v>
      </c>
      <c r="AL37" s="366"/>
      <c r="AM37" s="372" t="s">
        <v>421</v>
      </c>
      <c r="AN37" s="363">
        <f t="shared" si="11"/>
        <v>0</v>
      </c>
      <c r="AP37" s="363">
        <f t="shared" si="12"/>
        <v>0</v>
      </c>
      <c r="AQ37" s="363">
        <f t="shared" si="13"/>
        <v>0</v>
      </c>
    </row>
    <row r="38" spans="2:43" s="373" customFormat="1" ht="16.5" customHeight="1">
      <c r="B38" s="358"/>
      <c r="C38" s="369" t="s">
        <v>419</v>
      </c>
      <c r="D38" s="360"/>
      <c r="E38" s="370" t="s">
        <v>406</v>
      </c>
      <c r="F38" s="360"/>
      <c r="G38" s="371" t="s">
        <v>420</v>
      </c>
      <c r="H38" s="360"/>
      <c r="I38" s="372" t="s">
        <v>421</v>
      </c>
      <c r="J38" s="358"/>
      <c r="L38" s="363">
        <f t="shared" si="14"/>
        <v>0</v>
      </c>
      <c r="N38" s="364" t="str">
        <f t="shared" si="1"/>
        <v/>
      </c>
      <c r="O38" s="370" t="s">
        <v>406</v>
      </c>
      <c r="P38" s="364" t="str">
        <f t="shared" si="2"/>
        <v/>
      </c>
      <c r="R38" s="364" t="str">
        <f t="shared" si="3"/>
        <v/>
      </c>
      <c r="S38" s="370" t="s">
        <v>406</v>
      </c>
      <c r="T38" s="364" t="str">
        <f t="shared" si="4"/>
        <v/>
      </c>
      <c r="U38" s="371" t="s">
        <v>420</v>
      </c>
      <c r="V38" s="365" t="str">
        <f t="shared" si="5"/>
        <v/>
      </c>
      <c r="W38" s="372" t="s">
        <v>421</v>
      </c>
      <c r="X38" s="363">
        <f t="shared" si="6"/>
        <v>0</v>
      </c>
      <c r="Z38" s="364" t="str">
        <f t="shared" si="7"/>
        <v/>
      </c>
      <c r="AA38" s="370" t="s">
        <v>406</v>
      </c>
      <c r="AB38" s="364" t="str">
        <f t="shared" si="8"/>
        <v/>
      </c>
      <c r="AC38" s="371" t="s">
        <v>420</v>
      </c>
      <c r="AD38" s="366"/>
      <c r="AE38" s="372" t="s">
        <v>421</v>
      </c>
      <c r="AF38" s="363">
        <f t="shared" si="9"/>
        <v>0</v>
      </c>
      <c r="AH38" s="364" t="str">
        <f t="shared" si="10"/>
        <v/>
      </c>
      <c r="AI38" s="370" t="s">
        <v>406</v>
      </c>
      <c r="AJ38" s="364" t="str">
        <f t="shared" si="0"/>
        <v/>
      </c>
      <c r="AK38" s="371" t="s">
        <v>420</v>
      </c>
      <c r="AL38" s="366"/>
      <c r="AM38" s="372" t="s">
        <v>421</v>
      </c>
      <c r="AN38" s="363">
        <f t="shared" si="11"/>
        <v>0</v>
      </c>
      <c r="AP38" s="363">
        <f t="shared" si="12"/>
        <v>0</v>
      </c>
      <c r="AQ38" s="363">
        <f t="shared" si="13"/>
        <v>0</v>
      </c>
    </row>
    <row r="39" spans="2:43" s="373" customFormat="1" ht="16.5" customHeight="1">
      <c r="B39" s="358"/>
      <c r="C39" s="369" t="s">
        <v>419</v>
      </c>
      <c r="D39" s="360"/>
      <c r="E39" s="370" t="s">
        <v>406</v>
      </c>
      <c r="F39" s="360"/>
      <c r="G39" s="371" t="s">
        <v>420</v>
      </c>
      <c r="H39" s="360"/>
      <c r="I39" s="372" t="s">
        <v>421</v>
      </c>
      <c r="J39" s="358"/>
      <c r="L39" s="363">
        <f t="shared" si="14"/>
        <v>0</v>
      </c>
      <c r="N39" s="364" t="str">
        <f t="shared" si="1"/>
        <v/>
      </c>
      <c r="O39" s="370" t="s">
        <v>406</v>
      </c>
      <c r="P39" s="364" t="str">
        <f t="shared" si="2"/>
        <v/>
      </c>
      <c r="R39" s="364" t="str">
        <f t="shared" si="3"/>
        <v/>
      </c>
      <c r="S39" s="370" t="s">
        <v>406</v>
      </c>
      <c r="T39" s="364" t="str">
        <f t="shared" si="4"/>
        <v/>
      </c>
      <c r="U39" s="371" t="s">
        <v>420</v>
      </c>
      <c r="V39" s="365" t="str">
        <f t="shared" si="5"/>
        <v/>
      </c>
      <c r="W39" s="372" t="s">
        <v>421</v>
      </c>
      <c r="X39" s="363">
        <f t="shared" si="6"/>
        <v>0</v>
      </c>
      <c r="Z39" s="364" t="str">
        <f t="shared" si="7"/>
        <v/>
      </c>
      <c r="AA39" s="370" t="s">
        <v>406</v>
      </c>
      <c r="AB39" s="364" t="str">
        <f t="shared" si="8"/>
        <v/>
      </c>
      <c r="AC39" s="371" t="s">
        <v>420</v>
      </c>
      <c r="AD39" s="366"/>
      <c r="AE39" s="372" t="s">
        <v>421</v>
      </c>
      <c r="AF39" s="363">
        <f t="shared" si="9"/>
        <v>0</v>
      </c>
      <c r="AH39" s="364" t="str">
        <f t="shared" si="10"/>
        <v/>
      </c>
      <c r="AI39" s="370" t="s">
        <v>406</v>
      </c>
      <c r="AJ39" s="364" t="str">
        <f t="shared" si="0"/>
        <v/>
      </c>
      <c r="AK39" s="371" t="s">
        <v>420</v>
      </c>
      <c r="AL39" s="366"/>
      <c r="AM39" s="372" t="s">
        <v>421</v>
      </c>
      <c r="AN39" s="363">
        <f t="shared" si="11"/>
        <v>0</v>
      </c>
      <c r="AP39" s="363">
        <f t="shared" si="12"/>
        <v>0</v>
      </c>
      <c r="AQ39" s="363">
        <f t="shared" si="13"/>
        <v>0</v>
      </c>
    </row>
    <row r="40" spans="2:43" s="373" customFormat="1" ht="16.5" customHeight="1">
      <c r="B40" s="358"/>
      <c r="C40" s="369" t="s">
        <v>419</v>
      </c>
      <c r="D40" s="360"/>
      <c r="E40" s="370" t="s">
        <v>406</v>
      </c>
      <c r="F40" s="360"/>
      <c r="G40" s="371" t="s">
        <v>420</v>
      </c>
      <c r="H40" s="360"/>
      <c r="I40" s="372" t="s">
        <v>421</v>
      </c>
      <c r="J40" s="358"/>
      <c r="L40" s="363">
        <f>IF(OR(D40="",F40=""),0,(IF(D40&gt;F40,1,0)-D40+F40-H40)*24)</f>
        <v>0</v>
      </c>
      <c r="N40" s="364" t="str">
        <f t="shared" si="1"/>
        <v/>
      </c>
      <c r="O40" s="370" t="s">
        <v>406</v>
      </c>
      <c r="P40" s="364" t="str">
        <f t="shared" si="2"/>
        <v/>
      </c>
      <c r="R40" s="364" t="str">
        <f>IF(OR(D40="",D40&lt;N40,P40&lt;=D40),"",D40)</f>
        <v/>
      </c>
      <c r="S40" s="370" t="s">
        <v>406</v>
      </c>
      <c r="T40" s="364" t="str">
        <f>IF(R40="","",IF(D40&lt;F40,IF(F40&lt;=P40,F40,P40),P40))</f>
        <v/>
      </c>
      <c r="U40" s="371" t="s">
        <v>420</v>
      </c>
      <c r="V40" s="365" t="str">
        <f t="shared" si="5"/>
        <v/>
      </c>
      <c r="W40" s="372" t="s">
        <v>421</v>
      </c>
      <c r="X40" s="363">
        <f t="shared" si="6"/>
        <v>0</v>
      </c>
      <c r="Z40" s="364" t="str">
        <f>IF(OR(D40="",AND(D40&lt;F40,N40&lt;=D40,D40&lt;=P40,N40&lt;=F40,F40&lt;=P40),J40="宿直"),"",IF(D40&lt;F40,IF(AND(D40&lt;P40,P40&lt;F40),P40,D40),IF(D40&lt;P40,P40,D40)))</f>
        <v/>
      </c>
      <c r="AA40" s="370" t="s">
        <v>406</v>
      </c>
      <c r="AB40" s="364" t="str">
        <f>IF(Z40="","",IF(D40&lt;F40,IF(P40&lt;F40,F40,IF(F40&lt;N40,F40,N40)),IF(F40&lt;N40,F40,N40)))</f>
        <v/>
      </c>
      <c r="AC40" s="371" t="s">
        <v>420</v>
      </c>
      <c r="AD40" s="366"/>
      <c r="AE40" s="372" t="s">
        <v>421</v>
      </c>
      <c r="AF40" s="363">
        <f>IF(Z40="",0,(IF(Z40&gt;AB40,1,0)-Z40+AB40-AD40)*24)</f>
        <v>0</v>
      </c>
      <c r="AH40" s="364" t="str">
        <f>IF(OR(AND(D40&lt;F40,D40&lt;N40),AND(D40&gt;F40,F40&gt;N40)),N40,"")</f>
        <v/>
      </c>
      <c r="AI40" s="370" t="s">
        <v>406</v>
      </c>
      <c r="AJ40" s="364" t="str">
        <f>IF(AH40="","",F40)</f>
        <v/>
      </c>
      <c r="AK40" s="371" t="s">
        <v>420</v>
      </c>
      <c r="AL40" s="366"/>
      <c r="AM40" s="372" t="s">
        <v>421</v>
      </c>
      <c r="AN40" s="363">
        <f>IF(AH40="",0,(IF(AH40&gt;AJ40,1,0)-AH40+AJ40-AL40)*24)</f>
        <v>0</v>
      </c>
      <c r="AP40" s="363">
        <f>X40+AN40</f>
        <v>0</v>
      </c>
      <c r="AQ40" s="363">
        <f>IF(X40&lt;6,X40,IF(X40&lt;8,X40+0.75,X40+1))+IF(AN40&lt;6,AN40,IF(AN40&lt;8,AN40+0.75,AN40+1))</f>
        <v>0</v>
      </c>
    </row>
    <row r="41" spans="2:43" s="373" customFormat="1" ht="16.5" customHeight="1">
      <c r="B41" s="358"/>
      <c r="C41" s="369" t="s">
        <v>419</v>
      </c>
      <c r="D41" s="360"/>
      <c r="E41" s="370" t="s">
        <v>406</v>
      </c>
      <c r="F41" s="360"/>
      <c r="G41" s="371" t="s">
        <v>420</v>
      </c>
      <c r="H41" s="360"/>
      <c r="I41" s="372" t="s">
        <v>421</v>
      </c>
      <c r="J41" s="358"/>
      <c r="L41" s="363">
        <f>IF(OR(D41="",F41=""),0,(IF(D41&gt;F41,1,0)-D41+F41-H41)*24)</f>
        <v>0</v>
      </c>
      <c r="N41" s="364" t="str">
        <f t="shared" si="1"/>
        <v/>
      </c>
      <c r="O41" s="370" t="s">
        <v>406</v>
      </c>
      <c r="P41" s="364" t="str">
        <f t="shared" si="2"/>
        <v/>
      </c>
      <c r="R41" s="364" t="str">
        <f>IF(OR(D41="",D41&lt;N41,P41&lt;=D41),"",D41)</f>
        <v/>
      </c>
      <c r="S41" s="370" t="s">
        <v>406</v>
      </c>
      <c r="T41" s="364" t="str">
        <f>IF(R41="","",IF(D41&lt;F41,IF(F41&lt;=P41,F41,P41),P41))</f>
        <v/>
      </c>
      <c r="U41" s="371" t="s">
        <v>420</v>
      </c>
      <c r="V41" s="365" t="str">
        <f t="shared" si="5"/>
        <v/>
      </c>
      <c r="W41" s="372" t="s">
        <v>421</v>
      </c>
      <c r="X41" s="363">
        <f t="shared" si="6"/>
        <v>0</v>
      </c>
      <c r="Z41" s="364" t="str">
        <f>IF(OR(D41="",AND(D41&lt;F41,N41&lt;=D41,D41&lt;=P41,N41&lt;=F41,F41&lt;=P41),J41="宿直"),"",IF(D41&lt;F41,IF(AND(D41&lt;P41,P41&lt;F41),P41,D41),IF(D41&lt;P41,P41,D41)))</f>
        <v/>
      </c>
      <c r="AA41" s="370" t="s">
        <v>406</v>
      </c>
      <c r="AB41" s="364" t="str">
        <f>IF(Z41="","",IF(D41&lt;F41,IF(P41&lt;F41,F41,IF(F41&lt;N41,F41,N41)),IF(F41&lt;N41,F41,N41)))</f>
        <v/>
      </c>
      <c r="AC41" s="371" t="s">
        <v>420</v>
      </c>
      <c r="AD41" s="366"/>
      <c r="AE41" s="372" t="s">
        <v>421</v>
      </c>
      <c r="AF41" s="363">
        <f>IF(Z41="",0,(IF(Z41&gt;AB41,1,0)-Z41+AB41-AD41)*24)</f>
        <v>0</v>
      </c>
      <c r="AH41" s="364" t="str">
        <f>IF(OR(AND(D41&lt;F41,D41&lt;N41),AND(D41&gt;F41,F41&gt;N41)),N41,"")</f>
        <v/>
      </c>
      <c r="AI41" s="370" t="s">
        <v>406</v>
      </c>
      <c r="AJ41" s="364" t="str">
        <f>IF(AH41="","",F41)</f>
        <v/>
      </c>
      <c r="AK41" s="371" t="s">
        <v>420</v>
      </c>
      <c r="AL41" s="366"/>
      <c r="AM41" s="372" t="s">
        <v>421</v>
      </c>
      <c r="AN41" s="363">
        <f>IF(AH41="",0,(IF(AH41&gt;AJ41,1,0)-AH41+AJ41-AL41)*24)</f>
        <v>0</v>
      </c>
      <c r="AP41" s="363">
        <f>X41+AN41</f>
        <v>0</v>
      </c>
      <c r="AQ41" s="363">
        <f>IF(X41&lt;6,X41,IF(X41&lt;8,X41+0.75,X41+1))+IF(AN41&lt;6,AN41,IF(AN41&lt;8,AN41+0.75,AN41+1))</f>
        <v>0</v>
      </c>
    </row>
    <row r="42" spans="2:43" s="373" customFormat="1" ht="16.5" customHeight="1">
      <c r="B42" s="358"/>
      <c r="C42" s="369" t="s">
        <v>419</v>
      </c>
      <c r="D42" s="360"/>
      <c r="E42" s="370" t="s">
        <v>406</v>
      </c>
      <c r="F42" s="360"/>
      <c r="G42" s="371" t="s">
        <v>420</v>
      </c>
      <c r="H42" s="360"/>
      <c r="I42" s="372" t="s">
        <v>421</v>
      </c>
      <c r="J42" s="358"/>
      <c r="L42" s="363">
        <f>IF(OR(D42="",F42=""),0,(IF(D42&gt;F42,1,0)-D42+F42-H42)*24)</f>
        <v>0</v>
      </c>
      <c r="N42" s="364" t="str">
        <f t="shared" si="1"/>
        <v/>
      </c>
      <c r="O42" s="370" t="s">
        <v>406</v>
      </c>
      <c r="P42" s="364" t="str">
        <f t="shared" si="2"/>
        <v/>
      </c>
      <c r="R42" s="364" t="str">
        <f>IF(OR(D42="",D42&lt;N42,P42&lt;=D42),"",D42)</f>
        <v/>
      </c>
      <c r="S42" s="370" t="s">
        <v>406</v>
      </c>
      <c r="T42" s="364" t="str">
        <f>IF(R42="","",IF(D42&lt;F42,IF(F42&lt;=P42,F42,P42),P42))</f>
        <v/>
      </c>
      <c r="U42" s="371" t="s">
        <v>420</v>
      </c>
      <c r="V42" s="365" t="str">
        <f t="shared" si="5"/>
        <v/>
      </c>
      <c r="W42" s="372" t="s">
        <v>421</v>
      </c>
      <c r="X42" s="363">
        <f t="shared" si="6"/>
        <v>0</v>
      </c>
      <c r="Z42" s="364" t="str">
        <f>IF(OR(D42="",AND(D42&lt;F42,N42&lt;=D42,D42&lt;=P42,N42&lt;=F42,F42&lt;=P42),J42="宿直"),"",IF(D42&lt;F42,IF(AND(D42&lt;P42,P42&lt;F42),P42,D42),IF(D42&lt;P42,P42,D42)))</f>
        <v/>
      </c>
      <c r="AA42" s="370" t="s">
        <v>406</v>
      </c>
      <c r="AB42" s="364" t="str">
        <f>IF(Z42="","",IF(D42&lt;F42,IF(P42&lt;F42,F42,IF(F42&lt;N42,F42,N42)),IF(F42&lt;N42,F42,N42)))</f>
        <v/>
      </c>
      <c r="AC42" s="371" t="s">
        <v>420</v>
      </c>
      <c r="AD42" s="366"/>
      <c r="AE42" s="372" t="s">
        <v>421</v>
      </c>
      <c r="AF42" s="363">
        <f>IF(Z42="",0,(IF(Z42&gt;AB42,1,0)-Z42+AB42-AD42)*24)</f>
        <v>0</v>
      </c>
      <c r="AH42" s="364" t="str">
        <f>IF(OR(AND(D42&lt;F42,D42&lt;N42),AND(D42&gt;F42,F42&gt;N42)),N42,"")</f>
        <v/>
      </c>
      <c r="AI42" s="370" t="s">
        <v>406</v>
      </c>
      <c r="AJ42" s="364" t="str">
        <f>IF(AH42="","",F42)</f>
        <v/>
      </c>
      <c r="AK42" s="371" t="s">
        <v>420</v>
      </c>
      <c r="AL42" s="366"/>
      <c r="AM42" s="372" t="s">
        <v>421</v>
      </c>
      <c r="AN42" s="363">
        <f>IF(AH42="",0,(IF(AH42&gt;AJ42,1,0)-AH42+AJ42-AL42)*24)</f>
        <v>0</v>
      </c>
      <c r="AP42" s="363">
        <f>X42+AN42</f>
        <v>0</v>
      </c>
      <c r="AQ42" s="363">
        <f>IF(X42&lt;6,X42,IF(X42&lt;8,X42+0.75,X42+1))+IF(AN42&lt;6,AN42,IF(AN42&lt;8,AN42+0.75,AN42+1))</f>
        <v>0</v>
      </c>
    </row>
    <row r="43" spans="2:43" s="373" customFormat="1" ht="16.5" customHeight="1">
      <c r="B43" s="358"/>
      <c r="C43" s="369" t="s">
        <v>419</v>
      </c>
      <c r="D43" s="360"/>
      <c r="E43" s="370" t="s">
        <v>406</v>
      </c>
      <c r="F43" s="360"/>
      <c r="G43" s="371" t="s">
        <v>420</v>
      </c>
      <c r="H43" s="360"/>
      <c r="I43" s="372" t="s">
        <v>421</v>
      </c>
      <c r="J43" s="358"/>
      <c r="L43" s="363">
        <f t="shared" si="14"/>
        <v>0</v>
      </c>
      <c r="N43" s="364" t="str">
        <f t="shared" si="1"/>
        <v/>
      </c>
      <c r="O43" s="370" t="s">
        <v>406</v>
      </c>
      <c r="P43" s="364" t="str">
        <f t="shared" si="2"/>
        <v/>
      </c>
      <c r="R43" s="364" t="str">
        <f t="shared" si="3"/>
        <v/>
      </c>
      <c r="S43" s="370" t="s">
        <v>406</v>
      </c>
      <c r="T43" s="364" t="str">
        <f t="shared" si="4"/>
        <v/>
      </c>
      <c r="U43" s="371" t="s">
        <v>420</v>
      </c>
      <c r="V43" s="365" t="str">
        <f t="shared" si="5"/>
        <v/>
      </c>
      <c r="W43" s="372" t="s">
        <v>421</v>
      </c>
      <c r="X43" s="363">
        <f t="shared" si="6"/>
        <v>0</v>
      </c>
      <c r="Z43" s="364" t="str">
        <f t="shared" si="7"/>
        <v/>
      </c>
      <c r="AA43" s="370" t="s">
        <v>406</v>
      </c>
      <c r="AB43" s="364" t="str">
        <f t="shared" si="8"/>
        <v/>
      </c>
      <c r="AC43" s="371" t="s">
        <v>420</v>
      </c>
      <c r="AD43" s="366"/>
      <c r="AE43" s="372" t="s">
        <v>421</v>
      </c>
      <c r="AF43" s="363">
        <f t="shared" si="9"/>
        <v>0</v>
      </c>
      <c r="AH43" s="364" t="str">
        <f t="shared" si="10"/>
        <v/>
      </c>
      <c r="AI43" s="370" t="s">
        <v>406</v>
      </c>
      <c r="AJ43" s="364" t="str">
        <f t="shared" si="0"/>
        <v/>
      </c>
      <c r="AK43" s="371" t="s">
        <v>420</v>
      </c>
      <c r="AL43" s="366"/>
      <c r="AM43" s="372" t="s">
        <v>421</v>
      </c>
      <c r="AN43" s="363">
        <f t="shared" si="11"/>
        <v>0</v>
      </c>
      <c r="AP43" s="363">
        <f t="shared" si="12"/>
        <v>0</v>
      </c>
      <c r="AQ43" s="363">
        <f t="shared" si="13"/>
        <v>0</v>
      </c>
    </row>
    <row r="44" spans="2:43" s="373" customFormat="1" ht="16.5" customHeight="1">
      <c r="B44" s="358"/>
      <c r="C44" s="369" t="s">
        <v>419</v>
      </c>
      <c r="D44" s="360"/>
      <c r="E44" s="370" t="s">
        <v>406</v>
      </c>
      <c r="F44" s="360"/>
      <c r="G44" s="371" t="s">
        <v>420</v>
      </c>
      <c r="H44" s="360"/>
      <c r="I44" s="372" t="s">
        <v>421</v>
      </c>
      <c r="J44" s="358"/>
      <c r="L44" s="363">
        <f t="shared" si="14"/>
        <v>0</v>
      </c>
      <c r="N44" s="364" t="str">
        <f t="shared" si="1"/>
        <v/>
      </c>
      <c r="O44" s="370" t="s">
        <v>406</v>
      </c>
      <c r="P44" s="364" t="str">
        <f t="shared" si="2"/>
        <v/>
      </c>
      <c r="R44" s="364" t="str">
        <f t="shared" si="3"/>
        <v/>
      </c>
      <c r="S44" s="370" t="s">
        <v>406</v>
      </c>
      <c r="T44" s="364" t="str">
        <f t="shared" si="4"/>
        <v/>
      </c>
      <c r="U44" s="371" t="s">
        <v>420</v>
      </c>
      <c r="V44" s="365" t="str">
        <f t="shared" si="5"/>
        <v/>
      </c>
      <c r="W44" s="372" t="s">
        <v>421</v>
      </c>
      <c r="X44" s="363">
        <f t="shared" si="6"/>
        <v>0</v>
      </c>
      <c r="Z44" s="364" t="str">
        <f t="shared" si="7"/>
        <v/>
      </c>
      <c r="AA44" s="370" t="s">
        <v>406</v>
      </c>
      <c r="AB44" s="364" t="str">
        <f t="shared" si="8"/>
        <v/>
      </c>
      <c r="AC44" s="371" t="s">
        <v>420</v>
      </c>
      <c r="AD44" s="366"/>
      <c r="AE44" s="372" t="s">
        <v>421</v>
      </c>
      <c r="AF44" s="363">
        <f t="shared" si="9"/>
        <v>0</v>
      </c>
      <c r="AH44" s="364" t="str">
        <f t="shared" si="10"/>
        <v/>
      </c>
      <c r="AI44" s="370" t="s">
        <v>406</v>
      </c>
      <c r="AJ44" s="364" t="str">
        <f t="shared" si="0"/>
        <v/>
      </c>
      <c r="AK44" s="371" t="s">
        <v>420</v>
      </c>
      <c r="AL44" s="366"/>
      <c r="AM44" s="372" t="s">
        <v>421</v>
      </c>
      <c r="AN44" s="363">
        <f t="shared" si="11"/>
        <v>0</v>
      </c>
      <c r="AP44" s="363">
        <f t="shared" si="12"/>
        <v>0</v>
      </c>
      <c r="AQ44" s="363">
        <f t="shared" si="13"/>
        <v>0</v>
      </c>
    </row>
    <row r="45" spans="2:43" s="373" customFormat="1" ht="16.5" customHeight="1">
      <c r="B45" s="358"/>
      <c r="C45" s="369" t="s">
        <v>419</v>
      </c>
      <c r="D45" s="360"/>
      <c r="E45" s="370" t="s">
        <v>406</v>
      </c>
      <c r="F45" s="360"/>
      <c r="G45" s="371" t="s">
        <v>420</v>
      </c>
      <c r="H45" s="360"/>
      <c r="I45" s="372" t="s">
        <v>421</v>
      </c>
      <c r="J45" s="358"/>
      <c r="L45" s="363">
        <f t="shared" si="14"/>
        <v>0</v>
      </c>
      <c r="N45" s="364" t="str">
        <f t="shared" si="1"/>
        <v/>
      </c>
      <c r="O45" s="370" t="s">
        <v>406</v>
      </c>
      <c r="P45" s="364" t="str">
        <f t="shared" si="2"/>
        <v/>
      </c>
      <c r="R45" s="364" t="str">
        <f t="shared" si="3"/>
        <v/>
      </c>
      <c r="S45" s="370" t="s">
        <v>406</v>
      </c>
      <c r="T45" s="364" t="str">
        <f t="shared" si="4"/>
        <v/>
      </c>
      <c r="U45" s="371" t="s">
        <v>420</v>
      </c>
      <c r="V45" s="365" t="str">
        <f t="shared" si="5"/>
        <v/>
      </c>
      <c r="W45" s="372" t="s">
        <v>421</v>
      </c>
      <c r="X45" s="363">
        <f t="shared" si="6"/>
        <v>0</v>
      </c>
      <c r="Z45" s="364" t="str">
        <f t="shared" si="7"/>
        <v/>
      </c>
      <c r="AA45" s="370" t="s">
        <v>406</v>
      </c>
      <c r="AB45" s="364" t="str">
        <f t="shared" si="8"/>
        <v/>
      </c>
      <c r="AC45" s="371" t="s">
        <v>420</v>
      </c>
      <c r="AD45" s="366"/>
      <c r="AE45" s="372" t="s">
        <v>421</v>
      </c>
      <c r="AF45" s="363">
        <f t="shared" si="9"/>
        <v>0</v>
      </c>
      <c r="AH45" s="364" t="str">
        <f t="shared" si="10"/>
        <v/>
      </c>
      <c r="AI45" s="370" t="s">
        <v>406</v>
      </c>
      <c r="AJ45" s="364" t="str">
        <f t="shared" si="0"/>
        <v/>
      </c>
      <c r="AK45" s="371" t="s">
        <v>420</v>
      </c>
      <c r="AL45" s="366"/>
      <c r="AM45" s="372" t="s">
        <v>421</v>
      </c>
      <c r="AN45" s="363">
        <f t="shared" si="11"/>
        <v>0</v>
      </c>
      <c r="AP45" s="363">
        <f t="shared" si="12"/>
        <v>0</v>
      </c>
      <c r="AQ45" s="363">
        <f t="shared" si="13"/>
        <v>0</v>
      </c>
    </row>
    <row r="46" spans="2:43" s="373" customFormat="1" ht="16.5" customHeight="1">
      <c r="B46" s="358"/>
      <c r="C46" s="369" t="s">
        <v>419</v>
      </c>
      <c r="D46" s="360"/>
      <c r="E46" s="370" t="s">
        <v>406</v>
      </c>
      <c r="F46" s="360"/>
      <c r="G46" s="371" t="s">
        <v>420</v>
      </c>
      <c r="H46" s="360"/>
      <c r="I46" s="372" t="s">
        <v>421</v>
      </c>
      <c r="J46" s="358"/>
      <c r="L46" s="363">
        <f t="shared" si="14"/>
        <v>0</v>
      </c>
      <c r="N46" s="364" t="str">
        <f t="shared" si="1"/>
        <v/>
      </c>
      <c r="O46" s="370" t="s">
        <v>406</v>
      </c>
      <c r="P46" s="364" t="str">
        <f t="shared" si="2"/>
        <v/>
      </c>
      <c r="R46" s="364" t="str">
        <f t="shared" si="3"/>
        <v/>
      </c>
      <c r="S46" s="370" t="s">
        <v>406</v>
      </c>
      <c r="T46" s="364" t="str">
        <f t="shared" si="4"/>
        <v/>
      </c>
      <c r="U46" s="371" t="s">
        <v>420</v>
      </c>
      <c r="V46" s="365" t="str">
        <f t="shared" si="5"/>
        <v/>
      </c>
      <c r="W46" s="372" t="s">
        <v>421</v>
      </c>
      <c r="X46" s="363">
        <f t="shared" si="6"/>
        <v>0</v>
      </c>
      <c r="Z46" s="364" t="str">
        <f t="shared" si="7"/>
        <v/>
      </c>
      <c r="AA46" s="370" t="s">
        <v>406</v>
      </c>
      <c r="AB46" s="364" t="str">
        <f t="shared" si="8"/>
        <v/>
      </c>
      <c r="AC46" s="371" t="s">
        <v>420</v>
      </c>
      <c r="AD46" s="366"/>
      <c r="AE46" s="372" t="s">
        <v>421</v>
      </c>
      <c r="AF46" s="363">
        <f t="shared" si="9"/>
        <v>0</v>
      </c>
      <c r="AH46" s="364" t="str">
        <f t="shared" si="10"/>
        <v/>
      </c>
      <c r="AI46" s="370" t="s">
        <v>406</v>
      </c>
      <c r="AJ46" s="364" t="str">
        <f t="shared" si="0"/>
        <v/>
      </c>
      <c r="AK46" s="371" t="s">
        <v>420</v>
      </c>
      <c r="AL46" s="366"/>
      <c r="AM46" s="372" t="s">
        <v>421</v>
      </c>
      <c r="AN46" s="363">
        <f t="shared" si="11"/>
        <v>0</v>
      </c>
      <c r="AP46" s="363">
        <f t="shared" si="12"/>
        <v>0</v>
      </c>
      <c r="AQ46" s="363">
        <f t="shared" si="13"/>
        <v>0</v>
      </c>
    </row>
    <row r="47" spans="2:43" s="373" customFormat="1" ht="16.5" customHeight="1">
      <c r="B47" s="358"/>
      <c r="C47" s="369" t="s">
        <v>419</v>
      </c>
      <c r="D47" s="360"/>
      <c r="E47" s="370" t="s">
        <v>406</v>
      </c>
      <c r="F47" s="360"/>
      <c r="G47" s="371" t="s">
        <v>420</v>
      </c>
      <c r="H47" s="360"/>
      <c r="I47" s="372" t="s">
        <v>421</v>
      </c>
      <c r="J47" s="358"/>
      <c r="L47" s="363">
        <f t="shared" si="14"/>
        <v>0</v>
      </c>
      <c r="N47" s="364" t="str">
        <f t="shared" si="1"/>
        <v/>
      </c>
      <c r="O47" s="370" t="s">
        <v>406</v>
      </c>
      <c r="P47" s="364" t="str">
        <f t="shared" si="2"/>
        <v/>
      </c>
      <c r="R47" s="364" t="str">
        <f t="shared" si="3"/>
        <v/>
      </c>
      <c r="S47" s="370" t="s">
        <v>406</v>
      </c>
      <c r="T47" s="364" t="str">
        <f t="shared" si="4"/>
        <v/>
      </c>
      <c r="U47" s="371" t="s">
        <v>420</v>
      </c>
      <c r="V47" s="365" t="str">
        <f t="shared" si="5"/>
        <v/>
      </c>
      <c r="W47" s="372" t="s">
        <v>421</v>
      </c>
      <c r="X47" s="363">
        <f t="shared" si="6"/>
        <v>0</v>
      </c>
      <c r="Z47" s="364" t="str">
        <f t="shared" si="7"/>
        <v/>
      </c>
      <c r="AA47" s="370" t="s">
        <v>406</v>
      </c>
      <c r="AB47" s="364" t="str">
        <f t="shared" si="8"/>
        <v/>
      </c>
      <c r="AC47" s="371" t="s">
        <v>420</v>
      </c>
      <c r="AD47" s="366"/>
      <c r="AE47" s="372" t="s">
        <v>421</v>
      </c>
      <c r="AF47" s="363">
        <f t="shared" si="9"/>
        <v>0</v>
      </c>
      <c r="AH47" s="364" t="str">
        <f t="shared" si="10"/>
        <v/>
      </c>
      <c r="AI47" s="370" t="s">
        <v>406</v>
      </c>
      <c r="AJ47" s="364" t="str">
        <f t="shared" si="0"/>
        <v/>
      </c>
      <c r="AK47" s="371" t="s">
        <v>420</v>
      </c>
      <c r="AL47" s="366"/>
      <c r="AM47" s="372" t="s">
        <v>421</v>
      </c>
      <c r="AN47" s="363">
        <f t="shared" si="11"/>
        <v>0</v>
      </c>
      <c r="AP47" s="363">
        <f t="shared" si="12"/>
        <v>0</v>
      </c>
      <c r="AQ47" s="363">
        <f t="shared" si="13"/>
        <v>0</v>
      </c>
    </row>
    <row r="48" spans="2:43" s="373" customFormat="1" ht="16.5" customHeight="1">
      <c r="B48" s="358"/>
      <c r="C48" s="369" t="s">
        <v>419</v>
      </c>
      <c r="D48" s="360"/>
      <c r="E48" s="370" t="s">
        <v>406</v>
      </c>
      <c r="F48" s="360"/>
      <c r="G48" s="371" t="s">
        <v>420</v>
      </c>
      <c r="H48" s="360"/>
      <c r="I48" s="372" t="s">
        <v>421</v>
      </c>
      <c r="J48" s="358"/>
      <c r="L48" s="363">
        <f t="shared" si="14"/>
        <v>0</v>
      </c>
      <c r="N48" s="364" t="str">
        <f t="shared" si="1"/>
        <v/>
      </c>
      <c r="O48" s="370" t="s">
        <v>406</v>
      </c>
      <c r="P48" s="364" t="str">
        <f t="shared" si="2"/>
        <v/>
      </c>
      <c r="R48" s="364" t="str">
        <f t="shared" si="3"/>
        <v/>
      </c>
      <c r="S48" s="370" t="s">
        <v>406</v>
      </c>
      <c r="T48" s="364" t="str">
        <f t="shared" si="4"/>
        <v/>
      </c>
      <c r="U48" s="371" t="s">
        <v>420</v>
      </c>
      <c r="V48" s="365" t="str">
        <f t="shared" si="5"/>
        <v/>
      </c>
      <c r="W48" s="372" t="s">
        <v>421</v>
      </c>
      <c r="X48" s="363">
        <f t="shared" si="6"/>
        <v>0</v>
      </c>
      <c r="Z48" s="364" t="str">
        <f t="shared" si="7"/>
        <v/>
      </c>
      <c r="AA48" s="370" t="s">
        <v>406</v>
      </c>
      <c r="AB48" s="364" t="str">
        <f t="shared" si="8"/>
        <v/>
      </c>
      <c r="AC48" s="371" t="s">
        <v>420</v>
      </c>
      <c r="AD48" s="366"/>
      <c r="AE48" s="372" t="s">
        <v>421</v>
      </c>
      <c r="AF48" s="363">
        <f t="shared" si="9"/>
        <v>0</v>
      </c>
      <c r="AH48" s="364" t="str">
        <f t="shared" si="10"/>
        <v/>
      </c>
      <c r="AI48" s="370" t="s">
        <v>406</v>
      </c>
      <c r="AJ48" s="364" t="str">
        <f t="shared" si="0"/>
        <v/>
      </c>
      <c r="AK48" s="371" t="s">
        <v>420</v>
      </c>
      <c r="AL48" s="366"/>
      <c r="AM48" s="372" t="s">
        <v>421</v>
      </c>
      <c r="AN48" s="363">
        <f t="shared" si="11"/>
        <v>0</v>
      </c>
      <c r="AP48" s="363">
        <f t="shared" si="12"/>
        <v>0</v>
      </c>
      <c r="AQ48" s="363">
        <f t="shared" si="13"/>
        <v>0</v>
      </c>
    </row>
    <row r="49" spans="2:43" s="373" customFormat="1" ht="16.5" customHeight="1">
      <c r="B49" s="358"/>
      <c r="C49" s="369" t="s">
        <v>419</v>
      </c>
      <c r="D49" s="360"/>
      <c r="E49" s="370" t="s">
        <v>406</v>
      </c>
      <c r="F49" s="360"/>
      <c r="G49" s="371" t="s">
        <v>420</v>
      </c>
      <c r="H49" s="360"/>
      <c r="I49" s="372" t="s">
        <v>421</v>
      </c>
      <c r="J49" s="358"/>
      <c r="L49" s="363">
        <f t="shared" si="14"/>
        <v>0</v>
      </c>
      <c r="N49" s="364" t="str">
        <f t="shared" si="1"/>
        <v/>
      </c>
      <c r="O49" s="370" t="s">
        <v>406</v>
      </c>
      <c r="P49" s="364" t="str">
        <f t="shared" si="2"/>
        <v/>
      </c>
      <c r="R49" s="364" t="str">
        <f t="shared" si="3"/>
        <v/>
      </c>
      <c r="S49" s="370" t="s">
        <v>406</v>
      </c>
      <c r="T49" s="364" t="str">
        <f t="shared" si="4"/>
        <v/>
      </c>
      <c r="U49" s="371" t="s">
        <v>420</v>
      </c>
      <c r="V49" s="365" t="str">
        <f t="shared" si="5"/>
        <v/>
      </c>
      <c r="W49" s="372" t="s">
        <v>421</v>
      </c>
      <c r="X49" s="363">
        <f t="shared" si="6"/>
        <v>0</v>
      </c>
      <c r="Z49" s="364" t="str">
        <f t="shared" si="7"/>
        <v/>
      </c>
      <c r="AA49" s="370" t="s">
        <v>406</v>
      </c>
      <c r="AB49" s="364" t="str">
        <f t="shared" si="8"/>
        <v/>
      </c>
      <c r="AC49" s="371" t="s">
        <v>420</v>
      </c>
      <c r="AD49" s="366"/>
      <c r="AE49" s="372" t="s">
        <v>421</v>
      </c>
      <c r="AF49" s="363">
        <f t="shared" si="9"/>
        <v>0</v>
      </c>
      <c r="AH49" s="364" t="str">
        <f t="shared" si="10"/>
        <v/>
      </c>
      <c r="AI49" s="370" t="s">
        <v>406</v>
      </c>
      <c r="AJ49" s="364" t="str">
        <f t="shared" si="0"/>
        <v/>
      </c>
      <c r="AK49" s="371" t="s">
        <v>420</v>
      </c>
      <c r="AL49" s="366"/>
      <c r="AM49" s="372" t="s">
        <v>421</v>
      </c>
      <c r="AN49" s="363">
        <f t="shared" si="11"/>
        <v>0</v>
      </c>
      <c r="AP49" s="363">
        <f t="shared" si="12"/>
        <v>0</v>
      </c>
      <c r="AQ49" s="363">
        <f t="shared" si="13"/>
        <v>0</v>
      </c>
    </row>
    <row r="50" spans="2:43" s="373" customFormat="1" ht="16.5" customHeight="1">
      <c r="B50" s="358"/>
      <c r="C50" s="369" t="s">
        <v>419</v>
      </c>
      <c r="D50" s="360"/>
      <c r="E50" s="370" t="s">
        <v>406</v>
      </c>
      <c r="F50" s="360"/>
      <c r="G50" s="371" t="s">
        <v>420</v>
      </c>
      <c r="H50" s="360"/>
      <c r="I50" s="372" t="s">
        <v>421</v>
      </c>
      <c r="J50" s="358"/>
      <c r="L50" s="363">
        <f t="shared" si="14"/>
        <v>0</v>
      </c>
      <c r="N50" s="364" t="str">
        <f t="shared" si="1"/>
        <v/>
      </c>
      <c r="O50" s="370" t="s">
        <v>406</v>
      </c>
      <c r="P50" s="364" t="str">
        <f t="shared" si="2"/>
        <v/>
      </c>
      <c r="R50" s="364" t="str">
        <f t="shared" si="3"/>
        <v/>
      </c>
      <c r="S50" s="370" t="s">
        <v>406</v>
      </c>
      <c r="T50" s="364" t="str">
        <f t="shared" si="4"/>
        <v/>
      </c>
      <c r="U50" s="371" t="s">
        <v>420</v>
      </c>
      <c r="V50" s="365" t="str">
        <f t="shared" si="5"/>
        <v/>
      </c>
      <c r="W50" s="372" t="s">
        <v>421</v>
      </c>
      <c r="X50" s="363">
        <f t="shared" si="6"/>
        <v>0</v>
      </c>
      <c r="Z50" s="364" t="str">
        <f t="shared" si="7"/>
        <v/>
      </c>
      <c r="AA50" s="370" t="s">
        <v>406</v>
      </c>
      <c r="AB50" s="364" t="str">
        <f t="shared" si="8"/>
        <v/>
      </c>
      <c r="AC50" s="371" t="s">
        <v>420</v>
      </c>
      <c r="AD50" s="366"/>
      <c r="AE50" s="372" t="s">
        <v>421</v>
      </c>
      <c r="AF50" s="363">
        <f t="shared" si="9"/>
        <v>0</v>
      </c>
      <c r="AH50" s="364" t="str">
        <f t="shared" si="10"/>
        <v/>
      </c>
      <c r="AI50" s="370" t="s">
        <v>406</v>
      </c>
      <c r="AJ50" s="364" t="str">
        <f t="shared" si="0"/>
        <v/>
      </c>
      <c r="AK50" s="371" t="s">
        <v>420</v>
      </c>
      <c r="AL50" s="366"/>
      <c r="AM50" s="372" t="s">
        <v>421</v>
      </c>
      <c r="AN50" s="363">
        <f t="shared" si="11"/>
        <v>0</v>
      </c>
      <c r="AP50" s="363">
        <f t="shared" si="12"/>
        <v>0</v>
      </c>
      <c r="AQ50" s="363">
        <f t="shared" si="13"/>
        <v>0</v>
      </c>
    </row>
    <row r="51" spans="2:43" s="373" customFormat="1" ht="16.5" customHeight="1">
      <c r="B51" s="358"/>
      <c r="C51" s="369" t="s">
        <v>419</v>
      </c>
      <c r="D51" s="374"/>
      <c r="E51" s="370" t="s">
        <v>406</v>
      </c>
      <c r="F51" s="374"/>
      <c r="G51" s="371" t="s">
        <v>420</v>
      </c>
      <c r="H51" s="374"/>
      <c r="I51" s="372" t="s">
        <v>421</v>
      </c>
      <c r="J51" s="358"/>
      <c r="L51" s="363">
        <f t="shared" si="14"/>
        <v>0</v>
      </c>
      <c r="N51" s="364" t="str">
        <f t="shared" si="1"/>
        <v/>
      </c>
      <c r="O51" s="370" t="s">
        <v>406</v>
      </c>
      <c r="P51" s="364" t="str">
        <f t="shared" si="2"/>
        <v/>
      </c>
      <c r="R51" s="364" t="str">
        <f t="shared" si="3"/>
        <v/>
      </c>
      <c r="S51" s="370" t="s">
        <v>406</v>
      </c>
      <c r="T51" s="364" t="str">
        <f t="shared" si="4"/>
        <v/>
      </c>
      <c r="U51" s="371" t="s">
        <v>420</v>
      </c>
      <c r="V51" s="365" t="str">
        <f t="shared" si="5"/>
        <v/>
      </c>
      <c r="W51" s="372" t="s">
        <v>421</v>
      </c>
      <c r="X51" s="363">
        <f t="shared" si="6"/>
        <v>0</v>
      </c>
      <c r="Z51" s="364" t="str">
        <f t="shared" si="7"/>
        <v/>
      </c>
      <c r="AA51" s="370" t="s">
        <v>406</v>
      </c>
      <c r="AB51" s="364" t="str">
        <f t="shared" si="8"/>
        <v/>
      </c>
      <c r="AC51" s="371" t="s">
        <v>420</v>
      </c>
      <c r="AD51" s="375"/>
      <c r="AE51" s="372" t="s">
        <v>421</v>
      </c>
      <c r="AF51" s="363">
        <f t="shared" si="9"/>
        <v>0</v>
      </c>
      <c r="AH51" s="364" t="str">
        <f t="shared" si="10"/>
        <v/>
      </c>
      <c r="AI51" s="370" t="s">
        <v>406</v>
      </c>
      <c r="AJ51" s="364" t="str">
        <f t="shared" si="0"/>
        <v/>
      </c>
      <c r="AK51" s="371" t="s">
        <v>420</v>
      </c>
      <c r="AL51" s="366"/>
      <c r="AM51" s="372" t="s">
        <v>421</v>
      </c>
      <c r="AN51" s="363">
        <f t="shared" si="11"/>
        <v>0</v>
      </c>
      <c r="AP51" s="363">
        <f t="shared" si="12"/>
        <v>0</v>
      </c>
      <c r="AQ51" s="363">
        <f t="shared" si="13"/>
        <v>0</v>
      </c>
    </row>
    <row r="52" spans="2:43" s="373" customFormat="1" ht="16.5" customHeight="1">
      <c r="B52" s="358"/>
      <c r="C52" s="369" t="s">
        <v>419</v>
      </c>
      <c r="D52" s="360"/>
      <c r="E52" s="370" t="s">
        <v>406</v>
      </c>
      <c r="F52" s="360"/>
      <c r="G52" s="371" t="s">
        <v>420</v>
      </c>
      <c r="H52" s="360"/>
      <c r="I52" s="372" t="s">
        <v>421</v>
      </c>
      <c r="J52" s="358"/>
      <c r="L52" s="363">
        <f t="shared" si="14"/>
        <v>0</v>
      </c>
      <c r="N52" s="364" t="str">
        <f t="shared" si="1"/>
        <v/>
      </c>
      <c r="O52" s="370" t="s">
        <v>406</v>
      </c>
      <c r="P52" s="364" t="str">
        <f t="shared" si="2"/>
        <v/>
      </c>
      <c r="R52" s="364" t="str">
        <f t="shared" si="3"/>
        <v/>
      </c>
      <c r="S52" s="370" t="s">
        <v>406</v>
      </c>
      <c r="T52" s="364" t="str">
        <f t="shared" si="4"/>
        <v/>
      </c>
      <c r="U52" s="371" t="s">
        <v>420</v>
      </c>
      <c r="V52" s="365" t="str">
        <f t="shared" si="5"/>
        <v/>
      </c>
      <c r="W52" s="372" t="s">
        <v>421</v>
      </c>
      <c r="X52" s="363">
        <f t="shared" si="6"/>
        <v>0</v>
      </c>
      <c r="Z52" s="364" t="str">
        <f t="shared" si="7"/>
        <v/>
      </c>
      <c r="AA52" s="370" t="s">
        <v>406</v>
      </c>
      <c r="AB52" s="364" t="str">
        <f t="shared" si="8"/>
        <v/>
      </c>
      <c r="AC52" s="371" t="s">
        <v>420</v>
      </c>
      <c r="AD52" s="366"/>
      <c r="AE52" s="372" t="s">
        <v>421</v>
      </c>
      <c r="AF52" s="363">
        <f t="shared" si="9"/>
        <v>0</v>
      </c>
      <c r="AH52" s="364" t="str">
        <f t="shared" si="10"/>
        <v/>
      </c>
      <c r="AI52" s="370" t="s">
        <v>406</v>
      </c>
      <c r="AJ52" s="364" t="str">
        <f t="shared" si="0"/>
        <v/>
      </c>
      <c r="AK52" s="371" t="s">
        <v>420</v>
      </c>
      <c r="AL52" s="366"/>
      <c r="AM52" s="372" t="s">
        <v>421</v>
      </c>
      <c r="AN52" s="363">
        <f t="shared" si="11"/>
        <v>0</v>
      </c>
      <c r="AP52" s="363">
        <f t="shared" si="12"/>
        <v>0</v>
      </c>
      <c r="AQ52" s="363">
        <f t="shared" si="13"/>
        <v>0</v>
      </c>
    </row>
    <row r="53" spans="2:43" s="373" customFormat="1" ht="16.5" customHeight="1">
      <c r="B53" s="358"/>
      <c r="C53" s="369" t="s">
        <v>419</v>
      </c>
      <c r="D53" s="360"/>
      <c r="E53" s="370" t="s">
        <v>406</v>
      </c>
      <c r="F53" s="360"/>
      <c r="G53" s="371" t="s">
        <v>420</v>
      </c>
      <c r="H53" s="360"/>
      <c r="I53" s="372" t="s">
        <v>421</v>
      </c>
      <c r="J53" s="358"/>
      <c r="L53" s="363">
        <f t="shared" si="14"/>
        <v>0</v>
      </c>
      <c r="N53" s="364" t="str">
        <f t="shared" si="1"/>
        <v/>
      </c>
      <c r="O53" s="370" t="s">
        <v>406</v>
      </c>
      <c r="P53" s="364" t="str">
        <f t="shared" si="2"/>
        <v/>
      </c>
      <c r="R53" s="364" t="str">
        <f t="shared" si="3"/>
        <v/>
      </c>
      <c r="S53" s="370" t="s">
        <v>406</v>
      </c>
      <c r="T53" s="364" t="str">
        <f t="shared" si="4"/>
        <v/>
      </c>
      <c r="U53" s="371" t="s">
        <v>420</v>
      </c>
      <c r="V53" s="365" t="str">
        <f t="shared" si="5"/>
        <v/>
      </c>
      <c r="W53" s="372" t="s">
        <v>421</v>
      </c>
      <c r="X53" s="363">
        <f t="shared" si="6"/>
        <v>0</v>
      </c>
      <c r="Z53" s="364" t="str">
        <f t="shared" si="7"/>
        <v/>
      </c>
      <c r="AA53" s="370" t="s">
        <v>406</v>
      </c>
      <c r="AB53" s="364" t="str">
        <f t="shared" si="8"/>
        <v/>
      </c>
      <c r="AC53" s="371" t="s">
        <v>420</v>
      </c>
      <c r="AD53" s="366"/>
      <c r="AE53" s="372" t="s">
        <v>421</v>
      </c>
      <c r="AF53" s="363">
        <f t="shared" si="9"/>
        <v>0</v>
      </c>
      <c r="AH53" s="364" t="str">
        <f t="shared" si="10"/>
        <v/>
      </c>
      <c r="AI53" s="370" t="s">
        <v>406</v>
      </c>
      <c r="AJ53" s="364" t="str">
        <f t="shared" si="0"/>
        <v/>
      </c>
      <c r="AK53" s="371" t="s">
        <v>420</v>
      </c>
      <c r="AL53" s="366"/>
      <c r="AM53" s="372" t="s">
        <v>421</v>
      </c>
      <c r="AN53" s="363">
        <f t="shared" si="11"/>
        <v>0</v>
      </c>
      <c r="AP53" s="363">
        <f t="shared" si="12"/>
        <v>0</v>
      </c>
      <c r="AQ53" s="363">
        <f t="shared" si="13"/>
        <v>0</v>
      </c>
    </row>
    <row r="54" spans="2:43" s="373" customFormat="1" ht="16.5" customHeight="1">
      <c r="B54" s="358"/>
      <c r="C54" s="369" t="s">
        <v>419</v>
      </c>
      <c r="D54" s="374"/>
      <c r="E54" s="370" t="s">
        <v>406</v>
      </c>
      <c r="F54" s="374"/>
      <c r="G54" s="371" t="s">
        <v>420</v>
      </c>
      <c r="H54" s="374"/>
      <c r="I54" s="372" t="s">
        <v>421</v>
      </c>
      <c r="J54" s="358"/>
      <c r="L54" s="363">
        <f t="shared" si="14"/>
        <v>0</v>
      </c>
      <c r="N54" s="364" t="str">
        <f t="shared" si="1"/>
        <v/>
      </c>
      <c r="O54" s="370" t="s">
        <v>406</v>
      </c>
      <c r="P54" s="364" t="str">
        <f t="shared" si="2"/>
        <v/>
      </c>
      <c r="R54" s="364" t="str">
        <f t="shared" si="3"/>
        <v/>
      </c>
      <c r="S54" s="370" t="s">
        <v>406</v>
      </c>
      <c r="T54" s="364" t="str">
        <f t="shared" si="4"/>
        <v/>
      </c>
      <c r="U54" s="371" t="s">
        <v>420</v>
      </c>
      <c r="V54" s="365" t="str">
        <f t="shared" si="5"/>
        <v/>
      </c>
      <c r="W54" s="372" t="s">
        <v>421</v>
      </c>
      <c r="X54" s="363">
        <f t="shared" si="6"/>
        <v>0</v>
      </c>
      <c r="Z54" s="364" t="str">
        <f t="shared" si="7"/>
        <v/>
      </c>
      <c r="AA54" s="370" t="s">
        <v>406</v>
      </c>
      <c r="AB54" s="364" t="str">
        <f t="shared" si="8"/>
        <v/>
      </c>
      <c r="AC54" s="371" t="s">
        <v>420</v>
      </c>
      <c r="AD54" s="375"/>
      <c r="AE54" s="372" t="s">
        <v>421</v>
      </c>
      <c r="AF54" s="363">
        <f t="shared" si="9"/>
        <v>0</v>
      </c>
      <c r="AH54" s="364" t="str">
        <f t="shared" si="10"/>
        <v/>
      </c>
      <c r="AI54" s="370" t="s">
        <v>406</v>
      </c>
      <c r="AJ54" s="364" t="str">
        <f t="shared" si="0"/>
        <v/>
      </c>
      <c r="AK54" s="371" t="s">
        <v>420</v>
      </c>
      <c r="AL54" s="366"/>
      <c r="AM54" s="372" t="s">
        <v>421</v>
      </c>
      <c r="AN54" s="363">
        <f t="shared" si="11"/>
        <v>0</v>
      </c>
      <c r="AP54" s="363">
        <f t="shared" si="12"/>
        <v>0</v>
      </c>
      <c r="AQ54" s="363">
        <f t="shared" si="13"/>
        <v>0</v>
      </c>
    </row>
    <row r="55" spans="2:43" ht="16.5" customHeight="1">
      <c r="B55" s="376" t="s">
        <v>422</v>
      </c>
      <c r="C55" s="359" t="s">
        <v>419</v>
      </c>
      <c r="D55" s="377"/>
      <c r="E55" s="378"/>
      <c r="F55" s="378"/>
      <c r="G55" s="378"/>
      <c r="H55" s="378"/>
      <c r="I55" s="378"/>
      <c r="J55" s="378"/>
      <c r="K55" s="378"/>
      <c r="L55" s="379" t="s">
        <v>423</v>
      </c>
      <c r="N55" s="377"/>
      <c r="O55" s="378"/>
      <c r="P55" s="380"/>
      <c r="R55" s="381"/>
      <c r="S55" s="382"/>
      <c r="T55" s="382"/>
      <c r="U55" s="382"/>
      <c r="V55" s="382"/>
      <c r="W55" s="382"/>
      <c r="X55" s="379" t="s">
        <v>423</v>
      </c>
      <c r="Z55" s="377"/>
      <c r="AA55" s="378"/>
      <c r="AB55" s="378"/>
      <c r="AC55" s="378"/>
      <c r="AD55" s="378"/>
      <c r="AE55" s="378"/>
      <c r="AF55" s="379" t="s">
        <v>423</v>
      </c>
      <c r="AH55" s="377"/>
      <c r="AI55" s="378"/>
      <c r="AJ55" s="378"/>
      <c r="AK55" s="378"/>
      <c r="AL55" s="378"/>
      <c r="AM55" s="378"/>
      <c r="AN55" s="379" t="s">
        <v>423</v>
      </c>
      <c r="AP55" s="379" t="s">
        <v>423</v>
      </c>
      <c r="AQ55" s="363"/>
    </row>
    <row r="56" spans="2:43" ht="8.1" customHeight="1"/>
    <row r="57" spans="2:43" ht="15" customHeight="1">
      <c r="B57" s="383" t="s">
        <v>424</v>
      </c>
      <c r="C57" s="384"/>
    </row>
    <row r="58" spans="2:43" ht="15" customHeight="1">
      <c r="B58" s="385" t="s">
        <v>425</v>
      </c>
      <c r="C58" s="384"/>
    </row>
    <row r="59" spans="2:43" ht="15" customHeight="1">
      <c r="B59" s="385"/>
      <c r="C59" s="384"/>
    </row>
    <row r="60" spans="2:43" ht="15" customHeight="1">
      <c r="B60" s="385"/>
      <c r="C60" s="384"/>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441" customWidth="1"/>
    <col min="2" max="2" width="17.25" style="448" customWidth="1"/>
    <col min="3" max="3" width="7.5" style="441" bestFit="1" customWidth="1"/>
    <col min="4" max="4" width="3.25" style="441" customWidth="1"/>
    <col min="5" max="7" width="7.625" style="441" customWidth="1"/>
    <col min="8" max="8" width="5.25" style="441" customWidth="1"/>
    <col min="9" max="39" width="2.625" style="441" customWidth="1"/>
    <col min="40" max="41" width="7.625" style="441" customWidth="1"/>
    <col min="42" max="43" width="7.875" style="441" customWidth="1"/>
    <col min="44" max="45" width="7.625" style="441" customWidth="1"/>
    <col min="46" max="46" width="8.25" style="442" customWidth="1"/>
    <col min="47" max="48" width="10.5" style="433" hidden="1" customWidth="1"/>
    <col min="49" max="49" width="3.125" style="433" hidden="1" customWidth="1"/>
    <col min="50" max="51" width="15.625" style="433" hidden="1" customWidth="1"/>
    <col min="52" max="53" width="8.25" style="433" hidden="1" customWidth="1"/>
    <col min="54" max="16384" width="8.25" style="433"/>
  </cols>
  <sheetData>
    <row r="1" spans="1:53" s="393" customFormat="1" ht="18" customHeight="1">
      <c r="A1" s="386" t="s">
        <v>609</v>
      </c>
      <c r="B1" s="387"/>
      <c r="C1" s="388"/>
      <c r="D1" s="388"/>
      <c r="E1" s="388"/>
      <c r="F1" s="388"/>
      <c r="G1" s="388"/>
      <c r="H1" s="388"/>
      <c r="I1" s="388"/>
      <c r="J1" s="388"/>
      <c r="K1" s="388"/>
      <c r="L1" s="388"/>
      <c r="M1" s="388"/>
      <c r="N1" s="388"/>
      <c r="O1" s="388"/>
      <c r="P1" s="388"/>
      <c r="Q1" s="388"/>
      <c r="R1" s="388"/>
      <c r="S1" s="388"/>
      <c r="T1" s="388"/>
      <c r="U1" s="388"/>
      <c r="V1" s="388"/>
      <c r="W1" s="388"/>
      <c r="X1" s="388"/>
      <c r="Y1" s="388"/>
      <c r="Z1" s="388"/>
      <c r="AA1" s="389"/>
      <c r="AB1" s="389"/>
      <c r="AC1" s="390"/>
      <c r="AD1" s="390"/>
      <c r="AE1" s="390"/>
      <c r="AF1" s="390"/>
      <c r="AG1" s="391"/>
      <c r="AH1" s="391"/>
      <c r="AI1" s="391"/>
      <c r="AJ1" s="391"/>
      <c r="AK1" s="391"/>
      <c r="AL1" s="392" t="s">
        <v>426</v>
      </c>
      <c r="AM1" s="392"/>
      <c r="AN1" s="563" t="s">
        <v>110</v>
      </c>
      <c r="AO1" s="564"/>
      <c r="AP1" s="564"/>
      <c r="AQ1" s="565"/>
      <c r="AT1" s="394"/>
      <c r="AZ1" s="104">
        <v>2023</v>
      </c>
      <c r="BA1" s="104">
        <v>5</v>
      </c>
    </row>
    <row r="2" spans="1:53" s="393" customFormat="1" ht="18" customHeight="1">
      <c r="A2" s="390" t="s">
        <v>428</v>
      </c>
      <c r="B2" s="395"/>
      <c r="C2" s="395"/>
      <c r="D2" s="395"/>
      <c r="E2" s="395"/>
      <c r="F2" s="395"/>
      <c r="G2" s="395"/>
      <c r="H2" s="395"/>
      <c r="I2" s="395"/>
      <c r="J2" s="395"/>
      <c r="K2" s="395"/>
      <c r="L2" s="395"/>
      <c r="M2" s="395"/>
      <c r="N2" s="449"/>
      <c r="O2" s="395"/>
      <c r="P2" s="566">
        <f>YEAR(EOMONTH(DATE(SUM(2018+【共通】!N9),【共通】!P9,【共通】!R9),-2))</f>
        <v>2024</v>
      </c>
      <c r="Q2" s="566"/>
      <c r="R2" s="566"/>
      <c r="S2" s="566"/>
      <c r="T2" s="567" t="s">
        <v>23</v>
      </c>
      <c r="U2" s="567"/>
      <c r="V2" s="566">
        <f>MONTH(EOMONTH(DATE(2024,【共通】!P9,【共通】!R9),-2))</f>
        <v>9</v>
      </c>
      <c r="W2" s="566"/>
      <c r="X2" s="567" t="s">
        <v>256</v>
      </c>
      <c r="Y2" s="567"/>
      <c r="Z2" s="395"/>
      <c r="AA2" s="395"/>
      <c r="AB2" s="395"/>
      <c r="AC2" s="390"/>
      <c r="AD2" s="390"/>
      <c r="AE2" s="396"/>
      <c r="AF2" s="392"/>
      <c r="AG2" s="395"/>
      <c r="AH2" s="395"/>
      <c r="AI2" s="395"/>
      <c r="AJ2" s="395"/>
      <c r="AK2" s="395"/>
      <c r="AL2" s="392" t="s">
        <v>429</v>
      </c>
      <c r="AM2" s="392"/>
      <c r="AN2" s="568"/>
      <c r="AO2" s="569"/>
      <c r="AP2" s="569"/>
      <c r="AQ2" s="570"/>
      <c r="AT2" s="394"/>
      <c r="AZ2" s="104">
        <f>AZ1+1</f>
        <v>2024</v>
      </c>
      <c r="BA2" s="104">
        <f>BA1+1</f>
        <v>6</v>
      </c>
    </row>
    <row r="3" spans="1:53" s="393" customFormat="1" ht="18" customHeight="1">
      <c r="A3" s="397"/>
      <c r="B3" s="395"/>
      <c r="C3" s="397"/>
      <c r="D3" s="397"/>
      <c r="E3" s="397"/>
      <c r="F3" s="397"/>
      <c r="G3" s="397"/>
      <c r="H3" s="397"/>
      <c r="I3" s="397"/>
      <c r="J3" s="397"/>
      <c r="K3" s="397"/>
      <c r="L3" s="397"/>
      <c r="M3" s="397"/>
      <c r="N3" s="397"/>
      <c r="O3" s="397"/>
      <c r="P3" s="397"/>
      <c r="Q3" s="397"/>
      <c r="R3" s="397"/>
      <c r="S3" s="397"/>
      <c r="T3" s="397"/>
      <c r="U3" s="397"/>
      <c r="V3" s="397"/>
      <c r="W3" s="397"/>
      <c r="X3" s="397"/>
      <c r="Y3" s="397"/>
      <c r="Z3" s="397"/>
      <c r="AA3" s="396"/>
      <c r="AB3" s="398"/>
      <c r="AC3" s="398"/>
      <c r="AD3" s="398"/>
      <c r="AE3" s="390"/>
      <c r="AF3" s="398"/>
      <c r="AG3" s="398"/>
      <c r="AH3" s="398"/>
      <c r="AI3" s="398"/>
      <c r="AJ3" s="398"/>
      <c r="AK3" s="398"/>
      <c r="AL3" s="399" t="s">
        <v>430</v>
      </c>
      <c r="AM3" s="392"/>
      <c r="AN3" s="588" t="str">
        <f>IF(AN4="","予定/実績の別を選択",IF(AN4="予定","４週","暦月"))</f>
        <v>暦月</v>
      </c>
      <c r="AO3" s="589"/>
      <c r="AP3" s="589"/>
      <c r="AQ3" s="590"/>
      <c r="AT3" s="394"/>
      <c r="AZ3" s="104">
        <f t="shared" ref="AZ3:BA8" si="0">AZ2+1</f>
        <v>2025</v>
      </c>
      <c r="BA3" s="104">
        <f t="shared" si="0"/>
        <v>7</v>
      </c>
    </row>
    <row r="4" spans="1:53" s="393" customFormat="1" ht="18" customHeight="1">
      <c r="A4" s="397"/>
      <c r="B4" s="395"/>
      <c r="C4" s="397"/>
      <c r="D4" s="397"/>
      <c r="E4" s="397"/>
      <c r="F4" s="397"/>
      <c r="G4" s="397"/>
      <c r="H4" s="397"/>
      <c r="I4" s="397"/>
      <c r="J4" s="397"/>
      <c r="K4" s="397"/>
      <c r="L4" s="397"/>
      <c r="M4" s="397"/>
      <c r="N4" s="397"/>
      <c r="O4" s="397"/>
      <c r="P4" s="397"/>
      <c r="Q4" s="397"/>
      <c r="R4" s="397"/>
      <c r="S4" s="397"/>
      <c r="T4" s="397"/>
      <c r="U4" s="397"/>
      <c r="V4" s="397"/>
      <c r="W4" s="397"/>
      <c r="X4" s="397"/>
      <c r="Y4" s="397"/>
      <c r="Z4" s="397"/>
      <c r="AA4" s="396"/>
      <c r="AB4" s="398"/>
      <c r="AC4" s="398"/>
      <c r="AD4" s="398"/>
      <c r="AE4" s="390"/>
      <c r="AF4" s="398"/>
      <c r="AG4" s="398"/>
      <c r="AH4" s="398"/>
      <c r="AI4" s="398"/>
      <c r="AJ4" s="398"/>
      <c r="AK4" s="398"/>
      <c r="AL4" s="399" t="s">
        <v>431</v>
      </c>
      <c r="AM4" s="392"/>
      <c r="AN4" s="591" t="s">
        <v>505</v>
      </c>
      <c r="AO4" s="592"/>
      <c r="AP4" s="592"/>
      <c r="AQ4" s="593"/>
      <c r="AT4" s="394"/>
      <c r="AZ4" s="104">
        <f t="shared" si="0"/>
        <v>2026</v>
      </c>
      <c r="BA4" s="104">
        <f t="shared" si="0"/>
        <v>8</v>
      </c>
    </row>
    <row r="5" spans="1:53" s="393" customFormat="1" ht="6.75" customHeight="1">
      <c r="A5" s="397"/>
      <c r="B5" s="395"/>
      <c r="C5" s="397"/>
      <c r="D5" s="397"/>
      <c r="E5" s="397"/>
      <c r="F5" s="397"/>
      <c r="G5" s="397"/>
      <c r="H5" s="397"/>
      <c r="I5" s="397"/>
      <c r="J5" s="397"/>
      <c r="K5" s="397"/>
      <c r="L5" s="397"/>
      <c r="M5" s="397"/>
      <c r="N5" s="397"/>
      <c r="O5" s="397"/>
      <c r="P5" s="397"/>
      <c r="Q5" s="397"/>
      <c r="R5" s="397"/>
      <c r="S5" s="397"/>
      <c r="T5" s="397"/>
      <c r="U5" s="397"/>
      <c r="V5" s="397"/>
      <c r="W5" s="397"/>
      <c r="X5" s="397"/>
      <c r="Y5" s="397"/>
      <c r="Z5" s="397"/>
      <c r="AA5" s="396"/>
      <c r="AB5" s="398"/>
      <c r="AC5" s="398"/>
      <c r="AD5" s="398"/>
      <c r="AE5" s="390"/>
      <c r="AF5" s="398"/>
      <c r="AG5" s="398"/>
      <c r="AH5" s="398"/>
      <c r="AI5" s="398"/>
      <c r="AJ5" s="398"/>
      <c r="AK5" s="398"/>
      <c r="AL5" s="399"/>
      <c r="AM5" s="392"/>
      <c r="AN5" s="395"/>
      <c r="AO5" s="395"/>
      <c r="AP5" s="395"/>
      <c r="AQ5" s="395"/>
      <c r="AT5" s="394"/>
      <c r="AZ5" s="104">
        <f t="shared" si="0"/>
        <v>2027</v>
      </c>
      <c r="BA5" s="104">
        <f t="shared" si="0"/>
        <v>9</v>
      </c>
    </row>
    <row r="6" spans="1:53" s="393" customFormat="1" ht="18" customHeight="1">
      <c r="A6" s="397"/>
      <c r="B6" s="395"/>
      <c r="C6" s="397"/>
      <c r="D6" s="397"/>
      <c r="E6" s="397"/>
      <c r="F6" s="397"/>
      <c r="G6" s="397"/>
      <c r="H6" s="397"/>
      <c r="I6" s="397"/>
      <c r="J6" s="397"/>
      <c r="K6" s="397"/>
      <c r="L6" s="397"/>
      <c r="M6" s="397"/>
      <c r="N6" s="397"/>
      <c r="O6" s="397"/>
      <c r="P6" s="397"/>
      <c r="Q6" s="397"/>
      <c r="R6" s="397"/>
      <c r="S6" s="397"/>
      <c r="T6" s="397"/>
      <c r="U6" s="397"/>
      <c r="V6" s="397"/>
      <c r="W6" s="396"/>
      <c r="X6" s="397"/>
      <c r="Y6" s="397"/>
      <c r="Z6" s="397"/>
      <c r="AA6" s="396"/>
      <c r="AB6" s="398"/>
      <c r="AC6" s="398"/>
      <c r="AD6" s="398"/>
      <c r="AE6" s="390"/>
      <c r="AF6" s="398"/>
      <c r="AG6" s="398"/>
      <c r="AH6" s="398"/>
      <c r="AI6" s="398"/>
      <c r="AJ6" s="399" t="s">
        <v>432</v>
      </c>
      <c r="AK6" s="594"/>
      <c r="AL6" s="594"/>
      <c r="AM6" s="594"/>
      <c r="AN6" s="398" t="s">
        <v>433</v>
      </c>
      <c r="AO6" s="400"/>
      <c r="AP6" s="398" t="s">
        <v>434</v>
      </c>
      <c r="AQ6" s="390"/>
      <c r="AT6" s="394"/>
      <c r="AZ6" s="104">
        <f t="shared" si="0"/>
        <v>2028</v>
      </c>
      <c r="BA6" s="104">
        <f t="shared" si="0"/>
        <v>10</v>
      </c>
    </row>
    <row r="7" spans="1:53" s="393" customFormat="1" ht="7.5" customHeight="1">
      <c r="A7" s="397"/>
      <c r="B7" s="395"/>
      <c r="C7" s="397"/>
      <c r="D7" s="397"/>
      <c r="E7" s="397"/>
      <c r="F7" s="397"/>
      <c r="G7" s="397"/>
      <c r="H7" s="397"/>
      <c r="I7" s="397"/>
      <c r="J7" s="397"/>
      <c r="K7" s="397"/>
      <c r="L7" s="397"/>
      <c r="M7" s="397"/>
      <c r="N7" s="397"/>
      <c r="O7" s="397"/>
      <c r="P7" s="397"/>
      <c r="Q7" s="397"/>
      <c r="R7" s="397"/>
      <c r="S7" s="397"/>
      <c r="T7" s="397"/>
      <c r="U7" s="397"/>
      <c r="V7" s="397"/>
      <c r="W7" s="396"/>
      <c r="X7" s="397"/>
      <c r="Y7" s="397"/>
      <c r="Z7" s="397"/>
      <c r="AA7" s="396"/>
      <c r="AB7" s="398"/>
      <c r="AC7" s="398"/>
      <c r="AD7" s="398"/>
      <c r="AE7" s="390"/>
      <c r="AF7" s="398"/>
      <c r="AG7" s="398"/>
      <c r="AH7" s="398"/>
      <c r="AI7" s="398"/>
      <c r="AJ7" s="399"/>
      <c r="AK7" s="398"/>
      <c r="AL7" s="398"/>
      <c r="AM7" s="398"/>
      <c r="AN7" s="398"/>
      <c r="AO7" s="398"/>
      <c r="AP7" s="398"/>
      <c r="AQ7" s="390"/>
      <c r="AT7" s="394"/>
      <c r="AZ7" s="104">
        <f t="shared" si="0"/>
        <v>2029</v>
      </c>
      <c r="BA7" s="104">
        <f t="shared" si="0"/>
        <v>11</v>
      </c>
    </row>
    <row r="8" spans="1:53" s="393" customFormat="1" ht="18" customHeight="1">
      <c r="A8" s="397"/>
      <c r="B8" s="397"/>
      <c r="C8" s="397"/>
      <c r="D8" s="397"/>
      <c r="E8" s="397"/>
      <c r="F8" s="397"/>
      <c r="G8" s="397"/>
      <c r="H8" s="397"/>
      <c r="I8" s="397"/>
      <c r="J8" s="397"/>
      <c r="K8" s="397"/>
      <c r="L8" s="397"/>
      <c r="M8" s="397"/>
      <c r="N8" s="397"/>
      <c r="O8" s="397"/>
      <c r="P8" s="397"/>
      <c r="Q8" s="397"/>
      <c r="R8" s="397"/>
      <c r="S8" s="397"/>
      <c r="T8" s="397"/>
      <c r="U8" s="397"/>
      <c r="V8" s="397"/>
      <c r="W8" s="396"/>
      <c r="X8" s="397"/>
      <c r="Y8" s="397"/>
      <c r="Z8" s="397"/>
      <c r="AA8" s="396"/>
      <c r="AB8" s="398"/>
      <c r="AC8" s="398"/>
      <c r="AD8" s="398"/>
      <c r="AE8" s="390"/>
      <c r="AF8" s="398"/>
      <c r="AG8" s="398"/>
      <c r="AH8" s="398"/>
      <c r="AI8" s="398"/>
      <c r="AJ8" s="399" t="s">
        <v>435</v>
      </c>
      <c r="AK8" s="594"/>
      <c r="AL8" s="594"/>
      <c r="AM8" s="594"/>
      <c r="AN8" s="398" t="s">
        <v>433</v>
      </c>
      <c r="AO8" s="400"/>
      <c r="AP8" s="398" t="s">
        <v>434</v>
      </c>
      <c r="AQ8" s="390"/>
      <c r="AT8" s="394"/>
      <c r="AZ8" s="104">
        <f t="shared" si="0"/>
        <v>2030</v>
      </c>
      <c r="BA8" s="104">
        <f t="shared" si="0"/>
        <v>12</v>
      </c>
    </row>
    <row r="9" spans="1:53" s="393" customFormat="1" ht="5.25" customHeight="1">
      <c r="A9" s="397"/>
      <c r="B9" s="397"/>
      <c r="C9" s="397"/>
      <c r="D9" s="397"/>
      <c r="E9" s="397"/>
      <c r="F9" s="397"/>
      <c r="G9" s="397"/>
      <c r="H9" s="397"/>
      <c r="I9" s="397"/>
      <c r="J9" s="397"/>
      <c r="K9" s="397"/>
      <c r="L9" s="397"/>
      <c r="M9" s="397"/>
      <c r="N9" s="397"/>
      <c r="O9" s="397"/>
      <c r="P9" s="397"/>
      <c r="Q9" s="397"/>
      <c r="R9" s="397"/>
      <c r="S9" s="397"/>
      <c r="T9" s="397"/>
      <c r="U9" s="397"/>
      <c r="V9" s="397"/>
      <c r="W9" s="396"/>
      <c r="X9" s="397"/>
      <c r="Y9" s="397"/>
      <c r="Z9" s="397"/>
      <c r="AA9" s="396"/>
      <c r="AB9" s="398"/>
      <c r="AC9" s="398"/>
      <c r="AD9" s="398"/>
      <c r="AE9" s="390"/>
      <c r="AF9" s="398"/>
      <c r="AG9" s="398"/>
      <c r="AH9" s="398"/>
      <c r="AI9" s="398"/>
      <c r="AJ9" s="399"/>
      <c r="AK9" s="398"/>
      <c r="AL9" s="398"/>
      <c r="AM9" s="398"/>
      <c r="AN9" s="398"/>
      <c r="AO9" s="398"/>
      <c r="AP9" s="398"/>
      <c r="AQ9" s="390"/>
      <c r="AT9" s="394"/>
    </row>
    <row r="10" spans="1:53" s="393" customFormat="1" ht="21" customHeight="1">
      <c r="A10" s="397"/>
      <c r="B10" s="397"/>
      <c r="C10" s="397"/>
      <c r="D10" s="397"/>
      <c r="E10" s="595" t="str">
        <f>IF(E16="","",IF(E15&lt;E16,"ＮＧ",""))</f>
        <v/>
      </c>
      <c r="F10" s="595"/>
      <c r="G10" s="595" t="str">
        <f>IF(G16="","",IF(G11="職業指導員",IF((G15+J15)&lt;(G16+J16),"ＮＧ",""),IF(G15&lt;G16,"ＮＧ","")))</f>
        <v/>
      </c>
      <c r="H10" s="595"/>
      <c r="I10" s="595"/>
      <c r="J10" s="595" t="str">
        <f>IF(J16="","",IF(J11="職業指導員",IF((J15+P15)&lt;(J16+P16),"ＮＧ",""),IF(J15&lt;J16,"ＮＧ","")))</f>
        <v/>
      </c>
      <c r="K10" s="595"/>
      <c r="L10" s="595"/>
      <c r="M10" s="595"/>
      <c r="N10" s="595"/>
      <c r="O10" s="595"/>
      <c r="P10" s="595" t="str">
        <f>IF(P16="","",IF(P15&lt;P16,"ＮＧ",""))</f>
        <v/>
      </c>
      <c r="Q10" s="595"/>
      <c r="R10" s="595"/>
      <c r="S10" s="595"/>
      <c r="T10" s="595"/>
      <c r="U10" s="595"/>
      <c r="V10" s="595" t="str">
        <f>IF(V16="","",IF(V15&lt;V16,"ＮＧ",""))</f>
        <v/>
      </c>
      <c r="W10" s="595"/>
      <c r="X10" s="595"/>
      <c r="Y10" s="595"/>
      <c r="Z10" s="595"/>
      <c r="AA10" s="595"/>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394"/>
    </row>
    <row r="11" spans="1:53" s="396" customFormat="1" ht="21" customHeight="1">
      <c r="A11" s="389"/>
      <c r="B11" s="579"/>
      <c r="C11" s="581" t="s">
        <v>436</v>
      </c>
      <c r="D11" s="582"/>
      <c r="E11" s="573" t="s">
        <v>617</v>
      </c>
      <c r="F11" s="573"/>
      <c r="G11" s="573" t="s">
        <v>618</v>
      </c>
      <c r="H11" s="573"/>
      <c r="I11" s="573"/>
      <c r="J11" s="585" t="s">
        <v>619</v>
      </c>
      <c r="K11" s="586"/>
      <c r="L11" s="586"/>
      <c r="M11" s="586"/>
      <c r="N11" s="586"/>
      <c r="O11" s="587"/>
      <c r="P11" s="585" t="s">
        <v>620</v>
      </c>
      <c r="Q11" s="586"/>
      <c r="R11" s="586"/>
      <c r="S11" s="586"/>
      <c r="T11" s="586"/>
      <c r="U11" s="587"/>
      <c r="V11" s="585" t="s">
        <v>621</v>
      </c>
      <c r="W11" s="586"/>
      <c r="X11" s="586"/>
      <c r="Y11" s="586"/>
      <c r="Z11" s="586"/>
      <c r="AA11" s="587"/>
      <c r="AB11" s="585" t="s">
        <v>622</v>
      </c>
      <c r="AC11" s="586"/>
      <c r="AD11" s="586"/>
      <c r="AE11" s="586"/>
      <c r="AF11" s="586"/>
      <c r="AG11" s="587"/>
      <c r="AH11" s="585" t="s">
        <v>622</v>
      </c>
      <c r="AI11" s="586"/>
      <c r="AJ11" s="586"/>
      <c r="AK11" s="586"/>
      <c r="AL11" s="586"/>
      <c r="AM11" s="587"/>
      <c r="AN11" s="571" t="s">
        <v>622</v>
      </c>
      <c r="AO11" s="572"/>
      <c r="AP11" s="573" t="s">
        <v>622</v>
      </c>
      <c r="AQ11" s="573"/>
      <c r="AR11" s="573" t="s">
        <v>622</v>
      </c>
      <c r="AS11" s="573"/>
      <c r="AT11" s="401"/>
    </row>
    <row r="12" spans="1:53" s="396" customFormat="1" ht="24.95" customHeight="1">
      <c r="A12" s="390"/>
      <c r="B12" s="580"/>
      <c r="C12" s="583"/>
      <c r="D12" s="584"/>
      <c r="E12" s="402" t="s">
        <v>437</v>
      </c>
      <c r="F12" s="402" t="s">
        <v>438</v>
      </c>
      <c r="G12" s="403" t="s">
        <v>439</v>
      </c>
      <c r="H12" s="596" t="s">
        <v>440</v>
      </c>
      <c r="I12" s="596"/>
      <c r="J12" s="576" t="s">
        <v>441</v>
      </c>
      <c r="K12" s="577"/>
      <c r="L12" s="578"/>
      <c r="M12" s="576" t="s">
        <v>442</v>
      </c>
      <c r="N12" s="577"/>
      <c r="O12" s="578"/>
      <c r="P12" s="576" t="s">
        <v>441</v>
      </c>
      <c r="Q12" s="577"/>
      <c r="R12" s="578"/>
      <c r="S12" s="576" t="s">
        <v>442</v>
      </c>
      <c r="T12" s="577"/>
      <c r="U12" s="578"/>
      <c r="V12" s="576" t="s">
        <v>441</v>
      </c>
      <c r="W12" s="577"/>
      <c r="X12" s="578"/>
      <c r="Y12" s="576" t="s">
        <v>442</v>
      </c>
      <c r="Z12" s="577"/>
      <c r="AA12" s="578"/>
      <c r="AB12" s="576" t="s">
        <v>441</v>
      </c>
      <c r="AC12" s="577"/>
      <c r="AD12" s="578"/>
      <c r="AE12" s="576" t="s">
        <v>442</v>
      </c>
      <c r="AF12" s="577"/>
      <c r="AG12" s="578"/>
      <c r="AH12" s="576" t="s">
        <v>441</v>
      </c>
      <c r="AI12" s="577"/>
      <c r="AJ12" s="578"/>
      <c r="AK12" s="576" t="s">
        <v>442</v>
      </c>
      <c r="AL12" s="577"/>
      <c r="AM12" s="578"/>
      <c r="AN12" s="402" t="s">
        <v>437</v>
      </c>
      <c r="AO12" s="402" t="s">
        <v>438</v>
      </c>
      <c r="AP12" s="402" t="s">
        <v>437</v>
      </c>
      <c r="AQ12" s="402" t="s">
        <v>438</v>
      </c>
      <c r="AR12" s="402" t="s">
        <v>437</v>
      </c>
      <c r="AS12" s="402" t="s">
        <v>438</v>
      </c>
      <c r="AT12" s="401"/>
    </row>
    <row r="13" spans="1:53" s="396" customFormat="1" ht="18" customHeight="1">
      <c r="A13" s="390"/>
      <c r="B13" s="404" t="s">
        <v>443</v>
      </c>
      <c r="C13" s="571">
        <f>SUM(E13:AS13)</f>
        <v>0</v>
      </c>
      <c r="D13" s="572"/>
      <c r="E13" s="402">
        <f>COUNTIFS($B:$B,$E$11,$C:$C,"(A)常/専")</f>
        <v>0</v>
      </c>
      <c r="F13" s="402">
        <f>COUNTIFS($B:$B,$E$11,$C:$C,"(B)常/兼")</f>
        <v>0</v>
      </c>
      <c r="G13" s="402">
        <f>COUNTIFS($B:$B,$G$11,$C:$C,"(A)常/専")</f>
        <v>0</v>
      </c>
      <c r="H13" s="596">
        <f>COUNTIFS($B:$B,$G$11,$C:$C,"(B)常/兼")</f>
        <v>0</v>
      </c>
      <c r="I13" s="596"/>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02">
        <f>COUNTIFS($B:$B,$AN$11,$C:$C,"(A)常/専")</f>
        <v>0</v>
      </c>
      <c r="AO13" s="402">
        <f>COUNTIFS($B:$B,$AN$11,$C:$C,"(B)常/兼")</f>
        <v>0</v>
      </c>
      <c r="AP13" s="402">
        <f>COUNTIFS($B:$B,$AP$11,$C:$C,"(A)常/専")</f>
        <v>0</v>
      </c>
      <c r="AQ13" s="402">
        <f>COUNTIFS($B:$B,$AP$11,$C:$C,"(B)常/兼")</f>
        <v>0</v>
      </c>
      <c r="AR13" s="402">
        <f>COUNTIFS($B:$B,$AR$11,$C:$C,"(A)常/専")</f>
        <v>0</v>
      </c>
      <c r="AS13" s="402">
        <f>COUNTIFS($B:$B,$AR$11,$C:$C,"(B)常/兼")</f>
        <v>0</v>
      </c>
      <c r="AT13" s="401"/>
    </row>
    <row r="14" spans="1:53" s="396" customFormat="1" ht="18" customHeight="1">
      <c r="A14" s="390"/>
      <c r="B14" s="404" t="s">
        <v>444</v>
      </c>
      <c r="C14" s="571">
        <f>SUM(E14:AS14)</f>
        <v>0</v>
      </c>
      <c r="D14" s="572"/>
      <c r="E14" s="402">
        <f>COUNTIFS($B:$B,$E$11,$C:$C,"(C)非/専")</f>
        <v>0</v>
      </c>
      <c r="F14" s="402">
        <f>COUNTIFS($B:$B,$E$11,$C:$C,"(D)非/兼")</f>
        <v>0</v>
      </c>
      <c r="G14" s="402">
        <f>COUNTIFS($B:$B,$G$11,$C:$C,"(C)非/専")</f>
        <v>0</v>
      </c>
      <c r="H14" s="596">
        <f>COUNTIFS($B:$B,$G$11,$C:$C,"(D)非/兼")</f>
        <v>0</v>
      </c>
      <c r="I14" s="596"/>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02">
        <f>COUNTIFS($B:$B,$AN$11,$C:$C,"(C)非/専")</f>
        <v>0</v>
      </c>
      <c r="AO14" s="402">
        <f>COUNTIFS($B:$B,$AN$11,$C:$C,"(D)非/兼")</f>
        <v>0</v>
      </c>
      <c r="AP14" s="402">
        <f>COUNTIFS($B:$B,$AP$11,$C:$C,"(C)非/専")</f>
        <v>0</v>
      </c>
      <c r="AQ14" s="402">
        <f>COUNTIFS($B:$B,$AP$11,$C:$C,"(D)非/兼")</f>
        <v>0</v>
      </c>
      <c r="AR14" s="402">
        <f>COUNTIFS($B:$B,$AR$11,$C:$C,"(C)非/専")</f>
        <v>0</v>
      </c>
      <c r="AS14" s="402">
        <f>COUNTIFS($B:$B,$AR$11,$C:$C,"(D)非/兼")</f>
        <v>0</v>
      </c>
      <c r="AT14" s="401"/>
    </row>
    <row r="15" spans="1:53" s="396" customFormat="1" ht="18" customHeight="1">
      <c r="A15" s="390"/>
      <c r="B15" s="404" t="s">
        <v>445</v>
      </c>
      <c r="C15" s="571">
        <f>SUM(E15:AS15)-(SUMIFS($AR:$AR,$B:$B,"サービス管理責任者")+SUMIFS($AR:$AR,$B:$B,"医師")+SUMIFS($AR:$AR,$B:$B,"その他職員"))</f>
        <v>0</v>
      </c>
      <c r="D15" s="572"/>
      <c r="E15" s="585">
        <f>ROUND(SUMIF($B:$B,E11,$AR:$AR),1)</f>
        <v>0</v>
      </c>
      <c r="F15" s="587"/>
      <c r="G15" s="619">
        <f>ROUND(SUMIF($B:$B,G11,$AR:$AR),1)</f>
        <v>0</v>
      </c>
      <c r="H15" s="619"/>
      <c r="I15" s="619"/>
      <c r="J15" s="585">
        <f>ROUND(SUMIF($B:$B,J11,$AR:$AR),1)</f>
        <v>0</v>
      </c>
      <c r="K15" s="586"/>
      <c r="L15" s="586"/>
      <c r="M15" s="586"/>
      <c r="N15" s="586"/>
      <c r="O15" s="587"/>
      <c r="P15" s="585">
        <f>ROUND(SUMIF($B:$B,P11,$AR:$AR),1)</f>
        <v>0</v>
      </c>
      <c r="Q15" s="586"/>
      <c r="R15" s="586"/>
      <c r="S15" s="586"/>
      <c r="T15" s="586"/>
      <c r="U15" s="587"/>
      <c r="V15" s="585">
        <f>ROUND(SUMIF($B:$B,V11,$AR:$AR),1)</f>
        <v>0</v>
      </c>
      <c r="W15" s="586"/>
      <c r="X15" s="586"/>
      <c r="Y15" s="586"/>
      <c r="Z15" s="586"/>
      <c r="AA15" s="587"/>
      <c r="AB15" s="585">
        <f>ROUND(SUMIF($B:$B,AB11,$AR:$AR),1)</f>
        <v>0</v>
      </c>
      <c r="AC15" s="586"/>
      <c r="AD15" s="586"/>
      <c r="AE15" s="586"/>
      <c r="AF15" s="586"/>
      <c r="AG15" s="587"/>
      <c r="AH15" s="585">
        <f>ROUND(SUMIF($B:$B,AH11,$AR:$AR),1)</f>
        <v>0</v>
      </c>
      <c r="AI15" s="586"/>
      <c r="AJ15" s="586"/>
      <c r="AK15" s="586"/>
      <c r="AL15" s="586"/>
      <c r="AM15" s="587"/>
      <c r="AN15" s="585">
        <f>ROUND(SUMIF($B:$B,AN11,$AR:$AR),1)</f>
        <v>0</v>
      </c>
      <c r="AO15" s="587"/>
      <c r="AP15" s="585">
        <f>ROUND(SUMIF($B:$B,AP11,$AR:$AR),1)</f>
        <v>0</v>
      </c>
      <c r="AQ15" s="587"/>
      <c r="AR15" s="585">
        <f>SUMIF($B:$B,AR11,$AR:$AR)</f>
        <v>0</v>
      </c>
      <c r="AS15" s="587"/>
      <c r="AT15" s="401"/>
    </row>
    <row r="16" spans="1:53" s="396" customFormat="1" ht="18" customHeight="1">
      <c r="A16" s="390"/>
      <c r="B16" s="404" t="s">
        <v>446</v>
      </c>
      <c r="C16" s="616"/>
      <c r="D16" s="617"/>
      <c r="E16" s="611"/>
      <c r="F16" s="613"/>
      <c r="G16" s="618"/>
      <c r="H16" s="618"/>
      <c r="I16" s="618"/>
      <c r="J16" s="611"/>
      <c r="K16" s="612"/>
      <c r="L16" s="612"/>
      <c r="M16" s="612"/>
      <c r="N16" s="612"/>
      <c r="O16" s="613"/>
      <c r="P16" s="611"/>
      <c r="Q16" s="612"/>
      <c r="R16" s="612"/>
      <c r="S16" s="612"/>
      <c r="T16" s="612"/>
      <c r="U16" s="613"/>
      <c r="V16" s="611"/>
      <c r="W16" s="612"/>
      <c r="X16" s="612"/>
      <c r="Y16" s="612"/>
      <c r="Z16" s="612"/>
      <c r="AA16" s="613"/>
      <c r="AB16" s="611"/>
      <c r="AC16" s="612"/>
      <c r="AD16" s="612"/>
      <c r="AE16" s="612"/>
      <c r="AF16" s="612"/>
      <c r="AG16" s="613"/>
      <c r="AH16" s="611"/>
      <c r="AI16" s="612"/>
      <c r="AJ16" s="612"/>
      <c r="AK16" s="612"/>
      <c r="AL16" s="612"/>
      <c r="AM16" s="613"/>
      <c r="AN16" s="611"/>
      <c r="AO16" s="613"/>
      <c r="AP16" s="611"/>
      <c r="AQ16" s="613"/>
      <c r="AR16" s="611"/>
      <c r="AS16" s="613"/>
      <c r="AT16" s="401"/>
    </row>
    <row r="17" spans="1:51" s="396" customFormat="1" ht="7.5" customHeight="1">
      <c r="A17" s="390"/>
      <c r="B17" s="614" t="s">
        <v>447</v>
      </c>
      <c r="C17" s="614"/>
      <c r="D17" s="614"/>
      <c r="E17" s="614"/>
      <c r="F17" s="614"/>
      <c r="G17" s="614"/>
      <c r="H17" s="614"/>
      <c r="I17" s="405"/>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1"/>
    </row>
    <row r="18" spans="1:51" s="393" customFormat="1" ht="30" customHeight="1">
      <c r="A18" s="390"/>
      <c r="B18" s="615"/>
      <c r="C18" s="615"/>
      <c r="D18" s="615"/>
      <c r="E18" s="615"/>
      <c r="F18" s="615"/>
      <c r="G18" s="615"/>
      <c r="H18" s="615"/>
      <c r="I18" s="407" t="str">
        <f t="shared" ref="I18:AM18" si="1">IFERROR(IF(SUMIF($H:$H,"夜間　　",I:I)&gt;0,"🌙"&amp;CHAR(10)&amp;COUNTIFS($H:$H,"夜間　　",I:I,"&gt;0"),""),"")</f>
        <v/>
      </c>
      <c r="J18" s="407" t="str">
        <f t="shared" si="1"/>
        <v/>
      </c>
      <c r="K18" s="407" t="str">
        <f t="shared" si="1"/>
        <v/>
      </c>
      <c r="L18" s="407" t="str">
        <f t="shared" si="1"/>
        <v/>
      </c>
      <c r="M18" s="407" t="str">
        <f t="shared" si="1"/>
        <v/>
      </c>
      <c r="N18" s="407" t="str">
        <f t="shared" si="1"/>
        <v/>
      </c>
      <c r="O18" s="407" t="str">
        <f t="shared" si="1"/>
        <v/>
      </c>
      <c r="P18" s="407" t="str">
        <f t="shared" si="1"/>
        <v/>
      </c>
      <c r="Q18" s="407" t="str">
        <f t="shared" si="1"/>
        <v/>
      </c>
      <c r="R18" s="407" t="str">
        <f t="shared" si="1"/>
        <v/>
      </c>
      <c r="S18" s="407" t="str">
        <f t="shared" si="1"/>
        <v/>
      </c>
      <c r="T18" s="407" t="str">
        <f t="shared" si="1"/>
        <v/>
      </c>
      <c r="U18" s="407" t="str">
        <f t="shared" si="1"/>
        <v/>
      </c>
      <c r="V18" s="407" t="str">
        <f t="shared" si="1"/>
        <v/>
      </c>
      <c r="W18" s="407" t="str">
        <f t="shared" si="1"/>
        <v/>
      </c>
      <c r="X18" s="407" t="str">
        <f t="shared" si="1"/>
        <v/>
      </c>
      <c r="Y18" s="407" t="str">
        <f t="shared" si="1"/>
        <v/>
      </c>
      <c r="Z18" s="407" t="str">
        <f t="shared" si="1"/>
        <v/>
      </c>
      <c r="AA18" s="407" t="str">
        <f t="shared" si="1"/>
        <v/>
      </c>
      <c r="AB18" s="407" t="str">
        <f t="shared" si="1"/>
        <v/>
      </c>
      <c r="AC18" s="407" t="str">
        <f t="shared" si="1"/>
        <v/>
      </c>
      <c r="AD18" s="407" t="str">
        <f t="shared" si="1"/>
        <v/>
      </c>
      <c r="AE18" s="407" t="str">
        <f t="shared" si="1"/>
        <v/>
      </c>
      <c r="AF18" s="407" t="str">
        <f t="shared" si="1"/>
        <v/>
      </c>
      <c r="AG18" s="407" t="str">
        <f t="shared" si="1"/>
        <v/>
      </c>
      <c r="AH18" s="407" t="str">
        <f t="shared" si="1"/>
        <v/>
      </c>
      <c r="AI18" s="407" t="str">
        <f t="shared" si="1"/>
        <v/>
      </c>
      <c r="AJ18" s="407" t="str">
        <f t="shared" si="1"/>
        <v/>
      </c>
      <c r="AK18" s="407" t="str">
        <f t="shared" si="1"/>
        <v/>
      </c>
      <c r="AL18" s="407" t="str">
        <f t="shared" si="1"/>
        <v/>
      </c>
      <c r="AM18" s="407" t="str">
        <f t="shared" si="1"/>
        <v/>
      </c>
      <c r="AN18" s="389" t="s">
        <v>448</v>
      </c>
      <c r="AO18" s="395"/>
      <c r="AP18" s="390"/>
      <c r="AQ18" s="390"/>
      <c r="AR18" s="395"/>
      <c r="AS18" s="395"/>
      <c r="AT18" s="394"/>
    </row>
    <row r="19" spans="1:51" s="393" customFormat="1" ht="15" customHeight="1">
      <c r="A19" s="660" t="s">
        <v>22</v>
      </c>
      <c r="B19" s="573" t="s">
        <v>449</v>
      </c>
      <c r="C19" s="597" t="s">
        <v>450</v>
      </c>
      <c r="D19" s="598"/>
      <c r="E19" s="573" t="s">
        <v>451</v>
      </c>
      <c r="F19" s="581" t="s">
        <v>452</v>
      </c>
      <c r="G19" s="603"/>
      <c r="H19" s="582"/>
      <c r="I19" s="608" t="s">
        <v>453</v>
      </c>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10"/>
      <c r="AN19" s="651" t="s">
        <v>454</v>
      </c>
      <c r="AO19" s="652" t="s">
        <v>455</v>
      </c>
      <c r="AP19" s="653" t="s">
        <v>456</v>
      </c>
      <c r="AQ19" s="654"/>
      <c r="AR19" s="652" t="s">
        <v>457</v>
      </c>
      <c r="AS19" s="652"/>
      <c r="AT19" s="394"/>
    </row>
    <row r="20" spans="1:51" s="393" customFormat="1" ht="15" customHeight="1">
      <c r="A20" s="660"/>
      <c r="B20" s="573"/>
      <c r="C20" s="599"/>
      <c r="D20" s="600"/>
      <c r="E20" s="573"/>
      <c r="F20" s="604"/>
      <c r="G20" s="605"/>
      <c r="H20" s="606"/>
      <c r="I20" s="571" t="s">
        <v>458</v>
      </c>
      <c r="J20" s="659"/>
      <c r="K20" s="659"/>
      <c r="L20" s="659"/>
      <c r="M20" s="659"/>
      <c r="N20" s="659"/>
      <c r="O20" s="572"/>
      <c r="P20" s="573" t="s">
        <v>459</v>
      </c>
      <c r="Q20" s="573"/>
      <c r="R20" s="573"/>
      <c r="S20" s="573"/>
      <c r="T20" s="573"/>
      <c r="U20" s="573"/>
      <c r="V20" s="573"/>
      <c r="W20" s="573" t="s">
        <v>460</v>
      </c>
      <c r="X20" s="573"/>
      <c r="Y20" s="573"/>
      <c r="Z20" s="573"/>
      <c r="AA20" s="573"/>
      <c r="AB20" s="573"/>
      <c r="AC20" s="573"/>
      <c r="AD20" s="573" t="s">
        <v>461</v>
      </c>
      <c r="AE20" s="573"/>
      <c r="AF20" s="573"/>
      <c r="AG20" s="573"/>
      <c r="AH20" s="573"/>
      <c r="AI20" s="573"/>
      <c r="AJ20" s="573"/>
      <c r="AK20" s="573" t="str">
        <f>IF(AN3="暦月","第５週","")</f>
        <v>第５週</v>
      </c>
      <c r="AL20" s="573"/>
      <c r="AM20" s="573"/>
      <c r="AN20" s="651"/>
      <c r="AO20" s="652"/>
      <c r="AP20" s="655"/>
      <c r="AQ20" s="656"/>
      <c r="AR20" s="652"/>
      <c r="AS20" s="652"/>
      <c r="AT20" s="394"/>
    </row>
    <row r="21" spans="1:51" s="393" customFormat="1" ht="15" customHeight="1">
      <c r="A21" s="660"/>
      <c r="B21" s="573"/>
      <c r="C21" s="599"/>
      <c r="D21" s="600"/>
      <c r="E21" s="573"/>
      <c r="F21" s="604"/>
      <c r="G21" s="605"/>
      <c r="H21" s="606"/>
      <c r="I21" s="408">
        <f>DATE($P$2,$V$2,1)</f>
        <v>45536</v>
      </c>
      <c r="J21" s="408">
        <f>DATE($P$2,$V$2,2)</f>
        <v>45537</v>
      </c>
      <c r="K21" s="408">
        <f>DATE($P$2,$V$2,3)</f>
        <v>45538</v>
      </c>
      <c r="L21" s="408">
        <f>DATE($P$2,$V$2,4)</f>
        <v>45539</v>
      </c>
      <c r="M21" s="408">
        <f>DATE($P$2,$V$2,5)</f>
        <v>45540</v>
      </c>
      <c r="N21" s="408">
        <f>DATE($P$2,$V$2,6)</f>
        <v>45541</v>
      </c>
      <c r="O21" s="408">
        <f>DATE($P$2,$V$2,7)</f>
        <v>45542</v>
      </c>
      <c r="P21" s="408">
        <f>DATE($P$2,$V$2,8)</f>
        <v>45543</v>
      </c>
      <c r="Q21" s="408">
        <f>DATE($P$2,$V$2,9)</f>
        <v>45544</v>
      </c>
      <c r="R21" s="408">
        <f>DATE($P$2,$V$2,10)</f>
        <v>45545</v>
      </c>
      <c r="S21" s="408">
        <f>DATE($P$2,$V$2,11)</f>
        <v>45546</v>
      </c>
      <c r="T21" s="408">
        <f>DATE($P$2,$V$2,12)</f>
        <v>45547</v>
      </c>
      <c r="U21" s="408">
        <f>DATE($P$2,$V$2,13)</f>
        <v>45548</v>
      </c>
      <c r="V21" s="408">
        <f>DATE($P$2,$V$2,14)</f>
        <v>45549</v>
      </c>
      <c r="W21" s="408">
        <f>DATE($P$2,$V$2,15)</f>
        <v>45550</v>
      </c>
      <c r="X21" s="408">
        <f>DATE($P$2,$V$2,16)</f>
        <v>45551</v>
      </c>
      <c r="Y21" s="408">
        <f>DATE($P$2,$V$2,17)</f>
        <v>45552</v>
      </c>
      <c r="Z21" s="408">
        <f>DATE($P$2,$V$2,18)</f>
        <v>45553</v>
      </c>
      <c r="AA21" s="408">
        <f>DATE($P$2,$V$2,19)</f>
        <v>45554</v>
      </c>
      <c r="AB21" s="408">
        <f>DATE($P$2,$V$2,20)</f>
        <v>45555</v>
      </c>
      <c r="AC21" s="408">
        <f>DATE($P$2,$V$2,21)</f>
        <v>45556</v>
      </c>
      <c r="AD21" s="408">
        <f>DATE($P$2,$V$2,22)</f>
        <v>45557</v>
      </c>
      <c r="AE21" s="408">
        <f>DATE($P$2,$V$2,23)</f>
        <v>45558</v>
      </c>
      <c r="AF21" s="408">
        <f>DATE($P$2,$V$2,24)</f>
        <v>45559</v>
      </c>
      <c r="AG21" s="408">
        <f>DATE($P$2,$V$2,25)</f>
        <v>45560</v>
      </c>
      <c r="AH21" s="408">
        <f>DATE($P$2,$V$2,26)</f>
        <v>45561</v>
      </c>
      <c r="AI21" s="408">
        <f>DATE($P$2,$V$2,27)</f>
        <v>45562</v>
      </c>
      <c r="AJ21" s="408">
        <f>DATE($P$2,$V$2,28)</f>
        <v>45563</v>
      </c>
      <c r="AK21" s="408">
        <f>IF(AN3="暦月",IF(DAY(EOMONTH(I21,0))&lt;29,"",DATE($P$2,$V$2,29)),"")</f>
        <v>45564</v>
      </c>
      <c r="AL21" s="408">
        <f>IF(AN3="暦月",IF(DAY(EOMONTH(I21,0))&lt;30,"",DATE($P$2,$V$2,30)),"")</f>
        <v>45565</v>
      </c>
      <c r="AM21" s="408" t="str">
        <f>IF(AN3="暦月",IF(DAY(EOMONTH(I21,0))&lt;31,"",DATE($P$2,$V$2,31)),"")</f>
        <v/>
      </c>
      <c r="AN21" s="651"/>
      <c r="AO21" s="652"/>
      <c r="AP21" s="655"/>
      <c r="AQ21" s="656"/>
      <c r="AR21" s="652"/>
      <c r="AS21" s="652"/>
      <c r="AT21" s="394"/>
    </row>
    <row r="22" spans="1:51" s="393" customFormat="1" ht="15" customHeight="1">
      <c r="A22" s="660"/>
      <c r="B22" s="573"/>
      <c r="C22" s="601"/>
      <c r="D22" s="602"/>
      <c r="E22" s="573"/>
      <c r="F22" s="583"/>
      <c r="G22" s="607"/>
      <c r="H22" s="584"/>
      <c r="I22" s="409">
        <f>DATE($P$2,$V$2,1)</f>
        <v>45536</v>
      </c>
      <c r="J22" s="409">
        <f>DATE($P$2,$V$2,2)</f>
        <v>45537</v>
      </c>
      <c r="K22" s="409">
        <f>DATE($P$2,$V$2,3)</f>
        <v>45538</v>
      </c>
      <c r="L22" s="409">
        <f>DATE($P$2,$V$2,4)</f>
        <v>45539</v>
      </c>
      <c r="M22" s="409">
        <f>DATE($P$2,$V$2,5)</f>
        <v>45540</v>
      </c>
      <c r="N22" s="409">
        <f>DATE($P$2,$V$2,6)</f>
        <v>45541</v>
      </c>
      <c r="O22" s="409">
        <f>DATE($P$2,$V$2,7)</f>
        <v>45542</v>
      </c>
      <c r="P22" s="409">
        <f>DATE($P$2,$V$2,8)</f>
        <v>45543</v>
      </c>
      <c r="Q22" s="409">
        <f>DATE($P$2,$V$2,9)</f>
        <v>45544</v>
      </c>
      <c r="R22" s="409">
        <f>DATE($P$2,$V$2,10)</f>
        <v>45545</v>
      </c>
      <c r="S22" s="409">
        <f>DATE($P$2,$V$2,11)</f>
        <v>45546</v>
      </c>
      <c r="T22" s="409">
        <f>DATE($P$2,$V$2,12)</f>
        <v>45547</v>
      </c>
      <c r="U22" s="409">
        <f>DATE($P$2,$V$2,13)</f>
        <v>45548</v>
      </c>
      <c r="V22" s="409">
        <f>DATE($P$2,$V$2,14)</f>
        <v>45549</v>
      </c>
      <c r="W22" s="409">
        <f>DATE($P$2,$V$2,15)</f>
        <v>45550</v>
      </c>
      <c r="X22" s="409">
        <f>DATE($P$2,$V$2,16)</f>
        <v>45551</v>
      </c>
      <c r="Y22" s="409">
        <f>DATE($P$2,$V$2,17)</f>
        <v>45552</v>
      </c>
      <c r="Z22" s="409">
        <f>DATE($P$2,$V$2,18)</f>
        <v>45553</v>
      </c>
      <c r="AA22" s="409">
        <f>DATE($P$2,$V$2,19)</f>
        <v>45554</v>
      </c>
      <c r="AB22" s="409">
        <f>DATE($P$2,$V$2,20)</f>
        <v>45555</v>
      </c>
      <c r="AC22" s="409">
        <f>DATE($P$2,$V$2,21)</f>
        <v>45556</v>
      </c>
      <c r="AD22" s="409">
        <f>DATE($P$2,$V$2,22)</f>
        <v>45557</v>
      </c>
      <c r="AE22" s="409">
        <f>DATE($P$2,$V$2,23)</f>
        <v>45558</v>
      </c>
      <c r="AF22" s="409">
        <f>DATE($P$2,$V$2,24)</f>
        <v>45559</v>
      </c>
      <c r="AG22" s="409">
        <f>DATE($P$2,$V$2,25)</f>
        <v>45560</v>
      </c>
      <c r="AH22" s="409">
        <f>DATE($P$2,$V$2,26)</f>
        <v>45561</v>
      </c>
      <c r="AI22" s="409">
        <f>DATE($P$2,$V$2,27)</f>
        <v>45562</v>
      </c>
      <c r="AJ22" s="409">
        <f>DATE($P$2,$V$2,28)</f>
        <v>45563</v>
      </c>
      <c r="AK22" s="409">
        <f>IF(AN3="暦月",IF(DAY(EOMONTH(I22,0))&lt;29,"",DATE($P$2,$V$2,29)),"")</f>
        <v>45564</v>
      </c>
      <c r="AL22" s="409">
        <f>IF(AN3="暦月",IF(DAY(EOMONTH(I22,0))&lt;30,"",DATE($P$2,$V$2,30)),"")</f>
        <v>45565</v>
      </c>
      <c r="AM22" s="409" t="str">
        <f>IF(AN3="暦月",IF(DAY(EOMONTH(I22,0))&lt;31,"",DATE($P$2,$V$2,31)),"")</f>
        <v/>
      </c>
      <c r="AN22" s="651"/>
      <c r="AO22" s="652"/>
      <c r="AP22" s="657"/>
      <c r="AQ22" s="658"/>
      <c r="AR22" s="652"/>
      <c r="AS22" s="652"/>
      <c r="AT22" s="394"/>
      <c r="AU22" s="571" t="s">
        <v>445</v>
      </c>
      <c r="AV22" s="572"/>
      <c r="AX22" s="571" t="s">
        <v>462</v>
      </c>
      <c r="AY22" s="572"/>
    </row>
    <row r="23" spans="1:51" s="393" customFormat="1" ht="12" customHeight="1">
      <c r="A23" s="624">
        <v>1</v>
      </c>
      <c r="B23" s="627" t="s">
        <v>517</v>
      </c>
      <c r="C23" s="630"/>
      <c r="D23" s="633" t="s">
        <v>463</v>
      </c>
      <c r="E23" s="410"/>
      <c r="F23" s="636"/>
      <c r="G23" s="637"/>
      <c r="H23" s="411" t="s">
        <v>464</v>
      </c>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c r="AF23" s="412"/>
      <c r="AG23" s="412"/>
      <c r="AH23" s="412"/>
      <c r="AI23" s="412"/>
      <c r="AJ23" s="412"/>
      <c r="AK23" s="412"/>
      <c r="AL23" s="412"/>
      <c r="AM23" s="412"/>
      <c r="AN23" s="642">
        <f>IF(LEFT($AN$1,6)="共同生活援助",SUM(I24:AM24),SUM(I24:AM25))</f>
        <v>0</v>
      </c>
      <c r="AO23" s="620">
        <f>IF($AN$3="４週",AN23/4,AN23/(DAY(EOMONTH($I$21,0))/7))</f>
        <v>0</v>
      </c>
      <c r="AP23" s="645"/>
      <c r="AQ23" s="646"/>
      <c r="AR23" s="620" t="str">
        <f>IF($AN$3="４週",AU24,AV24)</f>
        <v/>
      </c>
      <c r="AS23" s="620"/>
      <c r="AT23" s="623"/>
      <c r="AU23" s="413" t="s">
        <v>465</v>
      </c>
      <c r="AV23" s="413" t="s">
        <v>466</v>
      </c>
      <c r="AX23" s="413" t="s">
        <v>467</v>
      </c>
      <c r="AY23" s="413" t="s">
        <v>468</v>
      </c>
    </row>
    <row r="24" spans="1:51" s="393" customFormat="1" ht="12" customHeight="1">
      <c r="A24" s="625"/>
      <c r="B24" s="628"/>
      <c r="C24" s="631"/>
      <c r="D24" s="634"/>
      <c r="E24" s="414"/>
      <c r="F24" s="638"/>
      <c r="G24" s="639"/>
      <c r="H24" s="415" t="s">
        <v>469</v>
      </c>
      <c r="I24" s="416" t="str">
        <f>IFERROR(VLOOKUP(I23,'P1'!$B:$AP,41,FALSE),"")</f>
        <v/>
      </c>
      <c r="J24" s="416" t="str">
        <f>IFERROR(VLOOKUP(J23,'P1'!$B:$AP,41,FALSE),"")</f>
        <v/>
      </c>
      <c r="K24" s="416" t="str">
        <f>IFERROR(VLOOKUP(K23,'P1'!$B:$AP,41,FALSE),"")</f>
        <v/>
      </c>
      <c r="L24" s="416" t="str">
        <f>IFERROR(VLOOKUP(L23,'P1'!$B:$AP,41,FALSE),"")</f>
        <v/>
      </c>
      <c r="M24" s="416" t="str">
        <f>IFERROR(VLOOKUP(M23,'P1'!$B:$AP,41,FALSE),"")</f>
        <v/>
      </c>
      <c r="N24" s="416" t="str">
        <f>IFERROR(VLOOKUP(N23,'P1'!$B:$AP,41,FALSE),"")</f>
        <v/>
      </c>
      <c r="O24" s="416" t="str">
        <f>IFERROR(VLOOKUP(O23,'P1'!$B:$AP,41,FALSE),"")</f>
        <v/>
      </c>
      <c r="P24" s="416" t="str">
        <f>IFERROR(VLOOKUP(P23,'P1'!$B:$AP,41,FALSE),"")</f>
        <v/>
      </c>
      <c r="Q24" s="416" t="str">
        <f>IFERROR(VLOOKUP(Q23,'P1'!$B:$AP,41,FALSE),"")</f>
        <v/>
      </c>
      <c r="R24" s="416" t="str">
        <f>IFERROR(VLOOKUP(R23,'P1'!$B:$AP,41,FALSE),"")</f>
        <v/>
      </c>
      <c r="S24" s="416" t="str">
        <f>IFERROR(VLOOKUP(S23,'P1'!$B:$AP,41,FALSE),"")</f>
        <v/>
      </c>
      <c r="T24" s="416" t="str">
        <f>IFERROR(VLOOKUP(T23,'P1'!$B:$AP,41,FALSE),"")</f>
        <v/>
      </c>
      <c r="U24" s="416" t="str">
        <f>IFERROR(VLOOKUP(U23,'P1'!$B:$AP,41,FALSE),"")</f>
        <v/>
      </c>
      <c r="V24" s="416" t="str">
        <f>IFERROR(VLOOKUP(V23,'P1'!$B:$AP,41,FALSE),"")</f>
        <v/>
      </c>
      <c r="W24" s="416" t="str">
        <f>IFERROR(VLOOKUP(W23,'P1'!$B:$AP,41,FALSE),"")</f>
        <v/>
      </c>
      <c r="X24" s="416" t="str">
        <f>IFERROR(VLOOKUP(X23,'P1'!$B:$AP,41,FALSE),"")</f>
        <v/>
      </c>
      <c r="Y24" s="416" t="str">
        <f>IFERROR(VLOOKUP(Y23,'P1'!$B:$AP,41,FALSE),"")</f>
        <v/>
      </c>
      <c r="Z24" s="416" t="str">
        <f>IFERROR(VLOOKUP(Z23,'P1'!$B:$AP,41,FALSE),"")</f>
        <v/>
      </c>
      <c r="AA24" s="416" t="str">
        <f>IFERROR(VLOOKUP(AA23,'P1'!$B:$AP,41,FALSE),"")</f>
        <v/>
      </c>
      <c r="AB24" s="416" t="str">
        <f>IFERROR(VLOOKUP(AB23,'P1'!$B:$AP,41,FALSE),"")</f>
        <v/>
      </c>
      <c r="AC24" s="416" t="str">
        <f>IFERROR(VLOOKUP(AC23,'P1'!$B:$AP,41,FALSE),"")</f>
        <v/>
      </c>
      <c r="AD24" s="416" t="str">
        <f>IFERROR(VLOOKUP(AD23,'P1'!$B:$AP,41,FALSE),"")</f>
        <v/>
      </c>
      <c r="AE24" s="416" t="str">
        <f>IFERROR(VLOOKUP(AE23,'P1'!$B:$AP,41,FALSE),"")</f>
        <v/>
      </c>
      <c r="AF24" s="416" t="str">
        <f>IFERROR(VLOOKUP(AF23,'P1'!$B:$AP,41,FALSE),"")</f>
        <v/>
      </c>
      <c r="AG24" s="416" t="str">
        <f>IFERROR(VLOOKUP(AG23,'P1'!$B:$AP,41,FALSE),"")</f>
        <v/>
      </c>
      <c r="AH24" s="416" t="str">
        <f>IFERROR(VLOOKUP(AH23,'P1'!$B:$AP,41,FALSE),"")</f>
        <v/>
      </c>
      <c r="AI24" s="416" t="str">
        <f>IFERROR(VLOOKUP(AI23,'P1'!$B:$AP,41,FALSE),"")</f>
        <v/>
      </c>
      <c r="AJ24" s="416" t="str">
        <f>IFERROR(VLOOKUP(AJ23,'P1'!$B:$AP,41,FALSE),"")</f>
        <v/>
      </c>
      <c r="AK24" s="416" t="str">
        <f>IFERROR(VLOOKUP(AK23,'P1'!$B:$AP,41,FALSE),"")</f>
        <v/>
      </c>
      <c r="AL24" s="416" t="str">
        <f>IFERROR(VLOOKUP(AL23,'P1'!$B:$AP,41,FALSE),"")</f>
        <v/>
      </c>
      <c r="AM24" s="416" t="str">
        <f>IFERROR(VLOOKUP(AM23,'P1'!$B:$AP,41,FALSE),"")</f>
        <v/>
      </c>
      <c r="AN24" s="643"/>
      <c r="AO24" s="621"/>
      <c r="AP24" s="647"/>
      <c r="AQ24" s="648"/>
      <c r="AR24" s="621"/>
      <c r="AS24" s="621"/>
      <c r="AT24" s="623"/>
      <c r="AU24" s="417" t="str">
        <f>IFERROR(IF($D23="□",($AO23/$AK$6),($AO23/$AK$8)),"")</f>
        <v/>
      </c>
      <c r="AV24" s="417" t="str">
        <f>IFERROR(IF($D23="□",($AN23/$AO$6),($AN23/$AO$8)),"")</f>
        <v/>
      </c>
      <c r="AX24" s="417" t="s">
        <v>623</v>
      </c>
      <c r="AY24" s="417" t="s">
        <v>623</v>
      </c>
    </row>
    <row r="25" spans="1:51" s="393" customFormat="1" ht="12" customHeight="1">
      <c r="A25" s="626"/>
      <c r="B25" s="629"/>
      <c r="C25" s="632"/>
      <c r="D25" s="635"/>
      <c r="E25" s="414"/>
      <c r="F25" s="640"/>
      <c r="G25" s="641"/>
      <c r="H25" s="418" t="s">
        <v>470</v>
      </c>
      <c r="I25" s="419" t="str">
        <f>IFERROR(VLOOKUP(I23,'P1'!$B:$AP,31,FALSE),"")</f>
        <v/>
      </c>
      <c r="J25" s="419" t="str">
        <f>IFERROR(VLOOKUP(J23,'P1'!$B:$AP,31,FALSE),"")</f>
        <v/>
      </c>
      <c r="K25" s="419" t="str">
        <f>IFERROR(VLOOKUP(K23,'P1'!$B:$AP,31,FALSE),"")</f>
        <v/>
      </c>
      <c r="L25" s="419" t="str">
        <f>IFERROR(VLOOKUP(L23,'P1'!$B:$AP,31,FALSE),"")</f>
        <v/>
      </c>
      <c r="M25" s="419" t="str">
        <f>IFERROR(VLOOKUP(M23,'P1'!$B:$AP,31,FALSE),"")</f>
        <v/>
      </c>
      <c r="N25" s="419" t="str">
        <f>IFERROR(VLOOKUP(N23,'P1'!$B:$AP,31,FALSE),"")</f>
        <v/>
      </c>
      <c r="O25" s="419" t="str">
        <f>IFERROR(VLOOKUP(O23,'P1'!$B:$AP,31,FALSE),"")</f>
        <v/>
      </c>
      <c r="P25" s="419" t="str">
        <f>IFERROR(VLOOKUP(P23,'P1'!$B:$AP,31,FALSE),"")</f>
        <v/>
      </c>
      <c r="Q25" s="419" t="str">
        <f>IFERROR(VLOOKUP(Q23,'P1'!$B:$AP,31,FALSE),"")</f>
        <v/>
      </c>
      <c r="R25" s="419" t="str">
        <f>IFERROR(VLOOKUP(R23,'P1'!$B:$AP,31,FALSE),"")</f>
        <v/>
      </c>
      <c r="S25" s="419" t="str">
        <f>IFERROR(VLOOKUP(S23,'P1'!$B:$AP,31,FALSE),"")</f>
        <v/>
      </c>
      <c r="T25" s="419" t="str">
        <f>IFERROR(VLOOKUP(T23,'P1'!$B:$AP,31,FALSE),"")</f>
        <v/>
      </c>
      <c r="U25" s="419" t="str">
        <f>IFERROR(VLOOKUP(U23,'P1'!$B:$AP,31,FALSE),"")</f>
        <v/>
      </c>
      <c r="V25" s="419" t="str">
        <f>IFERROR(VLOOKUP(V23,'P1'!$B:$AP,31,FALSE),"")</f>
        <v/>
      </c>
      <c r="W25" s="419" t="str">
        <f>IFERROR(VLOOKUP(W23,'P1'!$B:$AP,31,FALSE),"")</f>
        <v/>
      </c>
      <c r="X25" s="419" t="str">
        <f>IFERROR(VLOOKUP(X23,'P1'!$B:$AP,31,FALSE),"")</f>
        <v/>
      </c>
      <c r="Y25" s="419" t="str">
        <f>IFERROR(VLOOKUP(Y23,'P1'!$B:$AP,31,FALSE),"")</f>
        <v/>
      </c>
      <c r="Z25" s="419" t="str">
        <f>IFERROR(VLOOKUP(Z23,'P1'!$B:$AP,31,FALSE),"")</f>
        <v/>
      </c>
      <c r="AA25" s="419" t="str">
        <f>IFERROR(VLOOKUP(AA23,'P1'!$B:$AP,31,FALSE),"")</f>
        <v/>
      </c>
      <c r="AB25" s="419" t="str">
        <f>IFERROR(VLOOKUP(AB23,'P1'!$B:$AP,31,FALSE),"")</f>
        <v/>
      </c>
      <c r="AC25" s="419" t="str">
        <f>IFERROR(VLOOKUP(AC23,'P1'!$B:$AP,31,FALSE),"")</f>
        <v/>
      </c>
      <c r="AD25" s="419" t="str">
        <f>IFERROR(VLOOKUP(AD23,'P1'!$B:$AP,31,FALSE),"")</f>
        <v/>
      </c>
      <c r="AE25" s="419" t="str">
        <f>IFERROR(VLOOKUP(AE23,'P1'!$B:$AP,31,FALSE),"")</f>
        <v/>
      </c>
      <c r="AF25" s="419" t="str">
        <f>IFERROR(VLOOKUP(AF23,'P1'!$B:$AP,31,FALSE),"")</f>
        <v/>
      </c>
      <c r="AG25" s="419" t="str">
        <f>IFERROR(VLOOKUP(AG23,'P1'!$B:$AP,31,FALSE),"")</f>
        <v/>
      </c>
      <c r="AH25" s="419" t="str">
        <f>IFERROR(VLOOKUP(AH23,'P1'!$B:$AP,31,FALSE),"")</f>
        <v/>
      </c>
      <c r="AI25" s="419" t="str">
        <f>IFERROR(VLOOKUP(AI23,'P1'!$B:$AP,31,FALSE),"")</f>
        <v/>
      </c>
      <c r="AJ25" s="419" t="str">
        <f>IFERROR(VLOOKUP(AJ23,'P1'!$B:$AP,31,FALSE),"")</f>
        <v/>
      </c>
      <c r="AK25" s="419" t="str">
        <f>IFERROR(VLOOKUP(AK23,'P1'!$B:$AP,31,FALSE),"")</f>
        <v/>
      </c>
      <c r="AL25" s="419" t="str">
        <f>IFERROR(VLOOKUP(AL23,'P1'!$B:$AP,31,FALSE),"")</f>
        <v/>
      </c>
      <c r="AM25" s="419" t="str">
        <f>IFERROR(VLOOKUP(AM23,'P1'!$B:$AP,31,FALSE),"")</f>
        <v/>
      </c>
      <c r="AN25" s="644"/>
      <c r="AO25" s="622"/>
      <c r="AP25" s="649"/>
      <c r="AQ25" s="650"/>
      <c r="AR25" s="622"/>
      <c r="AS25" s="622"/>
      <c r="AT25" s="623"/>
      <c r="AU25" s="420"/>
      <c r="AV25" s="420"/>
      <c r="AX25" s="420"/>
      <c r="AY25" s="420"/>
    </row>
    <row r="26" spans="1:51" s="393" customFormat="1" ht="12" customHeight="1">
      <c r="A26" s="624">
        <v>2</v>
      </c>
      <c r="B26" s="627" t="s">
        <v>523</v>
      </c>
      <c r="C26" s="630"/>
      <c r="D26" s="633" t="s">
        <v>463</v>
      </c>
      <c r="E26" s="410"/>
      <c r="F26" s="636"/>
      <c r="G26" s="637"/>
      <c r="H26" s="411" t="s">
        <v>464</v>
      </c>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642">
        <f t="shared" ref="AN26" si="2">IF(LEFT($AN$1,6)="共同生活援助",SUM(I27:AM27),SUM(I27:AM28))</f>
        <v>0</v>
      </c>
      <c r="AO26" s="620">
        <f>IF($AN$3="４週",AN26/4,AN26/(DAY(EOMONTH($I$21,0))/7))</f>
        <v>0</v>
      </c>
      <c r="AP26" s="645"/>
      <c r="AQ26" s="646"/>
      <c r="AR26" s="620" t="str">
        <f>IF($AN$3="４週",AU27,AV27)</f>
        <v/>
      </c>
      <c r="AS26" s="620"/>
      <c r="AT26" s="623"/>
      <c r="AU26" s="413" t="s">
        <v>465</v>
      </c>
      <c r="AV26" s="413" t="s">
        <v>466</v>
      </c>
      <c r="AX26" s="413" t="s">
        <v>467</v>
      </c>
      <c r="AY26" s="413" t="s">
        <v>468</v>
      </c>
    </row>
    <row r="27" spans="1:51" s="393" customFormat="1" ht="12" customHeight="1">
      <c r="A27" s="625"/>
      <c r="B27" s="628"/>
      <c r="C27" s="631"/>
      <c r="D27" s="634"/>
      <c r="E27" s="414"/>
      <c r="F27" s="638"/>
      <c r="G27" s="639"/>
      <c r="H27" s="415" t="s">
        <v>469</v>
      </c>
      <c r="I27" s="419" t="str">
        <f>IFERROR(VLOOKUP(I26,'P1'!$B:$AP,41,FALSE),"")</f>
        <v/>
      </c>
      <c r="J27" s="419" t="str">
        <f>IFERROR(VLOOKUP(J26,'P1'!$B:$AP,41,FALSE),"")</f>
        <v/>
      </c>
      <c r="K27" s="419" t="str">
        <f>IFERROR(VLOOKUP(K26,'P1'!$B:$AP,41,FALSE),"")</f>
        <v/>
      </c>
      <c r="L27" s="419" t="str">
        <f>IFERROR(VLOOKUP(L26,'P1'!$B:$AP,41,FALSE),"")</f>
        <v/>
      </c>
      <c r="M27" s="419" t="str">
        <f>IFERROR(VLOOKUP(M26,'P1'!$B:$AP,41,FALSE),"")</f>
        <v/>
      </c>
      <c r="N27" s="419" t="str">
        <f>IFERROR(VLOOKUP(N26,'P1'!$B:$AP,41,FALSE),"")</f>
        <v/>
      </c>
      <c r="O27" s="419" t="str">
        <f>IFERROR(VLOOKUP(O26,'P1'!$B:$AP,41,FALSE),"")</f>
        <v/>
      </c>
      <c r="P27" s="419" t="str">
        <f>IFERROR(VLOOKUP(P26,'P1'!$B:$AP,41,FALSE),"")</f>
        <v/>
      </c>
      <c r="Q27" s="419" t="str">
        <f>IFERROR(VLOOKUP(Q26,'P1'!$B:$AP,41,FALSE),"")</f>
        <v/>
      </c>
      <c r="R27" s="419" t="str">
        <f>IFERROR(VLOOKUP(R26,'P1'!$B:$AP,41,FALSE),"")</f>
        <v/>
      </c>
      <c r="S27" s="419" t="str">
        <f>IFERROR(VLOOKUP(S26,'P1'!$B:$AP,41,FALSE),"")</f>
        <v/>
      </c>
      <c r="T27" s="419" t="str">
        <f>IFERROR(VLOOKUP(T26,'P1'!$B:$AP,41,FALSE),"")</f>
        <v/>
      </c>
      <c r="U27" s="419" t="str">
        <f>IFERROR(VLOOKUP(U26,'P1'!$B:$AP,41,FALSE),"")</f>
        <v/>
      </c>
      <c r="V27" s="419" t="str">
        <f>IFERROR(VLOOKUP(V26,'P1'!$B:$AP,41,FALSE),"")</f>
        <v/>
      </c>
      <c r="W27" s="419" t="str">
        <f>IFERROR(VLOOKUP(W26,'P1'!$B:$AP,41,FALSE),"")</f>
        <v/>
      </c>
      <c r="X27" s="419" t="str">
        <f>IFERROR(VLOOKUP(X26,'P1'!$B:$AP,41,FALSE),"")</f>
        <v/>
      </c>
      <c r="Y27" s="419" t="str">
        <f>IFERROR(VLOOKUP(Y26,'P1'!$B:$AP,41,FALSE),"")</f>
        <v/>
      </c>
      <c r="Z27" s="419" t="str">
        <f>IFERROR(VLOOKUP(Z26,'P1'!$B:$AP,41,FALSE),"")</f>
        <v/>
      </c>
      <c r="AA27" s="419" t="str">
        <f>IFERROR(VLOOKUP(AA26,'P1'!$B:$AP,41,FALSE),"")</f>
        <v/>
      </c>
      <c r="AB27" s="419" t="str">
        <f>IFERROR(VLOOKUP(AB26,'P1'!$B:$AP,41,FALSE),"")</f>
        <v/>
      </c>
      <c r="AC27" s="419" t="str">
        <f>IFERROR(VLOOKUP(AC26,'P1'!$B:$AP,41,FALSE),"")</f>
        <v/>
      </c>
      <c r="AD27" s="419" t="str">
        <f>IFERROR(VLOOKUP(AD26,'P1'!$B:$AP,41,FALSE),"")</f>
        <v/>
      </c>
      <c r="AE27" s="419" t="str">
        <f>IFERROR(VLOOKUP(AE26,'P1'!$B:$AP,41,FALSE),"")</f>
        <v/>
      </c>
      <c r="AF27" s="419" t="str">
        <f>IFERROR(VLOOKUP(AF26,'P1'!$B:$AP,41,FALSE),"")</f>
        <v/>
      </c>
      <c r="AG27" s="419" t="str">
        <f>IFERROR(VLOOKUP(AG26,'P1'!$B:$AP,41,FALSE),"")</f>
        <v/>
      </c>
      <c r="AH27" s="419" t="str">
        <f>IFERROR(VLOOKUP(AH26,'P1'!$B:$AP,41,FALSE),"")</f>
        <v/>
      </c>
      <c r="AI27" s="419" t="str">
        <f>IFERROR(VLOOKUP(AI26,'P1'!$B:$AP,41,FALSE),"")</f>
        <v/>
      </c>
      <c r="AJ27" s="419" t="str">
        <f>IFERROR(VLOOKUP(AJ26,'P1'!$B:$AP,41,FALSE),"")</f>
        <v/>
      </c>
      <c r="AK27" s="419" t="str">
        <f>IFERROR(VLOOKUP(AK26,'P1'!$B:$AP,41,FALSE),"")</f>
        <v/>
      </c>
      <c r="AL27" s="419" t="str">
        <f>IFERROR(VLOOKUP(AL26,'P1'!$B:$AP,41,FALSE),"")</f>
        <v/>
      </c>
      <c r="AM27" s="419" t="str">
        <f>IFERROR(VLOOKUP(AM26,'P1'!$B:$AP,41,FALSE),"")</f>
        <v/>
      </c>
      <c r="AN27" s="643"/>
      <c r="AO27" s="621"/>
      <c r="AP27" s="647"/>
      <c r="AQ27" s="648"/>
      <c r="AR27" s="621"/>
      <c r="AS27" s="621"/>
      <c r="AT27" s="623"/>
      <c r="AU27" s="417" t="str">
        <f t="shared" ref="AU27" si="3">IFERROR(IF($D26="□",($AO26/$AK$6),($AO26/$AK$8)),"")</f>
        <v/>
      </c>
      <c r="AV27" s="417" t="str">
        <f t="shared" ref="AV27" si="4">IFERROR(IF($D26="□",($AN26/$AO$6),($AN26/$AO$8)),"")</f>
        <v/>
      </c>
      <c r="AX27" s="417" t="s">
        <v>623</v>
      </c>
      <c r="AY27" s="417" t="s">
        <v>623</v>
      </c>
    </row>
    <row r="28" spans="1:51" s="393" customFormat="1" ht="12" customHeight="1">
      <c r="A28" s="626"/>
      <c r="B28" s="629"/>
      <c r="C28" s="632"/>
      <c r="D28" s="635"/>
      <c r="E28" s="414"/>
      <c r="F28" s="640"/>
      <c r="G28" s="641"/>
      <c r="H28" s="418" t="s">
        <v>470</v>
      </c>
      <c r="I28" s="419" t="str">
        <f>IFERROR(VLOOKUP(I26,'P1'!$B:$AP,31,FALSE),"")</f>
        <v/>
      </c>
      <c r="J28" s="419" t="str">
        <f>IFERROR(VLOOKUP(J26,'P1'!$B:$AP,31,FALSE),"")</f>
        <v/>
      </c>
      <c r="K28" s="419" t="str">
        <f>IFERROR(VLOOKUP(K26,'P1'!$B:$AP,31,FALSE),"")</f>
        <v/>
      </c>
      <c r="L28" s="419" t="str">
        <f>IFERROR(VLOOKUP(L26,'P1'!$B:$AP,31,FALSE),"")</f>
        <v/>
      </c>
      <c r="M28" s="419" t="str">
        <f>IFERROR(VLOOKUP(M26,'P1'!$B:$AP,31,FALSE),"")</f>
        <v/>
      </c>
      <c r="N28" s="419" t="str">
        <f>IFERROR(VLOOKUP(N26,'P1'!$B:$AP,31,FALSE),"")</f>
        <v/>
      </c>
      <c r="O28" s="419" t="str">
        <f>IFERROR(VLOOKUP(O26,'P1'!$B:$AP,31,FALSE),"")</f>
        <v/>
      </c>
      <c r="P28" s="419" t="str">
        <f>IFERROR(VLOOKUP(P26,'P1'!$B:$AP,31,FALSE),"")</f>
        <v/>
      </c>
      <c r="Q28" s="419" t="str">
        <f>IFERROR(VLOOKUP(Q26,'P1'!$B:$AP,31,FALSE),"")</f>
        <v/>
      </c>
      <c r="R28" s="419" t="str">
        <f>IFERROR(VLOOKUP(R26,'P1'!$B:$AP,31,FALSE),"")</f>
        <v/>
      </c>
      <c r="S28" s="419" t="str">
        <f>IFERROR(VLOOKUP(S26,'P1'!$B:$AP,31,FALSE),"")</f>
        <v/>
      </c>
      <c r="T28" s="419" t="str">
        <f>IFERROR(VLOOKUP(T26,'P1'!$B:$AP,31,FALSE),"")</f>
        <v/>
      </c>
      <c r="U28" s="419" t="str">
        <f>IFERROR(VLOOKUP(U26,'P1'!$B:$AP,31,FALSE),"")</f>
        <v/>
      </c>
      <c r="V28" s="419" t="str">
        <f>IFERROR(VLOOKUP(V26,'P1'!$B:$AP,31,FALSE),"")</f>
        <v/>
      </c>
      <c r="W28" s="419" t="str">
        <f>IFERROR(VLOOKUP(W26,'P1'!$B:$AP,31,FALSE),"")</f>
        <v/>
      </c>
      <c r="X28" s="419" t="str">
        <f>IFERROR(VLOOKUP(X26,'P1'!$B:$AP,31,FALSE),"")</f>
        <v/>
      </c>
      <c r="Y28" s="419" t="str">
        <f>IFERROR(VLOOKUP(Y26,'P1'!$B:$AP,31,FALSE),"")</f>
        <v/>
      </c>
      <c r="Z28" s="419" t="str">
        <f>IFERROR(VLOOKUP(Z26,'P1'!$B:$AP,31,FALSE),"")</f>
        <v/>
      </c>
      <c r="AA28" s="419" t="str">
        <f>IFERROR(VLOOKUP(AA26,'P1'!$B:$AP,31,FALSE),"")</f>
        <v/>
      </c>
      <c r="AB28" s="419" t="str">
        <f>IFERROR(VLOOKUP(AB26,'P1'!$B:$AP,31,FALSE),"")</f>
        <v/>
      </c>
      <c r="AC28" s="419" t="str">
        <f>IFERROR(VLOOKUP(AC26,'P1'!$B:$AP,31,FALSE),"")</f>
        <v/>
      </c>
      <c r="AD28" s="419" t="str">
        <f>IFERROR(VLOOKUP(AD26,'P1'!$B:$AP,31,FALSE),"")</f>
        <v/>
      </c>
      <c r="AE28" s="419" t="str">
        <f>IFERROR(VLOOKUP(AE26,'P1'!$B:$AP,31,FALSE),"")</f>
        <v/>
      </c>
      <c r="AF28" s="419" t="str">
        <f>IFERROR(VLOOKUP(AF26,'P1'!$B:$AP,31,FALSE),"")</f>
        <v/>
      </c>
      <c r="AG28" s="419" t="str">
        <f>IFERROR(VLOOKUP(AG26,'P1'!$B:$AP,31,FALSE),"")</f>
        <v/>
      </c>
      <c r="AH28" s="419" t="str">
        <f>IFERROR(VLOOKUP(AH26,'P1'!$B:$AP,31,FALSE),"")</f>
        <v/>
      </c>
      <c r="AI28" s="419" t="str">
        <f>IFERROR(VLOOKUP(AI26,'P1'!$B:$AP,31,FALSE),"")</f>
        <v/>
      </c>
      <c r="AJ28" s="419" t="str">
        <f>IFERROR(VLOOKUP(AJ26,'P1'!$B:$AP,31,FALSE),"")</f>
        <v/>
      </c>
      <c r="AK28" s="419" t="str">
        <f>IFERROR(VLOOKUP(AK26,'P1'!$B:$AP,31,FALSE),"")</f>
        <v/>
      </c>
      <c r="AL28" s="419" t="str">
        <f>IFERROR(VLOOKUP(AL26,'P1'!$B:$AP,31,FALSE),"")</f>
        <v/>
      </c>
      <c r="AM28" s="419" t="str">
        <f>IFERROR(VLOOKUP(AM26,'P1'!$B:$AP,31,FALSE),"")</f>
        <v/>
      </c>
      <c r="AN28" s="644"/>
      <c r="AO28" s="622"/>
      <c r="AP28" s="649"/>
      <c r="AQ28" s="650"/>
      <c r="AR28" s="622"/>
      <c r="AS28" s="622"/>
      <c r="AT28" s="623"/>
      <c r="AU28" s="420"/>
      <c r="AV28" s="420"/>
      <c r="AX28" s="420"/>
      <c r="AY28" s="420"/>
    </row>
    <row r="29" spans="1:51" s="393" customFormat="1" ht="12" customHeight="1">
      <c r="A29" s="624">
        <v>3</v>
      </c>
      <c r="B29" s="627"/>
      <c r="C29" s="630"/>
      <c r="D29" s="633" t="s">
        <v>463</v>
      </c>
      <c r="E29" s="410"/>
      <c r="F29" s="636"/>
      <c r="G29" s="637"/>
      <c r="H29" s="411" t="s">
        <v>464</v>
      </c>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642">
        <f t="shared" ref="AN29" si="5">IF(LEFT($AN$1,6)="共同生活援助",SUM(I30:AM30),SUM(I30:AM31))</f>
        <v>0</v>
      </c>
      <c r="AO29" s="620">
        <f>IF($AN$3="４週",AN29/4,AN29/(DAY(EOMONTH($I$21,0))/7))</f>
        <v>0</v>
      </c>
      <c r="AP29" s="645"/>
      <c r="AQ29" s="646"/>
      <c r="AR29" s="620" t="str">
        <f>IF($AN$3="４週",AU30,AV30)</f>
        <v/>
      </c>
      <c r="AS29" s="620"/>
      <c r="AT29" s="623"/>
      <c r="AU29" s="413" t="s">
        <v>465</v>
      </c>
      <c r="AV29" s="413" t="s">
        <v>466</v>
      </c>
      <c r="AX29" s="413" t="s">
        <v>467</v>
      </c>
      <c r="AY29" s="413" t="s">
        <v>468</v>
      </c>
    </row>
    <row r="30" spans="1:51" s="393" customFormat="1" ht="12" customHeight="1">
      <c r="A30" s="625"/>
      <c r="B30" s="628"/>
      <c r="C30" s="631"/>
      <c r="D30" s="634"/>
      <c r="E30" s="414"/>
      <c r="F30" s="638"/>
      <c r="G30" s="639"/>
      <c r="H30" s="415" t="s">
        <v>469</v>
      </c>
      <c r="I30" s="419" t="str">
        <f>IFERROR(VLOOKUP(I29,'P1'!$B:$AP,41,FALSE),"")</f>
        <v/>
      </c>
      <c r="J30" s="419" t="str">
        <f>IFERROR(VLOOKUP(J29,'P1'!$B:$AP,41,FALSE),"")</f>
        <v/>
      </c>
      <c r="K30" s="419" t="str">
        <f>IFERROR(VLOOKUP(K29,'P1'!$B:$AP,41,FALSE),"")</f>
        <v/>
      </c>
      <c r="L30" s="419" t="str">
        <f>IFERROR(VLOOKUP(L29,'P1'!$B:$AP,41,FALSE),"")</f>
        <v/>
      </c>
      <c r="M30" s="419" t="str">
        <f>IFERROR(VLOOKUP(M29,'P1'!$B:$AP,41,FALSE),"")</f>
        <v/>
      </c>
      <c r="N30" s="419" t="str">
        <f>IFERROR(VLOOKUP(N29,'P1'!$B:$AP,41,FALSE),"")</f>
        <v/>
      </c>
      <c r="O30" s="419" t="str">
        <f>IFERROR(VLOOKUP(O29,'P1'!$B:$AP,41,FALSE),"")</f>
        <v/>
      </c>
      <c r="P30" s="419" t="str">
        <f>IFERROR(VLOOKUP(P29,'P1'!$B:$AP,41,FALSE),"")</f>
        <v/>
      </c>
      <c r="Q30" s="419" t="str">
        <f>IFERROR(VLOOKUP(Q29,'P1'!$B:$AP,41,FALSE),"")</f>
        <v/>
      </c>
      <c r="R30" s="419" t="str">
        <f>IFERROR(VLOOKUP(R29,'P1'!$B:$AP,41,FALSE),"")</f>
        <v/>
      </c>
      <c r="S30" s="419" t="str">
        <f>IFERROR(VLOOKUP(S29,'P1'!$B:$AP,41,FALSE),"")</f>
        <v/>
      </c>
      <c r="T30" s="419" t="str">
        <f>IFERROR(VLOOKUP(T29,'P1'!$B:$AP,41,FALSE),"")</f>
        <v/>
      </c>
      <c r="U30" s="419" t="str">
        <f>IFERROR(VLOOKUP(U29,'P1'!$B:$AP,41,FALSE),"")</f>
        <v/>
      </c>
      <c r="V30" s="419" t="str">
        <f>IFERROR(VLOOKUP(V29,'P1'!$B:$AP,41,FALSE),"")</f>
        <v/>
      </c>
      <c r="W30" s="419" t="str">
        <f>IFERROR(VLOOKUP(W29,'P1'!$B:$AP,41,FALSE),"")</f>
        <v/>
      </c>
      <c r="X30" s="419" t="str">
        <f>IFERROR(VLOOKUP(X29,'P1'!$B:$AP,41,FALSE),"")</f>
        <v/>
      </c>
      <c r="Y30" s="419" t="str">
        <f>IFERROR(VLOOKUP(Y29,'P1'!$B:$AP,41,FALSE),"")</f>
        <v/>
      </c>
      <c r="Z30" s="419" t="str">
        <f>IFERROR(VLOOKUP(Z29,'P1'!$B:$AP,41,FALSE),"")</f>
        <v/>
      </c>
      <c r="AA30" s="419" t="str">
        <f>IFERROR(VLOOKUP(AA29,'P1'!$B:$AP,41,FALSE),"")</f>
        <v/>
      </c>
      <c r="AB30" s="419" t="str">
        <f>IFERROR(VLOOKUP(AB29,'P1'!$B:$AP,41,FALSE),"")</f>
        <v/>
      </c>
      <c r="AC30" s="419" t="str">
        <f>IFERROR(VLOOKUP(AC29,'P1'!$B:$AP,41,FALSE),"")</f>
        <v/>
      </c>
      <c r="AD30" s="419" t="str">
        <f>IFERROR(VLOOKUP(AD29,'P1'!$B:$AP,41,FALSE),"")</f>
        <v/>
      </c>
      <c r="AE30" s="419" t="str">
        <f>IFERROR(VLOOKUP(AE29,'P1'!$B:$AP,41,FALSE),"")</f>
        <v/>
      </c>
      <c r="AF30" s="419" t="str">
        <f>IFERROR(VLOOKUP(AF29,'P1'!$B:$AP,41,FALSE),"")</f>
        <v/>
      </c>
      <c r="AG30" s="419" t="str">
        <f>IFERROR(VLOOKUP(AG29,'P1'!$B:$AP,41,FALSE),"")</f>
        <v/>
      </c>
      <c r="AH30" s="419" t="str">
        <f>IFERROR(VLOOKUP(AH29,'P1'!$B:$AP,41,FALSE),"")</f>
        <v/>
      </c>
      <c r="AI30" s="419" t="str">
        <f>IFERROR(VLOOKUP(AI29,'P1'!$B:$AP,41,FALSE),"")</f>
        <v/>
      </c>
      <c r="AJ30" s="419" t="str">
        <f>IFERROR(VLOOKUP(AJ29,'P1'!$B:$AP,41,FALSE),"")</f>
        <v/>
      </c>
      <c r="AK30" s="419" t="str">
        <f>IFERROR(VLOOKUP(AK29,'P1'!$B:$AP,41,FALSE),"")</f>
        <v/>
      </c>
      <c r="AL30" s="419" t="str">
        <f>IFERROR(VLOOKUP(AL29,'P1'!$B:$AP,41,FALSE),"")</f>
        <v/>
      </c>
      <c r="AM30" s="419" t="str">
        <f>IFERROR(VLOOKUP(AM29,'P1'!$B:$AP,41,FALSE),"")</f>
        <v/>
      </c>
      <c r="AN30" s="643"/>
      <c r="AO30" s="621"/>
      <c r="AP30" s="647"/>
      <c r="AQ30" s="648"/>
      <c r="AR30" s="621"/>
      <c r="AS30" s="621"/>
      <c r="AT30" s="623"/>
      <c r="AU30" s="417" t="str">
        <f t="shared" ref="AU30" si="6">IFERROR(IF($D29="□",($AO29/$AK$6),($AO29/$AK$8)),"")</f>
        <v/>
      </c>
      <c r="AV30" s="417" t="str">
        <f t="shared" ref="AV30" si="7">IFERROR(IF($D29="□",($AN29/$AO$6),($AN29/$AO$8)),"")</f>
        <v/>
      </c>
      <c r="AX30" s="417" t="s">
        <v>623</v>
      </c>
      <c r="AY30" s="417" t="s">
        <v>623</v>
      </c>
    </row>
    <row r="31" spans="1:51" s="393" customFormat="1" ht="12" customHeight="1">
      <c r="A31" s="626"/>
      <c r="B31" s="629"/>
      <c r="C31" s="632"/>
      <c r="D31" s="635"/>
      <c r="E31" s="414"/>
      <c r="F31" s="640"/>
      <c r="G31" s="641"/>
      <c r="H31" s="418" t="s">
        <v>470</v>
      </c>
      <c r="I31" s="419" t="str">
        <f>IFERROR(VLOOKUP(I29,'P1'!$B:$AP,31,FALSE),"")</f>
        <v/>
      </c>
      <c r="J31" s="419" t="str">
        <f>IFERROR(VLOOKUP(J29,'P1'!$B:$AP,31,FALSE),"")</f>
        <v/>
      </c>
      <c r="K31" s="419" t="str">
        <f>IFERROR(VLOOKUP(K29,'P1'!$B:$AP,31,FALSE),"")</f>
        <v/>
      </c>
      <c r="L31" s="419" t="str">
        <f>IFERROR(VLOOKUP(L29,'P1'!$B:$AP,31,FALSE),"")</f>
        <v/>
      </c>
      <c r="M31" s="419" t="str">
        <f>IFERROR(VLOOKUP(M29,'P1'!$B:$AP,31,FALSE),"")</f>
        <v/>
      </c>
      <c r="N31" s="419" t="str">
        <f>IFERROR(VLOOKUP(N29,'P1'!$B:$AP,31,FALSE),"")</f>
        <v/>
      </c>
      <c r="O31" s="419" t="str">
        <f>IFERROR(VLOOKUP(O29,'P1'!$B:$AP,31,FALSE),"")</f>
        <v/>
      </c>
      <c r="P31" s="419" t="str">
        <f>IFERROR(VLOOKUP(P29,'P1'!$B:$AP,31,FALSE),"")</f>
        <v/>
      </c>
      <c r="Q31" s="419" t="str">
        <f>IFERROR(VLOOKUP(Q29,'P1'!$B:$AP,31,FALSE),"")</f>
        <v/>
      </c>
      <c r="R31" s="419" t="str">
        <f>IFERROR(VLOOKUP(R29,'P1'!$B:$AP,31,FALSE),"")</f>
        <v/>
      </c>
      <c r="S31" s="419" t="str">
        <f>IFERROR(VLOOKUP(S29,'P1'!$B:$AP,31,FALSE),"")</f>
        <v/>
      </c>
      <c r="T31" s="419" t="str">
        <f>IFERROR(VLOOKUP(T29,'P1'!$B:$AP,31,FALSE),"")</f>
        <v/>
      </c>
      <c r="U31" s="419" t="str">
        <f>IFERROR(VLOOKUP(U29,'P1'!$B:$AP,31,FALSE),"")</f>
        <v/>
      </c>
      <c r="V31" s="419" t="str">
        <f>IFERROR(VLOOKUP(V29,'P1'!$B:$AP,31,FALSE),"")</f>
        <v/>
      </c>
      <c r="W31" s="419" t="str">
        <f>IFERROR(VLOOKUP(W29,'P1'!$B:$AP,31,FALSE),"")</f>
        <v/>
      </c>
      <c r="X31" s="419" t="str">
        <f>IFERROR(VLOOKUP(X29,'P1'!$B:$AP,31,FALSE),"")</f>
        <v/>
      </c>
      <c r="Y31" s="419" t="str">
        <f>IFERROR(VLOOKUP(Y29,'P1'!$B:$AP,31,FALSE),"")</f>
        <v/>
      </c>
      <c r="Z31" s="419" t="str">
        <f>IFERROR(VLOOKUP(Z29,'P1'!$B:$AP,31,FALSE),"")</f>
        <v/>
      </c>
      <c r="AA31" s="419" t="str">
        <f>IFERROR(VLOOKUP(AA29,'P1'!$B:$AP,31,FALSE),"")</f>
        <v/>
      </c>
      <c r="AB31" s="419" t="str">
        <f>IFERROR(VLOOKUP(AB29,'P1'!$B:$AP,31,FALSE),"")</f>
        <v/>
      </c>
      <c r="AC31" s="419" t="str">
        <f>IFERROR(VLOOKUP(AC29,'P1'!$B:$AP,31,FALSE),"")</f>
        <v/>
      </c>
      <c r="AD31" s="419" t="str">
        <f>IFERROR(VLOOKUP(AD29,'P1'!$B:$AP,31,FALSE),"")</f>
        <v/>
      </c>
      <c r="AE31" s="419" t="str">
        <f>IFERROR(VLOOKUP(AE29,'P1'!$B:$AP,31,FALSE),"")</f>
        <v/>
      </c>
      <c r="AF31" s="419" t="str">
        <f>IFERROR(VLOOKUP(AF29,'P1'!$B:$AP,31,FALSE),"")</f>
        <v/>
      </c>
      <c r="AG31" s="419" t="str">
        <f>IFERROR(VLOOKUP(AG29,'P1'!$B:$AP,31,FALSE),"")</f>
        <v/>
      </c>
      <c r="AH31" s="419" t="str">
        <f>IFERROR(VLOOKUP(AH29,'P1'!$B:$AP,31,FALSE),"")</f>
        <v/>
      </c>
      <c r="AI31" s="419" t="str">
        <f>IFERROR(VLOOKUP(AI29,'P1'!$B:$AP,31,FALSE),"")</f>
        <v/>
      </c>
      <c r="AJ31" s="419" t="str">
        <f>IFERROR(VLOOKUP(AJ29,'P1'!$B:$AP,31,FALSE),"")</f>
        <v/>
      </c>
      <c r="AK31" s="419" t="str">
        <f>IFERROR(VLOOKUP(AK29,'P1'!$B:$AP,31,FALSE),"")</f>
        <v/>
      </c>
      <c r="AL31" s="419" t="str">
        <f>IFERROR(VLOOKUP(AL29,'P1'!$B:$AP,31,FALSE),"")</f>
        <v/>
      </c>
      <c r="AM31" s="419" t="str">
        <f>IFERROR(VLOOKUP(AM29,'P1'!$B:$AP,31,FALSE),"")</f>
        <v/>
      </c>
      <c r="AN31" s="644"/>
      <c r="AO31" s="622"/>
      <c r="AP31" s="649"/>
      <c r="AQ31" s="650"/>
      <c r="AR31" s="622"/>
      <c r="AS31" s="622"/>
      <c r="AT31" s="623"/>
      <c r="AU31" s="420"/>
      <c r="AV31" s="420"/>
      <c r="AX31" s="420"/>
      <c r="AY31" s="420"/>
    </row>
    <row r="32" spans="1:51" s="393" customFormat="1" ht="12" customHeight="1">
      <c r="A32" s="624">
        <v>4</v>
      </c>
      <c r="B32" s="627"/>
      <c r="C32" s="630"/>
      <c r="D32" s="633" t="s">
        <v>463</v>
      </c>
      <c r="E32" s="410"/>
      <c r="F32" s="636"/>
      <c r="G32" s="637"/>
      <c r="H32" s="411" t="s">
        <v>464</v>
      </c>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2"/>
      <c r="AI32" s="412"/>
      <c r="AJ32" s="412"/>
      <c r="AK32" s="412"/>
      <c r="AL32" s="412"/>
      <c r="AM32" s="412"/>
      <c r="AN32" s="642">
        <f t="shared" ref="AN32" si="8">IF(LEFT($AN$1,6)="共同生活援助",SUM(I33:AM33),SUM(I33:AM34))</f>
        <v>0</v>
      </c>
      <c r="AO32" s="620">
        <f>IF($AN$3="４週",AN32/4,AN32/(DAY(EOMONTH($I$21,0))/7))</f>
        <v>0</v>
      </c>
      <c r="AP32" s="645"/>
      <c r="AQ32" s="646"/>
      <c r="AR32" s="620" t="str">
        <f t="shared" ref="AR32" si="9">IF($AN$3="４週",AU33,AV33)</f>
        <v/>
      </c>
      <c r="AS32" s="620"/>
      <c r="AT32" s="623"/>
      <c r="AU32" s="413" t="s">
        <v>465</v>
      </c>
      <c r="AV32" s="413" t="s">
        <v>466</v>
      </c>
      <c r="AX32" s="413" t="s">
        <v>467</v>
      </c>
      <c r="AY32" s="413" t="s">
        <v>468</v>
      </c>
    </row>
    <row r="33" spans="1:51" s="393" customFormat="1" ht="12" customHeight="1">
      <c r="A33" s="625"/>
      <c r="B33" s="628"/>
      <c r="C33" s="631"/>
      <c r="D33" s="634"/>
      <c r="E33" s="414"/>
      <c r="F33" s="638"/>
      <c r="G33" s="639"/>
      <c r="H33" s="415" t="s">
        <v>469</v>
      </c>
      <c r="I33" s="419" t="str">
        <f>IFERROR(VLOOKUP(I32,'P1'!$B:$AP,41,FALSE),"")</f>
        <v/>
      </c>
      <c r="J33" s="421" t="str">
        <f>IFERROR(VLOOKUP(J32,'P1'!$B:$AP,41,FALSE),"")</f>
        <v/>
      </c>
      <c r="K33" s="419" t="str">
        <f>IFERROR(VLOOKUP(K32,'P1'!$B:$AP,41,FALSE),"")</f>
        <v/>
      </c>
      <c r="L33" s="419" t="str">
        <f>IFERROR(VLOOKUP(L32,'P1'!$B:$AP,41,FALSE),"")</f>
        <v/>
      </c>
      <c r="M33" s="419" t="str">
        <f>IFERROR(VLOOKUP(M32,'P1'!$B:$AP,41,FALSE),"")</f>
        <v/>
      </c>
      <c r="N33" s="419" t="str">
        <f>IFERROR(VLOOKUP(N32,'P1'!$B:$AP,41,FALSE),"")</f>
        <v/>
      </c>
      <c r="O33" s="419" t="str">
        <f>IFERROR(VLOOKUP(O32,'P1'!$B:$AP,41,FALSE),"")</f>
        <v/>
      </c>
      <c r="P33" s="419" t="str">
        <f>IFERROR(VLOOKUP(P32,'P1'!$B:$AP,41,FALSE),"")</f>
        <v/>
      </c>
      <c r="Q33" s="419" t="str">
        <f>IFERROR(VLOOKUP(Q32,'P1'!$B:$AP,41,FALSE),"")</f>
        <v/>
      </c>
      <c r="R33" s="419" t="str">
        <f>IFERROR(VLOOKUP(R32,'P1'!$B:$AP,41,FALSE),"")</f>
        <v/>
      </c>
      <c r="S33" s="419" t="str">
        <f>IFERROR(VLOOKUP(S32,'P1'!$B:$AP,41,FALSE),"")</f>
        <v/>
      </c>
      <c r="T33" s="419" t="str">
        <f>IFERROR(VLOOKUP(T32,'P1'!$B:$AP,41,FALSE),"")</f>
        <v/>
      </c>
      <c r="U33" s="419" t="str">
        <f>IFERROR(VLOOKUP(U32,'P1'!$B:$AP,41,FALSE),"")</f>
        <v/>
      </c>
      <c r="V33" s="419" t="str">
        <f>IFERROR(VLOOKUP(V32,'P1'!$B:$AP,41,FALSE),"")</f>
        <v/>
      </c>
      <c r="W33" s="419" t="str">
        <f>IFERROR(VLOOKUP(W32,'P1'!$B:$AP,41,FALSE),"")</f>
        <v/>
      </c>
      <c r="X33" s="419" t="str">
        <f>IFERROR(VLOOKUP(X32,'P1'!$B:$AP,41,FALSE),"")</f>
        <v/>
      </c>
      <c r="Y33" s="419" t="str">
        <f>IFERROR(VLOOKUP(Y32,'P1'!$B:$AP,41,FALSE),"")</f>
        <v/>
      </c>
      <c r="Z33" s="419" t="str">
        <f>IFERROR(VLOOKUP(Z32,'P1'!$B:$AP,41,FALSE),"")</f>
        <v/>
      </c>
      <c r="AA33" s="419" t="str">
        <f>IFERROR(VLOOKUP(AA32,'P1'!$B:$AP,41,FALSE),"")</f>
        <v/>
      </c>
      <c r="AB33" s="419" t="str">
        <f>IFERROR(VLOOKUP(AB32,'P1'!$B:$AP,41,FALSE),"")</f>
        <v/>
      </c>
      <c r="AC33" s="419" t="str">
        <f>IFERROR(VLOOKUP(AC32,'P1'!$B:$AP,41,FALSE),"")</f>
        <v/>
      </c>
      <c r="AD33" s="419" t="str">
        <f>IFERROR(VLOOKUP(AD32,'P1'!$B:$AP,41,FALSE),"")</f>
        <v/>
      </c>
      <c r="AE33" s="419" t="str">
        <f>IFERROR(VLOOKUP(AE32,'P1'!$B:$AP,41,FALSE),"")</f>
        <v/>
      </c>
      <c r="AF33" s="419" t="str">
        <f>IFERROR(VLOOKUP(AF32,'P1'!$B:$AP,41,FALSE),"")</f>
        <v/>
      </c>
      <c r="AG33" s="419" t="str">
        <f>IFERROR(VLOOKUP(AG32,'P1'!$B:$AP,41,FALSE),"")</f>
        <v/>
      </c>
      <c r="AH33" s="419" t="str">
        <f>IFERROR(VLOOKUP(AH32,'P1'!$B:$AP,41,FALSE),"")</f>
        <v/>
      </c>
      <c r="AI33" s="419" t="str">
        <f>IFERROR(VLOOKUP(AI32,'P1'!$B:$AP,41,FALSE),"")</f>
        <v/>
      </c>
      <c r="AJ33" s="419" t="str">
        <f>IFERROR(VLOOKUP(AJ32,'P1'!$B:$AP,41,FALSE),"")</f>
        <v/>
      </c>
      <c r="AK33" s="419" t="str">
        <f>IFERROR(VLOOKUP(AK32,'P1'!$B:$AP,41,FALSE),"")</f>
        <v/>
      </c>
      <c r="AL33" s="419" t="str">
        <f>IFERROR(VLOOKUP(AL32,'P1'!$B:$AP,41,FALSE),"")</f>
        <v/>
      </c>
      <c r="AM33" s="419" t="str">
        <f>IFERROR(VLOOKUP(AM32,'P1'!$B:$AP,41,FALSE),"")</f>
        <v/>
      </c>
      <c r="AN33" s="643"/>
      <c r="AO33" s="621"/>
      <c r="AP33" s="647"/>
      <c r="AQ33" s="648"/>
      <c r="AR33" s="621"/>
      <c r="AS33" s="621"/>
      <c r="AT33" s="623"/>
      <c r="AU33" s="417" t="str">
        <f t="shared" ref="AU33" si="10">IFERROR(IF($D32="□",($AO32/$AK$6),($AO32/$AK$8)),"")</f>
        <v/>
      </c>
      <c r="AV33" s="417" t="str">
        <f t="shared" ref="AV33" si="11">IFERROR(IF($D32="□",($AN32/$AO$6),($AN32/$AO$8)),"")</f>
        <v/>
      </c>
      <c r="AX33" s="417" t="s">
        <v>623</v>
      </c>
      <c r="AY33" s="417" t="s">
        <v>623</v>
      </c>
    </row>
    <row r="34" spans="1:51" s="393" customFormat="1" ht="12" customHeight="1">
      <c r="A34" s="626"/>
      <c r="B34" s="629"/>
      <c r="C34" s="632"/>
      <c r="D34" s="635"/>
      <c r="E34" s="414"/>
      <c r="F34" s="640"/>
      <c r="G34" s="641"/>
      <c r="H34" s="418" t="s">
        <v>470</v>
      </c>
      <c r="I34" s="419" t="str">
        <f>IFERROR(VLOOKUP(I32,'P1'!$B:$AP,31,FALSE),"")</f>
        <v/>
      </c>
      <c r="J34" s="419" t="str">
        <f>IFERROR(VLOOKUP(J32,'P1'!$B:$AP,31,FALSE),"")</f>
        <v/>
      </c>
      <c r="K34" s="419" t="str">
        <f>IFERROR(VLOOKUP(K32,'P1'!$B:$AP,31,FALSE),"")</f>
        <v/>
      </c>
      <c r="L34" s="419" t="str">
        <f>IFERROR(VLOOKUP(L32,'P1'!$B:$AP,31,FALSE),"")</f>
        <v/>
      </c>
      <c r="M34" s="419" t="str">
        <f>IFERROR(VLOOKUP(M32,'P1'!$B:$AP,31,FALSE),"")</f>
        <v/>
      </c>
      <c r="N34" s="419" t="str">
        <f>IFERROR(VLOOKUP(N32,'P1'!$B:$AP,31,FALSE),"")</f>
        <v/>
      </c>
      <c r="O34" s="419" t="str">
        <f>IFERROR(VLOOKUP(O32,'P1'!$B:$AP,31,FALSE),"")</f>
        <v/>
      </c>
      <c r="P34" s="419" t="str">
        <f>IFERROR(VLOOKUP(P32,'P1'!$B:$AP,31,FALSE),"")</f>
        <v/>
      </c>
      <c r="Q34" s="419" t="str">
        <f>IFERROR(VLOOKUP(Q32,'P1'!$B:$AP,31,FALSE),"")</f>
        <v/>
      </c>
      <c r="R34" s="419" t="str">
        <f>IFERROR(VLOOKUP(R32,'P1'!$B:$AP,31,FALSE),"")</f>
        <v/>
      </c>
      <c r="S34" s="419" t="str">
        <f>IFERROR(VLOOKUP(S32,'P1'!$B:$AP,31,FALSE),"")</f>
        <v/>
      </c>
      <c r="T34" s="419" t="str">
        <f>IFERROR(VLOOKUP(T32,'P1'!$B:$AP,31,FALSE),"")</f>
        <v/>
      </c>
      <c r="U34" s="419" t="str">
        <f>IFERROR(VLOOKUP(U32,'P1'!$B:$AP,31,FALSE),"")</f>
        <v/>
      </c>
      <c r="V34" s="419" t="str">
        <f>IFERROR(VLOOKUP(V32,'P1'!$B:$AP,31,FALSE),"")</f>
        <v/>
      </c>
      <c r="W34" s="419" t="str">
        <f>IFERROR(VLOOKUP(W32,'P1'!$B:$AP,31,FALSE),"")</f>
        <v/>
      </c>
      <c r="X34" s="419" t="str">
        <f>IFERROR(VLOOKUP(X32,'P1'!$B:$AP,31,FALSE),"")</f>
        <v/>
      </c>
      <c r="Y34" s="419" t="str">
        <f>IFERROR(VLOOKUP(Y32,'P1'!$B:$AP,31,FALSE),"")</f>
        <v/>
      </c>
      <c r="Z34" s="419" t="str">
        <f>IFERROR(VLOOKUP(Z32,'P1'!$B:$AP,31,FALSE),"")</f>
        <v/>
      </c>
      <c r="AA34" s="419" t="str">
        <f>IFERROR(VLOOKUP(AA32,'P1'!$B:$AP,31,FALSE),"")</f>
        <v/>
      </c>
      <c r="AB34" s="419" t="str">
        <f>IFERROR(VLOOKUP(AB32,'P1'!$B:$AP,31,FALSE),"")</f>
        <v/>
      </c>
      <c r="AC34" s="419" t="str">
        <f>IFERROR(VLOOKUP(AC32,'P1'!$B:$AP,31,FALSE),"")</f>
        <v/>
      </c>
      <c r="AD34" s="419" t="str">
        <f>IFERROR(VLOOKUP(AD32,'P1'!$B:$AP,31,FALSE),"")</f>
        <v/>
      </c>
      <c r="AE34" s="419" t="str">
        <f>IFERROR(VLOOKUP(AE32,'P1'!$B:$AP,31,FALSE),"")</f>
        <v/>
      </c>
      <c r="AF34" s="419" t="str">
        <f>IFERROR(VLOOKUP(AF32,'P1'!$B:$AP,31,FALSE),"")</f>
        <v/>
      </c>
      <c r="AG34" s="419" t="str">
        <f>IFERROR(VLOOKUP(AG32,'P1'!$B:$AP,31,FALSE),"")</f>
        <v/>
      </c>
      <c r="AH34" s="419" t="str">
        <f>IFERROR(VLOOKUP(AH32,'P1'!$B:$AP,31,FALSE),"")</f>
        <v/>
      </c>
      <c r="AI34" s="419" t="str">
        <f>IFERROR(VLOOKUP(AI32,'P1'!$B:$AP,31,FALSE),"")</f>
        <v/>
      </c>
      <c r="AJ34" s="419" t="str">
        <f>IFERROR(VLOOKUP(AJ32,'P1'!$B:$AP,31,FALSE),"")</f>
        <v/>
      </c>
      <c r="AK34" s="419" t="str">
        <f>IFERROR(VLOOKUP(AK32,'P1'!$B:$AP,31,FALSE),"")</f>
        <v/>
      </c>
      <c r="AL34" s="419" t="str">
        <f>IFERROR(VLOOKUP(AL32,'P1'!$B:$AP,31,FALSE),"")</f>
        <v/>
      </c>
      <c r="AM34" s="419" t="str">
        <f>IFERROR(VLOOKUP(AM32,'P1'!$B:$AP,31,FALSE),"")</f>
        <v/>
      </c>
      <c r="AN34" s="644"/>
      <c r="AO34" s="622"/>
      <c r="AP34" s="649"/>
      <c r="AQ34" s="650"/>
      <c r="AR34" s="622"/>
      <c r="AS34" s="622"/>
      <c r="AT34" s="623"/>
      <c r="AU34" s="420"/>
      <c r="AV34" s="420"/>
      <c r="AX34" s="420"/>
      <c r="AY34" s="420"/>
    </row>
    <row r="35" spans="1:51" s="393" customFormat="1" ht="12" customHeight="1">
      <c r="A35" s="624">
        <v>5</v>
      </c>
      <c r="B35" s="627"/>
      <c r="C35" s="630"/>
      <c r="D35" s="633" t="s">
        <v>463</v>
      </c>
      <c r="E35" s="410"/>
      <c r="F35" s="636"/>
      <c r="G35" s="637"/>
      <c r="H35" s="411" t="s">
        <v>464</v>
      </c>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642">
        <f t="shared" ref="AN35" si="12">IF(LEFT($AN$1,6)="共同生活援助",SUM(I36:AM36),SUM(I36:AM37))</f>
        <v>0</v>
      </c>
      <c r="AO35" s="620">
        <f>IF($AN$3="４週",AN35/4,AN35/(DAY(EOMONTH($I$21,0))/7))</f>
        <v>0</v>
      </c>
      <c r="AP35" s="645"/>
      <c r="AQ35" s="646"/>
      <c r="AR35" s="620" t="str">
        <f t="shared" ref="AR35" si="13">IF($AN$3="４週",AU36,AV36)</f>
        <v/>
      </c>
      <c r="AS35" s="620"/>
      <c r="AT35" s="623"/>
      <c r="AU35" s="413" t="s">
        <v>465</v>
      </c>
      <c r="AV35" s="413" t="s">
        <v>466</v>
      </c>
      <c r="AX35" s="413" t="s">
        <v>467</v>
      </c>
      <c r="AY35" s="413" t="s">
        <v>468</v>
      </c>
    </row>
    <row r="36" spans="1:51" s="393" customFormat="1" ht="12" customHeight="1">
      <c r="A36" s="625"/>
      <c r="B36" s="628"/>
      <c r="C36" s="631"/>
      <c r="D36" s="634"/>
      <c r="E36" s="414"/>
      <c r="F36" s="638"/>
      <c r="G36" s="639"/>
      <c r="H36" s="415" t="s">
        <v>469</v>
      </c>
      <c r="I36" s="419" t="str">
        <f>IFERROR(VLOOKUP(I35,'P1'!$B:$AP,41,FALSE),"")</f>
        <v/>
      </c>
      <c r="J36" s="419" t="str">
        <f>IFERROR(VLOOKUP(J35,'P1'!$B:$AP,41,FALSE),"")</f>
        <v/>
      </c>
      <c r="K36" s="419" t="str">
        <f>IFERROR(VLOOKUP(K35,'P1'!$B:$AP,41,FALSE),"")</f>
        <v/>
      </c>
      <c r="L36" s="419" t="str">
        <f>IFERROR(VLOOKUP(L35,'P1'!$B:$AP,41,FALSE),"")</f>
        <v/>
      </c>
      <c r="M36" s="419" t="str">
        <f>IFERROR(VLOOKUP(M35,'P1'!$B:$AP,41,FALSE),"")</f>
        <v/>
      </c>
      <c r="N36" s="419" t="str">
        <f>IFERROR(VLOOKUP(N35,'P1'!$B:$AP,41,FALSE),"")</f>
        <v/>
      </c>
      <c r="O36" s="419" t="str">
        <f>IFERROR(VLOOKUP(O35,'P1'!$B:$AP,41,FALSE),"")</f>
        <v/>
      </c>
      <c r="P36" s="419" t="str">
        <f>IFERROR(VLOOKUP(P35,'P1'!$B:$AP,41,FALSE),"")</f>
        <v/>
      </c>
      <c r="Q36" s="419" t="str">
        <f>IFERROR(VLOOKUP(Q35,'P1'!$B:$AP,41,FALSE),"")</f>
        <v/>
      </c>
      <c r="R36" s="419" t="str">
        <f>IFERROR(VLOOKUP(R35,'P1'!$B:$AP,41,FALSE),"")</f>
        <v/>
      </c>
      <c r="S36" s="419" t="str">
        <f>IFERROR(VLOOKUP(S35,'P1'!$B:$AP,41,FALSE),"")</f>
        <v/>
      </c>
      <c r="T36" s="419" t="str">
        <f>IFERROR(VLOOKUP(T35,'P1'!$B:$AP,41,FALSE),"")</f>
        <v/>
      </c>
      <c r="U36" s="419" t="str">
        <f>IFERROR(VLOOKUP(U35,'P1'!$B:$AP,41,FALSE),"")</f>
        <v/>
      </c>
      <c r="V36" s="419" t="str">
        <f>IFERROR(VLOOKUP(V35,'P1'!$B:$AP,41,FALSE),"")</f>
        <v/>
      </c>
      <c r="W36" s="419" t="str">
        <f>IFERROR(VLOOKUP(W35,'P1'!$B:$AP,41,FALSE),"")</f>
        <v/>
      </c>
      <c r="X36" s="419" t="str">
        <f>IFERROR(VLOOKUP(X35,'P1'!$B:$AP,41,FALSE),"")</f>
        <v/>
      </c>
      <c r="Y36" s="419" t="str">
        <f>IFERROR(VLOOKUP(Y35,'P1'!$B:$AP,41,FALSE),"")</f>
        <v/>
      </c>
      <c r="Z36" s="419" t="str">
        <f>IFERROR(VLOOKUP(Z35,'P1'!$B:$AP,41,FALSE),"")</f>
        <v/>
      </c>
      <c r="AA36" s="419" t="str">
        <f>IFERROR(VLOOKUP(AA35,'P1'!$B:$AP,41,FALSE),"")</f>
        <v/>
      </c>
      <c r="AB36" s="419" t="str">
        <f>IFERROR(VLOOKUP(AB35,'P1'!$B:$AP,41,FALSE),"")</f>
        <v/>
      </c>
      <c r="AC36" s="419" t="str">
        <f>IFERROR(VLOOKUP(AC35,'P1'!$B:$AP,41,FALSE),"")</f>
        <v/>
      </c>
      <c r="AD36" s="419" t="str">
        <f>IFERROR(VLOOKUP(AD35,'P1'!$B:$AP,41,FALSE),"")</f>
        <v/>
      </c>
      <c r="AE36" s="419" t="str">
        <f>IFERROR(VLOOKUP(AE35,'P1'!$B:$AP,41,FALSE),"")</f>
        <v/>
      </c>
      <c r="AF36" s="419" t="str">
        <f>IFERROR(VLOOKUP(AF35,'P1'!$B:$AP,41,FALSE),"")</f>
        <v/>
      </c>
      <c r="AG36" s="419" t="str">
        <f>IFERROR(VLOOKUP(AG35,'P1'!$B:$AP,41,FALSE),"")</f>
        <v/>
      </c>
      <c r="AH36" s="419" t="str">
        <f>IFERROR(VLOOKUP(AH35,'P1'!$B:$AP,41,FALSE),"")</f>
        <v/>
      </c>
      <c r="AI36" s="419" t="str">
        <f>IFERROR(VLOOKUP(AI35,'P1'!$B:$AP,41,FALSE),"")</f>
        <v/>
      </c>
      <c r="AJ36" s="419" t="str">
        <f>IFERROR(VLOOKUP(AJ35,'P1'!$B:$AP,41,FALSE),"")</f>
        <v/>
      </c>
      <c r="AK36" s="419" t="str">
        <f>IFERROR(VLOOKUP(AK35,'P1'!$B:$AP,41,FALSE),"")</f>
        <v/>
      </c>
      <c r="AL36" s="419" t="str">
        <f>IFERROR(VLOOKUP(AL35,'P1'!$B:$AP,41,FALSE),"")</f>
        <v/>
      </c>
      <c r="AM36" s="419" t="str">
        <f>IFERROR(VLOOKUP(AM35,'P1'!$B:$AP,41,FALSE),"")</f>
        <v/>
      </c>
      <c r="AN36" s="643"/>
      <c r="AO36" s="621"/>
      <c r="AP36" s="647"/>
      <c r="AQ36" s="648"/>
      <c r="AR36" s="621"/>
      <c r="AS36" s="621"/>
      <c r="AT36" s="623"/>
      <c r="AU36" s="417" t="str">
        <f t="shared" ref="AU36" si="14">IFERROR(IF($D35="□",($AO35/$AK$6),($AO35/$AK$8)),"")</f>
        <v/>
      </c>
      <c r="AV36" s="417" t="str">
        <f t="shared" ref="AV36" si="15">IFERROR(IF($D35="□",($AN35/$AO$6),($AN35/$AO$8)),"")</f>
        <v/>
      </c>
      <c r="AX36" s="417" t="s">
        <v>623</v>
      </c>
      <c r="AY36" s="417" t="s">
        <v>623</v>
      </c>
    </row>
    <row r="37" spans="1:51" s="393" customFormat="1" ht="12" customHeight="1">
      <c r="A37" s="626"/>
      <c r="B37" s="629"/>
      <c r="C37" s="632"/>
      <c r="D37" s="635"/>
      <c r="E37" s="414"/>
      <c r="F37" s="640"/>
      <c r="G37" s="641"/>
      <c r="H37" s="418" t="s">
        <v>470</v>
      </c>
      <c r="I37" s="419" t="str">
        <f>IFERROR(VLOOKUP(I35,'P1'!$B:$AP,31,FALSE),"")</f>
        <v/>
      </c>
      <c r="J37" s="419" t="str">
        <f>IFERROR(VLOOKUP(J35,'P1'!$B:$AP,31,FALSE),"")</f>
        <v/>
      </c>
      <c r="K37" s="419" t="str">
        <f>IFERROR(VLOOKUP(K35,'P1'!$B:$AP,31,FALSE),"")</f>
        <v/>
      </c>
      <c r="L37" s="419" t="str">
        <f>IFERROR(VLOOKUP(L35,'P1'!$B:$AP,31,FALSE),"")</f>
        <v/>
      </c>
      <c r="M37" s="419" t="str">
        <f>IFERROR(VLOOKUP(M35,'P1'!$B:$AP,31,FALSE),"")</f>
        <v/>
      </c>
      <c r="N37" s="419" t="str">
        <f>IFERROR(VLOOKUP(N35,'P1'!$B:$AP,31,FALSE),"")</f>
        <v/>
      </c>
      <c r="O37" s="419" t="str">
        <f>IFERROR(VLOOKUP(O35,'P1'!$B:$AP,31,FALSE),"")</f>
        <v/>
      </c>
      <c r="P37" s="419" t="str">
        <f>IFERROR(VLOOKUP(P35,'P1'!$B:$AP,31,FALSE),"")</f>
        <v/>
      </c>
      <c r="Q37" s="419" t="str">
        <f>IFERROR(VLOOKUP(Q35,'P1'!$B:$AP,31,FALSE),"")</f>
        <v/>
      </c>
      <c r="R37" s="419" t="str">
        <f>IFERROR(VLOOKUP(R35,'P1'!$B:$AP,31,FALSE),"")</f>
        <v/>
      </c>
      <c r="S37" s="419" t="str">
        <f>IFERROR(VLOOKUP(S35,'P1'!$B:$AP,31,FALSE),"")</f>
        <v/>
      </c>
      <c r="T37" s="419" t="str">
        <f>IFERROR(VLOOKUP(T35,'P1'!$B:$AP,31,FALSE),"")</f>
        <v/>
      </c>
      <c r="U37" s="419" t="str">
        <f>IFERROR(VLOOKUP(U35,'P1'!$B:$AP,31,FALSE),"")</f>
        <v/>
      </c>
      <c r="V37" s="419" t="str">
        <f>IFERROR(VLOOKUP(V35,'P1'!$B:$AP,31,FALSE),"")</f>
        <v/>
      </c>
      <c r="W37" s="419" t="str">
        <f>IFERROR(VLOOKUP(W35,'P1'!$B:$AP,31,FALSE),"")</f>
        <v/>
      </c>
      <c r="X37" s="419" t="str">
        <f>IFERROR(VLOOKUP(X35,'P1'!$B:$AP,31,FALSE),"")</f>
        <v/>
      </c>
      <c r="Y37" s="419" t="str">
        <f>IFERROR(VLOOKUP(Y35,'P1'!$B:$AP,31,FALSE),"")</f>
        <v/>
      </c>
      <c r="Z37" s="419" t="str">
        <f>IFERROR(VLOOKUP(Z35,'P1'!$B:$AP,31,FALSE),"")</f>
        <v/>
      </c>
      <c r="AA37" s="419" t="str">
        <f>IFERROR(VLOOKUP(AA35,'P1'!$B:$AP,31,FALSE),"")</f>
        <v/>
      </c>
      <c r="AB37" s="419" t="str">
        <f>IFERROR(VLOOKUP(AB35,'P1'!$B:$AP,31,FALSE),"")</f>
        <v/>
      </c>
      <c r="AC37" s="419" t="str">
        <f>IFERROR(VLOOKUP(AC35,'P1'!$B:$AP,31,FALSE),"")</f>
        <v/>
      </c>
      <c r="AD37" s="419" t="str">
        <f>IFERROR(VLOOKUP(AD35,'P1'!$B:$AP,31,FALSE),"")</f>
        <v/>
      </c>
      <c r="AE37" s="419" t="str">
        <f>IFERROR(VLOOKUP(AE35,'P1'!$B:$AP,31,FALSE),"")</f>
        <v/>
      </c>
      <c r="AF37" s="419" t="str">
        <f>IFERROR(VLOOKUP(AF35,'P1'!$B:$AP,31,FALSE),"")</f>
        <v/>
      </c>
      <c r="AG37" s="419" t="str">
        <f>IFERROR(VLOOKUP(AG35,'P1'!$B:$AP,31,FALSE),"")</f>
        <v/>
      </c>
      <c r="AH37" s="419" t="str">
        <f>IFERROR(VLOOKUP(AH35,'P1'!$B:$AP,31,FALSE),"")</f>
        <v/>
      </c>
      <c r="AI37" s="419" t="str">
        <f>IFERROR(VLOOKUP(AI35,'P1'!$B:$AP,31,FALSE),"")</f>
        <v/>
      </c>
      <c r="AJ37" s="419" t="str">
        <f>IFERROR(VLOOKUP(AJ35,'P1'!$B:$AP,31,FALSE),"")</f>
        <v/>
      </c>
      <c r="AK37" s="419" t="str">
        <f>IFERROR(VLOOKUP(AK35,'P1'!$B:$AP,31,FALSE),"")</f>
        <v/>
      </c>
      <c r="AL37" s="419" t="str">
        <f>IFERROR(VLOOKUP(AL35,'P1'!$B:$AP,31,FALSE),"")</f>
        <v/>
      </c>
      <c r="AM37" s="419" t="str">
        <f>IFERROR(VLOOKUP(AM35,'P1'!$B:$AP,31,FALSE),"")</f>
        <v/>
      </c>
      <c r="AN37" s="644"/>
      <c r="AO37" s="622"/>
      <c r="AP37" s="649"/>
      <c r="AQ37" s="650"/>
      <c r="AR37" s="622"/>
      <c r="AS37" s="622"/>
      <c r="AT37" s="623"/>
      <c r="AU37" s="420"/>
      <c r="AV37" s="420"/>
      <c r="AX37" s="420"/>
      <c r="AY37" s="420"/>
    </row>
    <row r="38" spans="1:51" s="393" customFormat="1" ht="12" customHeight="1">
      <c r="A38" s="624">
        <v>6</v>
      </c>
      <c r="B38" s="627"/>
      <c r="C38" s="630"/>
      <c r="D38" s="633" t="s">
        <v>463</v>
      </c>
      <c r="E38" s="410"/>
      <c r="F38" s="636"/>
      <c r="G38" s="637"/>
      <c r="H38" s="411" t="s">
        <v>464</v>
      </c>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642">
        <f t="shared" ref="AN38" si="16">IF(LEFT($AN$1,6)="共同生活援助",SUM(I39:AM39),SUM(I39:AM40))</f>
        <v>0</v>
      </c>
      <c r="AO38" s="620">
        <f>IF($AN$3="４週",AN38/4,AN38/(DAY(EOMONTH($I$21,0))/7))</f>
        <v>0</v>
      </c>
      <c r="AP38" s="645"/>
      <c r="AQ38" s="646"/>
      <c r="AR38" s="620" t="str">
        <f t="shared" ref="AR38" si="17">IF($AN$3="４週",AU39,AV39)</f>
        <v/>
      </c>
      <c r="AS38" s="620"/>
      <c r="AT38" s="623"/>
      <c r="AU38" s="413" t="s">
        <v>465</v>
      </c>
      <c r="AV38" s="413" t="s">
        <v>466</v>
      </c>
      <c r="AX38" s="413" t="s">
        <v>467</v>
      </c>
      <c r="AY38" s="413" t="s">
        <v>468</v>
      </c>
    </row>
    <row r="39" spans="1:51" s="393" customFormat="1" ht="12" customHeight="1">
      <c r="A39" s="625"/>
      <c r="B39" s="628"/>
      <c r="C39" s="631"/>
      <c r="D39" s="634"/>
      <c r="E39" s="414"/>
      <c r="F39" s="638"/>
      <c r="G39" s="639"/>
      <c r="H39" s="415" t="s">
        <v>469</v>
      </c>
      <c r="I39" s="419" t="str">
        <f>IFERROR(VLOOKUP(I38,'P1'!$B:$AP,41,FALSE),"")</f>
        <v/>
      </c>
      <c r="J39" s="419" t="str">
        <f>IFERROR(VLOOKUP(J38,'P1'!$B:$AP,41,FALSE),"")</f>
        <v/>
      </c>
      <c r="K39" s="419" t="str">
        <f>IFERROR(VLOOKUP(K38,'P1'!$B:$AP,41,FALSE),"")</f>
        <v/>
      </c>
      <c r="L39" s="419" t="str">
        <f>IFERROR(VLOOKUP(L38,'P1'!$B:$AP,41,FALSE),"")</f>
        <v/>
      </c>
      <c r="M39" s="419" t="str">
        <f>IFERROR(VLOOKUP(M38,'P1'!$B:$AP,41,FALSE),"")</f>
        <v/>
      </c>
      <c r="N39" s="419" t="str">
        <f>IFERROR(VLOOKUP(N38,'P1'!$B:$AP,41,FALSE),"")</f>
        <v/>
      </c>
      <c r="O39" s="419" t="str">
        <f>IFERROR(VLOOKUP(O38,'P1'!$B:$AP,41,FALSE),"")</f>
        <v/>
      </c>
      <c r="P39" s="419" t="str">
        <f>IFERROR(VLOOKUP(P38,'P1'!$B:$AP,41,FALSE),"")</f>
        <v/>
      </c>
      <c r="Q39" s="419" t="str">
        <f>IFERROR(VLOOKUP(Q38,'P1'!$B:$AP,41,FALSE),"")</f>
        <v/>
      </c>
      <c r="R39" s="419" t="str">
        <f>IFERROR(VLOOKUP(R38,'P1'!$B:$AP,41,FALSE),"")</f>
        <v/>
      </c>
      <c r="S39" s="419" t="str">
        <f>IFERROR(VLOOKUP(S38,'P1'!$B:$AP,41,FALSE),"")</f>
        <v/>
      </c>
      <c r="T39" s="419" t="str">
        <f>IFERROR(VLOOKUP(T38,'P1'!$B:$AP,41,FALSE),"")</f>
        <v/>
      </c>
      <c r="U39" s="419" t="str">
        <f>IFERROR(VLOOKUP(U38,'P1'!$B:$AP,41,FALSE),"")</f>
        <v/>
      </c>
      <c r="V39" s="419" t="str">
        <f>IFERROR(VLOOKUP(V38,'P1'!$B:$AP,41,FALSE),"")</f>
        <v/>
      </c>
      <c r="W39" s="419" t="str">
        <f>IFERROR(VLOOKUP(W38,'P1'!$B:$AP,41,FALSE),"")</f>
        <v/>
      </c>
      <c r="X39" s="419" t="str">
        <f>IFERROR(VLOOKUP(X38,'P1'!$B:$AP,41,FALSE),"")</f>
        <v/>
      </c>
      <c r="Y39" s="419" t="str">
        <f>IFERROR(VLOOKUP(Y38,'P1'!$B:$AP,41,FALSE),"")</f>
        <v/>
      </c>
      <c r="Z39" s="419" t="str">
        <f>IFERROR(VLOOKUP(Z38,'P1'!$B:$AP,41,FALSE),"")</f>
        <v/>
      </c>
      <c r="AA39" s="419" t="str">
        <f>IFERROR(VLOOKUP(AA38,'P1'!$B:$AP,41,FALSE),"")</f>
        <v/>
      </c>
      <c r="AB39" s="419" t="str">
        <f>IFERROR(VLOOKUP(AB38,'P1'!$B:$AP,41,FALSE),"")</f>
        <v/>
      </c>
      <c r="AC39" s="419" t="str">
        <f>IFERROR(VLOOKUP(AC38,'P1'!$B:$AP,41,FALSE),"")</f>
        <v/>
      </c>
      <c r="AD39" s="419" t="str">
        <f>IFERROR(VLOOKUP(AD38,'P1'!$B:$AP,41,FALSE),"")</f>
        <v/>
      </c>
      <c r="AE39" s="419" t="str">
        <f>IFERROR(VLOOKUP(AE38,'P1'!$B:$AP,41,FALSE),"")</f>
        <v/>
      </c>
      <c r="AF39" s="419" t="str">
        <f>IFERROR(VLOOKUP(AF38,'P1'!$B:$AP,41,FALSE),"")</f>
        <v/>
      </c>
      <c r="AG39" s="419" t="str">
        <f>IFERROR(VLOOKUP(AG38,'P1'!$B:$AP,41,FALSE),"")</f>
        <v/>
      </c>
      <c r="AH39" s="419" t="str">
        <f>IFERROR(VLOOKUP(AH38,'P1'!$B:$AP,41,FALSE),"")</f>
        <v/>
      </c>
      <c r="AI39" s="419" t="str">
        <f>IFERROR(VLOOKUP(AI38,'P1'!$B:$AP,41,FALSE),"")</f>
        <v/>
      </c>
      <c r="AJ39" s="419" t="str">
        <f>IFERROR(VLOOKUP(AJ38,'P1'!$B:$AP,41,FALSE),"")</f>
        <v/>
      </c>
      <c r="AK39" s="419" t="str">
        <f>IFERROR(VLOOKUP(AK38,'P1'!$B:$AP,41,FALSE),"")</f>
        <v/>
      </c>
      <c r="AL39" s="419" t="str">
        <f>IFERROR(VLOOKUP(AL38,'P1'!$B:$AP,41,FALSE),"")</f>
        <v/>
      </c>
      <c r="AM39" s="419" t="str">
        <f>IFERROR(VLOOKUP(AM38,'P1'!$B:$AP,41,FALSE),"")</f>
        <v/>
      </c>
      <c r="AN39" s="643"/>
      <c r="AO39" s="621"/>
      <c r="AP39" s="647"/>
      <c r="AQ39" s="648"/>
      <c r="AR39" s="621"/>
      <c r="AS39" s="621"/>
      <c r="AT39" s="623"/>
      <c r="AU39" s="417" t="str">
        <f t="shared" ref="AU39" si="18">IFERROR(IF($D38="□",($AO38/$AK$6),($AO38/$AK$8)),"")</f>
        <v/>
      </c>
      <c r="AV39" s="417" t="str">
        <f t="shared" ref="AV39" si="19">IFERROR(IF($D38="□",($AN38/$AO$6),($AN38/$AO$8)),"")</f>
        <v/>
      </c>
      <c r="AX39" s="417" t="s">
        <v>623</v>
      </c>
      <c r="AY39" s="417" t="s">
        <v>623</v>
      </c>
    </row>
    <row r="40" spans="1:51" s="393" customFormat="1" ht="12" customHeight="1">
      <c r="A40" s="626"/>
      <c r="B40" s="629"/>
      <c r="C40" s="632"/>
      <c r="D40" s="635"/>
      <c r="E40" s="414"/>
      <c r="F40" s="640"/>
      <c r="G40" s="641"/>
      <c r="H40" s="418" t="s">
        <v>470</v>
      </c>
      <c r="I40" s="419" t="str">
        <f>IFERROR(VLOOKUP(I38,'P1'!$B:$AP,31,FALSE),"")</f>
        <v/>
      </c>
      <c r="J40" s="419" t="str">
        <f>IFERROR(VLOOKUP(J38,'P1'!$B:$AP,31,FALSE),"")</f>
        <v/>
      </c>
      <c r="K40" s="419" t="str">
        <f>IFERROR(VLOOKUP(K38,'P1'!$B:$AP,31,FALSE),"")</f>
        <v/>
      </c>
      <c r="L40" s="419" t="str">
        <f>IFERROR(VLOOKUP(L38,'P1'!$B:$AP,31,FALSE),"")</f>
        <v/>
      </c>
      <c r="M40" s="419" t="str">
        <f>IFERROR(VLOOKUP(M38,'P1'!$B:$AP,31,FALSE),"")</f>
        <v/>
      </c>
      <c r="N40" s="419" t="str">
        <f>IFERROR(VLOOKUP(N38,'P1'!$B:$AP,31,FALSE),"")</f>
        <v/>
      </c>
      <c r="O40" s="419" t="str">
        <f>IFERROR(VLOOKUP(O38,'P1'!$B:$AP,31,FALSE),"")</f>
        <v/>
      </c>
      <c r="P40" s="419" t="str">
        <f>IFERROR(VLOOKUP(P38,'P1'!$B:$AP,31,FALSE),"")</f>
        <v/>
      </c>
      <c r="Q40" s="419" t="str">
        <f>IFERROR(VLOOKUP(Q38,'P1'!$B:$AP,31,FALSE),"")</f>
        <v/>
      </c>
      <c r="R40" s="419" t="str">
        <f>IFERROR(VLOOKUP(R38,'P1'!$B:$AP,31,FALSE),"")</f>
        <v/>
      </c>
      <c r="S40" s="419" t="str">
        <f>IFERROR(VLOOKUP(S38,'P1'!$B:$AP,31,FALSE),"")</f>
        <v/>
      </c>
      <c r="T40" s="419" t="str">
        <f>IFERROR(VLOOKUP(T38,'P1'!$B:$AP,31,FALSE),"")</f>
        <v/>
      </c>
      <c r="U40" s="419" t="str">
        <f>IFERROR(VLOOKUP(U38,'P1'!$B:$AP,31,FALSE),"")</f>
        <v/>
      </c>
      <c r="V40" s="419" t="str">
        <f>IFERROR(VLOOKUP(V38,'P1'!$B:$AP,31,FALSE),"")</f>
        <v/>
      </c>
      <c r="W40" s="419" t="str">
        <f>IFERROR(VLOOKUP(W38,'P1'!$B:$AP,31,FALSE),"")</f>
        <v/>
      </c>
      <c r="X40" s="419" t="str">
        <f>IFERROR(VLOOKUP(X38,'P1'!$B:$AP,31,FALSE),"")</f>
        <v/>
      </c>
      <c r="Y40" s="419" t="str">
        <f>IFERROR(VLOOKUP(Y38,'P1'!$B:$AP,31,FALSE),"")</f>
        <v/>
      </c>
      <c r="Z40" s="419" t="str">
        <f>IFERROR(VLOOKUP(Z38,'P1'!$B:$AP,31,FALSE),"")</f>
        <v/>
      </c>
      <c r="AA40" s="419" t="str">
        <f>IFERROR(VLOOKUP(AA38,'P1'!$B:$AP,31,FALSE),"")</f>
        <v/>
      </c>
      <c r="AB40" s="419" t="str">
        <f>IFERROR(VLOOKUP(AB38,'P1'!$B:$AP,31,FALSE),"")</f>
        <v/>
      </c>
      <c r="AC40" s="419" t="str">
        <f>IFERROR(VLOOKUP(AC38,'P1'!$B:$AP,31,FALSE),"")</f>
        <v/>
      </c>
      <c r="AD40" s="419" t="str">
        <f>IFERROR(VLOOKUP(AD38,'P1'!$B:$AP,31,FALSE),"")</f>
        <v/>
      </c>
      <c r="AE40" s="419" t="str">
        <f>IFERROR(VLOOKUP(AE38,'P1'!$B:$AP,31,FALSE),"")</f>
        <v/>
      </c>
      <c r="AF40" s="419" t="str">
        <f>IFERROR(VLOOKUP(AF38,'P1'!$B:$AP,31,FALSE),"")</f>
        <v/>
      </c>
      <c r="AG40" s="419" t="str">
        <f>IFERROR(VLOOKUP(AG38,'P1'!$B:$AP,31,FALSE),"")</f>
        <v/>
      </c>
      <c r="AH40" s="419" t="str">
        <f>IFERROR(VLOOKUP(AH38,'P1'!$B:$AP,31,FALSE),"")</f>
        <v/>
      </c>
      <c r="AI40" s="419" t="str">
        <f>IFERROR(VLOOKUP(AI38,'P1'!$B:$AP,31,FALSE),"")</f>
        <v/>
      </c>
      <c r="AJ40" s="419" t="str">
        <f>IFERROR(VLOOKUP(AJ38,'P1'!$B:$AP,31,FALSE),"")</f>
        <v/>
      </c>
      <c r="AK40" s="419" t="str">
        <f>IFERROR(VLOOKUP(AK38,'P1'!$B:$AP,31,FALSE),"")</f>
        <v/>
      </c>
      <c r="AL40" s="419" t="str">
        <f>IFERROR(VLOOKUP(AL38,'P1'!$B:$AP,31,FALSE),"")</f>
        <v/>
      </c>
      <c r="AM40" s="419" t="str">
        <f>IFERROR(VLOOKUP(AM38,'P1'!$B:$AP,31,FALSE),"")</f>
        <v/>
      </c>
      <c r="AN40" s="644"/>
      <c r="AO40" s="622"/>
      <c r="AP40" s="649"/>
      <c r="AQ40" s="650"/>
      <c r="AR40" s="622"/>
      <c r="AS40" s="622"/>
      <c r="AT40" s="623"/>
      <c r="AU40" s="420"/>
      <c r="AV40" s="420"/>
      <c r="AX40" s="420"/>
      <c r="AY40" s="420"/>
    </row>
    <row r="41" spans="1:51" s="393" customFormat="1" ht="12" customHeight="1">
      <c r="A41" s="624">
        <v>7</v>
      </c>
      <c r="B41" s="627"/>
      <c r="C41" s="630"/>
      <c r="D41" s="633" t="s">
        <v>463</v>
      </c>
      <c r="E41" s="410"/>
      <c r="F41" s="636"/>
      <c r="G41" s="637"/>
      <c r="H41" s="411" t="s">
        <v>464</v>
      </c>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642">
        <f t="shared" ref="AN41" si="20">IF(LEFT($AN$1,6)="共同生活援助",SUM(I42:AM42),SUM(I42:AM43))</f>
        <v>0</v>
      </c>
      <c r="AO41" s="620">
        <f>IF($AN$3="４週",AN41/4,AN41/(DAY(EOMONTH($I$21,0))/7))</f>
        <v>0</v>
      </c>
      <c r="AP41" s="645"/>
      <c r="AQ41" s="646"/>
      <c r="AR41" s="620" t="str">
        <f t="shared" ref="AR41" si="21">IF($AN$3="４週",AU42,AV42)</f>
        <v/>
      </c>
      <c r="AS41" s="620"/>
      <c r="AT41" s="623"/>
      <c r="AU41" s="413" t="s">
        <v>465</v>
      </c>
      <c r="AV41" s="413" t="s">
        <v>466</v>
      </c>
      <c r="AX41" s="413" t="s">
        <v>467</v>
      </c>
      <c r="AY41" s="413" t="s">
        <v>468</v>
      </c>
    </row>
    <row r="42" spans="1:51" s="393" customFormat="1" ht="12" customHeight="1">
      <c r="A42" s="625"/>
      <c r="B42" s="628"/>
      <c r="C42" s="631"/>
      <c r="D42" s="634"/>
      <c r="E42" s="414"/>
      <c r="F42" s="638"/>
      <c r="G42" s="639"/>
      <c r="H42" s="415" t="s">
        <v>469</v>
      </c>
      <c r="I42" s="419" t="str">
        <f>IFERROR(VLOOKUP(I41,'P1'!$B:$AP,41,FALSE),"")</f>
        <v/>
      </c>
      <c r="J42" s="419" t="str">
        <f>IFERROR(VLOOKUP(J41,'P1'!$B:$AP,41,FALSE),"")</f>
        <v/>
      </c>
      <c r="K42" s="419" t="str">
        <f>IFERROR(VLOOKUP(K41,'P1'!$B:$AP,41,FALSE),"")</f>
        <v/>
      </c>
      <c r="L42" s="419" t="str">
        <f>IFERROR(VLOOKUP(L41,'P1'!$B:$AP,41,FALSE),"")</f>
        <v/>
      </c>
      <c r="M42" s="419" t="str">
        <f>IFERROR(VLOOKUP(M41,'P1'!$B:$AP,41,FALSE),"")</f>
        <v/>
      </c>
      <c r="N42" s="419" t="str">
        <f>IFERROR(VLOOKUP(N41,'P1'!$B:$AP,41,FALSE),"")</f>
        <v/>
      </c>
      <c r="O42" s="419" t="str">
        <f>IFERROR(VLOOKUP(O41,'P1'!$B:$AP,41,FALSE),"")</f>
        <v/>
      </c>
      <c r="P42" s="419" t="str">
        <f>IFERROR(VLOOKUP(P41,'P1'!$B:$AP,41,FALSE),"")</f>
        <v/>
      </c>
      <c r="Q42" s="419" t="str">
        <f>IFERROR(VLOOKUP(Q41,'P1'!$B:$AP,41,FALSE),"")</f>
        <v/>
      </c>
      <c r="R42" s="419" t="str">
        <f>IFERROR(VLOOKUP(R41,'P1'!$B:$AP,41,FALSE),"")</f>
        <v/>
      </c>
      <c r="S42" s="419" t="str">
        <f>IFERROR(VLOOKUP(S41,'P1'!$B:$AP,41,FALSE),"")</f>
        <v/>
      </c>
      <c r="T42" s="419" t="str">
        <f>IFERROR(VLOOKUP(T41,'P1'!$B:$AP,41,FALSE),"")</f>
        <v/>
      </c>
      <c r="U42" s="419" t="str">
        <f>IFERROR(VLOOKUP(U41,'P1'!$B:$AP,41,FALSE),"")</f>
        <v/>
      </c>
      <c r="V42" s="419" t="str">
        <f>IFERROR(VLOOKUP(V41,'P1'!$B:$AP,41,FALSE),"")</f>
        <v/>
      </c>
      <c r="W42" s="419" t="str">
        <f>IFERROR(VLOOKUP(W41,'P1'!$B:$AP,41,FALSE),"")</f>
        <v/>
      </c>
      <c r="X42" s="419" t="str">
        <f>IFERROR(VLOOKUP(X41,'P1'!$B:$AP,41,FALSE),"")</f>
        <v/>
      </c>
      <c r="Y42" s="419" t="str">
        <f>IFERROR(VLOOKUP(Y41,'P1'!$B:$AP,41,FALSE),"")</f>
        <v/>
      </c>
      <c r="Z42" s="419" t="str">
        <f>IFERROR(VLOOKUP(Z41,'P1'!$B:$AP,41,FALSE),"")</f>
        <v/>
      </c>
      <c r="AA42" s="419" t="str">
        <f>IFERROR(VLOOKUP(AA41,'P1'!$B:$AP,41,FALSE),"")</f>
        <v/>
      </c>
      <c r="AB42" s="419" t="str">
        <f>IFERROR(VLOOKUP(AB41,'P1'!$B:$AP,41,FALSE),"")</f>
        <v/>
      </c>
      <c r="AC42" s="419" t="str">
        <f>IFERROR(VLOOKUP(AC41,'P1'!$B:$AP,41,FALSE),"")</f>
        <v/>
      </c>
      <c r="AD42" s="419" t="str">
        <f>IFERROR(VLOOKUP(AD41,'P1'!$B:$AP,41,FALSE),"")</f>
        <v/>
      </c>
      <c r="AE42" s="419" t="str">
        <f>IFERROR(VLOOKUP(AE41,'P1'!$B:$AP,41,FALSE),"")</f>
        <v/>
      </c>
      <c r="AF42" s="419" t="str">
        <f>IFERROR(VLOOKUP(AF41,'P1'!$B:$AP,41,FALSE),"")</f>
        <v/>
      </c>
      <c r="AG42" s="419" t="str">
        <f>IFERROR(VLOOKUP(AG41,'P1'!$B:$AP,41,FALSE),"")</f>
        <v/>
      </c>
      <c r="AH42" s="419" t="str">
        <f>IFERROR(VLOOKUP(AH41,'P1'!$B:$AP,41,FALSE),"")</f>
        <v/>
      </c>
      <c r="AI42" s="419" t="str">
        <f>IFERROR(VLOOKUP(AI41,'P1'!$B:$AP,41,FALSE),"")</f>
        <v/>
      </c>
      <c r="AJ42" s="419" t="str">
        <f>IFERROR(VLOOKUP(AJ41,'P1'!$B:$AP,41,FALSE),"")</f>
        <v/>
      </c>
      <c r="AK42" s="419" t="str">
        <f>IFERROR(VLOOKUP(AK41,'P1'!$B:$AP,41,FALSE),"")</f>
        <v/>
      </c>
      <c r="AL42" s="419" t="str">
        <f>IFERROR(VLOOKUP(AL41,'P1'!$B:$AP,41,FALSE),"")</f>
        <v/>
      </c>
      <c r="AM42" s="419" t="str">
        <f>IFERROR(VLOOKUP(AM41,'P1'!$B:$AP,41,FALSE),"")</f>
        <v/>
      </c>
      <c r="AN42" s="643"/>
      <c r="AO42" s="621"/>
      <c r="AP42" s="647"/>
      <c r="AQ42" s="648"/>
      <c r="AR42" s="621"/>
      <c r="AS42" s="621"/>
      <c r="AT42" s="623"/>
      <c r="AU42" s="417" t="str">
        <f t="shared" ref="AU42" si="22">IFERROR(IF($D41="□",($AO41/$AK$6),($AO41/$AK$8)),"")</f>
        <v/>
      </c>
      <c r="AV42" s="417" t="str">
        <f t="shared" ref="AV42" si="23">IFERROR(IF($D41="□",($AN41/$AO$6),($AN41/$AO$8)),"")</f>
        <v/>
      </c>
      <c r="AX42" s="417" t="s">
        <v>623</v>
      </c>
      <c r="AY42" s="417" t="s">
        <v>623</v>
      </c>
    </row>
    <row r="43" spans="1:51" s="393" customFormat="1" ht="12" customHeight="1">
      <c r="A43" s="626"/>
      <c r="B43" s="629"/>
      <c r="C43" s="632"/>
      <c r="D43" s="635"/>
      <c r="E43" s="414"/>
      <c r="F43" s="640"/>
      <c r="G43" s="641"/>
      <c r="H43" s="418" t="s">
        <v>470</v>
      </c>
      <c r="I43" s="419" t="str">
        <f>IFERROR(VLOOKUP(I41,'P1'!$B:$AP,31,FALSE),"")</f>
        <v/>
      </c>
      <c r="J43" s="419" t="str">
        <f>IFERROR(VLOOKUP(J41,'P1'!$B:$AP,31,FALSE),"")</f>
        <v/>
      </c>
      <c r="K43" s="419" t="str">
        <f>IFERROR(VLOOKUP(K41,'P1'!$B:$AP,31,FALSE),"")</f>
        <v/>
      </c>
      <c r="L43" s="419" t="str">
        <f>IFERROR(VLOOKUP(L41,'P1'!$B:$AP,31,FALSE),"")</f>
        <v/>
      </c>
      <c r="M43" s="419" t="str">
        <f>IFERROR(VLOOKUP(M41,'P1'!$B:$AP,31,FALSE),"")</f>
        <v/>
      </c>
      <c r="N43" s="419" t="str">
        <f>IFERROR(VLOOKUP(N41,'P1'!$B:$AP,31,FALSE),"")</f>
        <v/>
      </c>
      <c r="O43" s="419" t="str">
        <f>IFERROR(VLOOKUP(O41,'P1'!$B:$AP,31,FALSE),"")</f>
        <v/>
      </c>
      <c r="P43" s="419" t="str">
        <f>IFERROR(VLOOKUP(P41,'P1'!$B:$AP,31,FALSE),"")</f>
        <v/>
      </c>
      <c r="Q43" s="419" t="str">
        <f>IFERROR(VLOOKUP(Q41,'P1'!$B:$AP,31,FALSE),"")</f>
        <v/>
      </c>
      <c r="R43" s="419" t="str">
        <f>IFERROR(VLOOKUP(R41,'P1'!$B:$AP,31,FALSE),"")</f>
        <v/>
      </c>
      <c r="S43" s="419" t="str">
        <f>IFERROR(VLOOKUP(S41,'P1'!$B:$AP,31,FALSE),"")</f>
        <v/>
      </c>
      <c r="T43" s="419" t="str">
        <f>IFERROR(VLOOKUP(T41,'P1'!$B:$AP,31,FALSE),"")</f>
        <v/>
      </c>
      <c r="U43" s="419" t="str">
        <f>IFERROR(VLOOKUP(U41,'P1'!$B:$AP,31,FALSE),"")</f>
        <v/>
      </c>
      <c r="V43" s="419" t="str">
        <f>IFERROR(VLOOKUP(V41,'P1'!$B:$AP,31,FALSE),"")</f>
        <v/>
      </c>
      <c r="W43" s="419" t="str">
        <f>IFERROR(VLOOKUP(W41,'P1'!$B:$AP,31,FALSE),"")</f>
        <v/>
      </c>
      <c r="X43" s="419" t="str">
        <f>IFERROR(VLOOKUP(X41,'P1'!$B:$AP,31,FALSE),"")</f>
        <v/>
      </c>
      <c r="Y43" s="419" t="str">
        <f>IFERROR(VLOOKUP(Y41,'P1'!$B:$AP,31,FALSE),"")</f>
        <v/>
      </c>
      <c r="Z43" s="419" t="str">
        <f>IFERROR(VLOOKUP(Z41,'P1'!$B:$AP,31,FALSE),"")</f>
        <v/>
      </c>
      <c r="AA43" s="419" t="str">
        <f>IFERROR(VLOOKUP(AA41,'P1'!$B:$AP,31,FALSE),"")</f>
        <v/>
      </c>
      <c r="AB43" s="419" t="str">
        <f>IFERROR(VLOOKUP(AB41,'P1'!$B:$AP,31,FALSE),"")</f>
        <v/>
      </c>
      <c r="AC43" s="419" t="str">
        <f>IFERROR(VLOOKUP(AC41,'P1'!$B:$AP,31,FALSE),"")</f>
        <v/>
      </c>
      <c r="AD43" s="419" t="str">
        <f>IFERROR(VLOOKUP(AD41,'P1'!$B:$AP,31,FALSE),"")</f>
        <v/>
      </c>
      <c r="AE43" s="419" t="str">
        <f>IFERROR(VLOOKUP(AE41,'P1'!$B:$AP,31,FALSE),"")</f>
        <v/>
      </c>
      <c r="AF43" s="419" t="str">
        <f>IFERROR(VLOOKUP(AF41,'P1'!$B:$AP,31,FALSE),"")</f>
        <v/>
      </c>
      <c r="AG43" s="419" t="str">
        <f>IFERROR(VLOOKUP(AG41,'P1'!$B:$AP,31,FALSE),"")</f>
        <v/>
      </c>
      <c r="AH43" s="419" t="str">
        <f>IFERROR(VLOOKUP(AH41,'P1'!$B:$AP,31,FALSE),"")</f>
        <v/>
      </c>
      <c r="AI43" s="419" t="str">
        <f>IFERROR(VLOOKUP(AI41,'P1'!$B:$AP,31,FALSE),"")</f>
        <v/>
      </c>
      <c r="AJ43" s="419" t="str">
        <f>IFERROR(VLOOKUP(AJ41,'P1'!$B:$AP,31,FALSE),"")</f>
        <v/>
      </c>
      <c r="AK43" s="419" t="str">
        <f>IFERROR(VLOOKUP(AK41,'P1'!$B:$AP,31,FALSE),"")</f>
        <v/>
      </c>
      <c r="AL43" s="419" t="str">
        <f>IFERROR(VLOOKUP(AL41,'P1'!$B:$AP,31,FALSE),"")</f>
        <v/>
      </c>
      <c r="AM43" s="419" t="str">
        <f>IFERROR(VLOOKUP(AM41,'P1'!$B:$AP,31,FALSE),"")</f>
        <v/>
      </c>
      <c r="AN43" s="644"/>
      <c r="AO43" s="622"/>
      <c r="AP43" s="649"/>
      <c r="AQ43" s="650"/>
      <c r="AR43" s="622"/>
      <c r="AS43" s="622"/>
      <c r="AT43" s="623"/>
      <c r="AU43" s="420"/>
      <c r="AV43" s="420"/>
      <c r="AX43" s="420"/>
      <c r="AY43" s="420"/>
    </row>
    <row r="44" spans="1:51" s="393" customFormat="1" ht="12" customHeight="1">
      <c r="A44" s="624">
        <v>8</v>
      </c>
      <c r="B44" s="627"/>
      <c r="C44" s="630"/>
      <c r="D44" s="633" t="s">
        <v>463</v>
      </c>
      <c r="E44" s="410"/>
      <c r="F44" s="636"/>
      <c r="G44" s="637"/>
      <c r="H44" s="411" t="s">
        <v>464</v>
      </c>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642">
        <f t="shared" ref="AN44" si="24">IF(LEFT($AN$1,6)="共同生活援助",SUM(I45:AM45),SUM(I45:AM46))</f>
        <v>0</v>
      </c>
      <c r="AO44" s="620">
        <f>IF($AN$3="４週",AN44/4,AN44/(DAY(EOMONTH($I$21,0))/7))</f>
        <v>0</v>
      </c>
      <c r="AP44" s="645"/>
      <c r="AQ44" s="646"/>
      <c r="AR44" s="620" t="str">
        <f t="shared" ref="AR44" si="25">IF($AN$3="４週",AU45,AV45)</f>
        <v/>
      </c>
      <c r="AS44" s="620"/>
      <c r="AT44" s="623"/>
      <c r="AU44" s="413" t="s">
        <v>465</v>
      </c>
      <c r="AV44" s="413" t="s">
        <v>466</v>
      </c>
      <c r="AX44" s="413" t="s">
        <v>467</v>
      </c>
      <c r="AY44" s="413" t="s">
        <v>468</v>
      </c>
    </row>
    <row r="45" spans="1:51" s="393" customFormat="1" ht="12" customHeight="1">
      <c r="A45" s="625"/>
      <c r="B45" s="628"/>
      <c r="C45" s="631"/>
      <c r="D45" s="634"/>
      <c r="E45" s="414"/>
      <c r="F45" s="638"/>
      <c r="G45" s="639"/>
      <c r="H45" s="415" t="s">
        <v>469</v>
      </c>
      <c r="I45" s="419" t="str">
        <f>IFERROR(VLOOKUP(I44,'P1'!$B:$AP,41,FALSE),"")</f>
        <v/>
      </c>
      <c r="J45" s="419" t="str">
        <f>IFERROR(VLOOKUP(J44,'P1'!$B:$AP,41,FALSE),"")</f>
        <v/>
      </c>
      <c r="K45" s="419" t="str">
        <f>IFERROR(VLOOKUP(K44,'P1'!$B:$AP,41,FALSE),"")</f>
        <v/>
      </c>
      <c r="L45" s="419" t="str">
        <f>IFERROR(VLOOKUP(L44,'P1'!$B:$AP,41,FALSE),"")</f>
        <v/>
      </c>
      <c r="M45" s="419" t="str">
        <f>IFERROR(VLOOKUP(M44,'P1'!$B:$AP,41,FALSE),"")</f>
        <v/>
      </c>
      <c r="N45" s="419" t="str">
        <f>IFERROR(VLOOKUP(N44,'P1'!$B:$AP,41,FALSE),"")</f>
        <v/>
      </c>
      <c r="O45" s="419" t="str">
        <f>IFERROR(VLOOKUP(O44,'P1'!$B:$AP,41,FALSE),"")</f>
        <v/>
      </c>
      <c r="P45" s="419" t="str">
        <f>IFERROR(VLOOKUP(P44,'P1'!$B:$AP,41,FALSE),"")</f>
        <v/>
      </c>
      <c r="Q45" s="419" t="str">
        <f>IFERROR(VLOOKUP(Q44,'P1'!$B:$AP,41,FALSE),"")</f>
        <v/>
      </c>
      <c r="R45" s="419" t="str">
        <f>IFERROR(VLOOKUP(R44,'P1'!$B:$AP,41,FALSE),"")</f>
        <v/>
      </c>
      <c r="S45" s="419" t="str">
        <f>IFERROR(VLOOKUP(S44,'P1'!$B:$AP,41,FALSE),"")</f>
        <v/>
      </c>
      <c r="T45" s="419" t="str">
        <f>IFERROR(VLOOKUP(T44,'P1'!$B:$AP,41,FALSE),"")</f>
        <v/>
      </c>
      <c r="U45" s="419" t="str">
        <f>IFERROR(VLOOKUP(U44,'P1'!$B:$AP,41,FALSE),"")</f>
        <v/>
      </c>
      <c r="V45" s="419" t="str">
        <f>IFERROR(VLOOKUP(V44,'P1'!$B:$AP,41,FALSE),"")</f>
        <v/>
      </c>
      <c r="W45" s="419" t="str">
        <f>IFERROR(VLOOKUP(W44,'P1'!$B:$AP,41,FALSE),"")</f>
        <v/>
      </c>
      <c r="X45" s="419" t="str">
        <f>IFERROR(VLOOKUP(X44,'P1'!$B:$AP,41,FALSE),"")</f>
        <v/>
      </c>
      <c r="Y45" s="419" t="str">
        <f>IFERROR(VLOOKUP(Y44,'P1'!$B:$AP,41,FALSE),"")</f>
        <v/>
      </c>
      <c r="Z45" s="419" t="str">
        <f>IFERROR(VLOOKUP(Z44,'P1'!$B:$AP,41,FALSE),"")</f>
        <v/>
      </c>
      <c r="AA45" s="419" t="str">
        <f>IFERROR(VLOOKUP(AA44,'P1'!$B:$AP,41,FALSE),"")</f>
        <v/>
      </c>
      <c r="AB45" s="419" t="str">
        <f>IFERROR(VLOOKUP(AB44,'P1'!$B:$AP,41,FALSE),"")</f>
        <v/>
      </c>
      <c r="AC45" s="419" t="str">
        <f>IFERROR(VLOOKUP(AC44,'P1'!$B:$AP,41,FALSE),"")</f>
        <v/>
      </c>
      <c r="AD45" s="419" t="str">
        <f>IFERROR(VLOOKUP(AD44,'P1'!$B:$AP,41,FALSE),"")</f>
        <v/>
      </c>
      <c r="AE45" s="419" t="str">
        <f>IFERROR(VLOOKUP(AE44,'P1'!$B:$AP,41,FALSE),"")</f>
        <v/>
      </c>
      <c r="AF45" s="419" t="str">
        <f>IFERROR(VLOOKUP(AF44,'P1'!$B:$AP,41,FALSE),"")</f>
        <v/>
      </c>
      <c r="AG45" s="419" t="str">
        <f>IFERROR(VLOOKUP(AG44,'P1'!$B:$AP,41,FALSE),"")</f>
        <v/>
      </c>
      <c r="AH45" s="419" t="str">
        <f>IFERROR(VLOOKUP(AH44,'P1'!$B:$AP,41,FALSE),"")</f>
        <v/>
      </c>
      <c r="AI45" s="419" t="str">
        <f>IFERROR(VLOOKUP(AI44,'P1'!$B:$AP,41,FALSE),"")</f>
        <v/>
      </c>
      <c r="AJ45" s="419" t="str">
        <f>IFERROR(VLOOKUP(AJ44,'P1'!$B:$AP,41,FALSE),"")</f>
        <v/>
      </c>
      <c r="AK45" s="419" t="str">
        <f>IFERROR(VLOOKUP(AK44,'P1'!$B:$AP,41,FALSE),"")</f>
        <v/>
      </c>
      <c r="AL45" s="419" t="str">
        <f>IFERROR(VLOOKUP(AL44,'P1'!$B:$AP,41,FALSE),"")</f>
        <v/>
      </c>
      <c r="AM45" s="419" t="str">
        <f>IFERROR(VLOOKUP(AM44,'P1'!$B:$AP,41,FALSE),"")</f>
        <v/>
      </c>
      <c r="AN45" s="643"/>
      <c r="AO45" s="621"/>
      <c r="AP45" s="647"/>
      <c r="AQ45" s="648"/>
      <c r="AR45" s="621"/>
      <c r="AS45" s="621"/>
      <c r="AT45" s="623"/>
      <c r="AU45" s="417" t="str">
        <f t="shared" ref="AU45" si="26">IFERROR(IF($D44="□",($AO44/$AK$6),($AO44/$AK$8)),"")</f>
        <v/>
      </c>
      <c r="AV45" s="417" t="str">
        <f t="shared" ref="AV45" si="27">IFERROR(IF($D44="□",($AN44/$AO$6),($AN44/$AO$8)),"")</f>
        <v/>
      </c>
      <c r="AX45" s="417" t="s">
        <v>623</v>
      </c>
      <c r="AY45" s="417" t="s">
        <v>623</v>
      </c>
    </row>
    <row r="46" spans="1:51" s="393" customFormat="1" ht="12" customHeight="1">
      <c r="A46" s="626"/>
      <c r="B46" s="629"/>
      <c r="C46" s="632"/>
      <c r="D46" s="635"/>
      <c r="E46" s="414"/>
      <c r="F46" s="640"/>
      <c r="G46" s="641"/>
      <c r="H46" s="418" t="s">
        <v>470</v>
      </c>
      <c r="I46" s="419" t="str">
        <f>IFERROR(VLOOKUP(I44,'P1'!$B:$AP,31,FALSE),"")</f>
        <v/>
      </c>
      <c r="J46" s="419" t="str">
        <f>IFERROR(VLOOKUP(J44,'P1'!$B:$AP,31,FALSE),"")</f>
        <v/>
      </c>
      <c r="K46" s="419" t="str">
        <f>IFERROR(VLOOKUP(K44,'P1'!$B:$AP,31,FALSE),"")</f>
        <v/>
      </c>
      <c r="L46" s="419" t="str">
        <f>IFERROR(VLOOKUP(L44,'P1'!$B:$AP,31,FALSE),"")</f>
        <v/>
      </c>
      <c r="M46" s="419" t="str">
        <f>IFERROR(VLOOKUP(M44,'P1'!$B:$AP,31,FALSE),"")</f>
        <v/>
      </c>
      <c r="N46" s="419" t="str">
        <f>IFERROR(VLOOKUP(N44,'P1'!$B:$AP,31,FALSE),"")</f>
        <v/>
      </c>
      <c r="O46" s="419" t="str">
        <f>IFERROR(VLOOKUP(O44,'P1'!$B:$AP,31,FALSE),"")</f>
        <v/>
      </c>
      <c r="P46" s="419" t="str">
        <f>IFERROR(VLOOKUP(P44,'P1'!$B:$AP,31,FALSE),"")</f>
        <v/>
      </c>
      <c r="Q46" s="419" t="str">
        <f>IFERROR(VLOOKUP(Q44,'P1'!$B:$AP,31,FALSE),"")</f>
        <v/>
      </c>
      <c r="R46" s="419" t="str">
        <f>IFERROR(VLOOKUP(R44,'P1'!$B:$AP,31,FALSE),"")</f>
        <v/>
      </c>
      <c r="S46" s="419" t="str">
        <f>IFERROR(VLOOKUP(S44,'P1'!$B:$AP,31,FALSE),"")</f>
        <v/>
      </c>
      <c r="T46" s="419" t="str">
        <f>IFERROR(VLOOKUP(T44,'P1'!$B:$AP,31,FALSE),"")</f>
        <v/>
      </c>
      <c r="U46" s="419" t="str">
        <f>IFERROR(VLOOKUP(U44,'P1'!$B:$AP,31,FALSE),"")</f>
        <v/>
      </c>
      <c r="V46" s="419" t="str">
        <f>IFERROR(VLOOKUP(V44,'P1'!$B:$AP,31,FALSE),"")</f>
        <v/>
      </c>
      <c r="W46" s="419" t="str">
        <f>IFERROR(VLOOKUP(W44,'P1'!$B:$AP,31,FALSE),"")</f>
        <v/>
      </c>
      <c r="X46" s="419" t="str">
        <f>IFERROR(VLOOKUP(X44,'P1'!$B:$AP,31,FALSE),"")</f>
        <v/>
      </c>
      <c r="Y46" s="419" t="str">
        <f>IFERROR(VLOOKUP(Y44,'P1'!$B:$AP,31,FALSE),"")</f>
        <v/>
      </c>
      <c r="Z46" s="419" t="str">
        <f>IFERROR(VLOOKUP(Z44,'P1'!$B:$AP,31,FALSE),"")</f>
        <v/>
      </c>
      <c r="AA46" s="419" t="str">
        <f>IFERROR(VLOOKUP(AA44,'P1'!$B:$AP,31,FALSE),"")</f>
        <v/>
      </c>
      <c r="AB46" s="419" t="str">
        <f>IFERROR(VLOOKUP(AB44,'P1'!$B:$AP,31,FALSE),"")</f>
        <v/>
      </c>
      <c r="AC46" s="419" t="str">
        <f>IFERROR(VLOOKUP(AC44,'P1'!$B:$AP,31,FALSE),"")</f>
        <v/>
      </c>
      <c r="AD46" s="419" t="str">
        <f>IFERROR(VLOOKUP(AD44,'P1'!$B:$AP,31,FALSE),"")</f>
        <v/>
      </c>
      <c r="AE46" s="419" t="str">
        <f>IFERROR(VLOOKUP(AE44,'P1'!$B:$AP,31,FALSE),"")</f>
        <v/>
      </c>
      <c r="AF46" s="419" t="str">
        <f>IFERROR(VLOOKUP(AF44,'P1'!$B:$AP,31,FALSE),"")</f>
        <v/>
      </c>
      <c r="AG46" s="419" t="str">
        <f>IFERROR(VLOOKUP(AG44,'P1'!$B:$AP,31,FALSE),"")</f>
        <v/>
      </c>
      <c r="AH46" s="419" t="str">
        <f>IFERROR(VLOOKUP(AH44,'P1'!$B:$AP,31,FALSE),"")</f>
        <v/>
      </c>
      <c r="AI46" s="419" t="str">
        <f>IFERROR(VLOOKUP(AI44,'P1'!$B:$AP,31,FALSE),"")</f>
        <v/>
      </c>
      <c r="AJ46" s="419" t="str">
        <f>IFERROR(VLOOKUP(AJ44,'P1'!$B:$AP,31,FALSE),"")</f>
        <v/>
      </c>
      <c r="AK46" s="419" t="str">
        <f>IFERROR(VLOOKUP(AK44,'P1'!$B:$AP,31,FALSE),"")</f>
        <v/>
      </c>
      <c r="AL46" s="419" t="str">
        <f>IFERROR(VLOOKUP(AL44,'P1'!$B:$AP,31,FALSE),"")</f>
        <v/>
      </c>
      <c r="AM46" s="419" t="str">
        <f>IFERROR(VLOOKUP(AM44,'P1'!$B:$AP,31,FALSE),"")</f>
        <v/>
      </c>
      <c r="AN46" s="644"/>
      <c r="AO46" s="622"/>
      <c r="AP46" s="649"/>
      <c r="AQ46" s="650"/>
      <c r="AR46" s="622"/>
      <c r="AS46" s="622"/>
      <c r="AT46" s="623"/>
      <c r="AU46" s="420"/>
      <c r="AV46" s="420"/>
      <c r="AX46" s="420"/>
      <c r="AY46" s="420"/>
    </row>
    <row r="47" spans="1:51" s="393" customFormat="1" ht="12" customHeight="1">
      <c r="A47" s="624">
        <v>9</v>
      </c>
      <c r="B47" s="627"/>
      <c r="C47" s="630"/>
      <c r="D47" s="633" t="s">
        <v>463</v>
      </c>
      <c r="E47" s="410"/>
      <c r="F47" s="636"/>
      <c r="G47" s="637"/>
      <c r="H47" s="411" t="s">
        <v>464</v>
      </c>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642">
        <f t="shared" ref="AN47" si="28">IF(LEFT($AN$1,6)="共同生活援助",SUM(I48:AM48),SUM(I48:AM49))</f>
        <v>0</v>
      </c>
      <c r="AO47" s="620">
        <f>IF($AN$3="４週",AN47/4,AN47/(DAY(EOMONTH($I$21,0))/7))</f>
        <v>0</v>
      </c>
      <c r="AP47" s="645"/>
      <c r="AQ47" s="646"/>
      <c r="AR47" s="620" t="str">
        <f t="shared" ref="AR47" si="29">IF($AN$3="４週",AU48,AV48)</f>
        <v/>
      </c>
      <c r="AS47" s="620"/>
      <c r="AT47" s="623"/>
      <c r="AU47" s="413" t="s">
        <v>465</v>
      </c>
      <c r="AV47" s="413" t="s">
        <v>466</v>
      </c>
      <c r="AX47" s="413" t="s">
        <v>467</v>
      </c>
      <c r="AY47" s="413" t="s">
        <v>468</v>
      </c>
    </row>
    <row r="48" spans="1:51" s="393" customFormat="1" ht="12" customHeight="1">
      <c r="A48" s="625"/>
      <c r="B48" s="628"/>
      <c r="C48" s="631"/>
      <c r="D48" s="634"/>
      <c r="E48" s="414"/>
      <c r="F48" s="638"/>
      <c r="G48" s="639"/>
      <c r="H48" s="415" t="s">
        <v>469</v>
      </c>
      <c r="I48" s="419" t="str">
        <f>IFERROR(VLOOKUP(I47,'P1'!$B:$AP,41,FALSE),"")</f>
        <v/>
      </c>
      <c r="J48" s="419" t="str">
        <f>IFERROR(VLOOKUP(J47,'P1'!$B:$AP,41,FALSE),"")</f>
        <v/>
      </c>
      <c r="K48" s="419" t="str">
        <f>IFERROR(VLOOKUP(K47,'P1'!$B:$AP,41,FALSE),"")</f>
        <v/>
      </c>
      <c r="L48" s="419" t="str">
        <f>IFERROR(VLOOKUP(L47,'P1'!$B:$AP,41,FALSE),"")</f>
        <v/>
      </c>
      <c r="M48" s="419" t="str">
        <f>IFERROR(VLOOKUP(M47,'P1'!$B:$AP,41,FALSE),"")</f>
        <v/>
      </c>
      <c r="N48" s="419" t="str">
        <f>IFERROR(VLOOKUP(N47,'P1'!$B:$AP,41,FALSE),"")</f>
        <v/>
      </c>
      <c r="O48" s="419" t="str">
        <f>IFERROR(VLOOKUP(O47,'P1'!$B:$AP,41,FALSE),"")</f>
        <v/>
      </c>
      <c r="P48" s="419" t="str">
        <f>IFERROR(VLOOKUP(P47,'P1'!$B:$AP,41,FALSE),"")</f>
        <v/>
      </c>
      <c r="Q48" s="419" t="str">
        <f>IFERROR(VLOOKUP(Q47,'P1'!$B:$AP,41,FALSE),"")</f>
        <v/>
      </c>
      <c r="R48" s="419" t="str">
        <f>IFERROR(VLOOKUP(R47,'P1'!$B:$AP,41,FALSE),"")</f>
        <v/>
      </c>
      <c r="S48" s="419" t="str">
        <f>IFERROR(VLOOKUP(S47,'P1'!$B:$AP,41,FALSE),"")</f>
        <v/>
      </c>
      <c r="T48" s="419" t="str">
        <f>IFERROR(VLOOKUP(T47,'P1'!$B:$AP,41,FALSE),"")</f>
        <v/>
      </c>
      <c r="U48" s="419" t="str">
        <f>IFERROR(VLOOKUP(U47,'P1'!$B:$AP,41,FALSE),"")</f>
        <v/>
      </c>
      <c r="V48" s="419" t="str">
        <f>IFERROR(VLOOKUP(V47,'P1'!$B:$AP,41,FALSE),"")</f>
        <v/>
      </c>
      <c r="W48" s="419" t="str">
        <f>IFERROR(VLOOKUP(W47,'P1'!$B:$AP,41,FALSE),"")</f>
        <v/>
      </c>
      <c r="X48" s="419" t="str">
        <f>IFERROR(VLOOKUP(X47,'P1'!$B:$AP,41,FALSE),"")</f>
        <v/>
      </c>
      <c r="Y48" s="419" t="str">
        <f>IFERROR(VLOOKUP(Y47,'P1'!$B:$AP,41,FALSE),"")</f>
        <v/>
      </c>
      <c r="Z48" s="419" t="str">
        <f>IFERROR(VLOOKUP(Z47,'P1'!$B:$AP,41,FALSE),"")</f>
        <v/>
      </c>
      <c r="AA48" s="419" t="str">
        <f>IFERROR(VLOOKUP(AA47,'P1'!$B:$AP,41,FALSE),"")</f>
        <v/>
      </c>
      <c r="AB48" s="419" t="str">
        <f>IFERROR(VLOOKUP(AB47,'P1'!$B:$AP,41,FALSE),"")</f>
        <v/>
      </c>
      <c r="AC48" s="419" t="str">
        <f>IFERROR(VLOOKUP(AC47,'P1'!$B:$AP,41,FALSE),"")</f>
        <v/>
      </c>
      <c r="AD48" s="419" t="str">
        <f>IFERROR(VLOOKUP(AD47,'P1'!$B:$AP,41,FALSE),"")</f>
        <v/>
      </c>
      <c r="AE48" s="419" t="str">
        <f>IFERROR(VLOOKUP(AE47,'P1'!$B:$AP,41,FALSE),"")</f>
        <v/>
      </c>
      <c r="AF48" s="419" t="str">
        <f>IFERROR(VLOOKUP(AF47,'P1'!$B:$AP,41,FALSE),"")</f>
        <v/>
      </c>
      <c r="AG48" s="419" t="str">
        <f>IFERROR(VLOOKUP(AG47,'P1'!$B:$AP,41,FALSE),"")</f>
        <v/>
      </c>
      <c r="AH48" s="419" t="str">
        <f>IFERROR(VLOOKUP(AH47,'P1'!$B:$AP,41,FALSE),"")</f>
        <v/>
      </c>
      <c r="AI48" s="419" t="str">
        <f>IFERROR(VLOOKUP(AI47,'P1'!$B:$AP,41,FALSE),"")</f>
        <v/>
      </c>
      <c r="AJ48" s="419" t="str">
        <f>IFERROR(VLOOKUP(AJ47,'P1'!$B:$AP,41,FALSE),"")</f>
        <v/>
      </c>
      <c r="AK48" s="419" t="str">
        <f>IFERROR(VLOOKUP(AK47,'P1'!$B:$AP,41,FALSE),"")</f>
        <v/>
      </c>
      <c r="AL48" s="419" t="str">
        <f>IFERROR(VLOOKUP(AL47,'P1'!$B:$AP,41,FALSE),"")</f>
        <v/>
      </c>
      <c r="AM48" s="419" t="str">
        <f>IFERROR(VLOOKUP(AM47,'P1'!$B:$AP,41,FALSE),"")</f>
        <v/>
      </c>
      <c r="AN48" s="643"/>
      <c r="AO48" s="621"/>
      <c r="AP48" s="647"/>
      <c r="AQ48" s="648"/>
      <c r="AR48" s="621"/>
      <c r="AS48" s="621"/>
      <c r="AT48" s="623"/>
      <c r="AU48" s="417" t="str">
        <f t="shared" ref="AU48" si="30">IFERROR(IF($D47="□",($AO47/$AK$6),($AO47/$AK$8)),"")</f>
        <v/>
      </c>
      <c r="AV48" s="417" t="str">
        <f t="shared" ref="AV48" si="31">IFERROR(IF($D47="□",($AN47/$AO$6),($AN47/$AO$8)),"")</f>
        <v/>
      </c>
      <c r="AX48" s="417" t="s">
        <v>623</v>
      </c>
      <c r="AY48" s="417" t="s">
        <v>623</v>
      </c>
    </row>
    <row r="49" spans="1:51" s="393" customFormat="1" ht="12" customHeight="1">
      <c r="A49" s="626"/>
      <c r="B49" s="629"/>
      <c r="C49" s="632"/>
      <c r="D49" s="635"/>
      <c r="E49" s="414"/>
      <c r="F49" s="640"/>
      <c r="G49" s="641"/>
      <c r="H49" s="418" t="s">
        <v>470</v>
      </c>
      <c r="I49" s="419" t="str">
        <f>IFERROR(VLOOKUP(I47,'P1'!$B:$AP,31,FALSE),"")</f>
        <v/>
      </c>
      <c r="J49" s="419" t="str">
        <f>IFERROR(VLOOKUP(J47,'P1'!$B:$AP,31,FALSE),"")</f>
        <v/>
      </c>
      <c r="K49" s="419" t="str">
        <f>IFERROR(VLOOKUP(K47,'P1'!$B:$AP,31,FALSE),"")</f>
        <v/>
      </c>
      <c r="L49" s="419" t="str">
        <f>IFERROR(VLOOKUP(L47,'P1'!$B:$AP,31,FALSE),"")</f>
        <v/>
      </c>
      <c r="M49" s="419" t="str">
        <f>IFERROR(VLOOKUP(M47,'P1'!$B:$AP,31,FALSE),"")</f>
        <v/>
      </c>
      <c r="N49" s="419" t="str">
        <f>IFERROR(VLOOKUP(N47,'P1'!$B:$AP,31,FALSE),"")</f>
        <v/>
      </c>
      <c r="O49" s="419" t="str">
        <f>IFERROR(VLOOKUP(O47,'P1'!$B:$AP,31,FALSE),"")</f>
        <v/>
      </c>
      <c r="P49" s="419" t="str">
        <f>IFERROR(VLOOKUP(P47,'P1'!$B:$AP,31,FALSE),"")</f>
        <v/>
      </c>
      <c r="Q49" s="419" t="str">
        <f>IFERROR(VLOOKUP(Q47,'P1'!$B:$AP,31,FALSE),"")</f>
        <v/>
      </c>
      <c r="R49" s="419" t="str">
        <f>IFERROR(VLOOKUP(R47,'P1'!$B:$AP,31,FALSE),"")</f>
        <v/>
      </c>
      <c r="S49" s="419" t="str">
        <f>IFERROR(VLOOKUP(S47,'P1'!$B:$AP,31,FALSE),"")</f>
        <v/>
      </c>
      <c r="T49" s="419" t="str">
        <f>IFERROR(VLOOKUP(T47,'P1'!$B:$AP,31,FALSE),"")</f>
        <v/>
      </c>
      <c r="U49" s="419" t="str">
        <f>IFERROR(VLOOKUP(U47,'P1'!$B:$AP,31,FALSE),"")</f>
        <v/>
      </c>
      <c r="V49" s="419" t="str">
        <f>IFERROR(VLOOKUP(V47,'P1'!$B:$AP,31,FALSE),"")</f>
        <v/>
      </c>
      <c r="W49" s="419" t="str">
        <f>IFERROR(VLOOKUP(W47,'P1'!$B:$AP,31,FALSE),"")</f>
        <v/>
      </c>
      <c r="X49" s="419" t="str">
        <f>IFERROR(VLOOKUP(X47,'P1'!$B:$AP,31,FALSE),"")</f>
        <v/>
      </c>
      <c r="Y49" s="419" t="str">
        <f>IFERROR(VLOOKUP(Y47,'P1'!$B:$AP,31,FALSE),"")</f>
        <v/>
      </c>
      <c r="Z49" s="419" t="str">
        <f>IFERROR(VLOOKUP(Z47,'P1'!$B:$AP,31,FALSE),"")</f>
        <v/>
      </c>
      <c r="AA49" s="419" t="str">
        <f>IFERROR(VLOOKUP(AA47,'P1'!$B:$AP,31,FALSE),"")</f>
        <v/>
      </c>
      <c r="AB49" s="419" t="str">
        <f>IFERROR(VLOOKUP(AB47,'P1'!$B:$AP,31,FALSE),"")</f>
        <v/>
      </c>
      <c r="AC49" s="419" t="str">
        <f>IFERROR(VLOOKUP(AC47,'P1'!$B:$AP,31,FALSE),"")</f>
        <v/>
      </c>
      <c r="AD49" s="419" t="str">
        <f>IFERROR(VLOOKUP(AD47,'P1'!$B:$AP,31,FALSE),"")</f>
        <v/>
      </c>
      <c r="AE49" s="419" t="str">
        <f>IFERROR(VLOOKUP(AE47,'P1'!$B:$AP,31,FALSE),"")</f>
        <v/>
      </c>
      <c r="AF49" s="419" t="str">
        <f>IFERROR(VLOOKUP(AF47,'P1'!$B:$AP,31,FALSE),"")</f>
        <v/>
      </c>
      <c r="AG49" s="419" t="str">
        <f>IFERROR(VLOOKUP(AG47,'P1'!$B:$AP,31,FALSE),"")</f>
        <v/>
      </c>
      <c r="AH49" s="419" t="str">
        <f>IFERROR(VLOOKUP(AH47,'P1'!$B:$AP,31,FALSE),"")</f>
        <v/>
      </c>
      <c r="AI49" s="419" t="str">
        <f>IFERROR(VLOOKUP(AI47,'P1'!$B:$AP,31,FALSE),"")</f>
        <v/>
      </c>
      <c r="AJ49" s="419" t="str">
        <f>IFERROR(VLOOKUP(AJ47,'P1'!$B:$AP,31,FALSE),"")</f>
        <v/>
      </c>
      <c r="AK49" s="419" t="str">
        <f>IFERROR(VLOOKUP(AK47,'P1'!$B:$AP,31,FALSE),"")</f>
        <v/>
      </c>
      <c r="AL49" s="419" t="str">
        <f>IFERROR(VLOOKUP(AL47,'P1'!$B:$AP,31,FALSE),"")</f>
        <v/>
      </c>
      <c r="AM49" s="419" t="str">
        <f>IFERROR(VLOOKUP(AM47,'P1'!$B:$AP,31,FALSE),"")</f>
        <v/>
      </c>
      <c r="AN49" s="644"/>
      <c r="AO49" s="622"/>
      <c r="AP49" s="649"/>
      <c r="AQ49" s="650"/>
      <c r="AR49" s="622"/>
      <c r="AS49" s="622"/>
      <c r="AT49" s="623"/>
      <c r="AU49" s="420"/>
      <c r="AV49" s="420"/>
      <c r="AX49" s="420"/>
      <c r="AY49" s="420"/>
    </row>
    <row r="50" spans="1:51" s="393" customFormat="1" ht="12" customHeight="1">
      <c r="A50" s="624">
        <v>10</v>
      </c>
      <c r="B50" s="627"/>
      <c r="C50" s="630"/>
      <c r="D50" s="633" t="s">
        <v>463</v>
      </c>
      <c r="E50" s="410"/>
      <c r="F50" s="636"/>
      <c r="G50" s="637"/>
      <c r="H50" s="411" t="s">
        <v>464</v>
      </c>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642">
        <f t="shared" ref="AN50" si="32">IF(LEFT($AN$1,6)="共同生活援助",SUM(I51:AM51),SUM(I51:AM52))</f>
        <v>0</v>
      </c>
      <c r="AO50" s="620">
        <f>IF($AN$3="４週",AN50/4,AN50/(DAY(EOMONTH($I$21,0))/7))</f>
        <v>0</v>
      </c>
      <c r="AP50" s="645"/>
      <c r="AQ50" s="646"/>
      <c r="AR50" s="620" t="str">
        <f t="shared" ref="AR50" si="33">IF($AN$3="４週",AU51,AV51)</f>
        <v/>
      </c>
      <c r="AS50" s="620"/>
      <c r="AT50" s="623"/>
      <c r="AU50" s="413" t="s">
        <v>465</v>
      </c>
      <c r="AV50" s="413" t="s">
        <v>466</v>
      </c>
      <c r="AX50" s="413" t="s">
        <v>467</v>
      </c>
      <c r="AY50" s="413" t="s">
        <v>468</v>
      </c>
    </row>
    <row r="51" spans="1:51" s="393" customFormat="1" ht="12" customHeight="1">
      <c r="A51" s="625"/>
      <c r="B51" s="628"/>
      <c r="C51" s="631"/>
      <c r="D51" s="634"/>
      <c r="E51" s="414"/>
      <c r="F51" s="638"/>
      <c r="G51" s="639"/>
      <c r="H51" s="415" t="s">
        <v>469</v>
      </c>
      <c r="I51" s="419" t="str">
        <f>IFERROR(VLOOKUP(I50,'P1'!$B:$AP,41,FALSE),"")</f>
        <v/>
      </c>
      <c r="J51" s="419" t="str">
        <f>IFERROR(VLOOKUP(J50,'P1'!$B:$AP,41,FALSE),"")</f>
        <v/>
      </c>
      <c r="K51" s="419" t="str">
        <f>IFERROR(VLOOKUP(K50,'P1'!$B:$AP,41,FALSE),"")</f>
        <v/>
      </c>
      <c r="L51" s="419" t="str">
        <f>IFERROR(VLOOKUP(L50,'P1'!$B:$AP,41,FALSE),"")</f>
        <v/>
      </c>
      <c r="M51" s="419" t="str">
        <f>IFERROR(VLOOKUP(M50,'P1'!$B:$AP,41,FALSE),"")</f>
        <v/>
      </c>
      <c r="N51" s="419" t="str">
        <f>IFERROR(VLOOKUP(N50,'P1'!$B:$AP,41,FALSE),"")</f>
        <v/>
      </c>
      <c r="O51" s="419" t="str">
        <f>IFERROR(VLOOKUP(O50,'P1'!$B:$AP,41,FALSE),"")</f>
        <v/>
      </c>
      <c r="P51" s="419" t="str">
        <f>IFERROR(VLOOKUP(P50,'P1'!$B:$AP,41,FALSE),"")</f>
        <v/>
      </c>
      <c r="Q51" s="419" t="str">
        <f>IFERROR(VLOOKUP(Q50,'P1'!$B:$AP,41,FALSE),"")</f>
        <v/>
      </c>
      <c r="R51" s="419" t="str">
        <f>IFERROR(VLOOKUP(R50,'P1'!$B:$AP,41,FALSE),"")</f>
        <v/>
      </c>
      <c r="S51" s="419" t="str">
        <f>IFERROR(VLOOKUP(S50,'P1'!$B:$AP,41,FALSE),"")</f>
        <v/>
      </c>
      <c r="T51" s="419" t="str">
        <f>IFERROR(VLOOKUP(T50,'P1'!$B:$AP,41,FALSE),"")</f>
        <v/>
      </c>
      <c r="U51" s="419" t="str">
        <f>IFERROR(VLOOKUP(U50,'P1'!$B:$AP,41,FALSE),"")</f>
        <v/>
      </c>
      <c r="V51" s="419" t="str">
        <f>IFERROR(VLOOKUP(V50,'P1'!$B:$AP,41,FALSE),"")</f>
        <v/>
      </c>
      <c r="W51" s="419" t="str">
        <f>IFERROR(VLOOKUP(W50,'P1'!$B:$AP,41,FALSE),"")</f>
        <v/>
      </c>
      <c r="X51" s="419" t="str">
        <f>IFERROR(VLOOKUP(X50,'P1'!$B:$AP,41,FALSE),"")</f>
        <v/>
      </c>
      <c r="Y51" s="419" t="str">
        <f>IFERROR(VLOOKUP(Y50,'P1'!$B:$AP,41,FALSE),"")</f>
        <v/>
      </c>
      <c r="Z51" s="419" t="str">
        <f>IFERROR(VLOOKUP(Z50,'P1'!$B:$AP,41,FALSE),"")</f>
        <v/>
      </c>
      <c r="AA51" s="419" t="str">
        <f>IFERROR(VLOOKUP(AA50,'P1'!$B:$AP,41,FALSE),"")</f>
        <v/>
      </c>
      <c r="AB51" s="419" t="str">
        <f>IFERROR(VLOOKUP(AB50,'P1'!$B:$AP,41,FALSE),"")</f>
        <v/>
      </c>
      <c r="AC51" s="419" t="str">
        <f>IFERROR(VLOOKUP(AC50,'P1'!$B:$AP,41,FALSE),"")</f>
        <v/>
      </c>
      <c r="AD51" s="419" t="str">
        <f>IFERROR(VLOOKUP(AD50,'P1'!$B:$AP,41,FALSE),"")</f>
        <v/>
      </c>
      <c r="AE51" s="419" t="str">
        <f>IFERROR(VLOOKUP(AE50,'P1'!$B:$AP,41,FALSE),"")</f>
        <v/>
      </c>
      <c r="AF51" s="419" t="str">
        <f>IFERROR(VLOOKUP(AF50,'P1'!$B:$AP,41,FALSE),"")</f>
        <v/>
      </c>
      <c r="AG51" s="419" t="str">
        <f>IFERROR(VLOOKUP(AG50,'P1'!$B:$AP,41,FALSE),"")</f>
        <v/>
      </c>
      <c r="AH51" s="419" t="str">
        <f>IFERROR(VLOOKUP(AH50,'P1'!$B:$AP,41,FALSE),"")</f>
        <v/>
      </c>
      <c r="AI51" s="419" t="str">
        <f>IFERROR(VLOOKUP(AI50,'P1'!$B:$AP,41,FALSE),"")</f>
        <v/>
      </c>
      <c r="AJ51" s="419" t="str">
        <f>IFERROR(VLOOKUP(AJ50,'P1'!$B:$AP,41,FALSE),"")</f>
        <v/>
      </c>
      <c r="AK51" s="419" t="str">
        <f>IFERROR(VLOOKUP(AK50,'P1'!$B:$AP,41,FALSE),"")</f>
        <v/>
      </c>
      <c r="AL51" s="419" t="str">
        <f>IFERROR(VLOOKUP(AL50,'P1'!$B:$AP,41,FALSE),"")</f>
        <v/>
      </c>
      <c r="AM51" s="419" t="str">
        <f>IFERROR(VLOOKUP(AM50,'P1'!$B:$AP,41,FALSE),"")</f>
        <v/>
      </c>
      <c r="AN51" s="643"/>
      <c r="AO51" s="621"/>
      <c r="AP51" s="647"/>
      <c r="AQ51" s="648"/>
      <c r="AR51" s="621"/>
      <c r="AS51" s="621"/>
      <c r="AT51" s="623"/>
      <c r="AU51" s="417" t="str">
        <f t="shared" ref="AU51" si="34">IFERROR(IF($D50="□",($AO50/$AK$6),($AO50/$AK$8)),"")</f>
        <v/>
      </c>
      <c r="AV51" s="417" t="str">
        <f t="shared" ref="AV51" si="35">IFERROR(IF($D50="□",($AN50/$AO$6),($AN50/$AO$8)),"")</f>
        <v/>
      </c>
      <c r="AX51" s="417" t="s">
        <v>623</v>
      </c>
      <c r="AY51" s="417" t="s">
        <v>623</v>
      </c>
    </row>
    <row r="52" spans="1:51" s="393" customFormat="1" ht="12" customHeight="1">
      <c r="A52" s="626"/>
      <c r="B52" s="629"/>
      <c r="C52" s="632"/>
      <c r="D52" s="635"/>
      <c r="E52" s="414"/>
      <c r="F52" s="640"/>
      <c r="G52" s="641"/>
      <c r="H52" s="418" t="s">
        <v>470</v>
      </c>
      <c r="I52" s="419" t="str">
        <f>IFERROR(VLOOKUP(I50,'P1'!$B:$AP,31,FALSE),"")</f>
        <v/>
      </c>
      <c r="J52" s="419" t="str">
        <f>IFERROR(VLOOKUP(J50,'P1'!$B:$AP,31,FALSE),"")</f>
        <v/>
      </c>
      <c r="K52" s="419" t="str">
        <f>IFERROR(VLOOKUP(K50,'P1'!$B:$AP,31,FALSE),"")</f>
        <v/>
      </c>
      <c r="L52" s="419" t="str">
        <f>IFERROR(VLOOKUP(L50,'P1'!$B:$AP,31,FALSE),"")</f>
        <v/>
      </c>
      <c r="M52" s="419" t="str">
        <f>IFERROR(VLOOKUP(M50,'P1'!$B:$AP,31,FALSE),"")</f>
        <v/>
      </c>
      <c r="N52" s="419" t="str">
        <f>IFERROR(VLOOKUP(N50,'P1'!$B:$AP,31,FALSE),"")</f>
        <v/>
      </c>
      <c r="O52" s="419" t="str">
        <f>IFERROR(VLOOKUP(O50,'P1'!$B:$AP,31,FALSE),"")</f>
        <v/>
      </c>
      <c r="P52" s="419" t="str">
        <f>IFERROR(VLOOKUP(P50,'P1'!$B:$AP,31,FALSE),"")</f>
        <v/>
      </c>
      <c r="Q52" s="419" t="str">
        <f>IFERROR(VLOOKUP(Q50,'P1'!$B:$AP,31,FALSE),"")</f>
        <v/>
      </c>
      <c r="R52" s="419" t="str">
        <f>IFERROR(VLOOKUP(R50,'P1'!$B:$AP,31,FALSE),"")</f>
        <v/>
      </c>
      <c r="S52" s="419" t="str">
        <f>IFERROR(VLOOKUP(S50,'P1'!$B:$AP,31,FALSE),"")</f>
        <v/>
      </c>
      <c r="T52" s="419" t="str">
        <f>IFERROR(VLOOKUP(T50,'P1'!$B:$AP,31,FALSE),"")</f>
        <v/>
      </c>
      <c r="U52" s="419" t="str">
        <f>IFERROR(VLOOKUP(U50,'P1'!$B:$AP,31,FALSE),"")</f>
        <v/>
      </c>
      <c r="V52" s="419" t="str">
        <f>IFERROR(VLOOKUP(V50,'P1'!$B:$AP,31,FALSE),"")</f>
        <v/>
      </c>
      <c r="W52" s="419" t="str">
        <f>IFERROR(VLOOKUP(W50,'P1'!$B:$AP,31,FALSE),"")</f>
        <v/>
      </c>
      <c r="X52" s="419" t="str">
        <f>IFERROR(VLOOKUP(X50,'P1'!$B:$AP,31,FALSE),"")</f>
        <v/>
      </c>
      <c r="Y52" s="419" t="str">
        <f>IFERROR(VLOOKUP(Y50,'P1'!$B:$AP,31,FALSE),"")</f>
        <v/>
      </c>
      <c r="Z52" s="419" t="str">
        <f>IFERROR(VLOOKUP(Z50,'P1'!$B:$AP,31,FALSE),"")</f>
        <v/>
      </c>
      <c r="AA52" s="419" t="str">
        <f>IFERROR(VLOOKUP(AA50,'P1'!$B:$AP,31,FALSE),"")</f>
        <v/>
      </c>
      <c r="AB52" s="419" t="str">
        <f>IFERROR(VLOOKUP(AB50,'P1'!$B:$AP,31,FALSE),"")</f>
        <v/>
      </c>
      <c r="AC52" s="419" t="str">
        <f>IFERROR(VLOOKUP(AC50,'P1'!$B:$AP,31,FALSE),"")</f>
        <v/>
      </c>
      <c r="AD52" s="419" t="str">
        <f>IFERROR(VLOOKUP(AD50,'P1'!$B:$AP,31,FALSE),"")</f>
        <v/>
      </c>
      <c r="AE52" s="419" t="str">
        <f>IFERROR(VLOOKUP(AE50,'P1'!$B:$AP,31,FALSE),"")</f>
        <v/>
      </c>
      <c r="AF52" s="419" t="str">
        <f>IFERROR(VLOOKUP(AF50,'P1'!$B:$AP,31,FALSE),"")</f>
        <v/>
      </c>
      <c r="AG52" s="419" t="str">
        <f>IFERROR(VLOOKUP(AG50,'P1'!$B:$AP,31,FALSE),"")</f>
        <v/>
      </c>
      <c r="AH52" s="419" t="str">
        <f>IFERROR(VLOOKUP(AH50,'P1'!$B:$AP,31,FALSE),"")</f>
        <v/>
      </c>
      <c r="AI52" s="419" t="str">
        <f>IFERROR(VLOOKUP(AI50,'P1'!$B:$AP,31,FALSE),"")</f>
        <v/>
      </c>
      <c r="AJ52" s="419" t="str">
        <f>IFERROR(VLOOKUP(AJ50,'P1'!$B:$AP,31,FALSE),"")</f>
        <v/>
      </c>
      <c r="AK52" s="419" t="str">
        <f>IFERROR(VLOOKUP(AK50,'P1'!$B:$AP,31,FALSE),"")</f>
        <v/>
      </c>
      <c r="AL52" s="419" t="str">
        <f>IFERROR(VLOOKUP(AL50,'P1'!$B:$AP,31,FALSE),"")</f>
        <v/>
      </c>
      <c r="AM52" s="419" t="str">
        <f>IFERROR(VLOOKUP(AM50,'P1'!$B:$AP,31,FALSE),"")</f>
        <v/>
      </c>
      <c r="AN52" s="644"/>
      <c r="AO52" s="622"/>
      <c r="AP52" s="649"/>
      <c r="AQ52" s="650"/>
      <c r="AR52" s="622"/>
      <c r="AS52" s="622"/>
      <c r="AT52" s="623"/>
      <c r="AU52" s="420"/>
      <c r="AV52" s="420"/>
      <c r="AX52" s="420"/>
      <c r="AY52" s="420"/>
    </row>
    <row r="53" spans="1:51" s="393" customFormat="1" ht="12" customHeight="1">
      <c r="A53" s="624">
        <v>11</v>
      </c>
      <c r="B53" s="627"/>
      <c r="C53" s="630"/>
      <c r="D53" s="633" t="s">
        <v>463</v>
      </c>
      <c r="E53" s="410"/>
      <c r="F53" s="636"/>
      <c r="G53" s="637"/>
      <c r="H53" s="411" t="s">
        <v>464</v>
      </c>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2"/>
      <c r="AH53" s="412"/>
      <c r="AI53" s="412"/>
      <c r="AJ53" s="412"/>
      <c r="AK53" s="412"/>
      <c r="AL53" s="412"/>
      <c r="AM53" s="412"/>
      <c r="AN53" s="642">
        <f t="shared" ref="AN53" si="36">IF(LEFT($AN$1,6)="共同生活援助",SUM(I54:AM54),SUM(I54:AM55))</f>
        <v>0</v>
      </c>
      <c r="AO53" s="620">
        <f>IF($AN$3="４週",AN53/4,AN53/(DAY(EOMONTH($I$21,0))/7))</f>
        <v>0</v>
      </c>
      <c r="AP53" s="645"/>
      <c r="AQ53" s="646"/>
      <c r="AR53" s="620" t="str">
        <f t="shared" ref="AR53" si="37">IF($AN$3="４週",AU54,AV54)</f>
        <v/>
      </c>
      <c r="AS53" s="620"/>
      <c r="AT53" s="623"/>
      <c r="AU53" s="413" t="s">
        <v>465</v>
      </c>
      <c r="AV53" s="413" t="s">
        <v>466</v>
      </c>
      <c r="AX53" s="413" t="s">
        <v>467</v>
      </c>
      <c r="AY53" s="413" t="s">
        <v>468</v>
      </c>
    </row>
    <row r="54" spans="1:51" s="393" customFormat="1" ht="12" customHeight="1">
      <c r="A54" s="625"/>
      <c r="B54" s="628"/>
      <c r="C54" s="631"/>
      <c r="D54" s="634"/>
      <c r="E54" s="414"/>
      <c r="F54" s="638"/>
      <c r="G54" s="639"/>
      <c r="H54" s="415" t="s">
        <v>469</v>
      </c>
      <c r="I54" s="419" t="str">
        <f>IFERROR(VLOOKUP(I53,'P1'!$B:$AP,41,FALSE),"")</f>
        <v/>
      </c>
      <c r="J54" s="419" t="str">
        <f>IFERROR(VLOOKUP(J53,'P1'!$B:$AP,41,FALSE),"")</f>
        <v/>
      </c>
      <c r="K54" s="419" t="str">
        <f>IFERROR(VLOOKUP(K53,'P1'!$B:$AP,41,FALSE),"")</f>
        <v/>
      </c>
      <c r="L54" s="419" t="str">
        <f>IFERROR(VLOOKUP(L53,'P1'!$B:$AP,41,FALSE),"")</f>
        <v/>
      </c>
      <c r="M54" s="419" t="str">
        <f>IFERROR(VLOOKUP(M53,'P1'!$B:$AP,41,FALSE),"")</f>
        <v/>
      </c>
      <c r="N54" s="419" t="str">
        <f>IFERROR(VLOOKUP(N53,'P1'!$B:$AP,41,FALSE),"")</f>
        <v/>
      </c>
      <c r="O54" s="419" t="str">
        <f>IFERROR(VLOOKUP(O53,'P1'!$B:$AP,41,FALSE),"")</f>
        <v/>
      </c>
      <c r="P54" s="419" t="str">
        <f>IFERROR(VLOOKUP(P53,'P1'!$B:$AP,41,FALSE),"")</f>
        <v/>
      </c>
      <c r="Q54" s="419" t="str">
        <f>IFERROR(VLOOKUP(Q53,'P1'!$B:$AP,41,FALSE),"")</f>
        <v/>
      </c>
      <c r="R54" s="419" t="str">
        <f>IFERROR(VLOOKUP(R53,'P1'!$B:$AP,41,FALSE),"")</f>
        <v/>
      </c>
      <c r="S54" s="419" t="str">
        <f>IFERROR(VLOOKUP(S53,'P1'!$B:$AP,41,FALSE),"")</f>
        <v/>
      </c>
      <c r="T54" s="419" t="str">
        <f>IFERROR(VLOOKUP(T53,'P1'!$B:$AP,41,FALSE),"")</f>
        <v/>
      </c>
      <c r="U54" s="419" t="str">
        <f>IFERROR(VLOOKUP(U53,'P1'!$B:$AP,41,FALSE),"")</f>
        <v/>
      </c>
      <c r="V54" s="419" t="str">
        <f>IFERROR(VLOOKUP(V53,'P1'!$B:$AP,41,FALSE),"")</f>
        <v/>
      </c>
      <c r="W54" s="419" t="str">
        <f>IFERROR(VLOOKUP(W53,'P1'!$B:$AP,41,FALSE),"")</f>
        <v/>
      </c>
      <c r="X54" s="419" t="str">
        <f>IFERROR(VLOOKUP(X53,'P1'!$B:$AP,41,FALSE),"")</f>
        <v/>
      </c>
      <c r="Y54" s="419" t="str">
        <f>IFERROR(VLOOKUP(Y53,'P1'!$B:$AP,41,FALSE),"")</f>
        <v/>
      </c>
      <c r="Z54" s="419" t="str">
        <f>IFERROR(VLOOKUP(Z53,'P1'!$B:$AP,41,FALSE),"")</f>
        <v/>
      </c>
      <c r="AA54" s="419" t="str">
        <f>IFERROR(VLOOKUP(AA53,'P1'!$B:$AP,41,FALSE),"")</f>
        <v/>
      </c>
      <c r="AB54" s="419" t="str">
        <f>IFERROR(VLOOKUP(AB53,'P1'!$B:$AP,41,FALSE),"")</f>
        <v/>
      </c>
      <c r="AC54" s="419" t="str">
        <f>IFERROR(VLOOKUP(AC53,'P1'!$B:$AP,41,FALSE),"")</f>
        <v/>
      </c>
      <c r="AD54" s="419" t="str">
        <f>IFERROR(VLOOKUP(AD53,'P1'!$B:$AP,41,FALSE),"")</f>
        <v/>
      </c>
      <c r="AE54" s="419" t="str">
        <f>IFERROR(VLOOKUP(AE53,'P1'!$B:$AP,41,FALSE),"")</f>
        <v/>
      </c>
      <c r="AF54" s="419" t="str">
        <f>IFERROR(VLOOKUP(AF53,'P1'!$B:$AP,41,FALSE),"")</f>
        <v/>
      </c>
      <c r="AG54" s="419" t="str">
        <f>IFERROR(VLOOKUP(AG53,'P1'!$B:$AP,41,FALSE),"")</f>
        <v/>
      </c>
      <c r="AH54" s="419" t="str">
        <f>IFERROR(VLOOKUP(AH53,'P1'!$B:$AP,41,FALSE),"")</f>
        <v/>
      </c>
      <c r="AI54" s="419" t="str">
        <f>IFERROR(VLOOKUP(AI53,'P1'!$B:$AP,41,FALSE),"")</f>
        <v/>
      </c>
      <c r="AJ54" s="419" t="str">
        <f>IFERROR(VLOOKUP(AJ53,'P1'!$B:$AP,41,FALSE),"")</f>
        <v/>
      </c>
      <c r="AK54" s="419" t="str">
        <f>IFERROR(VLOOKUP(AK53,'P1'!$B:$AP,41,FALSE),"")</f>
        <v/>
      </c>
      <c r="AL54" s="419" t="str">
        <f>IFERROR(VLOOKUP(AL53,'P1'!$B:$AP,41,FALSE),"")</f>
        <v/>
      </c>
      <c r="AM54" s="419" t="str">
        <f>IFERROR(VLOOKUP(AM53,'P1'!$B:$AP,41,FALSE),"")</f>
        <v/>
      </c>
      <c r="AN54" s="643"/>
      <c r="AO54" s="621"/>
      <c r="AP54" s="647"/>
      <c r="AQ54" s="648"/>
      <c r="AR54" s="621"/>
      <c r="AS54" s="621"/>
      <c r="AT54" s="623"/>
      <c r="AU54" s="417" t="str">
        <f t="shared" ref="AU54" si="38">IFERROR(IF($D53="□",($AO53/$AK$6),($AO53/$AK$8)),"")</f>
        <v/>
      </c>
      <c r="AV54" s="417" t="str">
        <f t="shared" ref="AV54" si="39">IFERROR(IF($D53="□",($AN53/$AO$6),($AN53/$AO$8)),"")</f>
        <v/>
      </c>
      <c r="AX54" s="417" t="s">
        <v>623</v>
      </c>
      <c r="AY54" s="417" t="s">
        <v>623</v>
      </c>
    </row>
    <row r="55" spans="1:51" s="393" customFormat="1" ht="12" customHeight="1">
      <c r="A55" s="626"/>
      <c r="B55" s="629"/>
      <c r="C55" s="632"/>
      <c r="D55" s="635"/>
      <c r="E55" s="414"/>
      <c r="F55" s="640"/>
      <c r="G55" s="641"/>
      <c r="H55" s="418" t="s">
        <v>470</v>
      </c>
      <c r="I55" s="419" t="str">
        <f>IFERROR(VLOOKUP(I53,'P1'!$B:$AP,31,FALSE),"")</f>
        <v/>
      </c>
      <c r="J55" s="419" t="str">
        <f>IFERROR(VLOOKUP(J53,'P1'!$B:$AP,31,FALSE),"")</f>
        <v/>
      </c>
      <c r="K55" s="419" t="str">
        <f>IFERROR(VLOOKUP(K53,'P1'!$B:$AP,31,FALSE),"")</f>
        <v/>
      </c>
      <c r="L55" s="419" t="str">
        <f>IFERROR(VLOOKUP(L53,'P1'!$B:$AP,31,FALSE),"")</f>
        <v/>
      </c>
      <c r="M55" s="419" t="str">
        <f>IFERROR(VLOOKUP(M53,'P1'!$B:$AP,31,FALSE),"")</f>
        <v/>
      </c>
      <c r="N55" s="419" t="str">
        <f>IFERROR(VLOOKUP(N53,'P1'!$B:$AP,31,FALSE),"")</f>
        <v/>
      </c>
      <c r="O55" s="419" t="str">
        <f>IFERROR(VLOOKUP(O53,'P1'!$B:$AP,31,FALSE),"")</f>
        <v/>
      </c>
      <c r="P55" s="419" t="str">
        <f>IFERROR(VLOOKUP(P53,'P1'!$B:$AP,31,FALSE),"")</f>
        <v/>
      </c>
      <c r="Q55" s="419" t="str">
        <f>IFERROR(VLOOKUP(Q53,'P1'!$B:$AP,31,FALSE),"")</f>
        <v/>
      </c>
      <c r="R55" s="419" t="str">
        <f>IFERROR(VLOOKUP(R53,'P1'!$B:$AP,31,FALSE),"")</f>
        <v/>
      </c>
      <c r="S55" s="419" t="str">
        <f>IFERROR(VLOOKUP(S53,'P1'!$B:$AP,31,FALSE),"")</f>
        <v/>
      </c>
      <c r="T55" s="419" t="str">
        <f>IFERROR(VLOOKUP(T53,'P1'!$B:$AP,31,FALSE),"")</f>
        <v/>
      </c>
      <c r="U55" s="419" t="str">
        <f>IFERROR(VLOOKUP(U53,'P1'!$B:$AP,31,FALSE),"")</f>
        <v/>
      </c>
      <c r="V55" s="419" t="str">
        <f>IFERROR(VLOOKUP(V53,'P1'!$B:$AP,31,FALSE),"")</f>
        <v/>
      </c>
      <c r="W55" s="419" t="str">
        <f>IFERROR(VLOOKUP(W53,'P1'!$B:$AP,31,FALSE),"")</f>
        <v/>
      </c>
      <c r="X55" s="419" t="str">
        <f>IFERROR(VLOOKUP(X53,'P1'!$B:$AP,31,FALSE),"")</f>
        <v/>
      </c>
      <c r="Y55" s="419" t="str">
        <f>IFERROR(VLOOKUP(Y53,'P1'!$B:$AP,31,FALSE),"")</f>
        <v/>
      </c>
      <c r="Z55" s="419" t="str">
        <f>IFERROR(VLOOKUP(Z53,'P1'!$B:$AP,31,FALSE),"")</f>
        <v/>
      </c>
      <c r="AA55" s="419" t="str">
        <f>IFERROR(VLOOKUP(AA53,'P1'!$B:$AP,31,FALSE),"")</f>
        <v/>
      </c>
      <c r="AB55" s="419" t="str">
        <f>IFERROR(VLOOKUP(AB53,'P1'!$B:$AP,31,FALSE),"")</f>
        <v/>
      </c>
      <c r="AC55" s="419" t="str">
        <f>IFERROR(VLOOKUP(AC53,'P1'!$B:$AP,31,FALSE),"")</f>
        <v/>
      </c>
      <c r="AD55" s="419" t="str">
        <f>IFERROR(VLOOKUP(AD53,'P1'!$B:$AP,31,FALSE),"")</f>
        <v/>
      </c>
      <c r="AE55" s="419" t="str">
        <f>IFERROR(VLOOKUP(AE53,'P1'!$B:$AP,31,FALSE),"")</f>
        <v/>
      </c>
      <c r="AF55" s="419" t="str">
        <f>IFERROR(VLOOKUP(AF53,'P1'!$B:$AP,31,FALSE),"")</f>
        <v/>
      </c>
      <c r="AG55" s="419" t="str">
        <f>IFERROR(VLOOKUP(AG53,'P1'!$B:$AP,31,FALSE),"")</f>
        <v/>
      </c>
      <c r="AH55" s="419" t="str">
        <f>IFERROR(VLOOKUP(AH53,'P1'!$B:$AP,31,FALSE),"")</f>
        <v/>
      </c>
      <c r="AI55" s="419" t="str">
        <f>IFERROR(VLOOKUP(AI53,'P1'!$B:$AP,31,FALSE),"")</f>
        <v/>
      </c>
      <c r="AJ55" s="419" t="str">
        <f>IFERROR(VLOOKUP(AJ53,'P1'!$B:$AP,31,FALSE),"")</f>
        <v/>
      </c>
      <c r="AK55" s="419" t="str">
        <f>IFERROR(VLOOKUP(AK53,'P1'!$B:$AP,31,FALSE),"")</f>
        <v/>
      </c>
      <c r="AL55" s="419" t="str">
        <f>IFERROR(VLOOKUP(AL53,'P1'!$B:$AP,31,FALSE),"")</f>
        <v/>
      </c>
      <c r="AM55" s="419" t="str">
        <f>IFERROR(VLOOKUP(AM53,'P1'!$B:$AP,31,FALSE),"")</f>
        <v/>
      </c>
      <c r="AN55" s="644"/>
      <c r="AO55" s="622"/>
      <c r="AP55" s="649"/>
      <c r="AQ55" s="650"/>
      <c r="AR55" s="622"/>
      <c r="AS55" s="622"/>
      <c r="AT55" s="623"/>
      <c r="AU55" s="420"/>
      <c r="AV55" s="420"/>
      <c r="AX55" s="420"/>
      <c r="AY55" s="420"/>
    </row>
    <row r="56" spans="1:51" s="393" customFormat="1" ht="12" customHeight="1">
      <c r="A56" s="624">
        <v>12</v>
      </c>
      <c r="B56" s="627"/>
      <c r="C56" s="630"/>
      <c r="D56" s="633" t="s">
        <v>463</v>
      </c>
      <c r="E56" s="410"/>
      <c r="F56" s="636"/>
      <c r="G56" s="637"/>
      <c r="H56" s="411" t="s">
        <v>464</v>
      </c>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642">
        <f t="shared" ref="AN56" si="40">IF(LEFT($AN$1,6)="共同生活援助",SUM(I57:AM57),SUM(I57:AM58))</f>
        <v>0</v>
      </c>
      <c r="AO56" s="620">
        <f>IF($AN$3="４週",AN56/4,AN56/(DAY(EOMONTH($I$21,0))/7))</f>
        <v>0</v>
      </c>
      <c r="AP56" s="645"/>
      <c r="AQ56" s="646"/>
      <c r="AR56" s="620" t="str">
        <f t="shared" ref="AR56" si="41">IF($AN$3="４週",AU57,AV57)</f>
        <v/>
      </c>
      <c r="AS56" s="620"/>
      <c r="AT56" s="623"/>
      <c r="AU56" s="413" t="s">
        <v>465</v>
      </c>
      <c r="AV56" s="413" t="s">
        <v>466</v>
      </c>
      <c r="AX56" s="413" t="s">
        <v>467</v>
      </c>
      <c r="AY56" s="413" t="s">
        <v>468</v>
      </c>
    </row>
    <row r="57" spans="1:51" s="393" customFormat="1" ht="12" customHeight="1">
      <c r="A57" s="625"/>
      <c r="B57" s="628"/>
      <c r="C57" s="631"/>
      <c r="D57" s="634"/>
      <c r="E57" s="414"/>
      <c r="F57" s="638"/>
      <c r="G57" s="639"/>
      <c r="H57" s="415" t="s">
        <v>469</v>
      </c>
      <c r="I57" s="419" t="str">
        <f>IFERROR(VLOOKUP(I56,'P1'!$B:$AP,41,FALSE),"")</f>
        <v/>
      </c>
      <c r="J57" s="419" t="str">
        <f>IFERROR(VLOOKUP(J56,'P1'!$B:$AP,41,FALSE),"")</f>
        <v/>
      </c>
      <c r="K57" s="419" t="str">
        <f>IFERROR(VLOOKUP(K56,'P1'!$B:$AP,41,FALSE),"")</f>
        <v/>
      </c>
      <c r="L57" s="419" t="str">
        <f>IFERROR(VLOOKUP(L56,'P1'!$B:$AP,41,FALSE),"")</f>
        <v/>
      </c>
      <c r="M57" s="419" t="str">
        <f>IFERROR(VLOOKUP(M56,'P1'!$B:$AP,41,FALSE),"")</f>
        <v/>
      </c>
      <c r="N57" s="419" t="str">
        <f>IFERROR(VLOOKUP(N56,'P1'!$B:$AP,41,FALSE),"")</f>
        <v/>
      </c>
      <c r="O57" s="419" t="str">
        <f>IFERROR(VLOOKUP(O56,'P1'!$B:$AP,41,FALSE),"")</f>
        <v/>
      </c>
      <c r="P57" s="419" t="str">
        <f>IFERROR(VLOOKUP(P56,'P1'!$B:$AP,41,FALSE),"")</f>
        <v/>
      </c>
      <c r="Q57" s="419" t="str">
        <f>IFERROR(VLOOKUP(Q56,'P1'!$B:$AP,41,FALSE),"")</f>
        <v/>
      </c>
      <c r="R57" s="419" t="str">
        <f>IFERROR(VLOOKUP(R56,'P1'!$B:$AP,41,FALSE),"")</f>
        <v/>
      </c>
      <c r="S57" s="419" t="str">
        <f>IFERROR(VLOOKUP(S56,'P1'!$B:$AP,41,FALSE),"")</f>
        <v/>
      </c>
      <c r="T57" s="419" t="str">
        <f>IFERROR(VLOOKUP(T56,'P1'!$B:$AP,41,FALSE),"")</f>
        <v/>
      </c>
      <c r="U57" s="419" t="str">
        <f>IFERROR(VLOOKUP(U56,'P1'!$B:$AP,41,FALSE),"")</f>
        <v/>
      </c>
      <c r="V57" s="419" t="str">
        <f>IFERROR(VLOOKUP(V56,'P1'!$B:$AP,41,FALSE),"")</f>
        <v/>
      </c>
      <c r="W57" s="419" t="str">
        <f>IFERROR(VLOOKUP(W56,'P1'!$B:$AP,41,FALSE),"")</f>
        <v/>
      </c>
      <c r="X57" s="419" t="str">
        <f>IFERROR(VLOOKUP(X56,'P1'!$B:$AP,41,FALSE),"")</f>
        <v/>
      </c>
      <c r="Y57" s="419" t="str">
        <f>IFERROR(VLOOKUP(Y56,'P1'!$B:$AP,41,FALSE),"")</f>
        <v/>
      </c>
      <c r="Z57" s="419" t="str">
        <f>IFERROR(VLOOKUP(Z56,'P1'!$B:$AP,41,FALSE),"")</f>
        <v/>
      </c>
      <c r="AA57" s="419" t="str">
        <f>IFERROR(VLOOKUP(AA56,'P1'!$B:$AP,41,FALSE),"")</f>
        <v/>
      </c>
      <c r="AB57" s="419" t="str">
        <f>IFERROR(VLOOKUP(AB56,'P1'!$B:$AP,41,FALSE),"")</f>
        <v/>
      </c>
      <c r="AC57" s="419" t="str">
        <f>IFERROR(VLOOKUP(AC56,'P1'!$B:$AP,41,FALSE),"")</f>
        <v/>
      </c>
      <c r="AD57" s="419" t="str">
        <f>IFERROR(VLOOKUP(AD56,'P1'!$B:$AP,41,FALSE),"")</f>
        <v/>
      </c>
      <c r="AE57" s="419" t="str">
        <f>IFERROR(VLOOKUP(AE56,'P1'!$B:$AP,41,FALSE),"")</f>
        <v/>
      </c>
      <c r="AF57" s="419" t="str">
        <f>IFERROR(VLOOKUP(AF56,'P1'!$B:$AP,41,FALSE),"")</f>
        <v/>
      </c>
      <c r="AG57" s="419" t="str">
        <f>IFERROR(VLOOKUP(AG56,'P1'!$B:$AP,41,FALSE),"")</f>
        <v/>
      </c>
      <c r="AH57" s="419" t="str">
        <f>IFERROR(VLOOKUP(AH56,'P1'!$B:$AP,41,FALSE),"")</f>
        <v/>
      </c>
      <c r="AI57" s="419" t="str">
        <f>IFERROR(VLOOKUP(AI56,'P1'!$B:$AP,41,FALSE),"")</f>
        <v/>
      </c>
      <c r="AJ57" s="419" t="str">
        <f>IFERROR(VLOOKUP(AJ56,'P1'!$B:$AP,41,FALSE),"")</f>
        <v/>
      </c>
      <c r="AK57" s="419" t="str">
        <f>IFERROR(VLOOKUP(AK56,'P1'!$B:$AP,41,FALSE),"")</f>
        <v/>
      </c>
      <c r="AL57" s="419" t="str">
        <f>IFERROR(VLOOKUP(AL56,'P1'!$B:$AP,41,FALSE),"")</f>
        <v/>
      </c>
      <c r="AM57" s="419" t="str">
        <f>IFERROR(VLOOKUP(AM56,'P1'!$B:$AP,41,FALSE),"")</f>
        <v/>
      </c>
      <c r="AN57" s="643"/>
      <c r="AO57" s="621"/>
      <c r="AP57" s="647"/>
      <c r="AQ57" s="648"/>
      <c r="AR57" s="621"/>
      <c r="AS57" s="621"/>
      <c r="AT57" s="623"/>
      <c r="AU57" s="417" t="str">
        <f t="shared" ref="AU57" si="42">IFERROR(IF($D56="□",($AO56/$AK$6),($AO56/$AK$8)),"")</f>
        <v/>
      </c>
      <c r="AV57" s="417" t="str">
        <f t="shared" ref="AV57" si="43">IFERROR(IF($D56="□",($AN56/$AO$6),($AN56/$AO$8)),"")</f>
        <v/>
      </c>
      <c r="AX57" s="417" t="s">
        <v>623</v>
      </c>
      <c r="AY57" s="417" t="s">
        <v>623</v>
      </c>
    </row>
    <row r="58" spans="1:51" s="393" customFormat="1" ht="12" customHeight="1">
      <c r="A58" s="626"/>
      <c r="B58" s="629"/>
      <c r="C58" s="632"/>
      <c r="D58" s="635"/>
      <c r="E58" s="414"/>
      <c r="F58" s="640"/>
      <c r="G58" s="641"/>
      <c r="H58" s="418" t="s">
        <v>470</v>
      </c>
      <c r="I58" s="419" t="str">
        <f>IFERROR(VLOOKUP(I56,'P1'!$B:$AP,31,FALSE),"")</f>
        <v/>
      </c>
      <c r="J58" s="419" t="str">
        <f>IFERROR(VLOOKUP(J56,'P1'!$B:$AP,31,FALSE),"")</f>
        <v/>
      </c>
      <c r="K58" s="419" t="str">
        <f>IFERROR(VLOOKUP(K56,'P1'!$B:$AP,31,FALSE),"")</f>
        <v/>
      </c>
      <c r="L58" s="419" t="str">
        <f>IFERROR(VLOOKUP(L56,'P1'!$B:$AP,31,FALSE),"")</f>
        <v/>
      </c>
      <c r="M58" s="419" t="str">
        <f>IFERROR(VLOOKUP(M56,'P1'!$B:$AP,31,FALSE),"")</f>
        <v/>
      </c>
      <c r="N58" s="419" t="str">
        <f>IFERROR(VLOOKUP(N56,'P1'!$B:$AP,31,FALSE),"")</f>
        <v/>
      </c>
      <c r="O58" s="419" t="str">
        <f>IFERROR(VLOOKUP(O56,'P1'!$B:$AP,31,FALSE),"")</f>
        <v/>
      </c>
      <c r="P58" s="419" t="str">
        <f>IFERROR(VLOOKUP(P56,'P1'!$B:$AP,31,FALSE),"")</f>
        <v/>
      </c>
      <c r="Q58" s="419" t="str">
        <f>IFERROR(VLOOKUP(Q56,'P1'!$B:$AP,31,FALSE),"")</f>
        <v/>
      </c>
      <c r="R58" s="419" t="str">
        <f>IFERROR(VLOOKUP(R56,'P1'!$B:$AP,31,FALSE),"")</f>
        <v/>
      </c>
      <c r="S58" s="419" t="str">
        <f>IFERROR(VLOOKUP(S56,'P1'!$B:$AP,31,FALSE),"")</f>
        <v/>
      </c>
      <c r="T58" s="419" t="str">
        <f>IFERROR(VLOOKUP(T56,'P1'!$B:$AP,31,FALSE),"")</f>
        <v/>
      </c>
      <c r="U58" s="419" t="str">
        <f>IFERROR(VLOOKUP(U56,'P1'!$B:$AP,31,FALSE),"")</f>
        <v/>
      </c>
      <c r="V58" s="419" t="str">
        <f>IFERROR(VLOOKUP(V56,'P1'!$B:$AP,31,FALSE),"")</f>
        <v/>
      </c>
      <c r="W58" s="419" t="str">
        <f>IFERROR(VLOOKUP(W56,'P1'!$B:$AP,31,FALSE),"")</f>
        <v/>
      </c>
      <c r="X58" s="419" t="str">
        <f>IFERROR(VLOOKUP(X56,'P1'!$B:$AP,31,FALSE),"")</f>
        <v/>
      </c>
      <c r="Y58" s="419" t="str">
        <f>IFERROR(VLOOKUP(Y56,'P1'!$B:$AP,31,FALSE),"")</f>
        <v/>
      </c>
      <c r="Z58" s="419" t="str">
        <f>IFERROR(VLOOKUP(Z56,'P1'!$B:$AP,31,FALSE),"")</f>
        <v/>
      </c>
      <c r="AA58" s="419" t="str">
        <f>IFERROR(VLOOKUP(AA56,'P1'!$B:$AP,31,FALSE),"")</f>
        <v/>
      </c>
      <c r="AB58" s="419" t="str">
        <f>IFERROR(VLOOKUP(AB56,'P1'!$B:$AP,31,FALSE),"")</f>
        <v/>
      </c>
      <c r="AC58" s="419" t="str">
        <f>IFERROR(VLOOKUP(AC56,'P1'!$B:$AP,31,FALSE),"")</f>
        <v/>
      </c>
      <c r="AD58" s="419" t="str">
        <f>IFERROR(VLOOKUP(AD56,'P1'!$B:$AP,31,FALSE),"")</f>
        <v/>
      </c>
      <c r="AE58" s="419" t="str">
        <f>IFERROR(VLOOKUP(AE56,'P1'!$B:$AP,31,FALSE),"")</f>
        <v/>
      </c>
      <c r="AF58" s="419" t="str">
        <f>IFERROR(VLOOKUP(AF56,'P1'!$B:$AP,31,FALSE),"")</f>
        <v/>
      </c>
      <c r="AG58" s="419" t="str">
        <f>IFERROR(VLOOKUP(AG56,'P1'!$B:$AP,31,FALSE),"")</f>
        <v/>
      </c>
      <c r="AH58" s="419" t="str">
        <f>IFERROR(VLOOKUP(AH56,'P1'!$B:$AP,31,FALSE),"")</f>
        <v/>
      </c>
      <c r="AI58" s="419" t="str">
        <f>IFERROR(VLOOKUP(AI56,'P1'!$B:$AP,31,FALSE),"")</f>
        <v/>
      </c>
      <c r="AJ58" s="419" t="str">
        <f>IFERROR(VLOOKUP(AJ56,'P1'!$B:$AP,31,FALSE),"")</f>
        <v/>
      </c>
      <c r="AK58" s="419" t="str">
        <f>IFERROR(VLOOKUP(AK56,'P1'!$B:$AP,31,FALSE),"")</f>
        <v/>
      </c>
      <c r="AL58" s="419" t="str">
        <f>IFERROR(VLOOKUP(AL56,'P1'!$B:$AP,31,FALSE),"")</f>
        <v/>
      </c>
      <c r="AM58" s="419" t="str">
        <f>IFERROR(VLOOKUP(AM56,'P1'!$B:$AP,31,FALSE),"")</f>
        <v/>
      </c>
      <c r="AN58" s="644"/>
      <c r="AO58" s="622"/>
      <c r="AP58" s="649"/>
      <c r="AQ58" s="650"/>
      <c r="AR58" s="622"/>
      <c r="AS58" s="622"/>
      <c r="AT58" s="623"/>
      <c r="AU58" s="420"/>
      <c r="AV58" s="420"/>
      <c r="AX58" s="420"/>
      <c r="AY58" s="420"/>
    </row>
    <row r="59" spans="1:51" s="393" customFormat="1" ht="12" customHeight="1">
      <c r="A59" s="624">
        <v>13</v>
      </c>
      <c r="B59" s="627"/>
      <c r="C59" s="630"/>
      <c r="D59" s="633" t="s">
        <v>463</v>
      </c>
      <c r="E59" s="410"/>
      <c r="F59" s="636"/>
      <c r="G59" s="637"/>
      <c r="H59" s="411" t="s">
        <v>464</v>
      </c>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642">
        <f t="shared" ref="AN59" si="44">IF(LEFT($AN$1,6)="共同生活援助",SUM(I60:AM60),SUM(I60:AM61))</f>
        <v>0</v>
      </c>
      <c r="AO59" s="620">
        <f>IF($AN$3="４週",AN59/4,AN59/(DAY(EOMONTH($I$21,0))/7))</f>
        <v>0</v>
      </c>
      <c r="AP59" s="645"/>
      <c r="AQ59" s="646"/>
      <c r="AR59" s="620" t="str">
        <f t="shared" ref="AR59" si="45">IF($AN$3="４週",AU60,AV60)</f>
        <v/>
      </c>
      <c r="AS59" s="620"/>
      <c r="AT59" s="623"/>
      <c r="AU59" s="413" t="s">
        <v>465</v>
      </c>
      <c r="AV59" s="413" t="s">
        <v>466</v>
      </c>
      <c r="AX59" s="413" t="s">
        <v>467</v>
      </c>
      <c r="AY59" s="413" t="s">
        <v>468</v>
      </c>
    </row>
    <row r="60" spans="1:51" s="393" customFormat="1" ht="12" customHeight="1">
      <c r="A60" s="625"/>
      <c r="B60" s="628"/>
      <c r="C60" s="631"/>
      <c r="D60" s="634"/>
      <c r="E60" s="414"/>
      <c r="F60" s="638"/>
      <c r="G60" s="639"/>
      <c r="H60" s="415" t="s">
        <v>469</v>
      </c>
      <c r="I60" s="419" t="str">
        <f>IFERROR(VLOOKUP(I59,'P1'!$B:$AP,41,FALSE),"")</f>
        <v/>
      </c>
      <c r="J60" s="419" t="str">
        <f>IFERROR(VLOOKUP(J59,'P1'!$B:$AP,41,FALSE),"")</f>
        <v/>
      </c>
      <c r="K60" s="419" t="str">
        <f>IFERROR(VLOOKUP(K59,'P1'!$B:$AP,41,FALSE),"")</f>
        <v/>
      </c>
      <c r="L60" s="419" t="str">
        <f>IFERROR(VLOOKUP(L59,'P1'!$B:$AP,41,FALSE),"")</f>
        <v/>
      </c>
      <c r="M60" s="419" t="str">
        <f>IFERROR(VLOOKUP(M59,'P1'!$B:$AP,41,FALSE),"")</f>
        <v/>
      </c>
      <c r="N60" s="419" t="str">
        <f>IFERROR(VLOOKUP(N59,'P1'!$B:$AP,41,FALSE),"")</f>
        <v/>
      </c>
      <c r="O60" s="419" t="str">
        <f>IFERROR(VLOOKUP(O59,'P1'!$B:$AP,41,FALSE),"")</f>
        <v/>
      </c>
      <c r="P60" s="419" t="str">
        <f>IFERROR(VLOOKUP(P59,'P1'!$B:$AP,41,FALSE),"")</f>
        <v/>
      </c>
      <c r="Q60" s="419" t="str">
        <f>IFERROR(VLOOKUP(Q59,'P1'!$B:$AP,41,FALSE),"")</f>
        <v/>
      </c>
      <c r="R60" s="419" t="str">
        <f>IFERROR(VLOOKUP(R59,'P1'!$B:$AP,41,FALSE),"")</f>
        <v/>
      </c>
      <c r="S60" s="419" t="str">
        <f>IFERROR(VLOOKUP(S59,'P1'!$B:$AP,41,FALSE),"")</f>
        <v/>
      </c>
      <c r="T60" s="419" t="str">
        <f>IFERROR(VLOOKUP(T59,'P1'!$B:$AP,41,FALSE),"")</f>
        <v/>
      </c>
      <c r="U60" s="419" t="str">
        <f>IFERROR(VLOOKUP(U59,'P1'!$B:$AP,41,FALSE),"")</f>
        <v/>
      </c>
      <c r="V60" s="419" t="str">
        <f>IFERROR(VLOOKUP(V59,'P1'!$B:$AP,41,FALSE),"")</f>
        <v/>
      </c>
      <c r="W60" s="419" t="str">
        <f>IFERROR(VLOOKUP(W59,'P1'!$B:$AP,41,FALSE),"")</f>
        <v/>
      </c>
      <c r="X60" s="419" t="str">
        <f>IFERROR(VLOOKUP(X59,'P1'!$B:$AP,41,FALSE),"")</f>
        <v/>
      </c>
      <c r="Y60" s="419" t="str">
        <f>IFERROR(VLOOKUP(Y59,'P1'!$B:$AP,41,FALSE),"")</f>
        <v/>
      </c>
      <c r="Z60" s="419" t="str">
        <f>IFERROR(VLOOKUP(Z59,'P1'!$B:$AP,41,FALSE),"")</f>
        <v/>
      </c>
      <c r="AA60" s="419" t="str">
        <f>IFERROR(VLOOKUP(AA59,'P1'!$B:$AP,41,FALSE),"")</f>
        <v/>
      </c>
      <c r="AB60" s="419" t="str">
        <f>IFERROR(VLOOKUP(AB59,'P1'!$B:$AP,41,FALSE),"")</f>
        <v/>
      </c>
      <c r="AC60" s="419" t="str">
        <f>IFERROR(VLOOKUP(AC59,'P1'!$B:$AP,41,FALSE),"")</f>
        <v/>
      </c>
      <c r="AD60" s="419" t="str">
        <f>IFERROR(VLOOKUP(AD59,'P1'!$B:$AP,41,FALSE),"")</f>
        <v/>
      </c>
      <c r="AE60" s="419" t="str">
        <f>IFERROR(VLOOKUP(AE59,'P1'!$B:$AP,41,FALSE),"")</f>
        <v/>
      </c>
      <c r="AF60" s="419" t="str">
        <f>IFERROR(VLOOKUP(AF59,'P1'!$B:$AP,41,FALSE),"")</f>
        <v/>
      </c>
      <c r="AG60" s="419" t="str">
        <f>IFERROR(VLOOKUP(AG59,'P1'!$B:$AP,41,FALSE),"")</f>
        <v/>
      </c>
      <c r="AH60" s="419" t="str">
        <f>IFERROR(VLOOKUP(AH59,'P1'!$B:$AP,41,FALSE),"")</f>
        <v/>
      </c>
      <c r="AI60" s="419" t="str">
        <f>IFERROR(VLOOKUP(AI59,'P1'!$B:$AP,41,FALSE),"")</f>
        <v/>
      </c>
      <c r="AJ60" s="419" t="str">
        <f>IFERROR(VLOOKUP(AJ59,'P1'!$B:$AP,41,FALSE),"")</f>
        <v/>
      </c>
      <c r="AK60" s="419" t="str">
        <f>IFERROR(VLOOKUP(AK59,'P1'!$B:$AP,41,FALSE),"")</f>
        <v/>
      </c>
      <c r="AL60" s="419" t="str">
        <f>IFERROR(VLOOKUP(AL59,'P1'!$B:$AP,41,FALSE),"")</f>
        <v/>
      </c>
      <c r="AM60" s="419" t="str">
        <f>IFERROR(VLOOKUP(AM59,'P1'!$B:$AP,41,FALSE),"")</f>
        <v/>
      </c>
      <c r="AN60" s="643"/>
      <c r="AO60" s="621"/>
      <c r="AP60" s="647"/>
      <c r="AQ60" s="648"/>
      <c r="AR60" s="621"/>
      <c r="AS60" s="621"/>
      <c r="AT60" s="623"/>
      <c r="AU60" s="417" t="str">
        <f t="shared" ref="AU60" si="46">IFERROR(IF($D59="□",($AO59/$AK$6),($AO59/$AK$8)),"")</f>
        <v/>
      </c>
      <c r="AV60" s="417" t="str">
        <f t="shared" ref="AV60" si="47">IFERROR(IF($D59="□",($AN59/$AO$6),($AN59/$AO$8)),"")</f>
        <v/>
      </c>
      <c r="AX60" s="417" t="s">
        <v>623</v>
      </c>
      <c r="AY60" s="417" t="s">
        <v>623</v>
      </c>
    </row>
    <row r="61" spans="1:51" s="393" customFormat="1" ht="12" customHeight="1">
      <c r="A61" s="626"/>
      <c r="B61" s="629"/>
      <c r="C61" s="632"/>
      <c r="D61" s="635"/>
      <c r="E61" s="414"/>
      <c r="F61" s="640"/>
      <c r="G61" s="641"/>
      <c r="H61" s="418" t="s">
        <v>470</v>
      </c>
      <c r="I61" s="419" t="str">
        <f>IFERROR(VLOOKUP(I59,'P1'!$B:$AP,31,FALSE),"")</f>
        <v/>
      </c>
      <c r="J61" s="419" t="str">
        <f>IFERROR(VLOOKUP(J59,'P1'!$B:$AP,31,FALSE),"")</f>
        <v/>
      </c>
      <c r="K61" s="419" t="str">
        <f>IFERROR(VLOOKUP(K59,'P1'!$B:$AP,31,FALSE),"")</f>
        <v/>
      </c>
      <c r="L61" s="419" t="str">
        <f>IFERROR(VLOOKUP(L59,'P1'!$B:$AP,31,FALSE),"")</f>
        <v/>
      </c>
      <c r="M61" s="419" t="str">
        <f>IFERROR(VLOOKUP(M59,'P1'!$B:$AP,31,FALSE),"")</f>
        <v/>
      </c>
      <c r="N61" s="419" t="str">
        <f>IFERROR(VLOOKUP(N59,'P1'!$B:$AP,31,FALSE),"")</f>
        <v/>
      </c>
      <c r="O61" s="419" t="str">
        <f>IFERROR(VLOOKUP(O59,'P1'!$B:$AP,31,FALSE),"")</f>
        <v/>
      </c>
      <c r="P61" s="419" t="str">
        <f>IFERROR(VLOOKUP(P59,'P1'!$B:$AP,31,FALSE),"")</f>
        <v/>
      </c>
      <c r="Q61" s="419" t="str">
        <f>IFERROR(VLOOKUP(Q59,'P1'!$B:$AP,31,FALSE),"")</f>
        <v/>
      </c>
      <c r="R61" s="419" t="str">
        <f>IFERROR(VLOOKUP(R59,'P1'!$B:$AP,31,FALSE),"")</f>
        <v/>
      </c>
      <c r="S61" s="419" t="str">
        <f>IFERROR(VLOOKUP(S59,'P1'!$B:$AP,31,FALSE),"")</f>
        <v/>
      </c>
      <c r="T61" s="419" t="str">
        <f>IFERROR(VLOOKUP(T59,'P1'!$B:$AP,31,FALSE),"")</f>
        <v/>
      </c>
      <c r="U61" s="419" t="str">
        <f>IFERROR(VLOOKUP(U59,'P1'!$B:$AP,31,FALSE),"")</f>
        <v/>
      </c>
      <c r="V61" s="419" t="str">
        <f>IFERROR(VLOOKUP(V59,'P1'!$B:$AP,31,FALSE),"")</f>
        <v/>
      </c>
      <c r="W61" s="419" t="str">
        <f>IFERROR(VLOOKUP(W59,'P1'!$B:$AP,31,FALSE),"")</f>
        <v/>
      </c>
      <c r="X61" s="419" t="str">
        <f>IFERROR(VLOOKUP(X59,'P1'!$B:$AP,31,FALSE),"")</f>
        <v/>
      </c>
      <c r="Y61" s="419" t="str">
        <f>IFERROR(VLOOKUP(Y59,'P1'!$B:$AP,31,FALSE),"")</f>
        <v/>
      </c>
      <c r="Z61" s="419" t="str">
        <f>IFERROR(VLOOKUP(Z59,'P1'!$B:$AP,31,FALSE),"")</f>
        <v/>
      </c>
      <c r="AA61" s="419" t="str">
        <f>IFERROR(VLOOKUP(AA59,'P1'!$B:$AP,31,FALSE),"")</f>
        <v/>
      </c>
      <c r="AB61" s="419" t="str">
        <f>IFERROR(VLOOKUP(AB59,'P1'!$B:$AP,31,FALSE),"")</f>
        <v/>
      </c>
      <c r="AC61" s="419" t="str">
        <f>IFERROR(VLOOKUP(AC59,'P1'!$B:$AP,31,FALSE),"")</f>
        <v/>
      </c>
      <c r="AD61" s="419" t="str">
        <f>IFERROR(VLOOKUP(AD59,'P1'!$B:$AP,31,FALSE),"")</f>
        <v/>
      </c>
      <c r="AE61" s="419" t="str">
        <f>IFERROR(VLOOKUP(AE59,'P1'!$B:$AP,31,FALSE),"")</f>
        <v/>
      </c>
      <c r="AF61" s="419" t="str">
        <f>IFERROR(VLOOKUP(AF59,'P1'!$B:$AP,31,FALSE),"")</f>
        <v/>
      </c>
      <c r="AG61" s="419" t="str">
        <f>IFERROR(VLOOKUP(AG59,'P1'!$B:$AP,31,FALSE),"")</f>
        <v/>
      </c>
      <c r="AH61" s="419" t="str">
        <f>IFERROR(VLOOKUP(AH59,'P1'!$B:$AP,31,FALSE),"")</f>
        <v/>
      </c>
      <c r="AI61" s="419" t="str">
        <f>IFERROR(VLOOKUP(AI59,'P1'!$B:$AP,31,FALSE),"")</f>
        <v/>
      </c>
      <c r="AJ61" s="419" t="str">
        <f>IFERROR(VLOOKUP(AJ59,'P1'!$B:$AP,31,FALSE),"")</f>
        <v/>
      </c>
      <c r="AK61" s="419" t="str">
        <f>IFERROR(VLOOKUP(AK59,'P1'!$B:$AP,31,FALSE),"")</f>
        <v/>
      </c>
      <c r="AL61" s="419" t="str">
        <f>IFERROR(VLOOKUP(AL59,'P1'!$B:$AP,31,FALSE),"")</f>
        <v/>
      </c>
      <c r="AM61" s="419" t="str">
        <f>IFERROR(VLOOKUP(AM59,'P1'!$B:$AP,31,FALSE),"")</f>
        <v/>
      </c>
      <c r="AN61" s="644"/>
      <c r="AO61" s="622"/>
      <c r="AP61" s="649"/>
      <c r="AQ61" s="650"/>
      <c r="AR61" s="622"/>
      <c r="AS61" s="622"/>
      <c r="AT61" s="623"/>
      <c r="AU61" s="420"/>
      <c r="AV61" s="420"/>
      <c r="AX61" s="420"/>
      <c r="AY61" s="420"/>
    </row>
    <row r="62" spans="1:51" s="393" customFormat="1" ht="12" customHeight="1">
      <c r="A62" s="624">
        <v>14</v>
      </c>
      <c r="B62" s="627"/>
      <c r="C62" s="630"/>
      <c r="D62" s="633" t="s">
        <v>463</v>
      </c>
      <c r="E62" s="410"/>
      <c r="F62" s="636"/>
      <c r="G62" s="637"/>
      <c r="H62" s="411" t="s">
        <v>464</v>
      </c>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642">
        <f t="shared" ref="AN62" si="48">IF(LEFT($AN$1,6)="共同生活援助",SUM(I63:AM63),SUM(I63:AM64))</f>
        <v>0</v>
      </c>
      <c r="AO62" s="620">
        <f>IF($AN$3="４週",AN62/4,AN62/(DAY(EOMONTH($I$21,0))/7))</f>
        <v>0</v>
      </c>
      <c r="AP62" s="645"/>
      <c r="AQ62" s="646"/>
      <c r="AR62" s="620" t="str">
        <f t="shared" ref="AR62" si="49">IF($AN$3="４週",AU63,AV63)</f>
        <v/>
      </c>
      <c r="AS62" s="620"/>
      <c r="AT62" s="623"/>
      <c r="AU62" s="413" t="s">
        <v>465</v>
      </c>
      <c r="AV62" s="413" t="s">
        <v>466</v>
      </c>
      <c r="AX62" s="413" t="s">
        <v>467</v>
      </c>
      <c r="AY62" s="413" t="s">
        <v>468</v>
      </c>
    </row>
    <row r="63" spans="1:51" s="393" customFormat="1" ht="12" customHeight="1">
      <c r="A63" s="625"/>
      <c r="B63" s="628"/>
      <c r="C63" s="631"/>
      <c r="D63" s="634"/>
      <c r="E63" s="414"/>
      <c r="F63" s="638"/>
      <c r="G63" s="639"/>
      <c r="H63" s="415" t="s">
        <v>469</v>
      </c>
      <c r="I63" s="419" t="str">
        <f>IFERROR(VLOOKUP(I62,'P1'!$B:$AP,41,FALSE),"")</f>
        <v/>
      </c>
      <c r="J63" s="419" t="str">
        <f>IFERROR(VLOOKUP(J62,'P1'!$B:$AP,41,FALSE),"")</f>
        <v/>
      </c>
      <c r="K63" s="419" t="str">
        <f>IFERROR(VLOOKUP(K62,'P1'!$B:$AP,41,FALSE),"")</f>
        <v/>
      </c>
      <c r="L63" s="419" t="str">
        <f>IFERROR(VLOOKUP(L62,'P1'!$B:$AP,41,FALSE),"")</f>
        <v/>
      </c>
      <c r="M63" s="419" t="str">
        <f>IFERROR(VLOOKUP(M62,'P1'!$B:$AP,41,FALSE),"")</f>
        <v/>
      </c>
      <c r="N63" s="419" t="str">
        <f>IFERROR(VLOOKUP(N62,'P1'!$B:$AP,41,FALSE),"")</f>
        <v/>
      </c>
      <c r="O63" s="419" t="str">
        <f>IFERROR(VLOOKUP(O62,'P1'!$B:$AP,41,FALSE),"")</f>
        <v/>
      </c>
      <c r="P63" s="419" t="str">
        <f>IFERROR(VLOOKUP(P62,'P1'!$B:$AP,41,FALSE),"")</f>
        <v/>
      </c>
      <c r="Q63" s="419" t="str">
        <f>IFERROR(VLOOKUP(Q62,'P1'!$B:$AP,41,FALSE),"")</f>
        <v/>
      </c>
      <c r="R63" s="419" t="str">
        <f>IFERROR(VLOOKUP(R62,'P1'!$B:$AP,41,FALSE),"")</f>
        <v/>
      </c>
      <c r="S63" s="419" t="str">
        <f>IFERROR(VLOOKUP(S62,'P1'!$B:$AP,41,FALSE),"")</f>
        <v/>
      </c>
      <c r="T63" s="419" t="str">
        <f>IFERROR(VLOOKUP(T62,'P1'!$B:$AP,41,FALSE),"")</f>
        <v/>
      </c>
      <c r="U63" s="419" t="str">
        <f>IFERROR(VLOOKUP(U62,'P1'!$B:$AP,41,FALSE),"")</f>
        <v/>
      </c>
      <c r="V63" s="419" t="str">
        <f>IFERROR(VLOOKUP(V62,'P1'!$B:$AP,41,FALSE),"")</f>
        <v/>
      </c>
      <c r="W63" s="419" t="str">
        <f>IFERROR(VLOOKUP(W62,'P1'!$B:$AP,41,FALSE),"")</f>
        <v/>
      </c>
      <c r="X63" s="419" t="str">
        <f>IFERROR(VLOOKUP(X62,'P1'!$B:$AP,41,FALSE),"")</f>
        <v/>
      </c>
      <c r="Y63" s="419" t="str">
        <f>IFERROR(VLOOKUP(Y62,'P1'!$B:$AP,41,FALSE),"")</f>
        <v/>
      </c>
      <c r="Z63" s="419" t="str">
        <f>IFERROR(VLOOKUP(Z62,'P1'!$B:$AP,41,FALSE),"")</f>
        <v/>
      </c>
      <c r="AA63" s="419" t="str">
        <f>IFERROR(VLOOKUP(AA62,'P1'!$B:$AP,41,FALSE),"")</f>
        <v/>
      </c>
      <c r="AB63" s="419" t="str">
        <f>IFERROR(VLOOKUP(AB62,'P1'!$B:$AP,41,FALSE),"")</f>
        <v/>
      </c>
      <c r="AC63" s="419" t="str">
        <f>IFERROR(VLOOKUP(AC62,'P1'!$B:$AP,41,FALSE),"")</f>
        <v/>
      </c>
      <c r="AD63" s="419" t="str">
        <f>IFERROR(VLOOKUP(AD62,'P1'!$B:$AP,41,FALSE),"")</f>
        <v/>
      </c>
      <c r="AE63" s="419" t="str">
        <f>IFERROR(VLOOKUP(AE62,'P1'!$B:$AP,41,FALSE),"")</f>
        <v/>
      </c>
      <c r="AF63" s="419" t="str">
        <f>IFERROR(VLOOKUP(AF62,'P1'!$B:$AP,41,FALSE),"")</f>
        <v/>
      </c>
      <c r="AG63" s="419" t="str">
        <f>IFERROR(VLOOKUP(AG62,'P1'!$B:$AP,41,FALSE),"")</f>
        <v/>
      </c>
      <c r="AH63" s="419" t="str">
        <f>IFERROR(VLOOKUP(AH62,'P1'!$B:$AP,41,FALSE),"")</f>
        <v/>
      </c>
      <c r="AI63" s="419" t="str">
        <f>IFERROR(VLOOKUP(AI62,'P1'!$B:$AP,41,FALSE),"")</f>
        <v/>
      </c>
      <c r="AJ63" s="419" t="str">
        <f>IFERROR(VLOOKUP(AJ62,'P1'!$B:$AP,41,FALSE),"")</f>
        <v/>
      </c>
      <c r="AK63" s="419" t="str">
        <f>IFERROR(VLOOKUP(AK62,'P1'!$B:$AP,41,FALSE),"")</f>
        <v/>
      </c>
      <c r="AL63" s="419" t="str">
        <f>IFERROR(VLOOKUP(AL62,'P1'!$B:$AP,41,FALSE),"")</f>
        <v/>
      </c>
      <c r="AM63" s="419" t="str">
        <f>IFERROR(VLOOKUP(AM62,'P1'!$B:$AP,41,FALSE),"")</f>
        <v/>
      </c>
      <c r="AN63" s="643"/>
      <c r="AO63" s="621"/>
      <c r="AP63" s="647"/>
      <c r="AQ63" s="648"/>
      <c r="AR63" s="621"/>
      <c r="AS63" s="621"/>
      <c r="AT63" s="623"/>
      <c r="AU63" s="417" t="str">
        <f t="shared" ref="AU63" si="50">IFERROR(IF($D62="□",($AO62/$AK$6),($AO62/$AK$8)),"")</f>
        <v/>
      </c>
      <c r="AV63" s="417" t="str">
        <f t="shared" ref="AV63" si="51">IFERROR(IF($D62="□",($AN62/$AO$6),($AN62/$AO$8)),"")</f>
        <v/>
      </c>
      <c r="AX63" s="417" t="s">
        <v>623</v>
      </c>
      <c r="AY63" s="417" t="s">
        <v>623</v>
      </c>
    </row>
    <row r="64" spans="1:51" s="393" customFormat="1" ht="12" customHeight="1">
      <c r="A64" s="626"/>
      <c r="B64" s="629"/>
      <c r="C64" s="632"/>
      <c r="D64" s="635"/>
      <c r="E64" s="414"/>
      <c r="F64" s="640"/>
      <c r="G64" s="641"/>
      <c r="H64" s="418" t="s">
        <v>470</v>
      </c>
      <c r="I64" s="421" t="str">
        <f>IFERROR(VLOOKUP(I62,'P1'!$B:$AP,31,FALSE),"")</f>
        <v/>
      </c>
      <c r="J64" s="419" t="str">
        <f>IFERROR(VLOOKUP(J62,'P1'!$B:$AP,31,FALSE),"")</f>
        <v/>
      </c>
      <c r="K64" s="419" t="str">
        <f>IFERROR(VLOOKUP(K62,'P1'!$B:$AP,31,FALSE),"")</f>
        <v/>
      </c>
      <c r="L64" s="419" t="str">
        <f>IFERROR(VLOOKUP(L62,'P1'!$B:$AP,31,FALSE),"")</f>
        <v/>
      </c>
      <c r="M64" s="419" t="str">
        <f>IFERROR(VLOOKUP(M62,'P1'!$B:$AP,31,FALSE),"")</f>
        <v/>
      </c>
      <c r="N64" s="419" t="str">
        <f>IFERROR(VLOOKUP(N62,'P1'!$B:$AP,31,FALSE),"")</f>
        <v/>
      </c>
      <c r="O64" s="419" t="str">
        <f>IFERROR(VLOOKUP(O62,'P1'!$B:$AP,31,FALSE),"")</f>
        <v/>
      </c>
      <c r="P64" s="419" t="str">
        <f>IFERROR(VLOOKUP(P62,'P1'!$B:$AP,31,FALSE),"")</f>
        <v/>
      </c>
      <c r="Q64" s="419" t="str">
        <f>IFERROR(VLOOKUP(Q62,'P1'!$B:$AP,31,FALSE),"")</f>
        <v/>
      </c>
      <c r="R64" s="419" t="str">
        <f>IFERROR(VLOOKUP(R62,'P1'!$B:$AP,31,FALSE),"")</f>
        <v/>
      </c>
      <c r="S64" s="419" t="str">
        <f>IFERROR(VLOOKUP(S62,'P1'!$B:$AP,31,FALSE),"")</f>
        <v/>
      </c>
      <c r="T64" s="419" t="str">
        <f>IFERROR(VLOOKUP(T62,'P1'!$B:$AP,31,FALSE),"")</f>
        <v/>
      </c>
      <c r="U64" s="419" t="str">
        <f>IFERROR(VLOOKUP(U62,'P1'!$B:$AP,31,FALSE),"")</f>
        <v/>
      </c>
      <c r="V64" s="419" t="str">
        <f>IFERROR(VLOOKUP(V62,'P1'!$B:$AP,31,FALSE),"")</f>
        <v/>
      </c>
      <c r="W64" s="419" t="str">
        <f>IFERROR(VLOOKUP(W62,'P1'!$B:$AP,31,FALSE),"")</f>
        <v/>
      </c>
      <c r="X64" s="419" t="str">
        <f>IFERROR(VLOOKUP(X62,'P1'!$B:$AP,31,FALSE),"")</f>
        <v/>
      </c>
      <c r="Y64" s="419" t="str">
        <f>IFERROR(VLOOKUP(Y62,'P1'!$B:$AP,31,FALSE),"")</f>
        <v/>
      </c>
      <c r="Z64" s="419" t="str">
        <f>IFERROR(VLOOKUP(Z62,'P1'!$B:$AP,31,FALSE),"")</f>
        <v/>
      </c>
      <c r="AA64" s="419" t="str">
        <f>IFERROR(VLOOKUP(AA62,'P1'!$B:$AP,31,FALSE),"")</f>
        <v/>
      </c>
      <c r="AB64" s="419" t="str">
        <f>IFERROR(VLOOKUP(AB62,'P1'!$B:$AP,31,FALSE),"")</f>
        <v/>
      </c>
      <c r="AC64" s="419" t="str">
        <f>IFERROR(VLOOKUP(AC62,'P1'!$B:$AP,31,FALSE),"")</f>
        <v/>
      </c>
      <c r="AD64" s="419" t="str">
        <f>IFERROR(VLOOKUP(AD62,'P1'!$B:$AP,31,FALSE),"")</f>
        <v/>
      </c>
      <c r="AE64" s="419" t="str">
        <f>IFERROR(VLOOKUP(AE62,'P1'!$B:$AP,31,FALSE),"")</f>
        <v/>
      </c>
      <c r="AF64" s="419" t="str">
        <f>IFERROR(VLOOKUP(AF62,'P1'!$B:$AP,31,FALSE),"")</f>
        <v/>
      </c>
      <c r="AG64" s="419" t="str">
        <f>IFERROR(VLOOKUP(AG62,'P1'!$B:$AP,31,FALSE),"")</f>
        <v/>
      </c>
      <c r="AH64" s="419" t="str">
        <f>IFERROR(VLOOKUP(AH62,'P1'!$B:$AP,31,FALSE),"")</f>
        <v/>
      </c>
      <c r="AI64" s="419" t="str">
        <f>IFERROR(VLOOKUP(AI62,'P1'!$B:$AP,31,FALSE),"")</f>
        <v/>
      </c>
      <c r="AJ64" s="419" t="str">
        <f>IFERROR(VLOOKUP(AJ62,'P1'!$B:$AP,31,FALSE),"")</f>
        <v/>
      </c>
      <c r="AK64" s="419" t="str">
        <f>IFERROR(VLOOKUP(AK62,'P1'!$B:$AP,31,FALSE),"")</f>
        <v/>
      </c>
      <c r="AL64" s="419" t="str">
        <f>IFERROR(VLOOKUP(AL62,'P1'!$B:$AP,31,FALSE),"")</f>
        <v/>
      </c>
      <c r="AM64" s="419" t="str">
        <f>IFERROR(VLOOKUP(AM62,'P1'!$B:$AP,31,FALSE),"")</f>
        <v/>
      </c>
      <c r="AN64" s="644"/>
      <c r="AO64" s="622"/>
      <c r="AP64" s="649"/>
      <c r="AQ64" s="650"/>
      <c r="AR64" s="622"/>
      <c r="AS64" s="622"/>
      <c r="AT64" s="623"/>
      <c r="AU64" s="420"/>
      <c r="AV64" s="420"/>
      <c r="AX64" s="420"/>
      <c r="AY64" s="420"/>
    </row>
    <row r="65" spans="1:51" s="393" customFormat="1" ht="12" customHeight="1">
      <c r="A65" s="624">
        <v>15</v>
      </c>
      <c r="B65" s="627"/>
      <c r="C65" s="630"/>
      <c r="D65" s="633" t="s">
        <v>463</v>
      </c>
      <c r="E65" s="410"/>
      <c r="F65" s="636"/>
      <c r="G65" s="637"/>
      <c r="H65" s="411" t="s">
        <v>464</v>
      </c>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c r="AF65" s="412"/>
      <c r="AG65" s="412"/>
      <c r="AH65" s="412"/>
      <c r="AI65" s="412"/>
      <c r="AJ65" s="412"/>
      <c r="AK65" s="412"/>
      <c r="AL65" s="412"/>
      <c r="AM65" s="412"/>
      <c r="AN65" s="642">
        <f t="shared" ref="AN65" si="52">IF(LEFT($AN$1,6)="共同生活援助",SUM(I66:AM66),SUM(I66:AM67))</f>
        <v>0</v>
      </c>
      <c r="AO65" s="620">
        <f>IF($AN$3="４週",AN65/4,AN65/(DAY(EOMONTH($I$21,0))/7))</f>
        <v>0</v>
      </c>
      <c r="AP65" s="645"/>
      <c r="AQ65" s="646"/>
      <c r="AR65" s="620" t="str">
        <f t="shared" ref="AR65" si="53">IF($AN$3="４週",AU66,AV66)</f>
        <v/>
      </c>
      <c r="AS65" s="620"/>
      <c r="AT65" s="623"/>
      <c r="AU65" s="413" t="s">
        <v>465</v>
      </c>
      <c r="AV65" s="413" t="s">
        <v>466</v>
      </c>
      <c r="AX65" s="413" t="s">
        <v>467</v>
      </c>
      <c r="AY65" s="413" t="s">
        <v>468</v>
      </c>
    </row>
    <row r="66" spans="1:51" s="393" customFormat="1" ht="12" customHeight="1">
      <c r="A66" s="625"/>
      <c r="B66" s="628"/>
      <c r="C66" s="631"/>
      <c r="D66" s="634"/>
      <c r="E66" s="414"/>
      <c r="F66" s="638"/>
      <c r="G66" s="639"/>
      <c r="H66" s="415" t="s">
        <v>469</v>
      </c>
      <c r="I66" s="419" t="str">
        <f>IFERROR(VLOOKUP(I65,'P1'!$B:$AP,41,FALSE),"")</f>
        <v/>
      </c>
      <c r="J66" s="419" t="str">
        <f>IFERROR(VLOOKUP(J65,'P1'!$B:$AP,41,FALSE),"")</f>
        <v/>
      </c>
      <c r="K66" s="419" t="str">
        <f>IFERROR(VLOOKUP(K65,'P1'!$B:$AP,41,FALSE),"")</f>
        <v/>
      </c>
      <c r="L66" s="419" t="str">
        <f>IFERROR(VLOOKUP(L65,'P1'!$B:$AP,41,FALSE),"")</f>
        <v/>
      </c>
      <c r="M66" s="419" t="str">
        <f>IFERROR(VLOOKUP(M65,'P1'!$B:$AP,41,FALSE),"")</f>
        <v/>
      </c>
      <c r="N66" s="419" t="str">
        <f>IFERROR(VLOOKUP(N65,'P1'!$B:$AP,41,FALSE),"")</f>
        <v/>
      </c>
      <c r="O66" s="419" t="str">
        <f>IFERROR(VLOOKUP(O65,'P1'!$B:$AP,41,FALSE),"")</f>
        <v/>
      </c>
      <c r="P66" s="419" t="str">
        <f>IFERROR(VLOOKUP(P65,'P1'!$B:$AP,41,FALSE),"")</f>
        <v/>
      </c>
      <c r="Q66" s="419" t="str">
        <f>IFERROR(VLOOKUP(Q65,'P1'!$B:$AP,41,FALSE),"")</f>
        <v/>
      </c>
      <c r="R66" s="419" t="str">
        <f>IFERROR(VLOOKUP(R65,'P1'!$B:$AP,41,FALSE),"")</f>
        <v/>
      </c>
      <c r="S66" s="419" t="str">
        <f>IFERROR(VLOOKUP(S65,'P1'!$B:$AP,41,FALSE),"")</f>
        <v/>
      </c>
      <c r="T66" s="419" t="str">
        <f>IFERROR(VLOOKUP(T65,'P1'!$B:$AP,41,FALSE),"")</f>
        <v/>
      </c>
      <c r="U66" s="419" t="str">
        <f>IFERROR(VLOOKUP(U65,'P1'!$B:$AP,41,FALSE),"")</f>
        <v/>
      </c>
      <c r="V66" s="419" t="str">
        <f>IFERROR(VLOOKUP(V65,'P1'!$B:$AP,41,FALSE),"")</f>
        <v/>
      </c>
      <c r="W66" s="419" t="str">
        <f>IFERROR(VLOOKUP(W65,'P1'!$B:$AP,41,FALSE),"")</f>
        <v/>
      </c>
      <c r="X66" s="419" t="str">
        <f>IFERROR(VLOOKUP(X65,'P1'!$B:$AP,41,FALSE),"")</f>
        <v/>
      </c>
      <c r="Y66" s="419" t="str">
        <f>IFERROR(VLOOKUP(Y65,'P1'!$B:$AP,41,FALSE),"")</f>
        <v/>
      </c>
      <c r="Z66" s="419" t="str">
        <f>IFERROR(VLOOKUP(Z65,'P1'!$B:$AP,41,FALSE),"")</f>
        <v/>
      </c>
      <c r="AA66" s="419" t="str">
        <f>IFERROR(VLOOKUP(AA65,'P1'!$B:$AP,41,FALSE),"")</f>
        <v/>
      </c>
      <c r="AB66" s="419" t="str">
        <f>IFERROR(VLOOKUP(AB65,'P1'!$B:$AP,41,FALSE),"")</f>
        <v/>
      </c>
      <c r="AC66" s="419" t="str">
        <f>IFERROR(VLOOKUP(AC65,'P1'!$B:$AP,41,FALSE),"")</f>
        <v/>
      </c>
      <c r="AD66" s="419" t="str">
        <f>IFERROR(VLOOKUP(AD65,'P1'!$B:$AP,41,FALSE),"")</f>
        <v/>
      </c>
      <c r="AE66" s="419" t="str">
        <f>IFERROR(VLOOKUP(AE65,'P1'!$B:$AP,41,FALSE),"")</f>
        <v/>
      </c>
      <c r="AF66" s="419" t="str">
        <f>IFERROR(VLOOKUP(AF65,'P1'!$B:$AP,41,FALSE),"")</f>
        <v/>
      </c>
      <c r="AG66" s="419" t="str">
        <f>IFERROR(VLOOKUP(AG65,'P1'!$B:$AP,41,FALSE),"")</f>
        <v/>
      </c>
      <c r="AH66" s="419" t="str">
        <f>IFERROR(VLOOKUP(AH65,'P1'!$B:$AP,41,FALSE),"")</f>
        <v/>
      </c>
      <c r="AI66" s="419" t="str">
        <f>IFERROR(VLOOKUP(AI65,'P1'!$B:$AP,41,FALSE),"")</f>
        <v/>
      </c>
      <c r="AJ66" s="419" t="str">
        <f>IFERROR(VLOOKUP(AJ65,'P1'!$B:$AP,41,FALSE),"")</f>
        <v/>
      </c>
      <c r="AK66" s="419" t="str">
        <f>IFERROR(VLOOKUP(AK65,'P1'!$B:$AP,41,FALSE),"")</f>
        <v/>
      </c>
      <c r="AL66" s="419" t="str">
        <f>IFERROR(VLOOKUP(AL65,'P1'!$B:$AP,41,FALSE),"")</f>
        <v/>
      </c>
      <c r="AM66" s="419" t="str">
        <f>IFERROR(VLOOKUP(AM65,'P1'!$B:$AP,41,FALSE),"")</f>
        <v/>
      </c>
      <c r="AN66" s="643"/>
      <c r="AO66" s="621"/>
      <c r="AP66" s="647"/>
      <c r="AQ66" s="648"/>
      <c r="AR66" s="621"/>
      <c r="AS66" s="621"/>
      <c r="AT66" s="623"/>
      <c r="AU66" s="417" t="str">
        <f t="shared" ref="AU66" si="54">IFERROR(IF($D65="□",($AO65/$AK$6),($AO65/$AK$8)),"")</f>
        <v/>
      </c>
      <c r="AV66" s="417" t="str">
        <f t="shared" ref="AV66" si="55">IFERROR(IF($D65="□",($AN65/$AO$6),($AN65/$AO$8)),"")</f>
        <v/>
      </c>
      <c r="AX66" s="417" t="s">
        <v>623</v>
      </c>
      <c r="AY66" s="417" t="s">
        <v>623</v>
      </c>
    </row>
    <row r="67" spans="1:51" s="393" customFormat="1" ht="12" customHeight="1">
      <c r="A67" s="626"/>
      <c r="B67" s="629"/>
      <c r="C67" s="632"/>
      <c r="D67" s="635"/>
      <c r="E67" s="414"/>
      <c r="F67" s="640"/>
      <c r="G67" s="641"/>
      <c r="H67" s="418" t="s">
        <v>470</v>
      </c>
      <c r="I67" s="419" t="str">
        <f>IFERROR(VLOOKUP(I65,'P1'!$B:$AP,31,FALSE),"")</f>
        <v/>
      </c>
      <c r="J67" s="419" t="str">
        <f>IFERROR(VLOOKUP(J65,'P1'!$B:$AP,31,FALSE),"")</f>
        <v/>
      </c>
      <c r="K67" s="419" t="str">
        <f>IFERROR(VLOOKUP(K65,'P1'!$B:$AP,31,FALSE),"")</f>
        <v/>
      </c>
      <c r="L67" s="419" t="str">
        <f>IFERROR(VLOOKUP(L65,'P1'!$B:$AP,31,FALSE),"")</f>
        <v/>
      </c>
      <c r="M67" s="419" t="str">
        <f>IFERROR(VLOOKUP(M65,'P1'!$B:$AP,31,FALSE),"")</f>
        <v/>
      </c>
      <c r="N67" s="419" t="str">
        <f>IFERROR(VLOOKUP(N65,'P1'!$B:$AP,31,FALSE),"")</f>
        <v/>
      </c>
      <c r="O67" s="419" t="str">
        <f>IFERROR(VLOOKUP(O65,'P1'!$B:$AP,31,FALSE),"")</f>
        <v/>
      </c>
      <c r="P67" s="419" t="str">
        <f>IFERROR(VLOOKUP(P65,'P1'!$B:$AP,31,FALSE),"")</f>
        <v/>
      </c>
      <c r="Q67" s="419" t="str">
        <f>IFERROR(VLOOKUP(Q65,'P1'!$B:$AP,31,FALSE),"")</f>
        <v/>
      </c>
      <c r="R67" s="419" t="str">
        <f>IFERROR(VLOOKUP(R65,'P1'!$B:$AP,31,FALSE),"")</f>
        <v/>
      </c>
      <c r="S67" s="419" t="str">
        <f>IFERROR(VLOOKUP(S65,'P1'!$B:$AP,31,FALSE),"")</f>
        <v/>
      </c>
      <c r="T67" s="419" t="str">
        <f>IFERROR(VLOOKUP(T65,'P1'!$B:$AP,31,FALSE),"")</f>
        <v/>
      </c>
      <c r="U67" s="419" t="str">
        <f>IFERROR(VLOOKUP(U65,'P1'!$B:$AP,31,FALSE),"")</f>
        <v/>
      </c>
      <c r="V67" s="419" t="str">
        <f>IFERROR(VLOOKUP(V65,'P1'!$B:$AP,31,FALSE),"")</f>
        <v/>
      </c>
      <c r="W67" s="419" t="str">
        <f>IFERROR(VLOOKUP(W65,'P1'!$B:$AP,31,FALSE),"")</f>
        <v/>
      </c>
      <c r="X67" s="419" t="str">
        <f>IFERROR(VLOOKUP(X65,'P1'!$B:$AP,31,FALSE),"")</f>
        <v/>
      </c>
      <c r="Y67" s="419" t="str">
        <f>IFERROR(VLOOKUP(Y65,'P1'!$B:$AP,31,FALSE),"")</f>
        <v/>
      </c>
      <c r="Z67" s="419" t="str">
        <f>IFERROR(VLOOKUP(Z65,'P1'!$B:$AP,31,FALSE),"")</f>
        <v/>
      </c>
      <c r="AA67" s="419" t="str">
        <f>IFERROR(VLOOKUP(AA65,'P1'!$B:$AP,31,FALSE),"")</f>
        <v/>
      </c>
      <c r="AB67" s="419" t="str">
        <f>IFERROR(VLOOKUP(AB65,'P1'!$B:$AP,31,FALSE),"")</f>
        <v/>
      </c>
      <c r="AC67" s="419" t="str">
        <f>IFERROR(VLOOKUP(AC65,'P1'!$B:$AP,31,FALSE),"")</f>
        <v/>
      </c>
      <c r="AD67" s="419" t="str">
        <f>IFERROR(VLOOKUP(AD65,'P1'!$B:$AP,31,FALSE),"")</f>
        <v/>
      </c>
      <c r="AE67" s="419" t="str">
        <f>IFERROR(VLOOKUP(AE65,'P1'!$B:$AP,31,FALSE),"")</f>
        <v/>
      </c>
      <c r="AF67" s="419" t="str">
        <f>IFERROR(VLOOKUP(AF65,'P1'!$B:$AP,31,FALSE),"")</f>
        <v/>
      </c>
      <c r="AG67" s="419" t="str">
        <f>IFERROR(VLOOKUP(AG65,'P1'!$B:$AP,31,FALSE),"")</f>
        <v/>
      </c>
      <c r="AH67" s="419" t="str">
        <f>IFERROR(VLOOKUP(AH65,'P1'!$B:$AP,31,FALSE),"")</f>
        <v/>
      </c>
      <c r="AI67" s="419" t="str">
        <f>IFERROR(VLOOKUP(AI65,'P1'!$B:$AP,31,FALSE),"")</f>
        <v/>
      </c>
      <c r="AJ67" s="419" t="str">
        <f>IFERROR(VLOOKUP(AJ65,'P1'!$B:$AP,31,FALSE),"")</f>
        <v/>
      </c>
      <c r="AK67" s="419" t="str">
        <f>IFERROR(VLOOKUP(AK65,'P1'!$B:$AP,31,FALSE),"")</f>
        <v/>
      </c>
      <c r="AL67" s="419" t="str">
        <f>IFERROR(VLOOKUP(AL65,'P1'!$B:$AP,31,FALSE),"")</f>
        <v/>
      </c>
      <c r="AM67" s="419" t="str">
        <f>IFERROR(VLOOKUP(AM65,'P1'!$B:$AP,31,FALSE),"")</f>
        <v/>
      </c>
      <c r="AN67" s="644"/>
      <c r="AO67" s="622"/>
      <c r="AP67" s="649"/>
      <c r="AQ67" s="650"/>
      <c r="AR67" s="622"/>
      <c r="AS67" s="622"/>
      <c r="AT67" s="623"/>
      <c r="AU67" s="420"/>
      <c r="AV67" s="420"/>
      <c r="AX67" s="420"/>
      <c r="AY67" s="420"/>
    </row>
    <row r="68" spans="1:51" s="393" customFormat="1" ht="12" customHeight="1">
      <c r="A68" s="624">
        <v>16</v>
      </c>
      <c r="B68" s="627"/>
      <c r="C68" s="630"/>
      <c r="D68" s="633" t="s">
        <v>463</v>
      </c>
      <c r="E68" s="410"/>
      <c r="F68" s="636"/>
      <c r="G68" s="637"/>
      <c r="H68" s="411" t="s">
        <v>464</v>
      </c>
      <c r="I68" s="412"/>
      <c r="J68" s="412"/>
      <c r="K68" s="412"/>
      <c r="L68" s="412"/>
      <c r="M68" s="412"/>
      <c r="N68" s="412"/>
      <c r="O68" s="412"/>
      <c r="P68" s="412"/>
      <c r="Q68" s="412"/>
      <c r="R68" s="412"/>
      <c r="S68" s="412"/>
      <c r="T68" s="412"/>
      <c r="U68" s="412"/>
      <c r="V68" s="412"/>
      <c r="W68" s="412"/>
      <c r="X68" s="412"/>
      <c r="Y68" s="412"/>
      <c r="Z68" s="412"/>
      <c r="AA68" s="412"/>
      <c r="AB68" s="412"/>
      <c r="AC68" s="412"/>
      <c r="AD68" s="412"/>
      <c r="AE68" s="412"/>
      <c r="AF68" s="412"/>
      <c r="AG68" s="412"/>
      <c r="AH68" s="412"/>
      <c r="AI68" s="412"/>
      <c r="AJ68" s="412"/>
      <c r="AK68" s="412"/>
      <c r="AL68" s="412"/>
      <c r="AM68" s="412"/>
      <c r="AN68" s="642">
        <f t="shared" ref="AN68" si="56">IF(LEFT($AN$1,6)="共同生活援助",SUM(I69:AM69),SUM(I69:AM70))</f>
        <v>0</v>
      </c>
      <c r="AO68" s="620">
        <f>IF($AN$3="４週",AN68/4,AN68/(DAY(EOMONTH($I$21,0))/7))</f>
        <v>0</v>
      </c>
      <c r="AP68" s="645"/>
      <c r="AQ68" s="646"/>
      <c r="AR68" s="620" t="str">
        <f t="shared" ref="AR68" si="57">IF($AN$3="４週",AU69,AV69)</f>
        <v/>
      </c>
      <c r="AS68" s="620"/>
      <c r="AT68" s="623"/>
      <c r="AU68" s="413" t="s">
        <v>465</v>
      </c>
      <c r="AV68" s="413" t="s">
        <v>466</v>
      </c>
      <c r="AX68" s="413" t="s">
        <v>467</v>
      </c>
      <c r="AY68" s="413" t="s">
        <v>468</v>
      </c>
    </row>
    <row r="69" spans="1:51" s="393" customFormat="1" ht="12" customHeight="1">
      <c r="A69" s="625"/>
      <c r="B69" s="628"/>
      <c r="C69" s="631"/>
      <c r="D69" s="634"/>
      <c r="E69" s="414"/>
      <c r="F69" s="638"/>
      <c r="G69" s="639"/>
      <c r="H69" s="415" t="s">
        <v>469</v>
      </c>
      <c r="I69" s="419" t="str">
        <f>IFERROR(VLOOKUP(I68,'P1'!$B:$AP,41,FALSE),"")</f>
        <v/>
      </c>
      <c r="J69" s="419" t="str">
        <f>IFERROR(VLOOKUP(J68,'P1'!$B:$AP,41,FALSE),"")</f>
        <v/>
      </c>
      <c r="K69" s="419" t="str">
        <f>IFERROR(VLOOKUP(K68,'P1'!$B:$AP,41,FALSE),"")</f>
        <v/>
      </c>
      <c r="L69" s="419" t="str">
        <f>IFERROR(VLOOKUP(L68,'P1'!$B:$AP,41,FALSE),"")</f>
        <v/>
      </c>
      <c r="M69" s="419" t="str">
        <f>IFERROR(VLOOKUP(M68,'P1'!$B:$AP,41,FALSE),"")</f>
        <v/>
      </c>
      <c r="N69" s="419" t="str">
        <f>IFERROR(VLOOKUP(N68,'P1'!$B:$AP,41,FALSE),"")</f>
        <v/>
      </c>
      <c r="O69" s="419" t="str">
        <f>IFERROR(VLOOKUP(O68,'P1'!$B:$AP,41,FALSE),"")</f>
        <v/>
      </c>
      <c r="P69" s="419" t="str">
        <f>IFERROR(VLOOKUP(P68,'P1'!$B:$AP,41,FALSE),"")</f>
        <v/>
      </c>
      <c r="Q69" s="419" t="str">
        <f>IFERROR(VLOOKUP(Q68,'P1'!$B:$AP,41,FALSE),"")</f>
        <v/>
      </c>
      <c r="R69" s="419" t="str">
        <f>IFERROR(VLOOKUP(R68,'P1'!$B:$AP,41,FALSE),"")</f>
        <v/>
      </c>
      <c r="S69" s="419" t="str">
        <f>IFERROR(VLOOKUP(S68,'P1'!$B:$AP,41,FALSE),"")</f>
        <v/>
      </c>
      <c r="T69" s="419" t="str">
        <f>IFERROR(VLOOKUP(T68,'P1'!$B:$AP,41,FALSE),"")</f>
        <v/>
      </c>
      <c r="U69" s="419" t="str">
        <f>IFERROR(VLOOKUP(U68,'P1'!$B:$AP,41,FALSE),"")</f>
        <v/>
      </c>
      <c r="V69" s="419" t="str">
        <f>IFERROR(VLOOKUP(V68,'P1'!$B:$AP,41,FALSE),"")</f>
        <v/>
      </c>
      <c r="W69" s="419" t="str">
        <f>IFERROR(VLOOKUP(W68,'P1'!$B:$AP,41,FALSE),"")</f>
        <v/>
      </c>
      <c r="X69" s="419" t="str">
        <f>IFERROR(VLOOKUP(X68,'P1'!$B:$AP,41,FALSE),"")</f>
        <v/>
      </c>
      <c r="Y69" s="419" t="str">
        <f>IFERROR(VLOOKUP(Y68,'P1'!$B:$AP,41,FALSE),"")</f>
        <v/>
      </c>
      <c r="Z69" s="419" t="str">
        <f>IFERROR(VLOOKUP(Z68,'P1'!$B:$AP,41,FALSE),"")</f>
        <v/>
      </c>
      <c r="AA69" s="419" t="str">
        <f>IFERROR(VLOOKUP(AA68,'P1'!$B:$AP,41,FALSE),"")</f>
        <v/>
      </c>
      <c r="AB69" s="419" t="str">
        <f>IFERROR(VLOOKUP(AB68,'P1'!$B:$AP,41,FALSE),"")</f>
        <v/>
      </c>
      <c r="AC69" s="419" t="str">
        <f>IFERROR(VLOOKUP(AC68,'P1'!$B:$AP,41,FALSE),"")</f>
        <v/>
      </c>
      <c r="AD69" s="419" t="str">
        <f>IFERROR(VLOOKUP(AD68,'P1'!$B:$AP,41,FALSE),"")</f>
        <v/>
      </c>
      <c r="AE69" s="419" t="str">
        <f>IFERROR(VLOOKUP(AE68,'P1'!$B:$AP,41,FALSE),"")</f>
        <v/>
      </c>
      <c r="AF69" s="419" t="str">
        <f>IFERROR(VLOOKUP(AF68,'P1'!$B:$AP,41,FALSE),"")</f>
        <v/>
      </c>
      <c r="AG69" s="419" t="str">
        <f>IFERROR(VLOOKUP(AG68,'P1'!$B:$AP,41,FALSE),"")</f>
        <v/>
      </c>
      <c r="AH69" s="419" t="str">
        <f>IFERROR(VLOOKUP(AH68,'P1'!$B:$AP,41,FALSE),"")</f>
        <v/>
      </c>
      <c r="AI69" s="419" t="str">
        <f>IFERROR(VLOOKUP(AI68,'P1'!$B:$AP,41,FALSE),"")</f>
        <v/>
      </c>
      <c r="AJ69" s="419" t="str">
        <f>IFERROR(VLOOKUP(AJ68,'P1'!$B:$AP,41,FALSE),"")</f>
        <v/>
      </c>
      <c r="AK69" s="419" t="str">
        <f>IFERROR(VLOOKUP(AK68,'P1'!$B:$AP,41,FALSE),"")</f>
        <v/>
      </c>
      <c r="AL69" s="419" t="str">
        <f>IFERROR(VLOOKUP(AL68,'P1'!$B:$AP,41,FALSE),"")</f>
        <v/>
      </c>
      <c r="AM69" s="419" t="str">
        <f>IFERROR(VLOOKUP(AM68,'P1'!$B:$AP,41,FALSE),"")</f>
        <v/>
      </c>
      <c r="AN69" s="643"/>
      <c r="AO69" s="621"/>
      <c r="AP69" s="647"/>
      <c r="AQ69" s="648"/>
      <c r="AR69" s="621"/>
      <c r="AS69" s="621"/>
      <c r="AT69" s="623"/>
      <c r="AU69" s="417" t="str">
        <f t="shared" ref="AU69" si="58">IFERROR(IF($D68="□",($AO68/$AK$6),($AO68/$AK$8)),"")</f>
        <v/>
      </c>
      <c r="AV69" s="417" t="str">
        <f t="shared" ref="AV69" si="59">IFERROR(IF($D68="□",($AN68/$AO$6),($AN68/$AO$8)),"")</f>
        <v/>
      </c>
      <c r="AX69" s="417" t="s">
        <v>623</v>
      </c>
      <c r="AY69" s="417" t="s">
        <v>623</v>
      </c>
    </row>
    <row r="70" spans="1:51" s="393" customFormat="1" ht="12" customHeight="1">
      <c r="A70" s="626"/>
      <c r="B70" s="629"/>
      <c r="C70" s="632"/>
      <c r="D70" s="635"/>
      <c r="E70" s="414"/>
      <c r="F70" s="640"/>
      <c r="G70" s="641"/>
      <c r="H70" s="418" t="s">
        <v>470</v>
      </c>
      <c r="I70" s="419" t="str">
        <f>IFERROR(VLOOKUP(I68,'P1'!$B:$AP,31,FALSE),"")</f>
        <v/>
      </c>
      <c r="J70" s="419" t="str">
        <f>IFERROR(VLOOKUP(J68,'P1'!$B:$AP,31,FALSE),"")</f>
        <v/>
      </c>
      <c r="K70" s="419" t="str">
        <f>IFERROR(VLOOKUP(K68,'P1'!$B:$AP,31,FALSE),"")</f>
        <v/>
      </c>
      <c r="L70" s="419" t="str">
        <f>IFERROR(VLOOKUP(L68,'P1'!$B:$AP,31,FALSE),"")</f>
        <v/>
      </c>
      <c r="M70" s="419" t="str">
        <f>IFERROR(VLOOKUP(M68,'P1'!$B:$AP,31,FALSE),"")</f>
        <v/>
      </c>
      <c r="N70" s="419" t="str">
        <f>IFERROR(VLOOKUP(N68,'P1'!$B:$AP,31,FALSE),"")</f>
        <v/>
      </c>
      <c r="O70" s="419" t="str">
        <f>IFERROR(VLOOKUP(O68,'P1'!$B:$AP,31,FALSE),"")</f>
        <v/>
      </c>
      <c r="P70" s="419" t="str">
        <f>IFERROR(VLOOKUP(P68,'P1'!$B:$AP,31,FALSE),"")</f>
        <v/>
      </c>
      <c r="Q70" s="419" t="str">
        <f>IFERROR(VLOOKUP(Q68,'P1'!$B:$AP,31,FALSE),"")</f>
        <v/>
      </c>
      <c r="R70" s="419" t="str">
        <f>IFERROR(VLOOKUP(R68,'P1'!$B:$AP,31,FALSE),"")</f>
        <v/>
      </c>
      <c r="S70" s="419" t="str">
        <f>IFERROR(VLOOKUP(S68,'P1'!$B:$AP,31,FALSE),"")</f>
        <v/>
      </c>
      <c r="T70" s="419" t="str">
        <f>IFERROR(VLOOKUP(T68,'P1'!$B:$AP,31,FALSE),"")</f>
        <v/>
      </c>
      <c r="U70" s="419" t="str">
        <f>IFERROR(VLOOKUP(U68,'P1'!$B:$AP,31,FALSE),"")</f>
        <v/>
      </c>
      <c r="V70" s="419" t="str">
        <f>IFERROR(VLOOKUP(V68,'P1'!$B:$AP,31,FALSE),"")</f>
        <v/>
      </c>
      <c r="W70" s="419" t="str">
        <f>IFERROR(VLOOKUP(W68,'P1'!$B:$AP,31,FALSE),"")</f>
        <v/>
      </c>
      <c r="X70" s="419" t="str">
        <f>IFERROR(VLOOKUP(X68,'P1'!$B:$AP,31,FALSE),"")</f>
        <v/>
      </c>
      <c r="Y70" s="419" t="str">
        <f>IFERROR(VLOOKUP(Y68,'P1'!$B:$AP,31,FALSE),"")</f>
        <v/>
      </c>
      <c r="Z70" s="419" t="str">
        <f>IFERROR(VLOOKUP(Z68,'P1'!$B:$AP,31,FALSE),"")</f>
        <v/>
      </c>
      <c r="AA70" s="419" t="str">
        <f>IFERROR(VLOOKUP(AA68,'P1'!$B:$AP,31,FALSE),"")</f>
        <v/>
      </c>
      <c r="AB70" s="419" t="str">
        <f>IFERROR(VLOOKUP(AB68,'P1'!$B:$AP,31,FALSE),"")</f>
        <v/>
      </c>
      <c r="AC70" s="419" t="str">
        <f>IFERROR(VLOOKUP(AC68,'P1'!$B:$AP,31,FALSE),"")</f>
        <v/>
      </c>
      <c r="AD70" s="419" t="str">
        <f>IFERROR(VLOOKUP(AD68,'P1'!$B:$AP,31,FALSE),"")</f>
        <v/>
      </c>
      <c r="AE70" s="419" t="str">
        <f>IFERROR(VLOOKUP(AE68,'P1'!$B:$AP,31,FALSE),"")</f>
        <v/>
      </c>
      <c r="AF70" s="419" t="str">
        <f>IFERROR(VLOOKUP(AF68,'P1'!$B:$AP,31,FALSE),"")</f>
        <v/>
      </c>
      <c r="AG70" s="419" t="str">
        <f>IFERROR(VLOOKUP(AG68,'P1'!$B:$AP,31,FALSE),"")</f>
        <v/>
      </c>
      <c r="AH70" s="419" t="str">
        <f>IFERROR(VLOOKUP(AH68,'P1'!$B:$AP,31,FALSE),"")</f>
        <v/>
      </c>
      <c r="AI70" s="419" t="str">
        <f>IFERROR(VLOOKUP(AI68,'P1'!$B:$AP,31,FALSE),"")</f>
        <v/>
      </c>
      <c r="AJ70" s="419" t="str">
        <f>IFERROR(VLOOKUP(AJ68,'P1'!$B:$AP,31,FALSE),"")</f>
        <v/>
      </c>
      <c r="AK70" s="419" t="str">
        <f>IFERROR(VLOOKUP(AK68,'P1'!$B:$AP,31,FALSE),"")</f>
        <v/>
      </c>
      <c r="AL70" s="419" t="str">
        <f>IFERROR(VLOOKUP(AL68,'P1'!$B:$AP,31,FALSE),"")</f>
        <v/>
      </c>
      <c r="AM70" s="419" t="str">
        <f>IFERROR(VLOOKUP(AM68,'P1'!$B:$AP,31,FALSE),"")</f>
        <v/>
      </c>
      <c r="AN70" s="644"/>
      <c r="AO70" s="622"/>
      <c r="AP70" s="649"/>
      <c r="AQ70" s="650"/>
      <c r="AR70" s="622"/>
      <c r="AS70" s="622"/>
      <c r="AT70" s="623"/>
      <c r="AU70" s="420"/>
      <c r="AV70" s="420"/>
      <c r="AX70" s="420"/>
      <c r="AY70" s="420"/>
    </row>
    <row r="71" spans="1:51" s="393" customFormat="1" ht="12" customHeight="1">
      <c r="A71" s="624">
        <v>17</v>
      </c>
      <c r="B71" s="627"/>
      <c r="C71" s="661"/>
      <c r="D71" s="633" t="s">
        <v>463</v>
      </c>
      <c r="E71" s="410"/>
      <c r="F71" s="636"/>
      <c r="G71" s="637"/>
      <c r="H71" s="411" t="s">
        <v>464</v>
      </c>
      <c r="I71" s="412"/>
      <c r="J71" s="412"/>
      <c r="K71" s="412"/>
      <c r="L71" s="412"/>
      <c r="M71" s="412"/>
      <c r="N71" s="412"/>
      <c r="O71" s="412"/>
      <c r="P71" s="412"/>
      <c r="Q71" s="412"/>
      <c r="R71" s="412"/>
      <c r="S71" s="412"/>
      <c r="T71" s="412"/>
      <c r="U71" s="412"/>
      <c r="V71" s="412"/>
      <c r="W71" s="412"/>
      <c r="X71" s="412"/>
      <c r="Y71" s="412"/>
      <c r="Z71" s="412"/>
      <c r="AA71" s="412"/>
      <c r="AB71" s="412"/>
      <c r="AC71" s="412"/>
      <c r="AD71" s="412"/>
      <c r="AE71" s="412"/>
      <c r="AF71" s="412"/>
      <c r="AG71" s="412"/>
      <c r="AH71" s="412"/>
      <c r="AI71" s="412"/>
      <c r="AJ71" s="412"/>
      <c r="AK71" s="412"/>
      <c r="AL71" s="412"/>
      <c r="AM71" s="412"/>
      <c r="AN71" s="642">
        <f t="shared" ref="AN71" si="60">IF(LEFT($AN$1,6)="共同生活援助",SUM(I72:AM72),SUM(I72:AM73))</f>
        <v>0</v>
      </c>
      <c r="AO71" s="620">
        <f>IF($AN$3="４週",AN71/4,AN71/(DAY(EOMONTH($I$21,0))/7))</f>
        <v>0</v>
      </c>
      <c r="AP71" s="645"/>
      <c r="AQ71" s="646"/>
      <c r="AR71" s="620" t="str">
        <f t="shared" ref="AR71" si="61">IF($AN$3="４週",AU72,AV72)</f>
        <v/>
      </c>
      <c r="AS71" s="620"/>
      <c r="AT71" s="623"/>
      <c r="AU71" s="413" t="s">
        <v>465</v>
      </c>
      <c r="AV71" s="413" t="s">
        <v>466</v>
      </c>
      <c r="AX71" s="413" t="s">
        <v>467</v>
      </c>
      <c r="AY71" s="413" t="s">
        <v>468</v>
      </c>
    </row>
    <row r="72" spans="1:51" s="393" customFormat="1" ht="12" customHeight="1">
      <c r="A72" s="625"/>
      <c r="B72" s="628"/>
      <c r="C72" s="662"/>
      <c r="D72" s="634"/>
      <c r="E72" s="414"/>
      <c r="F72" s="638"/>
      <c r="G72" s="639"/>
      <c r="H72" s="415" t="s">
        <v>469</v>
      </c>
      <c r="I72" s="419" t="str">
        <f>IFERROR(VLOOKUP(I71,'P1'!$B:$AP,41,FALSE),"")</f>
        <v/>
      </c>
      <c r="J72" s="419" t="str">
        <f>IFERROR(VLOOKUP(J71,'P1'!$B:$AP,41,FALSE),"")</f>
        <v/>
      </c>
      <c r="K72" s="419" t="str">
        <f>IFERROR(VLOOKUP(K71,'P1'!$B:$AP,41,FALSE),"")</f>
        <v/>
      </c>
      <c r="L72" s="419" t="str">
        <f>IFERROR(VLOOKUP(L71,'P1'!$B:$AP,41,FALSE),"")</f>
        <v/>
      </c>
      <c r="M72" s="419" t="str">
        <f>IFERROR(VLOOKUP(M71,'P1'!$B:$AP,41,FALSE),"")</f>
        <v/>
      </c>
      <c r="N72" s="419" t="str">
        <f>IFERROR(VLOOKUP(N71,'P1'!$B:$AP,41,FALSE),"")</f>
        <v/>
      </c>
      <c r="O72" s="419" t="str">
        <f>IFERROR(VLOOKUP(O71,'P1'!$B:$AP,41,FALSE),"")</f>
        <v/>
      </c>
      <c r="P72" s="419" t="str">
        <f>IFERROR(VLOOKUP(P71,'P1'!$B:$AP,41,FALSE),"")</f>
        <v/>
      </c>
      <c r="Q72" s="419" t="str">
        <f>IFERROR(VLOOKUP(Q71,'P1'!$B:$AP,41,FALSE),"")</f>
        <v/>
      </c>
      <c r="R72" s="419" t="str">
        <f>IFERROR(VLOOKUP(R71,'P1'!$B:$AP,41,FALSE),"")</f>
        <v/>
      </c>
      <c r="S72" s="419" t="str">
        <f>IFERROR(VLOOKUP(S71,'P1'!$B:$AP,41,FALSE),"")</f>
        <v/>
      </c>
      <c r="T72" s="419" t="str">
        <f>IFERROR(VLOOKUP(T71,'P1'!$B:$AP,41,FALSE),"")</f>
        <v/>
      </c>
      <c r="U72" s="419" t="str">
        <f>IFERROR(VLOOKUP(U71,'P1'!$B:$AP,41,FALSE),"")</f>
        <v/>
      </c>
      <c r="V72" s="419" t="str">
        <f>IFERROR(VLOOKUP(V71,'P1'!$B:$AP,41,FALSE),"")</f>
        <v/>
      </c>
      <c r="W72" s="419" t="str">
        <f>IFERROR(VLOOKUP(W71,'P1'!$B:$AP,41,FALSE),"")</f>
        <v/>
      </c>
      <c r="X72" s="419" t="str">
        <f>IFERROR(VLOOKUP(X71,'P1'!$B:$AP,41,FALSE),"")</f>
        <v/>
      </c>
      <c r="Y72" s="419" t="str">
        <f>IFERROR(VLOOKUP(Y71,'P1'!$B:$AP,41,FALSE),"")</f>
        <v/>
      </c>
      <c r="Z72" s="419" t="str">
        <f>IFERROR(VLOOKUP(Z71,'P1'!$B:$AP,41,FALSE),"")</f>
        <v/>
      </c>
      <c r="AA72" s="419" t="str">
        <f>IFERROR(VLOOKUP(AA71,'P1'!$B:$AP,41,FALSE),"")</f>
        <v/>
      </c>
      <c r="AB72" s="419" t="str">
        <f>IFERROR(VLOOKUP(AB71,'P1'!$B:$AP,41,FALSE),"")</f>
        <v/>
      </c>
      <c r="AC72" s="419" t="str">
        <f>IFERROR(VLOOKUP(AC71,'P1'!$B:$AP,41,FALSE),"")</f>
        <v/>
      </c>
      <c r="AD72" s="419" t="str">
        <f>IFERROR(VLOOKUP(AD71,'P1'!$B:$AP,41,FALSE),"")</f>
        <v/>
      </c>
      <c r="AE72" s="419" t="str">
        <f>IFERROR(VLOOKUP(AE71,'P1'!$B:$AP,41,FALSE),"")</f>
        <v/>
      </c>
      <c r="AF72" s="419" t="str">
        <f>IFERROR(VLOOKUP(AF71,'P1'!$B:$AP,41,FALSE),"")</f>
        <v/>
      </c>
      <c r="AG72" s="419" t="str">
        <f>IFERROR(VLOOKUP(AG71,'P1'!$B:$AP,41,FALSE),"")</f>
        <v/>
      </c>
      <c r="AH72" s="419" t="str">
        <f>IFERROR(VLOOKUP(AH71,'P1'!$B:$AP,41,FALSE),"")</f>
        <v/>
      </c>
      <c r="AI72" s="419" t="str">
        <f>IFERROR(VLOOKUP(AI71,'P1'!$B:$AP,41,FALSE),"")</f>
        <v/>
      </c>
      <c r="AJ72" s="419" t="str">
        <f>IFERROR(VLOOKUP(AJ71,'P1'!$B:$AP,41,FALSE),"")</f>
        <v/>
      </c>
      <c r="AK72" s="419" t="str">
        <f>IFERROR(VLOOKUP(AK71,'P1'!$B:$AP,41,FALSE),"")</f>
        <v/>
      </c>
      <c r="AL72" s="419" t="str">
        <f>IFERROR(VLOOKUP(AL71,'P1'!$B:$AP,41,FALSE),"")</f>
        <v/>
      </c>
      <c r="AM72" s="419" t="str">
        <f>IFERROR(VLOOKUP(AM71,'P1'!$B:$AP,41,FALSE),"")</f>
        <v/>
      </c>
      <c r="AN72" s="643"/>
      <c r="AO72" s="621"/>
      <c r="AP72" s="647"/>
      <c r="AQ72" s="648"/>
      <c r="AR72" s="621"/>
      <c r="AS72" s="621"/>
      <c r="AT72" s="623"/>
      <c r="AU72" s="417" t="str">
        <f t="shared" ref="AU72" si="62">IFERROR(IF($D71="□",($AO71/$AK$6),($AO71/$AK$8)),"")</f>
        <v/>
      </c>
      <c r="AV72" s="417" t="str">
        <f t="shared" ref="AV72" si="63">IFERROR(IF($D71="□",($AN71/$AO$6),($AN71/$AO$8)),"")</f>
        <v/>
      </c>
      <c r="AX72" s="417" t="s">
        <v>623</v>
      </c>
      <c r="AY72" s="417" t="s">
        <v>623</v>
      </c>
    </row>
    <row r="73" spans="1:51" s="393" customFormat="1" ht="12" customHeight="1">
      <c r="A73" s="626"/>
      <c r="B73" s="629"/>
      <c r="C73" s="663"/>
      <c r="D73" s="635"/>
      <c r="E73" s="414"/>
      <c r="F73" s="640"/>
      <c r="G73" s="641"/>
      <c r="H73" s="418" t="s">
        <v>470</v>
      </c>
      <c r="I73" s="419" t="str">
        <f>IFERROR(VLOOKUP(I71,'P1'!$B:$AP,31,FALSE),"")</f>
        <v/>
      </c>
      <c r="J73" s="419" t="str">
        <f>IFERROR(VLOOKUP(J71,'P1'!$B:$AP,31,FALSE),"")</f>
        <v/>
      </c>
      <c r="K73" s="419" t="str">
        <f>IFERROR(VLOOKUP(K71,'P1'!$B:$AP,31,FALSE),"")</f>
        <v/>
      </c>
      <c r="L73" s="419" t="str">
        <f>IFERROR(VLOOKUP(L71,'P1'!$B:$AP,31,FALSE),"")</f>
        <v/>
      </c>
      <c r="M73" s="419" t="str">
        <f>IFERROR(VLOOKUP(M71,'P1'!$B:$AP,31,FALSE),"")</f>
        <v/>
      </c>
      <c r="N73" s="419" t="str">
        <f>IFERROR(VLOOKUP(N71,'P1'!$B:$AP,31,FALSE),"")</f>
        <v/>
      </c>
      <c r="O73" s="419" t="str">
        <f>IFERROR(VLOOKUP(O71,'P1'!$B:$AP,31,FALSE),"")</f>
        <v/>
      </c>
      <c r="P73" s="419" t="str">
        <f>IFERROR(VLOOKUP(P71,'P1'!$B:$AP,31,FALSE),"")</f>
        <v/>
      </c>
      <c r="Q73" s="419" t="str">
        <f>IFERROR(VLOOKUP(Q71,'P1'!$B:$AP,31,FALSE),"")</f>
        <v/>
      </c>
      <c r="R73" s="419" t="str">
        <f>IFERROR(VLOOKUP(R71,'P1'!$B:$AP,31,FALSE),"")</f>
        <v/>
      </c>
      <c r="S73" s="419" t="str">
        <f>IFERROR(VLOOKUP(S71,'P1'!$B:$AP,31,FALSE),"")</f>
        <v/>
      </c>
      <c r="T73" s="419" t="str">
        <f>IFERROR(VLOOKUP(T71,'P1'!$B:$AP,31,FALSE),"")</f>
        <v/>
      </c>
      <c r="U73" s="419" t="str">
        <f>IFERROR(VLOOKUP(U71,'P1'!$B:$AP,31,FALSE),"")</f>
        <v/>
      </c>
      <c r="V73" s="419" t="str">
        <f>IFERROR(VLOOKUP(V71,'P1'!$B:$AP,31,FALSE),"")</f>
        <v/>
      </c>
      <c r="W73" s="419" t="str">
        <f>IFERROR(VLOOKUP(W71,'P1'!$B:$AP,31,FALSE),"")</f>
        <v/>
      </c>
      <c r="X73" s="419" t="str">
        <f>IFERROR(VLOOKUP(X71,'P1'!$B:$AP,31,FALSE),"")</f>
        <v/>
      </c>
      <c r="Y73" s="419" t="str">
        <f>IFERROR(VLOOKUP(Y71,'P1'!$B:$AP,31,FALSE),"")</f>
        <v/>
      </c>
      <c r="Z73" s="419" t="str">
        <f>IFERROR(VLOOKUP(Z71,'P1'!$B:$AP,31,FALSE),"")</f>
        <v/>
      </c>
      <c r="AA73" s="419" t="str">
        <f>IFERROR(VLOOKUP(AA71,'P1'!$B:$AP,31,FALSE),"")</f>
        <v/>
      </c>
      <c r="AB73" s="419" t="str">
        <f>IFERROR(VLOOKUP(AB71,'P1'!$B:$AP,31,FALSE),"")</f>
        <v/>
      </c>
      <c r="AC73" s="419" t="str">
        <f>IFERROR(VLOOKUP(AC71,'P1'!$B:$AP,31,FALSE),"")</f>
        <v/>
      </c>
      <c r="AD73" s="419" t="str">
        <f>IFERROR(VLOOKUP(AD71,'P1'!$B:$AP,31,FALSE),"")</f>
        <v/>
      </c>
      <c r="AE73" s="419" t="str">
        <f>IFERROR(VLOOKUP(AE71,'P1'!$B:$AP,31,FALSE),"")</f>
        <v/>
      </c>
      <c r="AF73" s="419" t="str">
        <f>IFERROR(VLOOKUP(AF71,'P1'!$B:$AP,31,FALSE),"")</f>
        <v/>
      </c>
      <c r="AG73" s="419" t="str">
        <f>IFERROR(VLOOKUP(AG71,'P1'!$B:$AP,31,FALSE),"")</f>
        <v/>
      </c>
      <c r="AH73" s="419" t="str">
        <f>IFERROR(VLOOKUP(AH71,'P1'!$B:$AP,31,FALSE),"")</f>
        <v/>
      </c>
      <c r="AI73" s="419" t="str">
        <f>IFERROR(VLOOKUP(AI71,'P1'!$B:$AP,31,FALSE),"")</f>
        <v/>
      </c>
      <c r="AJ73" s="419" t="str">
        <f>IFERROR(VLOOKUP(AJ71,'P1'!$B:$AP,31,FALSE),"")</f>
        <v/>
      </c>
      <c r="AK73" s="419" t="str">
        <f>IFERROR(VLOOKUP(AK71,'P1'!$B:$AP,31,FALSE),"")</f>
        <v/>
      </c>
      <c r="AL73" s="419" t="str">
        <f>IFERROR(VLOOKUP(AL71,'P1'!$B:$AP,31,FALSE),"")</f>
        <v/>
      </c>
      <c r="AM73" s="419" t="str">
        <f>IFERROR(VLOOKUP(AM71,'P1'!$B:$AP,31,FALSE),"")</f>
        <v/>
      </c>
      <c r="AN73" s="644"/>
      <c r="AO73" s="622"/>
      <c r="AP73" s="649"/>
      <c r="AQ73" s="650"/>
      <c r="AR73" s="622"/>
      <c r="AS73" s="622"/>
      <c r="AT73" s="623"/>
      <c r="AU73" s="420"/>
      <c r="AV73" s="420"/>
      <c r="AX73" s="420"/>
      <c r="AY73" s="420"/>
    </row>
    <row r="74" spans="1:51" s="393" customFormat="1" ht="12" customHeight="1">
      <c r="A74" s="624">
        <v>18</v>
      </c>
      <c r="B74" s="627"/>
      <c r="C74" s="630"/>
      <c r="D74" s="633" t="s">
        <v>463</v>
      </c>
      <c r="E74" s="410"/>
      <c r="F74" s="636"/>
      <c r="G74" s="637"/>
      <c r="H74" s="411" t="s">
        <v>464</v>
      </c>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c r="AH74" s="412"/>
      <c r="AI74" s="412"/>
      <c r="AJ74" s="412"/>
      <c r="AK74" s="412"/>
      <c r="AL74" s="412"/>
      <c r="AM74" s="412"/>
      <c r="AN74" s="642">
        <f t="shared" ref="AN74" si="64">IF(LEFT($AN$1,6)="共同生活援助",SUM(I75:AM75),SUM(I75:AM76))</f>
        <v>0</v>
      </c>
      <c r="AO74" s="620">
        <f>IF($AN$3="４週",AN74/4,AN74/(DAY(EOMONTH($I$21,0))/7))</f>
        <v>0</v>
      </c>
      <c r="AP74" s="645"/>
      <c r="AQ74" s="646"/>
      <c r="AR74" s="620" t="str">
        <f t="shared" ref="AR74" si="65">IF($AN$3="４週",AU75,AV75)</f>
        <v/>
      </c>
      <c r="AS74" s="620"/>
      <c r="AT74" s="623"/>
      <c r="AU74" s="413" t="s">
        <v>465</v>
      </c>
      <c r="AV74" s="413" t="s">
        <v>466</v>
      </c>
      <c r="AX74" s="413" t="s">
        <v>467</v>
      </c>
      <c r="AY74" s="413" t="s">
        <v>468</v>
      </c>
    </row>
    <row r="75" spans="1:51" s="393" customFormat="1" ht="12" customHeight="1">
      <c r="A75" s="625"/>
      <c r="B75" s="628"/>
      <c r="C75" s="631"/>
      <c r="D75" s="634"/>
      <c r="E75" s="414"/>
      <c r="F75" s="638"/>
      <c r="G75" s="639"/>
      <c r="H75" s="415" t="s">
        <v>469</v>
      </c>
      <c r="I75" s="419" t="str">
        <f>IFERROR(VLOOKUP(I74,'P1'!$B:$AP,41,FALSE),"")</f>
        <v/>
      </c>
      <c r="J75" s="419" t="str">
        <f>IFERROR(VLOOKUP(J74,'P1'!$B:$AP,41,FALSE),"")</f>
        <v/>
      </c>
      <c r="K75" s="419" t="str">
        <f>IFERROR(VLOOKUP(K74,'P1'!$B:$AP,41,FALSE),"")</f>
        <v/>
      </c>
      <c r="L75" s="419" t="str">
        <f>IFERROR(VLOOKUP(L74,'P1'!$B:$AP,41,FALSE),"")</f>
        <v/>
      </c>
      <c r="M75" s="419" t="str">
        <f>IFERROR(VLOOKUP(M74,'P1'!$B:$AP,41,FALSE),"")</f>
        <v/>
      </c>
      <c r="N75" s="419" t="str">
        <f>IFERROR(VLOOKUP(N74,'P1'!$B:$AP,41,FALSE),"")</f>
        <v/>
      </c>
      <c r="O75" s="419" t="str">
        <f>IFERROR(VLOOKUP(O74,'P1'!$B:$AP,41,FALSE),"")</f>
        <v/>
      </c>
      <c r="P75" s="419" t="str">
        <f>IFERROR(VLOOKUP(P74,'P1'!$B:$AP,41,FALSE),"")</f>
        <v/>
      </c>
      <c r="Q75" s="419" t="str">
        <f>IFERROR(VLOOKUP(Q74,'P1'!$B:$AP,41,FALSE),"")</f>
        <v/>
      </c>
      <c r="R75" s="419" t="str">
        <f>IFERROR(VLOOKUP(R74,'P1'!$B:$AP,41,FALSE),"")</f>
        <v/>
      </c>
      <c r="S75" s="419" t="str">
        <f>IFERROR(VLOOKUP(S74,'P1'!$B:$AP,41,FALSE),"")</f>
        <v/>
      </c>
      <c r="T75" s="419" t="str">
        <f>IFERROR(VLOOKUP(T74,'P1'!$B:$AP,41,FALSE),"")</f>
        <v/>
      </c>
      <c r="U75" s="419" t="str">
        <f>IFERROR(VLOOKUP(U74,'P1'!$B:$AP,41,FALSE),"")</f>
        <v/>
      </c>
      <c r="V75" s="419" t="str">
        <f>IFERROR(VLOOKUP(V74,'P1'!$B:$AP,41,FALSE),"")</f>
        <v/>
      </c>
      <c r="W75" s="419" t="str">
        <f>IFERROR(VLOOKUP(W74,'P1'!$B:$AP,41,FALSE),"")</f>
        <v/>
      </c>
      <c r="X75" s="419" t="str">
        <f>IFERROR(VLOOKUP(X74,'P1'!$B:$AP,41,FALSE),"")</f>
        <v/>
      </c>
      <c r="Y75" s="419" t="str">
        <f>IFERROR(VLOOKUP(Y74,'P1'!$B:$AP,41,FALSE),"")</f>
        <v/>
      </c>
      <c r="Z75" s="419" t="str">
        <f>IFERROR(VLOOKUP(Z74,'P1'!$B:$AP,41,FALSE),"")</f>
        <v/>
      </c>
      <c r="AA75" s="419" t="str">
        <f>IFERROR(VLOOKUP(AA74,'P1'!$B:$AP,41,FALSE),"")</f>
        <v/>
      </c>
      <c r="AB75" s="419" t="str">
        <f>IFERROR(VLOOKUP(AB74,'P1'!$B:$AP,41,FALSE),"")</f>
        <v/>
      </c>
      <c r="AC75" s="419" t="str">
        <f>IFERROR(VLOOKUP(AC74,'P1'!$B:$AP,41,FALSE),"")</f>
        <v/>
      </c>
      <c r="AD75" s="419" t="str">
        <f>IFERROR(VLOOKUP(AD74,'P1'!$B:$AP,41,FALSE),"")</f>
        <v/>
      </c>
      <c r="AE75" s="419" t="str">
        <f>IFERROR(VLOOKUP(AE74,'P1'!$B:$AP,41,FALSE),"")</f>
        <v/>
      </c>
      <c r="AF75" s="419" t="str">
        <f>IFERROR(VLOOKUP(AF74,'P1'!$B:$AP,41,FALSE),"")</f>
        <v/>
      </c>
      <c r="AG75" s="419" t="str">
        <f>IFERROR(VLOOKUP(AG74,'P1'!$B:$AP,41,FALSE),"")</f>
        <v/>
      </c>
      <c r="AH75" s="419" t="str">
        <f>IFERROR(VLOOKUP(AH74,'P1'!$B:$AP,41,FALSE),"")</f>
        <v/>
      </c>
      <c r="AI75" s="419" t="str">
        <f>IFERROR(VLOOKUP(AI74,'P1'!$B:$AP,41,FALSE),"")</f>
        <v/>
      </c>
      <c r="AJ75" s="419" t="str">
        <f>IFERROR(VLOOKUP(AJ74,'P1'!$B:$AP,41,FALSE),"")</f>
        <v/>
      </c>
      <c r="AK75" s="419" t="str">
        <f>IFERROR(VLOOKUP(AK74,'P1'!$B:$AP,41,FALSE),"")</f>
        <v/>
      </c>
      <c r="AL75" s="419" t="str">
        <f>IFERROR(VLOOKUP(AL74,'P1'!$B:$AP,41,FALSE),"")</f>
        <v/>
      </c>
      <c r="AM75" s="419" t="str">
        <f>IFERROR(VLOOKUP(AM74,'P1'!$B:$AP,41,FALSE),"")</f>
        <v/>
      </c>
      <c r="AN75" s="643"/>
      <c r="AO75" s="621"/>
      <c r="AP75" s="647"/>
      <c r="AQ75" s="648"/>
      <c r="AR75" s="621"/>
      <c r="AS75" s="621"/>
      <c r="AT75" s="623"/>
      <c r="AU75" s="417" t="str">
        <f t="shared" ref="AU75" si="66">IFERROR(IF($D74="□",($AO74/$AK$6),($AO74/$AK$8)),"")</f>
        <v/>
      </c>
      <c r="AV75" s="417" t="str">
        <f t="shared" ref="AV75" si="67">IFERROR(IF($D74="□",($AN74/$AO$6),($AN74/$AO$8)),"")</f>
        <v/>
      </c>
      <c r="AX75" s="417" t="s">
        <v>623</v>
      </c>
      <c r="AY75" s="417" t="s">
        <v>623</v>
      </c>
    </row>
    <row r="76" spans="1:51" s="393" customFormat="1" ht="12" customHeight="1">
      <c r="A76" s="626"/>
      <c r="B76" s="629"/>
      <c r="C76" s="632"/>
      <c r="D76" s="635"/>
      <c r="E76" s="414"/>
      <c r="F76" s="640"/>
      <c r="G76" s="641"/>
      <c r="H76" s="418" t="s">
        <v>470</v>
      </c>
      <c r="I76" s="419" t="str">
        <f>IFERROR(VLOOKUP(I74,'P1'!$B:$AP,31,FALSE),"")</f>
        <v/>
      </c>
      <c r="J76" s="419" t="str">
        <f>IFERROR(VLOOKUP(J74,'P1'!$B:$AP,31,FALSE),"")</f>
        <v/>
      </c>
      <c r="K76" s="419" t="str">
        <f>IFERROR(VLOOKUP(K74,'P1'!$B:$AP,31,FALSE),"")</f>
        <v/>
      </c>
      <c r="L76" s="419" t="str">
        <f>IFERROR(VLOOKUP(L74,'P1'!$B:$AP,31,FALSE),"")</f>
        <v/>
      </c>
      <c r="M76" s="419" t="str">
        <f>IFERROR(VLOOKUP(M74,'P1'!$B:$AP,31,FALSE),"")</f>
        <v/>
      </c>
      <c r="N76" s="419" t="str">
        <f>IFERROR(VLOOKUP(N74,'P1'!$B:$AP,31,FALSE),"")</f>
        <v/>
      </c>
      <c r="O76" s="419" t="str">
        <f>IFERROR(VLOOKUP(O74,'P1'!$B:$AP,31,FALSE),"")</f>
        <v/>
      </c>
      <c r="P76" s="419" t="str">
        <f>IFERROR(VLOOKUP(P74,'P1'!$B:$AP,31,FALSE),"")</f>
        <v/>
      </c>
      <c r="Q76" s="419" t="str">
        <f>IFERROR(VLOOKUP(Q74,'P1'!$B:$AP,31,FALSE),"")</f>
        <v/>
      </c>
      <c r="R76" s="419" t="str">
        <f>IFERROR(VLOOKUP(R74,'P1'!$B:$AP,31,FALSE),"")</f>
        <v/>
      </c>
      <c r="S76" s="419" t="str">
        <f>IFERROR(VLOOKUP(S74,'P1'!$B:$AP,31,FALSE),"")</f>
        <v/>
      </c>
      <c r="T76" s="419" t="str">
        <f>IFERROR(VLOOKUP(T74,'P1'!$B:$AP,31,FALSE),"")</f>
        <v/>
      </c>
      <c r="U76" s="419" t="str">
        <f>IFERROR(VLOOKUP(U74,'P1'!$B:$AP,31,FALSE),"")</f>
        <v/>
      </c>
      <c r="V76" s="419" t="str">
        <f>IFERROR(VLOOKUP(V74,'P1'!$B:$AP,31,FALSE),"")</f>
        <v/>
      </c>
      <c r="W76" s="419" t="str">
        <f>IFERROR(VLOOKUP(W74,'P1'!$B:$AP,31,FALSE),"")</f>
        <v/>
      </c>
      <c r="X76" s="419" t="str">
        <f>IFERROR(VLOOKUP(X74,'P1'!$B:$AP,31,FALSE),"")</f>
        <v/>
      </c>
      <c r="Y76" s="419" t="str">
        <f>IFERROR(VLOOKUP(Y74,'P1'!$B:$AP,31,FALSE),"")</f>
        <v/>
      </c>
      <c r="Z76" s="419" t="str">
        <f>IFERROR(VLOOKUP(Z74,'P1'!$B:$AP,31,FALSE),"")</f>
        <v/>
      </c>
      <c r="AA76" s="419" t="str">
        <f>IFERROR(VLOOKUP(AA74,'P1'!$B:$AP,31,FALSE),"")</f>
        <v/>
      </c>
      <c r="AB76" s="419" t="str">
        <f>IFERROR(VLOOKUP(AB74,'P1'!$B:$AP,31,FALSE),"")</f>
        <v/>
      </c>
      <c r="AC76" s="419" t="str">
        <f>IFERROR(VLOOKUP(AC74,'P1'!$B:$AP,31,FALSE),"")</f>
        <v/>
      </c>
      <c r="AD76" s="419" t="str">
        <f>IFERROR(VLOOKUP(AD74,'P1'!$B:$AP,31,FALSE),"")</f>
        <v/>
      </c>
      <c r="AE76" s="419" t="str">
        <f>IFERROR(VLOOKUP(AE74,'P1'!$B:$AP,31,FALSE),"")</f>
        <v/>
      </c>
      <c r="AF76" s="419" t="str">
        <f>IFERROR(VLOOKUP(AF74,'P1'!$B:$AP,31,FALSE),"")</f>
        <v/>
      </c>
      <c r="AG76" s="419" t="str">
        <f>IFERROR(VLOOKUP(AG74,'P1'!$B:$AP,31,FALSE),"")</f>
        <v/>
      </c>
      <c r="AH76" s="419" t="str">
        <f>IFERROR(VLOOKUP(AH74,'P1'!$B:$AP,31,FALSE),"")</f>
        <v/>
      </c>
      <c r="AI76" s="419" t="str">
        <f>IFERROR(VLOOKUP(AI74,'P1'!$B:$AP,31,FALSE),"")</f>
        <v/>
      </c>
      <c r="AJ76" s="419" t="str">
        <f>IFERROR(VLOOKUP(AJ74,'P1'!$B:$AP,31,FALSE),"")</f>
        <v/>
      </c>
      <c r="AK76" s="419" t="str">
        <f>IFERROR(VLOOKUP(AK74,'P1'!$B:$AP,31,FALSE),"")</f>
        <v/>
      </c>
      <c r="AL76" s="419" t="str">
        <f>IFERROR(VLOOKUP(AL74,'P1'!$B:$AP,31,FALSE),"")</f>
        <v/>
      </c>
      <c r="AM76" s="419" t="str">
        <f>IFERROR(VLOOKUP(AM74,'P1'!$B:$AP,31,FALSE),"")</f>
        <v/>
      </c>
      <c r="AN76" s="644"/>
      <c r="AO76" s="622"/>
      <c r="AP76" s="649"/>
      <c r="AQ76" s="650"/>
      <c r="AR76" s="622"/>
      <c r="AS76" s="622"/>
      <c r="AT76" s="623"/>
      <c r="AU76" s="420"/>
      <c r="AV76" s="420"/>
      <c r="AX76" s="420"/>
      <c r="AY76" s="420"/>
    </row>
    <row r="77" spans="1:51" s="393" customFormat="1" ht="12" customHeight="1">
      <c r="A77" s="624">
        <v>19</v>
      </c>
      <c r="B77" s="627"/>
      <c r="C77" s="630"/>
      <c r="D77" s="633" t="s">
        <v>463</v>
      </c>
      <c r="E77" s="410"/>
      <c r="F77" s="636"/>
      <c r="G77" s="637"/>
      <c r="H77" s="411" t="s">
        <v>464</v>
      </c>
      <c r="I77" s="412"/>
      <c r="J77" s="412"/>
      <c r="K77" s="412"/>
      <c r="L77" s="412"/>
      <c r="M77" s="412"/>
      <c r="N77" s="412"/>
      <c r="O77" s="412"/>
      <c r="P77" s="412"/>
      <c r="Q77" s="412"/>
      <c r="R77" s="412"/>
      <c r="S77" s="412"/>
      <c r="T77" s="412"/>
      <c r="U77" s="412"/>
      <c r="V77" s="412"/>
      <c r="W77" s="412"/>
      <c r="X77" s="412"/>
      <c r="Y77" s="412"/>
      <c r="Z77" s="412"/>
      <c r="AA77" s="412"/>
      <c r="AB77" s="412"/>
      <c r="AC77" s="412"/>
      <c r="AD77" s="412"/>
      <c r="AE77" s="412"/>
      <c r="AF77" s="412"/>
      <c r="AG77" s="412"/>
      <c r="AH77" s="412"/>
      <c r="AI77" s="412"/>
      <c r="AJ77" s="412"/>
      <c r="AK77" s="412"/>
      <c r="AL77" s="412"/>
      <c r="AM77" s="412"/>
      <c r="AN77" s="642">
        <f t="shared" ref="AN77" si="68">IF(LEFT($AN$1,6)="共同生活援助",SUM(I78:AM78),SUM(I78:AM79))</f>
        <v>0</v>
      </c>
      <c r="AO77" s="620">
        <f>IF($AN$3="４週",AN77/4,AN77/(DAY(EOMONTH($I$21,0))/7))</f>
        <v>0</v>
      </c>
      <c r="AP77" s="645"/>
      <c r="AQ77" s="646"/>
      <c r="AR77" s="620" t="str">
        <f t="shared" ref="AR77" si="69">IF($AN$3="４週",AU78,AV78)</f>
        <v/>
      </c>
      <c r="AS77" s="620"/>
      <c r="AT77" s="623"/>
      <c r="AU77" s="413" t="s">
        <v>465</v>
      </c>
      <c r="AV77" s="413" t="s">
        <v>466</v>
      </c>
      <c r="AX77" s="413" t="s">
        <v>467</v>
      </c>
      <c r="AY77" s="413" t="s">
        <v>468</v>
      </c>
    </row>
    <row r="78" spans="1:51" s="393" customFormat="1" ht="12" customHeight="1">
      <c r="A78" s="625"/>
      <c r="B78" s="628"/>
      <c r="C78" s="631"/>
      <c r="D78" s="634"/>
      <c r="E78" s="414"/>
      <c r="F78" s="638"/>
      <c r="G78" s="639"/>
      <c r="H78" s="415" t="s">
        <v>469</v>
      </c>
      <c r="I78" s="419" t="str">
        <f>IFERROR(VLOOKUP(I77,'P1'!$B:$AP,41,FALSE),"")</f>
        <v/>
      </c>
      <c r="J78" s="419" t="str">
        <f>IFERROR(VLOOKUP(J77,'P1'!$B:$AP,41,FALSE),"")</f>
        <v/>
      </c>
      <c r="K78" s="419" t="str">
        <f>IFERROR(VLOOKUP(K77,'P1'!$B:$AP,41,FALSE),"")</f>
        <v/>
      </c>
      <c r="L78" s="419" t="str">
        <f>IFERROR(VLOOKUP(L77,'P1'!$B:$AP,41,FALSE),"")</f>
        <v/>
      </c>
      <c r="M78" s="419" t="str">
        <f>IFERROR(VLOOKUP(M77,'P1'!$B:$AP,41,FALSE),"")</f>
        <v/>
      </c>
      <c r="N78" s="419" t="str">
        <f>IFERROR(VLOOKUP(N77,'P1'!$B:$AP,41,FALSE),"")</f>
        <v/>
      </c>
      <c r="O78" s="419" t="str">
        <f>IFERROR(VLOOKUP(O77,'P1'!$B:$AP,41,FALSE),"")</f>
        <v/>
      </c>
      <c r="P78" s="419" t="str">
        <f>IFERROR(VLOOKUP(P77,'P1'!$B:$AP,41,FALSE),"")</f>
        <v/>
      </c>
      <c r="Q78" s="419" t="str">
        <f>IFERROR(VLOOKUP(Q77,'P1'!$B:$AP,41,FALSE),"")</f>
        <v/>
      </c>
      <c r="R78" s="419" t="str">
        <f>IFERROR(VLOOKUP(R77,'P1'!$B:$AP,41,FALSE),"")</f>
        <v/>
      </c>
      <c r="S78" s="419" t="str">
        <f>IFERROR(VLOOKUP(S77,'P1'!$B:$AP,41,FALSE),"")</f>
        <v/>
      </c>
      <c r="T78" s="419" t="str">
        <f>IFERROR(VLOOKUP(T77,'P1'!$B:$AP,41,FALSE),"")</f>
        <v/>
      </c>
      <c r="U78" s="419" t="str">
        <f>IFERROR(VLOOKUP(U77,'P1'!$B:$AP,41,FALSE),"")</f>
        <v/>
      </c>
      <c r="V78" s="419" t="str">
        <f>IFERROR(VLOOKUP(V77,'P1'!$B:$AP,41,FALSE),"")</f>
        <v/>
      </c>
      <c r="W78" s="419" t="str">
        <f>IFERROR(VLOOKUP(W77,'P1'!$B:$AP,41,FALSE),"")</f>
        <v/>
      </c>
      <c r="X78" s="419" t="str">
        <f>IFERROR(VLOOKUP(X77,'P1'!$B:$AP,41,FALSE),"")</f>
        <v/>
      </c>
      <c r="Y78" s="419" t="str">
        <f>IFERROR(VLOOKUP(Y77,'P1'!$B:$AP,41,FALSE),"")</f>
        <v/>
      </c>
      <c r="Z78" s="419" t="str">
        <f>IFERROR(VLOOKUP(Z77,'P1'!$B:$AP,41,FALSE),"")</f>
        <v/>
      </c>
      <c r="AA78" s="419" t="str">
        <f>IFERROR(VLOOKUP(AA77,'P1'!$B:$AP,41,FALSE),"")</f>
        <v/>
      </c>
      <c r="AB78" s="419" t="str">
        <f>IFERROR(VLOOKUP(AB77,'P1'!$B:$AP,41,FALSE),"")</f>
        <v/>
      </c>
      <c r="AC78" s="419" t="str">
        <f>IFERROR(VLOOKUP(AC77,'P1'!$B:$AP,41,FALSE),"")</f>
        <v/>
      </c>
      <c r="AD78" s="419" t="str">
        <f>IFERROR(VLOOKUP(AD77,'P1'!$B:$AP,41,FALSE),"")</f>
        <v/>
      </c>
      <c r="AE78" s="419" t="str">
        <f>IFERROR(VLOOKUP(AE77,'P1'!$B:$AP,41,FALSE),"")</f>
        <v/>
      </c>
      <c r="AF78" s="419" t="str">
        <f>IFERROR(VLOOKUP(AF77,'P1'!$B:$AP,41,FALSE),"")</f>
        <v/>
      </c>
      <c r="AG78" s="419" t="str">
        <f>IFERROR(VLOOKUP(AG77,'P1'!$B:$AP,41,FALSE),"")</f>
        <v/>
      </c>
      <c r="AH78" s="419" t="str">
        <f>IFERROR(VLOOKUP(AH77,'P1'!$B:$AP,41,FALSE),"")</f>
        <v/>
      </c>
      <c r="AI78" s="419" t="str">
        <f>IFERROR(VLOOKUP(AI77,'P1'!$B:$AP,41,FALSE),"")</f>
        <v/>
      </c>
      <c r="AJ78" s="419" t="str">
        <f>IFERROR(VLOOKUP(AJ77,'P1'!$B:$AP,41,FALSE),"")</f>
        <v/>
      </c>
      <c r="AK78" s="419" t="str">
        <f>IFERROR(VLOOKUP(AK77,'P1'!$B:$AP,41,FALSE),"")</f>
        <v/>
      </c>
      <c r="AL78" s="419" t="str">
        <f>IFERROR(VLOOKUP(AL77,'P1'!$B:$AP,41,FALSE),"")</f>
        <v/>
      </c>
      <c r="AM78" s="419" t="str">
        <f>IFERROR(VLOOKUP(AM77,'P1'!$B:$AP,41,FALSE),"")</f>
        <v/>
      </c>
      <c r="AN78" s="643"/>
      <c r="AO78" s="621"/>
      <c r="AP78" s="647"/>
      <c r="AQ78" s="648"/>
      <c r="AR78" s="621"/>
      <c r="AS78" s="621"/>
      <c r="AT78" s="623"/>
      <c r="AU78" s="417" t="str">
        <f t="shared" ref="AU78" si="70">IFERROR(IF($D77="□",($AO77/$AK$6),($AO77/$AK$8)),"")</f>
        <v/>
      </c>
      <c r="AV78" s="417" t="str">
        <f t="shared" ref="AV78" si="71">IFERROR(IF($D77="□",($AN77/$AO$6),($AN77/$AO$8)),"")</f>
        <v/>
      </c>
      <c r="AX78" s="417" t="s">
        <v>623</v>
      </c>
      <c r="AY78" s="417" t="s">
        <v>623</v>
      </c>
    </row>
    <row r="79" spans="1:51" s="393" customFormat="1" ht="12" customHeight="1">
      <c r="A79" s="626"/>
      <c r="B79" s="629"/>
      <c r="C79" s="632"/>
      <c r="D79" s="635"/>
      <c r="E79" s="414"/>
      <c r="F79" s="640"/>
      <c r="G79" s="641"/>
      <c r="H79" s="418" t="s">
        <v>470</v>
      </c>
      <c r="I79" s="419" t="str">
        <f>IFERROR(VLOOKUP(I77,'P1'!$B:$AP,31,FALSE),"")</f>
        <v/>
      </c>
      <c r="J79" s="419" t="str">
        <f>IFERROR(VLOOKUP(J77,'P1'!$B:$AP,31,FALSE),"")</f>
        <v/>
      </c>
      <c r="K79" s="419" t="str">
        <f>IFERROR(VLOOKUP(K77,'P1'!$B:$AP,31,FALSE),"")</f>
        <v/>
      </c>
      <c r="L79" s="419" t="str">
        <f>IFERROR(VLOOKUP(L77,'P1'!$B:$AP,31,FALSE),"")</f>
        <v/>
      </c>
      <c r="M79" s="419" t="str">
        <f>IFERROR(VLOOKUP(M77,'P1'!$B:$AP,31,FALSE),"")</f>
        <v/>
      </c>
      <c r="N79" s="419" t="str">
        <f>IFERROR(VLOOKUP(N77,'P1'!$B:$AP,31,FALSE),"")</f>
        <v/>
      </c>
      <c r="O79" s="419" t="str">
        <f>IFERROR(VLOOKUP(O77,'P1'!$B:$AP,31,FALSE),"")</f>
        <v/>
      </c>
      <c r="P79" s="419" t="str">
        <f>IFERROR(VLOOKUP(P77,'P1'!$B:$AP,31,FALSE),"")</f>
        <v/>
      </c>
      <c r="Q79" s="419" t="str">
        <f>IFERROR(VLOOKUP(Q77,'P1'!$B:$AP,31,FALSE),"")</f>
        <v/>
      </c>
      <c r="R79" s="419" t="str">
        <f>IFERROR(VLOOKUP(R77,'P1'!$B:$AP,31,FALSE),"")</f>
        <v/>
      </c>
      <c r="S79" s="419" t="str">
        <f>IFERROR(VLOOKUP(S77,'P1'!$B:$AP,31,FALSE),"")</f>
        <v/>
      </c>
      <c r="T79" s="419" t="str">
        <f>IFERROR(VLOOKUP(T77,'P1'!$B:$AP,31,FALSE),"")</f>
        <v/>
      </c>
      <c r="U79" s="419" t="str">
        <f>IFERROR(VLOOKUP(U77,'P1'!$B:$AP,31,FALSE),"")</f>
        <v/>
      </c>
      <c r="V79" s="419" t="str">
        <f>IFERROR(VLOOKUP(V77,'P1'!$B:$AP,31,FALSE),"")</f>
        <v/>
      </c>
      <c r="W79" s="419" t="str">
        <f>IFERROR(VLOOKUP(W77,'P1'!$B:$AP,31,FALSE),"")</f>
        <v/>
      </c>
      <c r="X79" s="419" t="str">
        <f>IFERROR(VLOOKUP(X77,'P1'!$B:$AP,31,FALSE),"")</f>
        <v/>
      </c>
      <c r="Y79" s="419" t="str">
        <f>IFERROR(VLOOKUP(Y77,'P1'!$B:$AP,31,FALSE),"")</f>
        <v/>
      </c>
      <c r="Z79" s="419" t="str">
        <f>IFERROR(VLOOKUP(Z77,'P1'!$B:$AP,31,FALSE),"")</f>
        <v/>
      </c>
      <c r="AA79" s="419" t="str">
        <f>IFERROR(VLOOKUP(AA77,'P1'!$B:$AP,31,FALSE),"")</f>
        <v/>
      </c>
      <c r="AB79" s="419" t="str">
        <f>IFERROR(VLOOKUP(AB77,'P1'!$B:$AP,31,FALSE),"")</f>
        <v/>
      </c>
      <c r="AC79" s="419" t="str">
        <f>IFERROR(VLOOKUP(AC77,'P1'!$B:$AP,31,FALSE),"")</f>
        <v/>
      </c>
      <c r="AD79" s="419" t="str">
        <f>IFERROR(VLOOKUP(AD77,'P1'!$B:$AP,31,FALSE),"")</f>
        <v/>
      </c>
      <c r="AE79" s="419" t="str">
        <f>IFERROR(VLOOKUP(AE77,'P1'!$B:$AP,31,FALSE),"")</f>
        <v/>
      </c>
      <c r="AF79" s="419" t="str">
        <f>IFERROR(VLOOKUP(AF77,'P1'!$B:$AP,31,FALSE),"")</f>
        <v/>
      </c>
      <c r="AG79" s="419" t="str">
        <f>IFERROR(VLOOKUP(AG77,'P1'!$B:$AP,31,FALSE),"")</f>
        <v/>
      </c>
      <c r="AH79" s="419" t="str">
        <f>IFERROR(VLOOKUP(AH77,'P1'!$B:$AP,31,FALSE),"")</f>
        <v/>
      </c>
      <c r="AI79" s="419" t="str">
        <f>IFERROR(VLOOKUP(AI77,'P1'!$B:$AP,31,FALSE),"")</f>
        <v/>
      </c>
      <c r="AJ79" s="419" t="str">
        <f>IFERROR(VLOOKUP(AJ77,'P1'!$B:$AP,31,FALSE),"")</f>
        <v/>
      </c>
      <c r="AK79" s="419" t="str">
        <f>IFERROR(VLOOKUP(AK77,'P1'!$B:$AP,31,FALSE),"")</f>
        <v/>
      </c>
      <c r="AL79" s="419" t="str">
        <f>IFERROR(VLOOKUP(AL77,'P1'!$B:$AP,31,FALSE),"")</f>
        <v/>
      </c>
      <c r="AM79" s="419" t="str">
        <f>IFERROR(VLOOKUP(AM77,'P1'!$B:$AP,31,FALSE),"")</f>
        <v/>
      </c>
      <c r="AN79" s="644"/>
      <c r="AO79" s="622"/>
      <c r="AP79" s="649"/>
      <c r="AQ79" s="650"/>
      <c r="AR79" s="622"/>
      <c r="AS79" s="622"/>
      <c r="AT79" s="623"/>
      <c r="AU79" s="420"/>
      <c r="AV79" s="420"/>
      <c r="AX79" s="420"/>
      <c r="AY79" s="420"/>
    </row>
    <row r="80" spans="1:51" s="393" customFormat="1" ht="12" customHeight="1">
      <c r="A80" s="624">
        <v>20</v>
      </c>
      <c r="B80" s="627"/>
      <c r="C80" s="630"/>
      <c r="D80" s="633" t="s">
        <v>463</v>
      </c>
      <c r="E80" s="410"/>
      <c r="F80" s="636"/>
      <c r="G80" s="637"/>
      <c r="H80" s="411" t="s">
        <v>464</v>
      </c>
      <c r="I80" s="412"/>
      <c r="J80" s="412"/>
      <c r="K80" s="412"/>
      <c r="L80" s="412"/>
      <c r="M80" s="412"/>
      <c r="N80" s="412"/>
      <c r="O80" s="412"/>
      <c r="P80" s="412"/>
      <c r="Q80" s="412"/>
      <c r="R80" s="412"/>
      <c r="S80" s="412"/>
      <c r="T80" s="412"/>
      <c r="U80" s="412"/>
      <c r="V80" s="412"/>
      <c r="W80" s="412"/>
      <c r="X80" s="412"/>
      <c r="Y80" s="412"/>
      <c r="Z80" s="412"/>
      <c r="AA80" s="412"/>
      <c r="AB80" s="412"/>
      <c r="AC80" s="412"/>
      <c r="AD80" s="412"/>
      <c r="AE80" s="412"/>
      <c r="AF80" s="412"/>
      <c r="AG80" s="412"/>
      <c r="AH80" s="412"/>
      <c r="AI80" s="412"/>
      <c r="AJ80" s="412"/>
      <c r="AK80" s="412"/>
      <c r="AL80" s="412"/>
      <c r="AM80" s="412"/>
      <c r="AN80" s="642">
        <f t="shared" ref="AN80" si="72">IF(LEFT($AN$1,6)="共同生活援助",SUM(I81:AM81),SUM(I81:AM82))</f>
        <v>0</v>
      </c>
      <c r="AO80" s="620">
        <f>IF($AN$3="４週",AN80/4,AN80/(DAY(EOMONTH($I$21,0))/7))</f>
        <v>0</v>
      </c>
      <c r="AP80" s="645"/>
      <c r="AQ80" s="646"/>
      <c r="AR80" s="620" t="str">
        <f t="shared" ref="AR80" si="73">IF($AN$3="４週",AU81,AV81)</f>
        <v/>
      </c>
      <c r="AS80" s="620"/>
      <c r="AT80" s="623"/>
      <c r="AU80" s="413" t="s">
        <v>465</v>
      </c>
      <c r="AV80" s="413" t="s">
        <v>466</v>
      </c>
      <c r="AX80" s="413" t="s">
        <v>467</v>
      </c>
      <c r="AY80" s="413" t="s">
        <v>468</v>
      </c>
    </row>
    <row r="81" spans="1:51" s="393" customFormat="1" ht="12" customHeight="1">
      <c r="A81" s="625"/>
      <c r="B81" s="628"/>
      <c r="C81" s="631"/>
      <c r="D81" s="634"/>
      <c r="E81" s="414"/>
      <c r="F81" s="638"/>
      <c r="G81" s="639"/>
      <c r="H81" s="415" t="s">
        <v>469</v>
      </c>
      <c r="I81" s="419" t="str">
        <f>IFERROR(VLOOKUP(I80,'P1'!$B:$AP,41,FALSE),"")</f>
        <v/>
      </c>
      <c r="J81" s="419" t="str">
        <f>IFERROR(VLOOKUP(J80,'P1'!$B:$AP,41,FALSE),"")</f>
        <v/>
      </c>
      <c r="K81" s="419" t="str">
        <f>IFERROR(VLOOKUP(K80,'P1'!$B:$AP,41,FALSE),"")</f>
        <v/>
      </c>
      <c r="L81" s="419" t="str">
        <f>IFERROR(VLOOKUP(L80,'P1'!$B:$AP,41,FALSE),"")</f>
        <v/>
      </c>
      <c r="M81" s="419" t="str">
        <f>IFERROR(VLOOKUP(M80,'P1'!$B:$AP,41,FALSE),"")</f>
        <v/>
      </c>
      <c r="N81" s="419" t="str">
        <f>IFERROR(VLOOKUP(N80,'P1'!$B:$AP,41,FALSE),"")</f>
        <v/>
      </c>
      <c r="O81" s="419" t="str">
        <f>IFERROR(VLOOKUP(O80,'P1'!$B:$AP,41,FALSE),"")</f>
        <v/>
      </c>
      <c r="P81" s="419" t="str">
        <f>IFERROR(VLOOKUP(P80,'P1'!$B:$AP,41,FALSE),"")</f>
        <v/>
      </c>
      <c r="Q81" s="419" t="str">
        <f>IFERROR(VLOOKUP(Q80,'P1'!$B:$AP,41,FALSE),"")</f>
        <v/>
      </c>
      <c r="R81" s="419" t="str">
        <f>IFERROR(VLOOKUP(R80,'P1'!$B:$AP,41,FALSE),"")</f>
        <v/>
      </c>
      <c r="S81" s="419" t="str">
        <f>IFERROR(VLOOKUP(S80,'P1'!$B:$AP,41,FALSE),"")</f>
        <v/>
      </c>
      <c r="T81" s="419" t="str">
        <f>IFERROR(VLOOKUP(T80,'P1'!$B:$AP,41,FALSE),"")</f>
        <v/>
      </c>
      <c r="U81" s="419" t="str">
        <f>IFERROR(VLOOKUP(U80,'P1'!$B:$AP,41,FALSE),"")</f>
        <v/>
      </c>
      <c r="V81" s="419" t="str">
        <f>IFERROR(VLOOKUP(V80,'P1'!$B:$AP,41,FALSE),"")</f>
        <v/>
      </c>
      <c r="W81" s="419" t="str">
        <f>IFERROR(VLOOKUP(W80,'P1'!$B:$AP,41,FALSE),"")</f>
        <v/>
      </c>
      <c r="X81" s="419" t="str">
        <f>IFERROR(VLOOKUP(X80,'P1'!$B:$AP,41,FALSE),"")</f>
        <v/>
      </c>
      <c r="Y81" s="419" t="str">
        <f>IFERROR(VLOOKUP(Y80,'P1'!$B:$AP,41,FALSE),"")</f>
        <v/>
      </c>
      <c r="Z81" s="419" t="str">
        <f>IFERROR(VLOOKUP(Z80,'P1'!$B:$AP,41,FALSE),"")</f>
        <v/>
      </c>
      <c r="AA81" s="419" t="str">
        <f>IFERROR(VLOOKUP(AA80,'P1'!$B:$AP,41,FALSE),"")</f>
        <v/>
      </c>
      <c r="AB81" s="419" t="str">
        <f>IFERROR(VLOOKUP(AB80,'P1'!$B:$AP,41,FALSE),"")</f>
        <v/>
      </c>
      <c r="AC81" s="419" t="str">
        <f>IFERROR(VLOOKUP(AC80,'P1'!$B:$AP,41,FALSE),"")</f>
        <v/>
      </c>
      <c r="AD81" s="419" t="str">
        <f>IFERROR(VLOOKUP(AD80,'P1'!$B:$AP,41,FALSE),"")</f>
        <v/>
      </c>
      <c r="AE81" s="419" t="str">
        <f>IFERROR(VLOOKUP(AE80,'P1'!$B:$AP,41,FALSE),"")</f>
        <v/>
      </c>
      <c r="AF81" s="419" t="str">
        <f>IFERROR(VLOOKUP(AF80,'P1'!$B:$AP,41,FALSE),"")</f>
        <v/>
      </c>
      <c r="AG81" s="419" t="str">
        <f>IFERROR(VLOOKUP(AG80,'P1'!$B:$AP,41,FALSE),"")</f>
        <v/>
      </c>
      <c r="AH81" s="419" t="str">
        <f>IFERROR(VLOOKUP(AH80,'P1'!$B:$AP,41,FALSE),"")</f>
        <v/>
      </c>
      <c r="AI81" s="419" t="str">
        <f>IFERROR(VLOOKUP(AI80,'P1'!$B:$AP,41,FALSE),"")</f>
        <v/>
      </c>
      <c r="AJ81" s="419" t="str">
        <f>IFERROR(VLOOKUP(AJ80,'P1'!$B:$AP,41,FALSE),"")</f>
        <v/>
      </c>
      <c r="AK81" s="419" t="str">
        <f>IFERROR(VLOOKUP(AK80,'P1'!$B:$AP,41,FALSE),"")</f>
        <v/>
      </c>
      <c r="AL81" s="419" t="str">
        <f>IFERROR(VLOOKUP(AL80,'P1'!$B:$AP,41,FALSE),"")</f>
        <v/>
      </c>
      <c r="AM81" s="419" t="str">
        <f>IFERROR(VLOOKUP(AM80,'P1'!$B:$AP,41,FALSE),"")</f>
        <v/>
      </c>
      <c r="AN81" s="643"/>
      <c r="AO81" s="621"/>
      <c r="AP81" s="647"/>
      <c r="AQ81" s="648"/>
      <c r="AR81" s="621"/>
      <c r="AS81" s="621"/>
      <c r="AT81" s="623"/>
      <c r="AU81" s="417" t="str">
        <f t="shared" ref="AU81" si="74">IFERROR(IF($D80="□",($AO80/$AK$6),($AO80/$AK$8)),"")</f>
        <v/>
      </c>
      <c r="AV81" s="417" t="str">
        <f t="shared" ref="AV81" si="75">IFERROR(IF($D80="□",($AN80/$AO$6),($AN80/$AO$8)),"")</f>
        <v/>
      </c>
      <c r="AX81" s="417" t="s">
        <v>623</v>
      </c>
      <c r="AY81" s="417" t="s">
        <v>623</v>
      </c>
    </row>
    <row r="82" spans="1:51" s="393" customFormat="1" ht="12" customHeight="1">
      <c r="A82" s="626"/>
      <c r="B82" s="629"/>
      <c r="C82" s="632"/>
      <c r="D82" s="635"/>
      <c r="E82" s="414"/>
      <c r="F82" s="640"/>
      <c r="G82" s="641"/>
      <c r="H82" s="418" t="s">
        <v>470</v>
      </c>
      <c r="I82" s="419" t="str">
        <f>IFERROR(VLOOKUP(I80,'P1'!$B:$AP,31,FALSE),"")</f>
        <v/>
      </c>
      <c r="J82" s="419" t="str">
        <f>IFERROR(VLOOKUP(J80,'P1'!$B:$AP,31,FALSE),"")</f>
        <v/>
      </c>
      <c r="K82" s="419" t="str">
        <f>IFERROR(VLOOKUP(K80,'P1'!$B:$AP,31,FALSE),"")</f>
        <v/>
      </c>
      <c r="L82" s="419" t="str">
        <f>IFERROR(VLOOKUP(L80,'P1'!$B:$AP,31,FALSE),"")</f>
        <v/>
      </c>
      <c r="M82" s="419" t="str">
        <f>IFERROR(VLOOKUP(M80,'P1'!$B:$AP,31,FALSE),"")</f>
        <v/>
      </c>
      <c r="N82" s="419" t="str">
        <f>IFERROR(VLOOKUP(N80,'P1'!$B:$AP,31,FALSE),"")</f>
        <v/>
      </c>
      <c r="O82" s="419" t="str">
        <f>IFERROR(VLOOKUP(O80,'P1'!$B:$AP,31,FALSE),"")</f>
        <v/>
      </c>
      <c r="P82" s="419" t="str">
        <f>IFERROR(VLOOKUP(P80,'P1'!$B:$AP,31,FALSE),"")</f>
        <v/>
      </c>
      <c r="Q82" s="419" t="str">
        <f>IFERROR(VLOOKUP(Q80,'P1'!$B:$AP,31,FALSE),"")</f>
        <v/>
      </c>
      <c r="R82" s="419" t="str">
        <f>IFERROR(VLOOKUP(R80,'P1'!$B:$AP,31,FALSE),"")</f>
        <v/>
      </c>
      <c r="S82" s="419" t="str">
        <f>IFERROR(VLOOKUP(S80,'P1'!$B:$AP,31,FALSE),"")</f>
        <v/>
      </c>
      <c r="T82" s="419" t="str">
        <f>IFERROR(VLOOKUP(T80,'P1'!$B:$AP,31,FALSE),"")</f>
        <v/>
      </c>
      <c r="U82" s="419" t="str">
        <f>IFERROR(VLOOKUP(U80,'P1'!$B:$AP,31,FALSE),"")</f>
        <v/>
      </c>
      <c r="V82" s="419" t="str">
        <f>IFERROR(VLOOKUP(V80,'P1'!$B:$AP,31,FALSE),"")</f>
        <v/>
      </c>
      <c r="W82" s="419" t="str">
        <f>IFERROR(VLOOKUP(W80,'P1'!$B:$AP,31,FALSE),"")</f>
        <v/>
      </c>
      <c r="X82" s="419" t="str">
        <f>IFERROR(VLOOKUP(X80,'P1'!$B:$AP,31,FALSE),"")</f>
        <v/>
      </c>
      <c r="Y82" s="419" t="str">
        <f>IFERROR(VLOOKUP(Y80,'P1'!$B:$AP,31,FALSE),"")</f>
        <v/>
      </c>
      <c r="Z82" s="419" t="str">
        <f>IFERROR(VLOOKUP(Z80,'P1'!$B:$AP,31,FALSE),"")</f>
        <v/>
      </c>
      <c r="AA82" s="419" t="str">
        <f>IFERROR(VLOOKUP(AA80,'P1'!$B:$AP,31,FALSE),"")</f>
        <v/>
      </c>
      <c r="AB82" s="419" t="str">
        <f>IFERROR(VLOOKUP(AB80,'P1'!$B:$AP,31,FALSE),"")</f>
        <v/>
      </c>
      <c r="AC82" s="419" t="str">
        <f>IFERROR(VLOOKUP(AC80,'P1'!$B:$AP,31,FALSE),"")</f>
        <v/>
      </c>
      <c r="AD82" s="419" t="str">
        <f>IFERROR(VLOOKUP(AD80,'P1'!$B:$AP,31,FALSE),"")</f>
        <v/>
      </c>
      <c r="AE82" s="419" t="str">
        <f>IFERROR(VLOOKUP(AE80,'P1'!$B:$AP,31,FALSE),"")</f>
        <v/>
      </c>
      <c r="AF82" s="419" t="str">
        <f>IFERROR(VLOOKUP(AF80,'P1'!$B:$AP,31,FALSE),"")</f>
        <v/>
      </c>
      <c r="AG82" s="419" t="str">
        <f>IFERROR(VLOOKUP(AG80,'P1'!$B:$AP,31,FALSE),"")</f>
        <v/>
      </c>
      <c r="AH82" s="419" t="str">
        <f>IFERROR(VLOOKUP(AH80,'P1'!$B:$AP,31,FALSE),"")</f>
        <v/>
      </c>
      <c r="AI82" s="419" t="str">
        <f>IFERROR(VLOOKUP(AI80,'P1'!$B:$AP,31,FALSE),"")</f>
        <v/>
      </c>
      <c r="AJ82" s="419" t="str">
        <f>IFERROR(VLOOKUP(AJ80,'P1'!$B:$AP,31,FALSE),"")</f>
        <v/>
      </c>
      <c r="AK82" s="419" t="str">
        <f>IFERROR(VLOOKUP(AK80,'P1'!$B:$AP,31,FALSE),"")</f>
        <v/>
      </c>
      <c r="AL82" s="419" t="str">
        <f>IFERROR(VLOOKUP(AL80,'P1'!$B:$AP,31,FALSE),"")</f>
        <v/>
      </c>
      <c r="AM82" s="419" t="str">
        <f>IFERROR(VLOOKUP(AM80,'P1'!$B:$AP,31,FALSE),"")</f>
        <v/>
      </c>
      <c r="AN82" s="644"/>
      <c r="AO82" s="622"/>
      <c r="AP82" s="649"/>
      <c r="AQ82" s="650"/>
      <c r="AR82" s="622"/>
      <c r="AS82" s="622"/>
      <c r="AT82" s="623"/>
      <c r="AU82" s="420"/>
      <c r="AV82" s="420"/>
      <c r="AX82" s="420"/>
      <c r="AY82" s="420"/>
    </row>
    <row r="83" spans="1:51" s="393" customFormat="1" ht="12" customHeight="1">
      <c r="A83" s="624">
        <v>21</v>
      </c>
      <c r="B83" s="627"/>
      <c r="C83" s="630"/>
      <c r="D83" s="633" t="s">
        <v>463</v>
      </c>
      <c r="E83" s="410"/>
      <c r="F83" s="636"/>
      <c r="G83" s="637"/>
      <c r="H83" s="411" t="s">
        <v>464</v>
      </c>
      <c r="I83" s="412"/>
      <c r="J83" s="412"/>
      <c r="K83" s="412"/>
      <c r="L83" s="412"/>
      <c r="M83" s="412"/>
      <c r="N83" s="412"/>
      <c r="O83" s="412"/>
      <c r="P83" s="412"/>
      <c r="Q83" s="412"/>
      <c r="R83" s="412"/>
      <c r="S83" s="412"/>
      <c r="T83" s="412"/>
      <c r="U83" s="412"/>
      <c r="V83" s="412"/>
      <c r="W83" s="412"/>
      <c r="X83" s="412"/>
      <c r="Y83" s="412"/>
      <c r="Z83" s="412"/>
      <c r="AA83" s="412"/>
      <c r="AB83" s="412"/>
      <c r="AC83" s="412"/>
      <c r="AD83" s="412"/>
      <c r="AE83" s="412"/>
      <c r="AF83" s="412"/>
      <c r="AG83" s="412"/>
      <c r="AH83" s="412"/>
      <c r="AI83" s="412"/>
      <c r="AJ83" s="412"/>
      <c r="AK83" s="412"/>
      <c r="AL83" s="412"/>
      <c r="AM83" s="412"/>
      <c r="AN83" s="642">
        <f t="shared" ref="AN83" si="76">IF(LEFT($AN$1,6)="共同生活援助",SUM(I84:AM84),SUM(I84:AM85))</f>
        <v>0</v>
      </c>
      <c r="AO83" s="620">
        <f>IF($AN$3="４週",AN83/4,AN83/(DAY(EOMONTH($I$21,0))/7))</f>
        <v>0</v>
      </c>
      <c r="AP83" s="645"/>
      <c r="AQ83" s="646"/>
      <c r="AR83" s="620" t="str">
        <f t="shared" ref="AR83" si="77">IF($AN$3="４週",AU84,AV84)</f>
        <v/>
      </c>
      <c r="AS83" s="620"/>
      <c r="AT83" s="623"/>
      <c r="AU83" s="413" t="s">
        <v>465</v>
      </c>
      <c r="AV83" s="413" t="s">
        <v>466</v>
      </c>
      <c r="AX83" s="413" t="s">
        <v>467</v>
      </c>
      <c r="AY83" s="413" t="s">
        <v>468</v>
      </c>
    </row>
    <row r="84" spans="1:51" s="393" customFormat="1" ht="12" customHeight="1">
      <c r="A84" s="625"/>
      <c r="B84" s="628"/>
      <c r="C84" s="631"/>
      <c r="D84" s="634"/>
      <c r="E84" s="414"/>
      <c r="F84" s="638"/>
      <c r="G84" s="639"/>
      <c r="H84" s="415" t="s">
        <v>469</v>
      </c>
      <c r="I84" s="419" t="str">
        <f>IFERROR(VLOOKUP(I83,'P1'!$B:$AP,41,FALSE),"")</f>
        <v/>
      </c>
      <c r="J84" s="419" t="str">
        <f>IFERROR(VLOOKUP(J83,'P1'!$B:$AP,41,FALSE),"")</f>
        <v/>
      </c>
      <c r="K84" s="419" t="str">
        <f>IFERROR(VLOOKUP(K83,'P1'!$B:$AP,41,FALSE),"")</f>
        <v/>
      </c>
      <c r="L84" s="419" t="str">
        <f>IFERROR(VLOOKUP(L83,'P1'!$B:$AP,41,FALSE),"")</f>
        <v/>
      </c>
      <c r="M84" s="419" t="str">
        <f>IFERROR(VLOOKUP(M83,'P1'!$B:$AP,41,FALSE),"")</f>
        <v/>
      </c>
      <c r="N84" s="419" t="str">
        <f>IFERROR(VLOOKUP(N83,'P1'!$B:$AP,41,FALSE),"")</f>
        <v/>
      </c>
      <c r="O84" s="419" t="str">
        <f>IFERROR(VLOOKUP(O83,'P1'!$B:$AP,41,FALSE),"")</f>
        <v/>
      </c>
      <c r="P84" s="419" t="str">
        <f>IFERROR(VLOOKUP(P83,'P1'!$B:$AP,41,FALSE),"")</f>
        <v/>
      </c>
      <c r="Q84" s="419" t="str">
        <f>IFERROR(VLOOKUP(Q83,'P1'!$B:$AP,41,FALSE),"")</f>
        <v/>
      </c>
      <c r="R84" s="419" t="str">
        <f>IFERROR(VLOOKUP(R83,'P1'!$B:$AP,41,FALSE),"")</f>
        <v/>
      </c>
      <c r="S84" s="419" t="str">
        <f>IFERROR(VLOOKUP(S83,'P1'!$B:$AP,41,FALSE),"")</f>
        <v/>
      </c>
      <c r="T84" s="419" t="str">
        <f>IFERROR(VLOOKUP(T83,'P1'!$B:$AP,41,FALSE),"")</f>
        <v/>
      </c>
      <c r="U84" s="419" t="str">
        <f>IFERROR(VLOOKUP(U83,'P1'!$B:$AP,41,FALSE),"")</f>
        <v/>
      </c>
      <c r="V84" s="419" t="str">
        <f>IFERROR(VLOOKUP(V83,'P1'!$B:$AP,41,FALSE),"")</f>
        <v/>
      </c>
      <c r="W84" s="419" t="str">
        <f>IFERROR(VLOOKUP(W83,'P1'!$B:$AP,41,FALSE),"")</f>
        <v/>
      </c>
      <c r="X84" s="419" t="str">
        <f>IFERROR(VLOOKUP(X83,'P1'!$B:$AP,41,FALSE),"")</f>
        <v/>
      </c>
      <c r="Y84" s="419" t="str">
        <f>IFERROR(VLOOKUP(Y83,'P1'!$B:$AP,41,FALSE),"")</f>
        <v/>
      </c>
      <c r="Z84" s="419" t="str">
        <f>IFERROR(VLOOKUP(Z83,'P1'!$B:$AP,41,FALSE),"")</f>
        <v/>
      </c>
      <c r="AA84" s="419" t="str">
        <f>IFERROR(VLOOKUP(AA83,'P1'!$B:$AP,41,FALSE),"")</f>
        <v/>
      </c>
      <c r="AB84" s="419" t="str">
        <f>IFERROR(VLOOKUP(AB83,'P1'!$B:$AP,41,FALSE),"")</f>
        <v/>
      </c>
      <c r="AC84" s="419" t="str">
        <f>IFERROR(VLOOKUP(AC83,'P1'!$B:$AP,41,FALSE),"")</f>
        <v/>
      </c>
      <c r="AD84" s="419" t="str">
        <f>IFERROR(VLOOKUP(AD83,'P1'!$B:$AP,41,FALSE),"")</f>
        <v/>
      </c>
      <c r="AE84" s="419" t="str">
        <f>IFERROR(VLOOKUP(AE83,'P1'!$B:$AP,41,FALSE),"")</f>
        <v/>
      </c>
      <c r="AF84" s="419" t="str">
        <f>IFERROR(VLOOKUP(AF83,'P1'!$B:$AP,41,FALSE),"")</f>
        <v/>
      </c>
      <c r="AG84" s="419" t="str">
        <f>IFERROR(VLOOKUP(AG83,'P1'!$B:$AP,41,FALSE),"")</f>
        <v/>
      </c>
      <c r="AH84" s="419" t="str">
        <f>IFERROR(VLOOKUP(AH83,'P1'!$B:$AP,41,FALSE),"")</f>
        <v/>
      </c>
      <c r="AI84" s="419" t="str">
        <f>IFERROR(VLOOKUP(AI83,'P1'!$B:$AP,41,FALSE),"")</f>
        <v/>
      </c>
      <c r="AJ84" s="419" t="str">
        <f>IFERROR(VLOOKUP(AJ83,'P1'!$B:$AP,41,FALSE),"")</f>
        <v/>
      </c>
      <c r="AK84" s="419" t="str">
        <f>IFERROR(VLOOKUP(AK83,'P1'!$B:$AP,41,FALSE),"")</f>
        <v/>
      </c>
      <c r="AL84" s="419" t="str">
        <f>IFERROR(VLOOKUP(AL83,'P1'!$B:$AP,41,FALSE),"")</f>
        <v/>
      </c>
      <c r="AM84" s="419" t="str">
        <f>IFERROR(VLOOKUP(AM83,'P1'!$B:$AP,41,FALSE),"")</f>
        <v/>
      </c>
      <c r="AN84" s="643"/>
      <c r="AO84" s="621"/>
      <c r="AP84" s="647"/>
      <c r="AQ84" s="648"/>
      <c r="AR84" s="621"/>
      <c r="AS84" s="621"/>
      <c r="AT84" s="623"/>
      <c r="AU84" s="417" t="str">
        <f>IFERROR(IF($D83="□",($AO83/$AK$6),($AO83/$AK$8)),"")</f>
        <v/>
      </c>
      <c r="AV84" s="417" t="str">
        <f>IFERROR(IF($D83="□",($AN83/$AO$6),($AN83/$AO$8)),"")</f>
        <v/>
      </c>
      <c r="AX84" s="417" t="s">
        <v>623</v>
      </c>
      <c r="AY84" s="417" t="s">
        <v>623</v>
      </c>
    </row>
    <row r="85" spans="1:51" s="393" customFormat="1" ht="12" customHeight="1">
      <c r="A85" s="626"/>
      <c r="B85" s="629"/>
      <c r="C85" s="632"/>
      <c r="D85" s="635"/>
      <c r="E85" s="414"/>
      <c r="F85" s="640"/>
      <c r="G85" s="641"/>
      <c r="H85" s="418" t="s">
        <v>470</v>
      </c>
      <c r="I85" s="419" t="str">
        <f>IFERROR(VLOOKUP(I83,'P1'!$B:$AP,31,FALSE),"")</f>
        <v/>
      </c>
      <c r="J85" s="419" t="str">
        <f>IFERROR(VLOOKUP(J83,'P1'!$B:$AP,31,FALSE),"")</f>
        <v/>
      </c>
      <c r="K85" s="419" t="str">
        <f>IFERROR(VLOOKUP(K83,'P1'!$B:$AP,31,FALSE),"")</f>
        <v/>
      </c>
      <c r="L85" s="419" t="str">
        <f>IFERROR(VLOOKUP(L83,'P1'!$B:$AP,31,FALSE),"")</f>
        <v/>
      </c>
      <c r="M85" s="419" t="str">
        <f>IFERROR(VLOOKUP(M83,'P1'!$B:$AP,31,FALSE),"")</f>
        <v/>
      </c>
      <c r="N85" s="419" t="str">
        <f>IFERROR(VLOOKUP(N83,'P1'!$B:$AP,31,FALSE),"")</f>
        <v/>
      </c>
      <c r="O85" s="419" t="str">
        <f>IFERROR(VLOOKUP(O83,'P1'!$B:$AP,31,FALSE),"")</f>
        <v/>
      </c>
      <c r="P85" s="419" t="str">
        <f>IFERROR(VLOOKUP(P83,'P1'!$B:$AP,31,FALSE),"")</f>
        <v/>
      </c>
      <c r="Q85" s="419" t="str">
        <f>IFERROR(VLOOKUP(Q83,'P1'!$B:$AP,31,FALSE),"")</f>
        <v/>
      </c>
      <c r="R85" s="419" t="str">
        <f>IFERROR(VLOOKUP(R83,'P1'!$B:$AP,31,FALSE),"")</f>
        <v/>
      </c>
      <c r="S85" s="419" t="str">
        <f>IFERROR(VLOOKUP(S83,'P1'!$B:$AP,31,FALSE),"")</f>
        <v/>
      </c>
      <c r="T85" s="419" t="str">
        <f>IFERROR(VLOOKUP(T83,'P1'!$B:$AP,31,FALSE),"")</f>
        <v/>
      </c>
      <c r="U85" s="419" t="str">
        <f>IFERROR(VLOOKUP(U83,'P1'!$B:$AP,31,FALSE),"")</f>
        <v/>
      </c>
      <c r="V85" s="419" t="str">
        <f>IFERROR(VLOOKUP(V83,'P1'!$B:$AP,31,FALSE),"")</f>
        <v/>
      </c>
      <c r="W85" s="419" t="str">
        <f>IFERROR(VLOOKUP(W83,'P1'!$B:$AP,31,FALSE),"")</f>
        <v/>
      </c>
      <c r="X85" s="419" t="str">
        <f>IFERROR(VLOOKUP(X83,'P1'!$B:$AP,31,FALSE),"")</f>
        <v/>
      </c>
      <c r="Y85" s="419" t="str">
        <f>IFERROR(VLOOKUP(Y83,'P1'!$B:$AP,31,FALSE),"")</f>
        <v/>
      </c>
      <c r="Z85" s="419" t="str">
        <f>IFERROR(VLOOKUP(Z83,'P1'!$B:$AP,31,FALSE),"")</f>
        <v/>
      </c>
      <c r="AA85" s="419" t="str">
        <f>IFERROR(VLOOKUP(AA83,'P1'!$B:$AP,31,FALSE),"")</f>
        <v/>
      </c>
      <c r="AB85" s="419" t="str">
        <f>IFERROR(VLOOKUP(AB83,'P1'!$B:$AP,31,FALSE),"")</f>
        <v/>
      </c>
      <c r="AC85" s="419" t="str">
        <f>IFERROR(VLOOKUP(AC83,'P1'!$B:$AP,31,FALSE),"")</f>
        <v/>
      </c>
      <c r="AD85" s="419" t="str">
        <f>IFERROR(VLOOKUP(AD83,'P1'!$B:$AP,31,FALSE),"")</f>
        <v/>
      </c>
      <c r="AE85" s="419" t="str">
        <f>IFERROR(VLOOKUP(AE83,'P1'!$B:$AP,31,FALSE),"")</f>
        <v/>
      </c>
      <c r="AF85" s="419" t="str">
        <f>IFERROR(VLOOKUP(AF83,'P1'!$B:$AP,31,FALSE),"")</f>
        <v/>
      </c>
      <c r="AG85" s="419" t="str">
        <f>IFERROR(VLOOKUP(AG83,'P1'!$B:$AP,31,FALSE),"")</f>
        <v/>
      </c>
      <c r="AH85" s="419" t="str">
        <f>IFERROR(VLOOKUP(AH83,'P1'!$B:$AP,31,FALSE),"")</f>
        <v/>
      </c>
      <c r="AI85" s="419" t="str">
        <f>IFERROR(VLOOKUP(AI83,'P1'!$B:$AP,31,FALSE),"")</f>
        <v/>
      </c>
      <c r="AJ85" s="419" t="str">
        <f>IFERROR(VLOOKUP(AJ83,'P1'!$B:$AP,31,FALSE),"")</f>
        <v/>
      </c>
      <c r="AK85" s="419" t="str">
        <f>IFERROR(VLOOKUP(AK83,'P1'!$B:$AP,31,FALSE),"")</f>
        <v/>
      </c>
      <c r="AL85" s="419" t="str">
        <f>IFERROR(VLOOKUP(AL83,'P1'!$B:$AP,31,FALSE),"")</f>
        <v/>
      </c>
      <c r="AM85" s="419" t="str">
        <f>IFERROR(VLOOKUP(AM83,'P1'!$B:$AP,31,FALSE),"")</f>
        <v/>
      </c>
      <c r="AN85" s="644"/>
      <c r="AO85" s="622"/>
      <c r="AP85" s="649"/>
      <c r="AQ85" s="650"/>
      <c r="AR85" s="622"/>
      <c r="AS85" s="622"/>
      <c r="AT85" s="623"/>
      <c r="AU85" s="420"/>
      <c r="AV85" s="420"/>
      <c r="AX85" s="420"/>
      <c r="AY85" s="420"/>
    </row>
    <row r="86" spans="1:51" s="393" customFormat="1" ht="12" customHeight="1">
      <c r="A86" s="624">
        <v>22</v>
      </c>
      <c r="B86" s="627"/>
      <c r="C86" s="630"/>
      <c r="D86" s="633" t="s">
        <v>463</v>
      </c>
      <c r="E86" s="410"/>
      <c r="F86" s="636"/>
      <c r="G86" s="637"/>
      <c r="H86" s="411" t="s">
        <v>464</v>
      </c>
      <c r="I86" s="412"/>
      <c r="J86" s="412"/>
      <c r="K86" s="412"/>
      <c r="L86" s="412"/>
      <c r="M86" s="412"/>
      <c r="N86" s="412"/>
      <c r="O86" s="412"/>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642">
        <f t="shared" ref="AN86" si="78">IF(LEFT($AN$1,6)="共同生活援助",SUM(I87:AM87),SUM(I87:AM88))</f>
        <v>0</v>
      </c>
      <c r="AO86" s="620">
        <f>IF($AN$3="４週",AN86/4,AN86/(DAY(EOMONTH($I$21,0))/7))</f>
        <v>0</v>
      </c>
      <c r="AP86" s="645"/>
      <c r="AQ86" s="646"/>
      <c r="AR86" s="620" t="str">
        <f t="shared" ref="AR86" si="79">IF($AN$3="４週",AU87,AV87)</f>
        <v/>
      </c>
      <c r="AS86" s="620"/>
      <c r="AT86" s="623"/>
      <c r="AU86" s="413" t="s">
        <v>465</v>
      </c>
      <c r="AV86" s="413" t="s">
        <v>466</v>
      </c>
      <c r="AX86" s="413" t="s">
        <v>467</v>
      </c>
      <c r="AY86" s="413" t="s">
        <v>468</v>
      </c>
    </row>
    <row r="87" spans="1:51" s="393" customFormat="1" ht="12" customHeight="1">
      <c r="A87" s="625"/>
      <c r="B87" s="628"/>
      <c r="C87" s="631"/>
      <c r="D87" s="634"/>
      <c r="E87" s="414"/>
      <c r="F87" s="638"/>
      <c r="G87" s="639"/>
      <c r="H87" s="415" t="s">
        <v>469</v>
      </c>
      <c r="I87" s="419" t="str">
        <f>IFERROR(VLOOKUP(I86,'P1'!$B:$AP,41,FALSE),"")</f>
        <v/>
      </c>
      <c r="J87" s="419" t="str">
        <f>IFERROR(VLOOKUP(J86,'P1'!$B:$AP,41,FALSE),"")</f>
        <v/>
      </c>
      <c r="K87" s="419" t="str">
        <f>IFERROR(VLOOKUP(K86,'P1'!$B:$AP,41,FALSE),"")</f>
        <v/>
      </c>
      <c r="L87" s="419" t="str">
        <f>IFERROR(VLOOKUP(L86,'P1'!$B:$AP,41,FALSE),"")</f>
        <v/>
      </c>
      <c r="M87" s="419" t="str">
        <f>IFERROR(VLOOKUP(M86,'P1'!$B:$AP,41,FALSE),"")</f>
        <v/>
      </c>
      <c r="N87" s="419" t="str">
        <f>IFERROR(VLOOKUP(N86,'P1'!$B:$AP,41,FALSE),"")</f>
        <v/>
      </c>
      <c r="O87" s="419" t="str">
        <f>IFERROR(VLOOKUP(O86,'P1'!$B:$AP,41,FALSE),"")</f>
        <v/>
      </c>
      <c r="P87" s="419" t="str">
        <f>IFERROR(VLOOKUP(P86,'P1'!$B:$AP,41,FALSE),"")</f>
        <v/>
      </c>
      <c r="Q87" s="419" t="str">
        <f>IFERROR(VLOOKUP(Q86,'P1'!$B:$AP,41,FALSE),"")</f>
        <v/>
      </c>
      <c r="R87" s="419" t="str">
        <f>IFERROR(VLOOKUP(R86,'P1'!$B:$AP,41,FALSE),"")</f>
        <v/>
      </c>
      <c r="S87" s="419" t="str">
        <f>IFERROR(VLOOKUP(S86,'P1'!$B:$AP,41,FALSE),"")</f>
        <v/>
      </c>
      <c r="T87" s="419" t="str">
        <f>IFERROR(VLOOKUP(T86,'P1'!$B:$AP,41,FALSE),"")</f>
        <v/>
      </c>
      <c r="U87" s="419" t="str">
        <f>IFERROR(VLOOKUP(U86,'P1'!$B:$AP,41,FALSE),"")</f>
        <v/>
      </c>
      <c r="V87" s="419" t="str">
        <f>IFERROR(VLOOKUP(V86,'P1'!$B:$AP,41,FALSE),"")</f>
        <v/>
      </c>
      <c r="W87" s="419" t="str">
        <f>IFERROR(VLOOKUP(W86,'P1'!$B:$AP,41,FALSE),"")</f>
        <v/>
      </c>
      <c r="X87" s="419" t="str">
        <f>IFERROR(VLOOKUP(X86,'P1'!$B:$AP,41,FALSE),"")</f>
        <v/>
      </c>
      <c r="Y87" s="419" t="str">
        <f>IFERROR(VLOOKUP(Y86,'P1'!$B:$AP,41,FALSE),"")</f>
        <v/>
      </c>
      <c r="Z87" s="419" t="str">
        <f>IFERROR(VLOOKUP(Z86,'P1'!$B:$AP,41,FALSE),"")</f>
        <v/>
      </c>
      <c r="AA87" s="419" t="str">
        <f>IFERROR(VLOOKUP(AA86,'P1'!$B:$AP,41,FALSE),"")</f>
        <v/>
      </c>
      <c r="AB87" s="419" t="str">
        <f>IFERROR(VLOOKUP(AB86,'P1'!$B:$AP,41,FALSE),"")</f>
        <v/>
      </c>
      <c r="AC87" s="419" t="str">
        <f>IFERROR(VLOOKUP(AC86,'P1'!$B:$AP,41,FALSE),"")</f>
        <v/>
      </c>
      <c r="AD87" s="419" t="str">
        <f>IFERROR(VLOOKUP(AD86,'P1'!$B:$AP,41,FALSE),"")</f>
        <v/>
      </c>
      <c r="AE87" s="419" t="str">
        <f>IFERROR(VLOOKUP(AE86,'P1'!$B:$AP,41,FALSE),"")</f>
        <v/>
      </c>
      <c r="AF87" s="419" t="str">
        <f>IFERROR(VLOOKUP(AF86,'P1'!$B:$AP,41,FALSE),"")</f>
        <v/>
      </c>
      <c r="AG87" s="419" t="str">
        <f>IFERROR(VLOOKUP(AG86,'P1'!$B:$AP,41,FALSE),"")</f>
        <v/>
      </c>
      <c r="AH87" s="419" t="str">
        <f>IFERROR(VLOOKUP(AH86,'P1'!$B:$AP,41,FALSE),"")</f>
        <v/>
      </c>
      <c r="AI87" s="419" t="str">
        <f>IFERROR(VLOOKUP(AI86,'P1'!$B:$AP,41,FALSE),"")</f>
        <v/>
      </c>
      <c r="AJ87" s="419" t="str">
        <f>IFERROR(VLOOKUP(AJ86,'P1'!$B:$AP,41,FALSE),"")</f>
        <v/>
      </c>
      <c r="AK87" s="419" t="str">
        <f>IFERROR(VLOOKUP(AK86,'P1'!$B:$AP,41,FALSE),"")</f>
        <v/>
      </c>
      <c r="AL87" s="419" t="str">
        <f>IFERROR(VLOOKUP(AL86,'P1'!$B:$AP,41,FALSE),"")</f>
        <v/>
      </c>
      <c r="AM87" s="419" t="str">
        <f>IFERROR(VLOOKUP(AM86,'P1'!$B:$AP,41,FALSE),"")</f>
        <v/>
      </c>
      <c r="AN87" s="643"/>
      <c r="AO87" s="621"/>
      <c r="AP87" s="647"/>
      <c r="AQ87" s="648"/>
      <c r="AR87" s="621"/>
      <c r="AS87" s="621"/>
      <c r="AT87" s="623"/>
      <c r="AU87" s="417" t="str">
        <f t="shared" ref="AU87" si="80">IFERROR(IF($D86="□",($AO86/$AK$6),($AO86/$AK$8)),"")</f>
        <v/>
      </c>
      <c r="AV87" s="417" t="str">
        <f t="shared" ref="AV87" si="81">IFERROR(IF($D86="□",($AN86/$AO$6),($AN86/$AO$8)),"")</f>
        <v/>
      </c>
      <c r="AX87" s="417" t="s">
        <v>623</v>
      </c>
      <c r="AY87" s="417" t="s">
        <v>623</v>
      </c>
    </row>
    <row r="88" spans="1:51" s="393" customFormat="1" ht="12" customHeight="1">
      <c r="A88" s="626"/>
      <c r="B88" s="629"/>
      <c r="C88" s="632"/>
      <c r="D88" s="635"/>
      <c r="E88" s="414"/>
      <c r="F88" s="640"/>
      <c r="G88" s="641"/>
      <c r="H88" s="418" t="s">
        <v>470</v>
      </c>
      <c r="I88" s="419" t="str">
        <f>IFERROR(VLOOKUP(I86,'P1'!$B:$AP,31,FALSE),"")</f>
        <v/>
      </c>
      <c r="J88" s="419" t="str">
        <f>IFERROR(VLOOKUP(J86,'P1'!$B:$AP,31,FALSE),"")</f>
        <v/>
      </c>
      <c r="K88" s="419" t="str">
        <f>IFERROR(VLOOKUP(K86,'P1'!$B:$AP,31,FALSE),"")</f>
        <v/>
      </c>
      <c r="L88" s="419" t="str">
        <f>IFERROR(VLOOKUP(L86,'P1'!$B:$AP,31,FALSE),"")</f>
        <v/>
      </c>
      <c r="M88" s="419" t="str">
        <f>IFERROR(VLOOKUP(M86,'P1'!$B:$AP,31,FALSE),"")</f>
        <v/>
      </c>
      <c r="N88" s="419" t="str">
        <f>IFERROR(VLOOKUP(N86,'P1'!$B:$AP,31,FALSE),"")</f>
        <v/>
      </c>
      <c r="O88" s="419" t="str">
        <f>IFERROR(VLOOKUP(O86,'P1'!$B:$AP,31,FALSE),"")</f>
        <v/>
      </c>
      <c r="P88" s="419" t="str">
        <f>IFERROR(VLOOKUP(P86,'P1'!$B:$AP,31,FALSE),"")</f>
        <v/>
      </c>
      <c r="Q88" s="419" t="str">
        <f>IFERROR(VLOOKUP(Q86,'P1'!$B:$AP,31,FALSE),"")</f>
        <v/>
      </c>
      <c r="R88" s="419" t="str">
        <f>IFERROR(VLOOKUP(R86,'P1'!$B:$AP,31,FALSE),"")</f>
        <v/>
      </c>
      <c r="S88" s="419" t="str">
        <f>IFERROR(VLOOKUP(S86,'P1'!$B:$AP,31,FALSE),"")</f>
        <v/>
      </c>
      <c r="T88" s="419" t="str">
        <f>IFERROR(VLOOKUP(T86,'P1'!$B:$AP,31,FALSE),"")</f>
        <v/>
      </c>
      <c r="U88" s="419" t="str">
        <f>IFERROR(VLOOKUP(U86,'P1'!$B:$AP,31,FALSE),"")</f>
        <v/>
      </c>
      <c r="V88" s="419" t="str">
        <f>IFERROR(VLOOKUP(V86,'P1'!$B:$AP,31,FALSE),"")</f>
        <v/>
      </c>
      <c r="W88" s="419" t="str">
        <f>IFERROR(VLOOKUP(W86,'P1'!$B:$AP,31,FALSE),"")</f>
        <v/>
      </c>
      <c r="X88" s="419" t="str">
        <f>IFERROR(VLOOKUP(X86,'P1'!$B:$AP,31,FALSE),"")</f>
        <v/>
      </c>
      <c r="Y88" s="419" t="str">
        <f>IFERROR(VLOOKUP(Y86,'P1'!$B:$AP,31,FALSE),"")</f>
        <v/>
      </c>
      <c r="Z88" s="419" t="str">
        <f>IFERROR(VLOOKUP(Z86,'P1'!$B:$AP,31,FALSE),"")</f>
        <v/>
      </c>
      <c r="AA88" s="419" t="str">
        <f>IFERROR(VLOOKUP(AA86,'P1'!$B:$AP,31,FALSE),"")</f>
        <v/>
      </c>
      <c r="AB88" s="419" t="str">
        <f>IFERROR(VLOOKUP(AB86,'P1'!$B:$AP,31,FALSE),"")</f>
        <v/>
      </c>
      <c r="AC88" s="419" t="str">
        <f>IFERROR(VLOOKUP(AC86,'P1'!$B:$AP,31,FALSE),"")</f>
        <v/>
      </c>
      <c r="AD88" s="419" t="str">
        <f>IFERROR(VLOOKUP(AD86,'P1'!$B:$AP,31,FALSE),"")</f>
        <v/>
      </c>
      <c r="AE88" s="419" t="str">
        <f>IFERROR(VLOOKUP(AE86,'P1'!$B:$AP,31,FALSE),"")</f>
        <v/>
      </c>
      <c r="AF88" s="419" t="str">
        <f>IFERROR(VLOOKUP(AF86,'P1'!$B:$AP,31,FALSE),"")</f>
        <v/>
      </c>
      <c r="AG88" s="419" t="str">
        <f>IFERROR(VLOOKUP(AG86,'P1'!$B:$AP,31,FALSE),"")</f>
        <v/>
      </c>
      <c r="AH88" s="419" t="str">
        <f>IFERROR(VLOOKUP(AH86,'P1'!$B:$AP,31,FALSE),"")</f>
        <v/>
      </c>
      <c r="AI88" s="419" t="str">
        <f>IFERROR(VLOOKUP(AI86,'P1'!$B:$AP,31,FALSE),"")</f>
        <v/>
      </c>
      <c r="AJ88" s="419" t="str">
        <f>IFERROR(VLOOKUP(AJ86,'P1'!$B:$AP,31,FALSE),"")</f>
        <v/>
      </c>
      <c r="AK88" s="419" t="str">
        <f>IFERROR(VLOOKUP(AK86,'P1'!$B:$AP,31,FALSE),"")</f>
        <v/>
      </c>
      <c r="AL88" s="419" t="str">
        <f>IFERROR(VLOOKUP(AL86,'P1'!$B:$AP,31,FALSE),"")</f>
        <v/>
      </c>
      <c r="AM88" s="419" t="str">
        <f>IFERROR(VLOOKUP(AM86,'P1'!$B:$AP,31,FALSE),"")</f>
        <v/>
      </c>
      <c r="AN88" s="644"/>
      <c r="AO88" s="622"/>
      <c r="AP88" s="649"/>
      <c r="AQ88" s="650"/>
      <c r="AR88" s="622"/>
      <c r="AS88" s="622"/>
      <c r="AT88" s="623"/>
      <c r="AU88" s="420"/>
      <c r="AV88" s="420"/>
      <c r="AX88" s="420"/>
      <c r="AY88" s="420"/>
    </row>
    <row r="89" spans="1:51" s="393" customFormat="1" ht="12" customHeight="1">
      <c r="A89" s="624">
        <v>23</v>
      </c>
      <c r="B89" s="627"/>
      <c r="C89" s="630"/>
      <c r="D89" s="633" t="s">
        <v>463</v>
      </c>
      <c r="E89" s="410"/>
      <c r="F89" s="636"/>
      <c r="G89" s="637"/>
      <c r="H89" s="411" t="s">
        <v>464</v>
      </c>
      <c r="I89" s="412"/>
      <c r="J89" s="412"/>
      <c r="K89" s="412"/>
      <c r="L89" s="412"/>
      <c r="M89" s="412"/>
      <c r="N89" s="412"/>
      <c r="O89" s="412"/>
      <c r="P89" s="412"/>
      <c r="Q89" s="412"/>
      <c r="R89" s="412"/>
      <c r="S89" s="412"/>
      <c r="T89" s="412"/>
      <c r="U89" s="412"/>
      <c r="V89" s="412"/>
      <c r="W89" s="412"/>
      <c r="X89" s="412"/>
      <c r="Y89" s="412"/>
      <c r="Z89" s="412"/>
      <c r="AA89" s="412"/>
      <c r="AB89" s="412"/>
      <c r="AC89" s="412"/>
      <c r="AD89" s="412"/>
      <c r="AE89" s="412"/>
      <c r="AF89" s="412"/>
      <c r="AG89" s="412"/>
      <c r="AH89" s="412"/>
      <c r="AI89" s="412"/>
      <c r="AJ89" s="412"/>
      <c r="AK89" s="412"/>
      <c r="AL89" s="412"/>
      <c r="AM89" s="412"/>
      <c r="AN89" s="642">
        <f t="shared" ref="AN89" si="82">IF(LEFT($AN$1,6)="共同生活援助",SUM(I90:AM90),SUM(I90:AM91))</f>
        <v>0</v>
      </c>
      <c r="AO89" s="620">
        <f>IF($AN$3="４週",AN89/4,AN89/(DAY(EOMONTH($I$21,0))/7))</f>
        <v>0</v>
      </c>
      <c r="AP89" s="645"/>
      <c r="AQ89" s="646"/>
      <c r="AR89" s="620" t="str">
        <f t="shared" ref="AR89" si="83">IF($AN$3="４週",AU90,AV90)</f>
        <v/>
      </c>
      <c r="AS89" s="620"/>
      <c r="AT89" s="623"/>
      <c r="AU89" s="413" t="s">
        <v>465</v>
      </c>
      <c r="AV89" s="413" t="s">
        <v>466</v>
      </c>
      <c r="AX89" s="413" t="s">
        <v>467</v>
      </c>
      <c r="AY89" s="413" t="s">
        <v>468</v>
      </c>
    </row>
    <row r="90" spans="1:51" s="393" customFormat="1" ht="12" customHeight="1">
      <c r="A90" s="625"/>
      <c r="B90" s="628"/>
      <c r="C90" s="631"/>
      <c r="D90" s="634"/>
      <c r="E90" s="414"/>
      <c r="F90" s="638"/>
      <c r="G90" s="639"/>
      <c r="H90" s="415" t="s">
        <v>469</v>
      </c>
      <c r="I90" s="419" t="str">
        <f>IFERROR(VLOOKUP(I89,'P1'!$B:$AP,41,FALSE),"")</f>
        <v/>
      </c>
      <c r="J90" s="419" t="str">
        <f>IFERROR(VLOOKUP(J89,'P1'!$B:$AP,41,FALSE),"")</f>
        <v/>
      </c>
      <c r="K90" s="419" t="str">
        <f>IFERROR(VLOOKUP(K89,'P1'!$B:$AP,41,FALSE),"")</f>
        <v/>
      </c>
      <c r="L90" s="419" t="str">
        <f>IFERROR(VLOOKUP(L89,'P1'!$B:$AP,41,FALSE),"")</f>
        <v/>
      </c>
      <c r="M90" s="419" t="str">
        <f>IFERROR(VLOOKUP(M89,'P1'!$B:$AP,41,FALSE),"")</f>
        <v/>
      </c>
      <c r="N90" s="419" t="str">
        <f>IFERROR(VLOOKUP(N89,'P1'!$B:$AP,41,FALSE),"")</f>
        <v/>
      </c>
      <c r="O90" s="419" t="str">
        <f>IFERROR(VLOOKUP(O89,'P1'!$B:$AP,41,FALSE),"")</f>
        <v/>
      </c>
      <c r="P90" s="419" t="str">
        <f>IFERROR(VLOOKUP(P89,'P1'!$B:$AP,41,FALSE),"")</f>
        <v/>
      </c>
      <c r="Q90" s="419" t="str">
        <f>IFERROR(VLOOKUP(Q89,'P1'!$B:$AP,41,FALSE),"")</f>
        <v/>
      </c>
      <c r="R90" s="419" t="str">
        <f>IFERROR(VLOOKUP(R89,'P1'!$B:$AP,41,FALSE),"")</f>
        <v/>
      </c>
      <c r="S90" s="419" t="str">
        <f>IFERROR(VLOOKUP(S89,'P1'!$B:$AP,41,FALSE),"")</f>
        <v/>
      </c>
      <c r="T90" s="419" t="str">
        <f>IFERROR(VLOOKUP(T89,'P1'!$B:$AP,41,FALSE),"")</f>
        <v/>
      </c>
      <c r="U90" s="419" t="str">
        <f>IFERROR(VLOOKUP(U89,'P1'!$B:$AP,41,FALSE),"")</f>
        <v/>
      </c>
      <c r="V90" s="419" t="str">
        <f>IFERROR(VLOOKUP(V89,'P1'!$B:$AP,41,FALSE),"")</f>
        <v/>
      </c>
      <c r="W90" s="419" t="str">
        <f>IFERROR(VLOOKUP(W89,'P1'!$B:$AP,41,FALSE),"")</f>
        <v/>
      </c>
      <c r="X90" s="419" t="str">
        <f>IFERROR(VLOOKUP(X89,'P1'!$B:$AP,41,FALSE),"")</f>
        <v/>
      </c>
      <c r="Y90" s="419" t="str">
        <f>IFERROR(VLOOKUP(Y89,'P1'!$B:$AP,41,FALSE),"")</f>
        <v/>
      </c>
      <c r="Z90" s="419" t="str">
        <f>IFERROR(VLOOKUP(Z89,'P1'!$B:$AP,41,FALSE),"")</f>
        <v/>
      </c>
      <c r="AA90" s="419" t="str">
        <f>IFERROR(VLOOKUP(AA89,'P1'!$B:$AP,41,FALSE),"")</f>
        <v/>
      </c>
      <c r="AB90" s="419" t="str">
        <f>IFERROR(VLOOKUP(AB89,'P1'!$B:$AP,41,FALSE),"")</f>
        <v/>
      </c>
      <c r="AC90" s="419" t="str">
        <f>IFERROR(VLOOKUP(AC89,'P1'!$B:$AP,41,FALSE),"")</f>
        <v/>
      </c>
      <c r="AD90" s="419" t="str">
        <f>IFERROR(VLOOKUP(AD89,'P1'!$B:$AP,41,FALSE),"")</f>
        <v/>
      </c>
      <c r="AE90" s="419" t="str">
        <f>IFERROR(VLOOKUP(AE89,'P1'!$B:$AP,41,FALSE),"")</f>
        <v/>
      </c>
      <c r="AF90" s="419" t="str">
        <f>IFERROR(VLOOKUP(AF89,'P1'!$B:$AP,41,FALSE),"")</f>
        <v/>
      </c>
      <c r="AG90" s="419" t="str">
        <f>IFERROR(VLOOKUP(AG89,'P1'!$B:$AP,41,FALSE),"")</f>
        <v/>
      </c>
      <c r="AH90" s="419" t="str">
        <f>IFERROR(VLOOKUP(AH89,'P1'!$B:$AP,41,FALSE),"")</f>
        <v/>
      </c>
      <c r="AI90" s="419" t="str">
        <f>IFERROR(VLOOKUP(AI89,'P1'!$B:$AP,41,FALSE),"")</f>
        <v/>
      </c>
      <c r="AJ90" s="419" t="str">
        <f>IFERROR(VLOOKUP(AJ89,'P1'!$B:$AP,41,FALSE),"")</f>
        <v/>
      </c>
      <c r="AK90" s="419" t="str">
        <f>IFERROR(VLOOKUP(AK89,'P1'!$B:$AP,41,FALSE),"")</f>
        <v/>
      </c>
      <c r="AL90" s="419" t="str">
        <f>IFERROR(VLOOKUP(AL89,'P1'!$B:$AP,41,FALSE),"")</f>
        <v/>
      </c>
      <c r="AM90" s="419" t="str">
        <f>IFERROR(VLOOKUP(AM89,'P1'!$B:$AP,41,FALSE),"")</f>
        <v/>
      </c>
      <c r="AN90" s="643"/>
      <c r="AO90" s="621"/>
      <c r="AP90" s="647"/>
      <c r="AQ90" s="648"/>
      <c r="AR90" s="621"/>
      <c r="AS90" s="621"/>
      <c r="AT90" s="623"/>
      <c r="AU90" s="417" t="str">
        <f t="shared" ref="AU90" si="84">IFERROR(IF($D89="□",($AO89/$AK$6),($AO89/$AK$8)),"")</f>
        <v/>
      </c>
      <c r="AV90" s="417" t="str">
        <f t="shared" ref="AV90" si="85">IFERROR(IF($D89="□",($AN89/$AO$6),($AN89/$AO$8)),"")</f>
        <v/>
      </c>
      <c r="AX90" s="417" t="s">
        <v>623</v>
      </c>
      <c r="AY90" s="417" t="s">
        <v>623</v>
      </c>
    </row>
    <row r="91" spans="1:51" s="393" customFormat="1" ht="12" customHeight="1">
      <c r="A91" s="626"/>
      <c r="B91" s="629"/>
      <c r="C91" s="632"/>
      <c r="D91" s="635"/>
      <c r="E91" s="414"/>
      <c r="F91" s="640"/>
      <c r="G91" s="641"/>
      <c r="H91" s="418" t="s">
        <v>470</v>
      </c>
      <c r="I91" s="419" t="str">
        <f>IFERROR(VLOOKUP(I89,'P1'!$B:$AP,31,FALSE),"")</f>
        <v/>
      </c>
      <c r="J91" s="419" t="str">
        <f>IFERROR(VLOOKUP(J89,'P1'!$B:$AP,31,FALSE),"")</f>
        <v/>
      </c>
      <c r="K91" s="419" t="str">
        <f>IFERROR(VLOOKUP(K89,'P1'!$B:$AP,31,FALSE),"")</f>
        <v/>
      </c>
      <c r="L91" s="419" t="str">
        <f>IFERROR(VLOOKUP(L89,'P1'!$B:$AP,31,FALSE),"")</f>
        <v/>
      </c>
      <c r="M91" s="419" t="str">
        <f>IFERROR(VLOOKUP(M89,'P1'!$B:$AP,31,FALSE),"")</f>
        <v/>
      </c>
      <c r="N91" s="419" t="str">
        <f>IFERROR(VLOOKUP(N89,'P1'!$B:$AP,31,FALSE),"")</f>
        <v/>
      </c>
      <c r="O91" s="419" t="str">
        <f>IFERROR(VLOOKUP(O89,'P1'!$B:$AP,31,FALSE),"")</f>
        <v/>
      </c>
      <c r="P91" s="419" t="str">
        <f>IFERROR(VLOOKUP(P89,'P1'!$B:$AP,31,FALSE),"")</f>
        <v/>
      </c>
      <c r="Q91" s="419" t="str">
        <f>IFERROR(VLOOKUP(Q89,'P1'!$B:$AP,31,FALSE),"")</f>
        <v/>
      </c>
      <c r="R91" s="419" t="str">
        <f>IFERROR(VLOOKUP(R89,'P1'!$B:$AP,31,FALSE),"")</f>
        <v/>
      </c>
      <c r="S91" s="419" t="str">
        <f>IFERROR(VLOOKUP(S89,'P1'!$B:$AP,31,FALSE),"")</f>
        <v/>
      </c>
      <c r="T91" s="419" t="str">
        <f>IFERROR(VLOOKUP(T89,'P1'!$B:$AP,31,FALSE),"")</f>
        <v/>
      </c>
      <c r="U91" s="419" t="str">
        <f>IFERROR(VLOOKUP(U89,'P1'!$B:$AP,31,FALSE),"")</f>
        <v/>
      </c>
      <c r="V91" s="419" t="str">
        <f>IFERROR(VLOOKUP(V89,'P1'!$B:$AP,31,FALSE),"")</f>
        <v/>
      </c>
      <c r="W91" s="419" t="str">
        <f>IFERROR(VLOOKUP(W89,'P1'!$B:$AP,31,FALSE),"")</f>
        <v/>
      </c>
      <c r="X91" s="419" t="str">
        <f>IFERROR(VLOOKUP(X89,'P1'!$B:$AP,31,FALSE),"")</f>
        <v/>
      </c>
      <c r="Y91" s="419" t="str">
        <f>IFERROR(VLOOKUP(Y89,'P1'!$B:$AP,31,FALSE),"")</f>
        <v/>
      </c>
      <c r="Z91" s="419" t="str">
        <f>IFERROR(VLOOKUP(Z89,'P1'!$B:$AP,31,FALSE),"")</f>
        <v/>
      </c>
      <c r="AA91" s="419" t="str">
        <f>IFERROR(VLOOKUP(AA89,'P1'!$B:$AP,31,FALSE),"")</f>
        <v/>
      </c>
      <c r="AB91" s="419" t="str">
        <f>IFERROR(VLOOKUP(AB89,'P1'!$B:$AP,31,FALSE),"")</f>
        <v/>
      </c>
      <c r="AC91" s="419" t="str">
        <f>IFERROR(VLOOKUP(AC89,'P1'!$B:$AP,31,FALSE),"")</f>
        <v/>
      </c>
      <c r="AD91" s="419" t="str">
        <f>IFERROR(VLOOKUP(AD89,'P1'!$B:$AP,31,FALSE),"")</f>
        <v/>
      </c>
      <c r="AE91" s="419" t="str">
        <f>IFERROR(VLOOKUP(AE89,'P1'!$B:$AP,31,FALSE),"")</f>
        <v/>
      </c>
      <c r="AF91" s="419" t="str">
        <f>IFERROR(VLOOKUP(AF89,'P1'!$B:$AP,31,FALSE),"")</f>
        <v/>
      </c>
      <c r="AG91" s="419" t="str">
        <f>IFERROR(VLOOKUP(AG89,'P1'!$B:$AP,31,FALSE),"")</f>
        <v/>
      </c>
      <c r="AH91" s="419" t="str">
        <f>IFERROR(VLOOKUP(AH89,'P1'!$B:$AP,31,FALSE),"")</f>
        <v/>
      </c>
      <c r="AI91" s="419" t="str">
        <f>IFERROR(VLOOKUP(AI89,'P1'!$B:$AP,31,FALSE),"")</f>
        <v/>
      </c>
      <c r="AJ91" s="419" t="str">
        <f>IFERROR(VLOOKUP(AJ89,'P1'!$B:$AP,31,FALSE),"")</f>
        <v/>
      </c>
      <c r="AK91" s="419" t="str">
        <f>IFERROR(VLOOKUP(AK89,'P1'!$B:$AP,31,FALSE),"")</f>
        <v/>
      </c>
      <c r="AL91" s="419" t="str">
        <f>IFERROR(VLOOKUP(AL89,'P1'!$B:$AP,31,FALSE),"")</f>
        <v/>
      </c>
      <c r="AM91" s="419" t="str">
        <f>IFERROR(VLOOKUP(AM89,'P1'!$B:$AP,31,FALSE),"")</f>
        <v/>
      </c>
      <c r="AN91" s="644"/>
      <c r="AO91" s="622"/>
      <c r="AP91" s="649"/>
      <c r="AQ91" s="650"/>
      <c r="AR91" s="622"/>
      <c r="AS91" s="622"/>
      <c r="AT91" s="623"/>
      <c r="AU91" s="420"/>
      <c r="AV91" s="420"/>
      <c r="AX91" s="420"/>
      <c r="AY91" s="420"/>
    </row>
    <row r="92" spans="1:51" s="393" customFormat="1" ht="12" customHeight="1">
      <c r="A92" s="624">
        <v>24</v>
      </c>
      <c r="B92" s="627"/>
      <c r="C92" s="630"/>
      <c r="D92" s="633" t="s">
        <v>463</v>
      </c>
      <c r="E92" s="410"/>
      <c r="F92" s="636"/>
      <c r="G92" s="637"/>
      <c r="H92" s="411" t="s">
        <v>464</v>
      </c>
      <c r="I92" s="412"/>
      <c r="J92" s="412"/>
      <c r="K92" s="412"/>
      <c r="L92" s="412"/>
      <c r="M92" s="412"/>
      <c r="N92" s="412"/>
      <c r="O92" s="412"/>
      <c r="P92" s="412"/>
      <c r="Q92" s="412"/>
      <c r="R92" s="412"/>
      <c r="S92" s="412"/>
      <c r="T92" s="412"/>
      <c r="U92" s="412"/>
      <c r="V92" s="412"/>
      <c r="W92" s="412"/>
      <c r="X92" s="412"/>
      <c r="Y92" s="412"/>
      <c r="Z92" s="412"/>
      <c r="AA92" s="412"/>
      <c r="AB92" s="412"/>
      <c r="AC92" s="412"/>
      <c r="AD92" s="412"/>
      <c r="AE92" s="412"/>
      <c r="AF92" s="412"/>
      <c r="AG92" s="412"/>
      <c r="AH92" s="412"/>
      <c r="AI92" s="412"/>
      <c r="AJ92" s="412"/>
      <c r="AK92" s="412"/>
      <c r="AL92" s="412"/>
      <c r="AM92" s="412"/>
      <c r="AN92" s="642">
        <f t="shared" ref="AN92" si="86">IF(LEFT($AN$1,6)="共同生活援助",SUM(I93:AM93),SUM(I93:AM94))</f>
        <v>0</v>
      </c>
      <c r="AO92" s="620">
        <f>IF($AN$3="４週",AN92/4,AN92/(DAY(EOMONTH($I$21,0))/7))</f>
        <v>0</v>
      </c>
      <c r="AP92" s="645"/>
      <c r="AQ92" s="646"/>
      <c r="AR92" s="620" t="str">
        <f t="shared" ref="AR92" si="87">IF($AN$3="４週",AU93,AV93)</f>
        <v/>
      </c>
      <c r="AS92" s="620"/>
      <c r="AT92" s="623"/>
      <c r="AU92" s="413" t="s">
        <v>465</v>
      </c>
      <c r="AV92" s="413" t="s">
        <v>466</v>
      </c>
      <c r="AX92" s="413" t="s">
        <v>467</v>
      </c>
      <c r="AY92" s="413" t="s">
        <v>468</v>
      </c>
    </row>
    <row r="93" spans="1:51" s="393" customFormat="1" ht="12" customHeight="1">
      <c r="A93" s="625"/>
      <c r="B93" s="628"/>
      <c r="C93" s="631"/>
      <c r="D93" s="634"/>
      <c r="E93" s="414"/>
      <c r="F93" s="638"/>
      <c r="G93" s="639"/>
      <c r="H93" s="415" t="s">
        <v>469</v>
      </c>
      <c r="I93" s="419" t="str">
        <f>IFERROR(VLOOKUP(I92,'P1'!$B:$AP,41,FALSE),"")</f>
        <v/>
      </c>
      <c r="J93" s="421" t="str">
        <f>IFERROR(VLOOKUP(J92,'P1'!$B:$AP,41,FALSE),"")</f>
        <v/>
      </c>
      <c r="K93" s="419" t="str">
        <f>IFERROR(VLOOKUP(K92,'P1'!$B:$AP,41,FALSE),"")</f>
        <v/>
      </c>
      <c r="L93" s="419" t="str">
        <f>IFERROR(VLOOKUP(L92,'P1'!$B:$AP,41,FALSE),"")</f>
        <v/>
      </c>
      <c r="M93" s="419" t="str">
        <f>IFERROR(VLOOKUP(M92,'P1'!$B:$AP,41,FALSE),"")</f>
        <v/>
      </c>
      <c r="N93" s="419" t="str">
        <f>IFERROR(VLOOKUP(N92,'P1'!$B:$AP,41,FALSE),"")</f>
        <v/>
      </c>
      <c r="O93" s="419" t="str">
        <f>IFERROR(VLOOKUP(O92,'P1'!$B:$AP,41,FALSE),"")</f>
        <v/>
      </c>
      <c r="P93" s="419" t="str">
        <f>IFERROR(VLOOKUP(P92,'P1'!$B:$AP,41,FALSE),"")</f>
        <v/>
      </c>
      <c r="Q93" s="419" t="str">
        <f>IFERROR(VLOOKUP(Q92,'P1'!$B:$AP,41,FALSE),"")</f>
        <v/>
      </c>
      <c r="R93" s="419" t="str">
        <f>IFERROR(VLOOKUP(R92,'P1'!$B:$AP,41,FALSE),"")</f>
        <v/>
      </c>
      <c r="S93" s="419" t="str">
        <f>IFERROR(VLOOKUP(S92,'P1'!$B:$AP,41,FALSE),"")</f>
        <v/>
      </c>
      <c r="T93" s="419" t="str">
        <f>IFERROR(VLOOKUP(T92,'P1'!$B:$AP,41,FALSE),"")</f>
        <v/>
      </c>
      <c r="U93" s="419" t="str">
        <f>IFERROR(VLOOKUP(U92,'P1'!$B:$AP,41,FALSE),"")</f>
        <v/>
      </c>
      <c r="V93" s="419" t="str">
        <f>IFERROR(VLOOKUP(V92,'P1'!$B:$AP,41,FALSE),"")</f>
        <v/>
      </c>
      <c r="W93" s="419" t="str">
        <f>IFERROR(VLOOKUP(W92,'P1'!$B:$AP,41,FALSE),"")</f>
        <v/>
      </c>
      <c r="X93" s="419" t="str">
        <f>IFERROR(VLOOKUP(X92,'P1'!$B:$AP,41,FALSE),"")</f>
        <v/>
      </c>
      <c r="Y93" s="419" t="str">
        <f>IFERROR(VLOOKUP(Y92,'P1'!$B:$AP,41,FALSE),"")</f>
        <v/>
      </c>
      <c r="Z93" s="419" t="str">
        <f>IFERROR(VLOOKUP(Z92,'P1'!$B:$AP,41,FALSE),"")</f>
        <v/>
      </c>
      <c r="AA93" s="419" t="str">
        <f>IFERROR(VLOOKUP(AA92,'P1'!$B:$AP,41,FALSE),"")</f>
        <v/>
      </c>
      <c r="AB93" s="419" t="str">
        <f>IFERROR(VLOOKUP(AB92,'P1'!$B:$AP,41,FALSE),"")</f>
        <v/>
      </c>
      <c r="AC93" s="419" t="str">
        <f>IFERROR(VLOOKUP(AC92,'P1'!$B:$AP,41,FALSE),"")</f>
        <v/>
      </c>
      <c r="AD93" s="419" t="str">
        <f>IFERROR(VLOOKUP(AD92,'P1'!$B:$AP,41,FALSE),"")</f>
        <v/>
      </c>
      <c r="AE93" s="419" t="str">
        <f>IFERROR(VLOOKUP(AE92,'P1'!$B:$AP,41,FALSE),"")</f>
        <v/>
      </c>
      <c r="AF93" s="419" t="str">
        <f>IFERROR(VLOOKUP(AF92,'P1'!$B:$AP,41,FALSE),"")</f>
        <v/>
      </c>
      <c r="AG93" s="419" t="str">
        <f>IFERROR(VLOOKUP(AG92,'P1'!$B:$AP,41,FALSE),"")</f>
        <v/>
      </c>
      <c r="AH93" s="419" t="str">
        <f>IFERROR(VLOOKUP(AH92,'P1'!$B:$AP,41,FALSE),"")</f>
        <v/>
      </c>
      <c r="AI93" s="419" t="str">
        <f>IFERROR(VLOOKUP(AI92,'P1'!$B:$AP,41,FALSE),"")</f>
        <v/>
      </c>
      <c r="AJ93" s="419" t="str">
        <f>IFERROR(VLOOKUP(AJ92,'P1'!$B:$AP,41,FALSE),"")</f>
        <v/>
      </c>
      <c r="AK93" s="419" t="str">
        <f>IFERROR(VLOOKUP(AK92,'P1'!$B:$AP,41,FALSE),"")</f>
        <v/>
      </c>
      <c r="AL93" s="419" t="str">
        <f>IFERROR(VLOOKUP(AL92,'P1'!$B:$AP,41,FALSE),"")</f>
        <v/>
      </c>
      <c r="AM93" s="419" t="str">
        <f>IFERROR(VLOOKUP(AM92,'P1'!$B:$AP,41,FALSE),"")</f>
        <v/>
      </c>
      <c r="AN93" s="643"/>
      <c r="AO93" s="621"/>
      <c r="AP93" s="647"/>
      <c r="AQ93" s="648"/>
      <c r="AR93" s="621"/>
      <c r="AS93" s="621"/>
      <c r="AT93" s="623"/>
      <c r="AU93" s="417" t="str">
        <f t="shared" ref="AU93" si="88">IFERROR(IF($D92="□",($AO92/$AK$6),($AO92/$AK$8)),"")</f>
        <v/>
      </c>
      <c r="AV93" s="417" t="str">
        <f t="shared" ref="AV93" si="89">IFERROR(IF($D92="□",($AN92/$AO$6),($AN92/$AO$8)),"")</f>
        <v/>
      </c>
      <c r="AX93" s="417" t="s">
        <v>623</v>
      </c>
      <c r="AY93" s="417" t="s">
        <v>623</v>
      </c>
    </row>
    <row r="94" spans="1:51" s="393" customFormat="1" ht="12" customHeight="1">
      <c r="A94" s="626"/>
      <c r="B94" s="629"/>
      <c r="C94" s="632"/>
      <c r="D94" s="635"/>
      <c r="E94" s="414"/>
      <c r="F94" s="640"/>
      <c r="G94" s="641"/>
      <c r="H94" s="418" t="s">
        <v>470</v>
      </c>
      <c r="I94" s="419" t="str">
        <f>IFERROR(VLOOKUP(I92,'P1'!$B:$AP,31,FALSE),"")</f>
        <v/>
      </c>
      <c r="J94" s="419" t="str">
        <f>IFERROR(VLOOKUP(J92,'P1'!$B:$AP,31,FALSE),"")</f>
        <v/>
      </c>
      <c r="K94" s="419" t="str">
        <f>IFERROR(VLOOKUP(K92,'P1'!$B:$AP,31,FALSE),"")</f>
        <v/>
      </c>
      <c r="L94" s="419" t="str">
        <f>IFERROR(VLOOKUP(L92,'P1'!$B:$AP,31,FALSE),"")</f>
        <v/>
      </c>
      <c r="M94" s="419" t="str">
        <f>IFERROR(VLOOKUP(M92,'P1'!$B:$AP,31,FALSE),"")</f>
        <v/>
      </c>
      <c r="N94" s="419" t="str">
        <f>IFERROR(VLOOKUP(N92,'P1'!$B:$AP,31,FALSE),"")</f>
        <v/>
      </c>
      <c r="O94" s="419" t="str">
        <f>IFERROR(VLOOKUP(O92,'P1'!$B:$AP,31,FALSE),"")</f>
        <v/>
      </c>
      <c r="P94" s="419" t="str">
        <f>IFERROR(VLOOKUP(P92,'P1'!$B:$AP,31,FALSE),"")</f>
        <v/>
      </c>
      <c r="Q94" s="419" t="str">
        <f>IFERROR(VLOOKUP(Q92,'P1'!$B:$AP,31,FALSE),"")</f>
        <v/>
      </c>
      <c r="R94" s="419" t="str">
        <f>IFERROR(VLOOKUP(R92,'P1'!$B:$AP,31,FALSE),"")</f>
        <v/>
      </c>
      <c r="S94" s="419" t="str">
        <f>IFERROR(VLOOKUP(S92,'P1'!$B:$AP,31,FALSE),"")</f>
        <v/>
      </c>
      <c r="T94" s="419" t="str">
        <f>IFERROR(VLOOKUP(T92,'P1'!$B:$AP,31,FALSE),"")</f>
        <v/>
      </c>
      <c r="U94" s="419" t="str">
        <f>IFERROR(VLOOKUP(U92,'P1'!$B:$AP,31,FALSE),"")</f>
        <v/>
      </c>
      <c r="V94" s="419" t="str">
        <f>IFERROR(VLOOKUP(V92,'P1'!$B:$AP,31,FALSE),"")</f>
        <v/>
      </c>
      <c r="W94" s="419" t="str">
        <f>IFERROR(VLOOKUP(W92,'P1'!$B:$AP,31,FALSE),"")</f>
        <v/>
      </c>
      <c r="X94" s="419" t="str">
        <f>IFERROR(VLOOKUP(X92,'P1'!$B:$AP,31,FALSE),"")</f>
        <v/>
      </c>
      <c r="Y94" s="419" t="str">
        <f>IFERROR(VLOOKUP(Y92,'P1'!$B:$AP,31,FALSE),"")</f>
        <v/>
      </c>
      <c r="Z94" s="419" t="str">
        <f>IFERROR(VLOOKUP(Z92,'P1'!$B:$AP,31,FALSE),"")</f>
        <v/>
      </c>
      <c r="AA94" s="419" t="str">
        <f>IFERROR(VLOOKUP(AA92,'P1'!$B:$AP,31,FALSE),"")</f>
        <v/>
      </c>
      <c r="AB94" s="419" t="str">
        <f>IFERROR(VLOOKUP(AB92,'P1'!$B:$AP,31,FALSE),"")</f>
        <v/>
      </c>
      <c r="AC94" s="419" t="str">
        <f>IFERROR(VLOOKUP(AC92,'P1'!$B:$AP,31,FALSE),"")</f>
        <v/>
      </c>
      <c r="AD94" s="419" t="str">
        <f>IFERROR(VLOOKUP(AD92,'P1'!$B:$AP,31,FALSE),"")</f>
        <v/>
      </c>
      <c r="AE94" s="419" t="str">
        <f>IFERROR(VLOOKUP(AE92,'P1'!$B:$AP,31,FALSE),"")</f>
        <v/>
      </c>
      <c r="AF94" s="419" t="str">
        <f>IFERROR(VLOOKUP(AF92,'P1'!$B:$AP,31,FALSE),"")</f>
        <v/>
      </c>
      <c r="AG94" s="419" t="str">
        <f>IFERROR(VLOOKUP(AG92,'P1'!$B:$AP,31,FALSE),"")</f>
        <v/>
      </c>
      <c r="AH94" s="419" t="str">
        <f>IFERROR(VLOOKUP(AH92,'P1'!$B:$AP,31,FALSE),"")</f>
        <v/>
      </c>
      <c r="AI94" s="419" t="str">
        <f>IFERROR(VLOOKUP(AI92,'P1'!$B:$AP,31,FALSE),"")</f>
        <v/>
      </c>
      <c r="AJ94" s="419" t="str">
        <f>IFERROR(VLOOKUP(AJ92,'P1'!$B:$AP,31,FALSE),"")</f>
        <v/>
      </c>
      <c r="AK94" s="419" t="str">
        <f>IFERROR(VLOOKUP(AK92,'P1'!$B:$AP,31,FALSE),"")</f>
        <v/>
      </c>
      <c r="AL94" s="419" t="str">
        <f>IFERROR(VLOOKUP(AL92,'P1'!$B:$AP,31,FALSE),"")</f>
        <v/>
      </c>
      <c r="AM94" s="419" t="str">
        <f>IFERROR(VLOOKUP(AM92,'P1'!$B:$AP,31,FALSE),"")</f>
        <v/>
      </c>
      <c r="AN94" s="644"/>
      <c r="AO94" s="622"/>
      <c r="AP94" s="649"/>
      <c r="AQ94" s="650"/>
      <c r="AR94" s="622"/>
      <c r="AS94" s="622"/>
      <c r="AT94" s="623"/>
      <c r="AU94" s="420"/>
      <c r="AV94" s="420"/>
      <c r="AX94" s="420"/>
      <c r="AY94" s="420"/>
    </row>
    <row r="95" spans="1:51" s="393" customFormat="1" ht="12" customHeight="1">
      <c r="A95" s="624">
        <v>25</v>
      </c>
      <c r="B95" s="627"/>
      <c r="C95" s="630"/>
      <c r="D95" s="633" t="s">
        <v>463</v>
      </c>
      <c r="E95" s="410"/>
      <c r="F95" s="636"/>
      <c r="G95" s="637"/>
      <c r="H95" s="411" t="s">
        <v>464</v>
      </c>
      <c r="I95" s="412"/>
      <c r="J95" s="412"/>
      <c r="K95" s="412"/>
      <c r="L95" s="412"/>
      <c r="M95" s="412"/>
      <c r="N95" s="412"/>
      <c r="O95" s="412"/>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642">
        <f t="shared" ref="AN95" si="90">IF(LEFT($AN$1,6)="共同生活援助",SUM(I96:AM96),SUM(I96:AM97))</f>
        <v>0</v>
      </c>
      <c r="AO95" s="620">
        <f>IF($AN$3="４週",AN95/4,AN95/(DAY(EOMONTH($I$21,0))/7))</f>
        <v>0</v>
      </c>
      <c r="AP95" s="645"/>
      <c r="AQ95" s="646"/>
      <c r="AR95" s="620" t="str">
        <f t="shared" ref="AR95" si="91">IF($AN$3="４週",AU96,AV96)</f>
        <v/>
      </c>
      <c r="AS95" s="620"/>
      <c r="AT95" s="623"/>
      <c r="AU95" s="413" t="s">
        <v>465</v>
      </c>
      <c r="AV95" s="413" t="s">
        <v>466</v>
      </c>
      <c r="AX95" s="413" t="s">
        <v>467</v>
      </c>
      <c r="AY95" s="413" t="s">
        <v>468</v>
      </c>
    </row>
    <row r="96" spans="1:51" s="393" customFormat="1" ht="12" customHeight="1">
      <c r="A96" s="625"/>
      <c r="B96" s="628"/>
      <c r="C96" s="631"/>
      <c r="D96" s="634"/>
      <c r="E96" s="414"/>
      <c r="F96" s="638"/>
      <c r="G96" s="639"/>
      <c r="H96" s="415" t="s">
        <v>469</v>
      </c>
      <c r="I96" s="419" t="str">
        <f>IFERROR(VLOOKUP(I95,'P1'!$B:$AP,41,FALSE),"")</f>
        <v/>
      </c>
      <c r="J96" s="419" t="str">
        <f>IFERROR(VLOOKUP(J95,'P1'!$B:$AP,41,FALSE),"")</f>
        <v/>
      </c>
      <c r="K96" s="419" t="str">
        <f>IFERROR(VLOOKUP(K95,'P1'!$B:$AP,41,FALSE),"")</f>
        <v/>
      </c>
      <c r="L96" s="419" t="str">
        <f>IFERROR(VLOOKUP(L95,'P1'!$B:$AP,41,FALSE),"")</f>
        <v/>
      </c>
      <c r="M96" s="419" t="str">
        <f>IFERROR(VLOOKUP(M95,'P1'!$B:$AP,41,FALSE),"")</f>
        <v/>
      </c>
      <c r="N96" s="419" t="str">
        <f>IFERROR(VLOOKUP(N95,'P1'!$B:$AP,41,FALSE),"")</f>
        <v/>
      </c>
      <c r="O96" s="419" t="str">
        <f>IFERROR(VLOOKUP(O95,'P1'!$B:$AP,41,FALSE),"")</f>
        <v/>
      </c>
      <c r="P96" s="419" t="str">
        <f>IFERROR(VLOOKUP(P95,'P1'!$B:$AP,41,FALSE),"")</f>
        <v/>
      </c>
      <c r="Q96" s="419" t="str">
        <f>IFERROR(VLOOKUP(Q95,'P1'!$B:$AP,41,FALSE),"")</f>
        <v/>
      </c>
      <c r="R96" s="419" t="str">
        <f>IFERROR(VLOOKUP(R95,'P1'!$B:$AP,41,FALSE),"")</f>
        <v/>
      </c>
      <c r="S96" s="419" t="str">
        <f>IFERROR(VLOOKUP(S95,'P1'!$B:$AP,41,FALSE),"")</f>
        <v/>
      </c>
      <c r="T96" s="419" t="str">
        <f>IFERROR(VLOOKUP(T95,'P1'!$B:$AP,41,FALSE),"")</f>
        <v/>
      </c>
      <c r="U96" s="419" t="str">
        <f>IFERROR(VLOOKUP(U95,'P1'!$B:$AP,41,FALSE),"")</f>
        <v/>
      </c>
      <c r="V96" s="419" t="str">
        <f>IFERROR(VLOOKUP(V95,'P1'!$B:$AP,41,FALSE),"")</f>
        <v/>
      </c>
      <c r="W96" s="419" t="str">
        <f>IFERROR(VLOOKUP(W95,'P1'!$B:$AP,41,FALSE),"")</f>
        <v/>
      </c>
      <c r="X96" s="419" t="str">
        <f>IFERROR(VLOOKUP(X95,'P1'!$B:$AP,41,FALSE),"")</f>
        <v/>
      </c>
      <c r="Y96" s="419" t="str">
        <f>IFERROR(VLOOKUP(Y95,'P1'!$B:$AP,41,FALSE),"")</f>
        <v/>
      </c>
      <c r="Z96" s="419" t="str">
        <f>IFERROR(VLOOKUP(Z95,'P1'!$B:$AP,41,FALSE),"")</f>
        <v/>
      </c>
      <c r="AA96" s="419" t="str">
        <f>IFERROR(VLOOKUP(AA95,'P1'!$B:$AP,41,FALSE),"")</f>
        <v/>
      </c>
      <c r="AB96" s="419" t="str">
        <f>IFERROR(VLOOKUP(AB95,'P1'!$B:$AP,41,FALSE),"")</f>
        <v/>
      </c>
      <c r="AC96" s="419" t="str">
        <f>IFERROR(VLOOKUP(AC95,'P1'!$B:$AP,41,FALSE),"")</f>
        <v/>
      </c>
      <c r="AD96" s="419" t="str">
        <f>IFERROR(VLOOKUP(AD95,'P1'!$B:$AP,41,FALSE),"")</f>
        <v/>
      </c>
      <c r="AE96" s="419" t="str">
        <f>IFERROR(VLOOKUP(AE95,'P1'!$B:$AP,41,FALSE),"")</f>
        <v/>
      </c>
      <c r="AF96" s="419" t="str">
        <f>IFERROR(VLOOKUP(AF95,'P1'!$B:$AP,41,FALSE),"")</f>
        <v/>
      </c>
      <c r="AG96" s="419" t="str">
        <f>IFERROR(VLOOKUP(AG95,'P1'!$B:$AP,41,FALSE),"")</f>
        <v/>
      </c>
      <c r="AH96" s="419" t="str">
        <f>IFERROR(VLOOKUP(AH95,'P1'!$B:$AP,41,FALSE),"")</f>
        <v/>
      </c>
      <c r="AI96" s="419" t="str">
        <f>IFERROR(VLOOKUP(AI95,'P1'!$B:$AP,41,FALSE),"")</f>
        <v/>
      </c>
      <c r="AJ96" s="419" t="str">
        <f>IFERROR(VLOOKUP(AJ95,'P1'!$B:$AP,41,FALSE),"")</f>
        <v/>
      </c>
      <c r="AK96" s="419" t="str">
        <f>IFERROR(VLOOKUP(AK95,'P1'!$B:$AP,41,FALSE),"")</f>
        <v/>
      </c>
      <c r="AL96" s="419" t="str">
        <f>IFERROR(VLOOKUP(AL95,'P1'!$B:$AP,41,FALSE),"")</f>
        <v/>
      </c>
      <c r="AM96" s="419" t="str">
        <f>IFERROR(VLOOKUP(AM95,'P1'!$B:$AP,41,FALSE),"")</f>
        <v/>
      </c>
      <c r="AN96" s="643"/>
      <c r="AO96" s="621"/>
      <c r="AP96" s="647"/>
      <c r="AQ96" s="648"/>
      <c r="AR96" s="621"/>
      <c r="AS96" s="621"/>
      <c r="AT96" s="623"/>
      <c r="AU96" s="417" t="str">
        <f t="shared" ref="AU96" si="92">IFERROR(IF($D95="□",($AO95/$AK$6),($AO95/$AK$8)),"")</f>
        <v/>
      </c>
      <c r="AV96" s="417" t="str">
        <f t="shared" ref="AV96" si="93">IFERROR(IF($D95="□",($AN95/$AO$6),($AN95/$AO$8)),"")</f>
        <v/>
      </c>
      <c r="AX96" s="417" t="s">
        <v>623</v>
      </c>
      <c r="AY96" s="417" t="s">
        <v>623</v>
      </c>
    </row>
    <row r="97" spans="1:51" s="393" customFormat="1" ht="12" customHeight="1">
      <c r="A97" s="626"/>
      <c r="B97" s="629"/>
      <c r="C97" s="632"/>
      <c r="D97" s="635"/>
      <c r="E97" s="414"/>
      <c r="F97" s="640"/>
      <c r="G97" s="641"/>
      <c r="H97" s="418" t="s">
        <v>470</v>
      </c>
      <c r="I97" s="419" t="str">
        <f>IFERROR(VLOOKUP(I95,'P1'!$B:$AP,31,FALSE),"")</f>
        <v/>
      </c>
      <c r="J97" s="419" t="str">
        <f>IFERROR(VLOOKUP(J95,'P1'!$B:$AP,31,FALSE),"")</f>
        <v/>
      </c>
      <c r="K97" s="419" t="str">
        <f>IFERROR(VLOOKUP(K95,'P1'!$B:$AP,31,FALSE),"")</f>
        <v/>
      </c>
      <c r="L97" s="419" t="str">
        <f>IFERROR(VLOOKUP(L95,'P1'!$B:$AP,31,FALSE),"")</f>
        <v/>
      </c>
      <c r="M97" s="419" t="str">
        <f>IFERROR(VLOOKUP(M95,'P1'!$B:$AP,31,FALSE),"")</f>
        <v/>
      </c>
      <c r="N97" s="419" t="str">
        <f>IFERROR(VLOOKUP(N95,'P1'!$B:$AP,31,FALSE),"")</f>
        <v/>
      </c>
      <c r="O97" s="419" t="str">
        <f>IFERROR(VLOOKUP(O95,'P1'!$B:$AP,31,FALSE),"")</f>
        <v/>
      </c>
      <c r="P97" s="419" t="str">
        <f>IFERROR(VLOOKUP(P95,'P1'!$B:$AP,31,FALSE),"")</f>
        <v/>
      </c>
      <c r="Q97" s="419" t="str">
        <f>IFERROR(VLOOKUP(Q95,'P1'!$B:$AP,31,FALSE),"")</f>
        <v/>
      </c>
      <c r="R97" s="419" t="str">
        <f>IFERROR(VLOOKUP(R95,'P1'!$B:$AP,31,FALSE),"")</f>
        <v/>
      </c>
      <c r="S97" s="419" t="str">
        <f>IFERROR(VLOOKUP(S95,'P1'!$B:$AP,31,FALSE),"")</f>
        <v/>
      </c>
      <c r="T97" s="419" t="str">
        <f>IFERROR(VLOOKUP(T95,'P1'!$B:$AP,31,FALSE),"")</f>
        <v/>
      </c>
      <c r="U97" s="419" t="str">
        <f>IFERROR(VLOOKUP(U95,'P1'!$B:$AP,31,FALSE),"")</f>
        <v/>
      </c>
      <c r="V97" s="419" t="str">
        <f>IFERROR(VLOOKUP(V95,'P1'!$B:$AP,31,FALSE),"")</f>
        <v/>
      </c>
      <c r="W97" s="419" t="str">
        <f>IFERROR(VLOOKUP(W95,'P1'!$B:$AP,31,FALSE),"")</f>
        <v/>
      </c>
      <c r="X97" s="419" t="str">
        <f>IFERROR(VLOOKUP(X95,'P1'!$B:$AP,31,FALSE),"")</f>
        <v/>
      </c>
      <c r="Y97" s="419" t="str">
        <f>IFERROR(VLOOKUP(Y95,'P1'!$B:$AP,31,FALSE),"")</f>
        <v/>
      </c>
      <c r="Z97" s="419" t="str">
        <f>IFERROR(VLOOKUP(Z95,'P1'!$B:$AP,31,FALSE),"")</f>
        <v/>
      </c>
      <c r="AA97" s="419" t="str">
        <f>IFERROR(VLOOKUP(AA95,'P1'!$B:$AP,31,FALSE),"")</f>
        <v/>
      </c>
      <c r="AB97" s="419" t="str">
        <f>IFERROR(VLOOKUP(AB95,'P1'!$B:$AP,31,FALSE),"")</f>
        <v/>
      </c>
      <c r="AC97" s="419" t="str">
        <f>IFERROR(VLOOKUP(AC95,'P1'!$B:$AP,31,FALSE),"")</f>
        <v/>
      </c>
      <c r="AD97" s="419" t="str">
        <f>IFERROR(VLOOKUP(AD95,'P1'!$B:$AP,31,FALSE),"")</f>
        <v/>
      </c>
      <c r="AE97" s="419" t="str">
        <f>IFERROR(VLOOKUP(AE95,'P1'!$B:$AP,31,FALSE),"")</f>
        <v/>
      </c>
      <c r="AF97" s="419" t="str">
        <f>IFERROR(VLOOKUP(AF95,'P1'!$B:$AP,31,FALSE),"")</f>
        <v/>
      </c>
      <c r="AG97" s="419" t="str">
        <f>IFERROR(VLOOKUP(AG95,'P1'!$B:$AP,31,FALSE),"")</f>
        <v/>
      </c>
      <c r="AH97" s="419" t="str">
        <f>IFERROR(VLOOKUP(AH95,'P1'!$B:$AP,31,FALSE),"")</f>
        <v/>
      </c>
      <c r="AI97" s="419" t="str">
        <f>IFERROR(VLOOKUP(AI95,'P1'!$B:$AP,31,FALSE),"")</f>
        <v/>
      </c>
      <c r="AJ97" s="419" t="str">
        <f>IFERROR(VLOOKUP(AJ95,'P1'!$B:$AP,31,FALSE),"")</f>
        <v/>
      </c>
      <c r="AK97" s="419" t="str">
        <f>IFERROR(VLOOKUP(AK95,'P1'!$B:$AP,31,FALSE),"")</f>
        <v/>
      </c>
      <c r="AL97" s="419" t="str">
        <f>IFERROR(VLOOKUP(AL95,'P1'!$B:$AP,31,FALSE),"")</f>
        <v/>
      </c>
      <c r="AM97" s="419" t="str">
        <f>IFERROR(VLOOKUP(AM95,'P1'!$B:$AP,31,FALSE),"")</f>
        <v/>
      </c>
      <c r="AN97" s="644"/>
      <c r="AO97" s="622"/>
      <c r="AP97" s="649"/>
      <c r="AQ97" s="650"/>
      <c r="AR97" s="622"/>
      <c r="AS97" s="622"/>
      <c r="AT97" s="623"/>
      <c r="AU97" s="420"/>
      <c r="AV97" s="420"/>
      <c r="AX97" s="420"/>
      <c r="AY97" s="420"/>
    </row>
    <row r="98" spans="1:51" s="393" customFormat="1" ht="12" customHeight="1">
      <c r="A98" s="624">
        <v>26</v>
      </c>
      <c r="B98" s="627"/>
      <c r="C98" s="630"/>
      <c r="D98" s="633" t="s">
        <v>463</v>
      </c>
      <c r="E98" s="410"/>
      <c r="F98" s="636"/>
      <c r="G98" s="637"/>
      <c r="H98" s="411" t="s">
        <v>464</v>
      </c>
      <c r="I98" s="412"/>
      <c r="J98" s="412"/>
      <c r="K98" s="412"/>
      <c r="L98" s="412"/>
      <c r="M98" s="412"/>
      <c r="N98" s="412"/>
      <c r="O98" s="412"/>
      <c r="P98" s="412"/>
      <c r="Q98" s="412"/>
      <c r="R98" s="412"/>
      <c r="S98" s="412"/>
      <c r="T98" s="412"/>
      <c r="U98" s="412"/>
      <c r="V98" s="412"/>
      <c r="W98" s="412"/>
      <c r="X98" s="412"/>
      <c r="Y98" s="412"/>
      <c r="Z98" s="412"/>
      <c r="AA98" s="412"/>
      <c r="AB98" s="412"/>
      <c r="AC98" s="412"/>
      <c r="AD98" s="412"/>
      <c r="AE98" s="412"/>
      <c r="AF98" s="412"/>
      <c r="AG98" s="412"/>
      <c r="AH98" s="412"/>
      <c r="AI98" s="412"/>
      <c r="AJ98" s="412"/>
      <c r="AK98" s="412"/>
      <c r="AL98" s="412"/>
      <c r="AM98" s="412"/>
      <c r="AN98" s="642">
        <f t="shared" ref="AN98" si="94">IF(LEFT($AN$1,6)="共同生活援助",SUM(I99:AM99),SUM(I99:AM100))</f>
        <v>0</v>
      </c>
      <c r="AO98" s="620">
        <f>IF($AN$3="４週",AN98/4,AN98/(DAY(EOMONTH($I$21,0))/7))</f>
        <v>0</v>
      </c>
      <c r="AP98" s="645"/>
      <c r="AQ98" s="646"/>
      <c r="AR98" s="620" t="str">
        <f t="shared" ref="AR98" si="95">IF($AN$3="４週",AU99,AV99)</f>
        <v/>
      </c>
      <c r="AS98" s="620"/>
      <c r="AT98" s="623"/>
      <c r="AU98" s="413" t="s">
        <v>465</v>
      </c>
      <c r="AV98" s="413" t="s">
        <v>466</v>
      </c>
      <c r="AX98" s="413" t="s">
        <v>467</v>
      </c>
      <c r="AY98" s="413" t="s">
        <v>468</v>
      </c>
    </row>
    <row r="99" spans="1:51" s="393" customFormat="1" ht="12" customHeight="1">
      <c r="A99" s="625"/>
      <c r="B99" s="628"/>
      <c r="C99" s="631"/>
      <c r="D99" s="634"/>
      <c r="E99" s="414"/>
      <c r="F99" s="638"/>
      <c r="G99" s="639"/>
      <c r="H99" s="415" t="s">
        <v>469</v>
      </c>
      <c r="I99" s="419" t="str">
        <f>IFERROR(VLOOKUP(I98,'P1'!$B:$AP,41,FALSE),"")</f>
        <v/>
      </c>
      <c r="J99" s="419" t="str">
        <f>IFERROR(VLOOKUP(J98,'P1'!$B:$AP,41,FALSE),"")</f>
        <v/>
      </c>
      <c r="K99" s="419" t="str">
        <f>IFERROR(VLOOKUP(K98,'P1'!$B:$AP,41,FALSE),"")</f>
        <v/>
      </c>
      <c r="L99" s="419" t="str">
        <f>IFERROR(VLOOKUP(L98,'P1'!$B:$AP,41,FALSE),"")</f>
        <v/>
      </c>
      <c r="M99" s="419" t="str">
        <f>IFERROR(VLOOKUP(M98,'P1'!$B:$AP,41,FALSE),"")</f>
        <v/>
      </c>
      <c r="N99" s="419" t="str">
        <f>IFERROR(VLOOKUP(N98,'P1'!$B:$AP,41,FALSE),"")</f>
        <v/>
      </c>
      <c r="O99" s="419" t="str">
        <f>IFERROR(VLOOKUP(O98,'P1'!$B:$AP,41,FALSE),"")</f>
        <v/>
      </c>
      <c r="P99" s="419" t="str">
        <f>IFERROR(VLOOKUP(P98,'P1'!$B:$AP,41,FALSE),"")</f>
        <v/>
      </c>
      <c r="Q99" s="419" t="str">
        <f>IFERROR(VLOOKUP(Q98,'P1'!$B:$AP,41,FALSE),"")</f>
        <v/>
      </c>
      <c r="R99" s="419" t="str">
        <f>IFERROR(VLOOKUP(R98,'P1'!$B:$AP,41,FALSE),"")</f>
        <v/>
      </c>
      <c r="S99" s="419" t="str">
        <f>IFERROR(VLOOKUP(S98,'P1'!$B:$AP,41,FALSE),"")</f>
        <v/>
      </c>
      <c r="T99" s="419" t="str">
        <f>IFERROR(VLOOKUP(T98,'P1'!$B:$AP,41,FALSE),"")</f>
        <v/>
      </c>
      <c r="U99" s="419" t="str">
        <f>IFERROR(VLOOKUP(U98,'P1'!$B:$AP,41,FALSE),"")</f>
        <v/>
      </c>
      <c r="V99" s="419" t="str">
        <f>IFERROR(VLOOKUP(V98,'P1'!$B:$AP,41,FALSE),"")</f>
        <v/>
      </c>
      <c r="W99" s="419" t="str">
        <f>IFERROR(VLOOKUP(W98,'P1'!$B:$AP,41,FALSE),"")</f>
        <v/>
      </c>
      <c r="X99" s="419" t="str">
        <f>IFERROR(VLOOKUP(X98,'P1'!$B:$AP,41,FALSE),"")</f>
        <v/>
      </c>
      <c r="Y99" s="419" t="str">
        <f>IFERROR(VLOOKUP(Y98,'P1'!$B:$AP,41,FALSE),"")</f>
        <v/>
      </c>
      <c r="Z99" s="419" t="str">
        <f>IFERROR(VLOOKUP(Z98,'P1'!$B:$AP,41,FALSE),"")</f>
        <v/>
      </c>
      <c r="AA99" s="419" t="str">
        <f>IFERROR(VLOOKUP(AA98,'P1'!$B:$AP,41,FALSE),"")</f>
        <v/>
      </c>
      <c r="AB99" s="419" t="str">
        <f>IFERROR(VLOOKUP(AB98,'P1'!$B:$AP,41,FALSE),"")</f>
        <v/>
      </c>
      <c r="AC99" s="419" t="str">
        <f>IFERROR(VLOOKUP(AC98,'P1'!$B:$AP,41,FALSE),"")</f>
        <v/>
      </c>
      <c r="AD99" s="419" t="str">
        <f>IFERROR(VLOOKUP(AD98,'P1'!$B:$AP,41,FALSE),"")</f>
        <v/>
      </c>
      <c r="AE99" s="419" t="str">
        <f>IFERROR(VLOOKUP(AE98,'P1'!$B:$AP,41,FALSE),"")</f>
        <v/>
      </c>
      <c r="AF99" s="419" t="str">
        <f>IFERROR(VLOOKUP(AF98,'P1'!$B:$AP,41,FALSE),"")</f>
        <v/>
      </c>
      <c r="AG99" s="419" t="str">
        <f>IFERROR(VLOOKUP(AG98,'P1'!$B:$AP,41,FALSE),"")</f>
        <v/>
      </c>
      <c r="AH99" s="419" t="str">
        <f>IFERROR(VLOOKUP(AH98,'P1'!$B:$AP,41,FALSE),"")</f>
        <v/>
      </c>
      <c r="AI99" s="419" t="str">
        <f>IFERROR(VLOOKUP(AI98,'P1'!$B:$AP,41,FALSE),"")</f>
        <v/>
      </c>
      <c r="AJ99" s="419" t="str">
        <f>IFERROR(VLOOKUP(AJ98,'P1'!$B:$AP,41,FALSE),"")</f>
        <v/>
      </c>
      <c r="AK99" s="419" t="str">
        <f>IFERROR(VLOOKUP(AK98,'P1'!$B:$AP,41,FALSE),"")</f>
        <v/>
      </c>
      <c r="AL99" s="419" t="str">
        <f>IFERROR(VLOOKUP(AL98,'P1'!$B:$AP,41,FALSE),"")</f>
        <v/>
      </c>
      <c r="AM99" s="419" t="str">
        <f>IFERROR(VLOOKUP(AM98,'P1'!$B:$AP,41,FALSE),"")</f>
        <v/>
      </c>
      <c r="AN99" s="643"/>
      <c r="AO99" s="621"/>
      <c r="AP99" s="647"/>
      <c r="AQ99" s="648"/>
      <c r="AR99" s="621"/>
      <c r="AS99" s="621"/>
      <c r="AT99" s="623"/>
      <c r="AU99" s="417" t="str">
        <f t="shared" ref="AU99" si="96">IFERROR(IF($D98="□",($AO98/$AK$6),($AO98/$AK$8)),"")</f>
        <v/>
      </c>
      <c r="AV99" s="417" t="str">
        <f t="shared" ref="AV99" si="97">IFERROR(IF($D98="□",($AN98/$AO$6),($AN98/$AO$8)),"")</f>
        <v/>
      </c>
      <c r="AX99" s="417" t="s">
        <v>623</v>
      </c>
      <c r="AY99" s="417" t="s">
        <v>623</v>
      </c>
    </row>
    <row r="100" spans="1:51" s="393" customFormat="1" ht="12" customHeight="1">
      <c r="A100" s="626"/>
      <c r="B100" s="629"/>
      <c r="C100" s="632"/>
      <c r="D100" s="635"/>
      <c r="E100" s="414"/>
      <c r="F100" s="640"/>
      <c r="G100" s="641"/>
      <c r="H100" s="418" t="s">
        <v>470</v>
      </c>
      <c r="I100" s="419" t="str">
        <f>IFERROR(VLOOKUP(I98,'P1'!$B:$AP,31,FALSE),"")</f>
        <v/>
      </c>
      <c r="J100" s="419" t="str">
        <f>IFERROR(VLOOKUP(J98,'P1'!$B:$AP,31,FALSE),"")</f>
        <v/>
      </c>
      <c r="K100" s="419" t="str">
        <f>IFERROR(VLOOKUP(K98,'P1'!$B:$AP,31,FALSE),"")</f>
        <v/>
      </c>
      <c r="L100" s="419" t="str">
        <f>IFERROR(VLOOKUP(L98,'P1'!$B:$AP,31,FALSE),"")</f>
        <v/>
      </c>
      <c r="M100" s="419" t="str">
        <f>IFERROR(VLOOKUP(M98,'P1'!$B:$AP,31,FALSE),"")</f>
        <v/>
      </c>
      <c r="N100" s="419" t="str">
        <f>IFERROR(VLOOKUP(N98,'P1'!$B:$AP,31,FALSE),"")</f>
        <v/>
      </c>
      <c r="O100" s="419" t="str">
        <f>IFERROR(VLOOKUP(O98,'P1'!$B:$AP,31,FALSE),"")</f>
        <v/>
      </c>
      <c r="P100" s="419" t="str">
        <f>IFERROR(VLOOKUP(P98,'P1'!$B:$AP,31,FALSE),"")</f>
        <v/>
      </c>
      <c r="Q100" s="419" t="str">
        <f>IFERROR(VLOOKUP(Q98,'P1'!$B:$AP,31,FALSE),"")</f>
        <v/>
      </c>
      <c r="R100" s="419" t="str">
        <f>IFERROR(VLOOKUP(R98,'P1'!$B:$AP,31,FALSE),"")</f>
        <v/>
      </c>
      <c r="S100" s="419" t="str">
        <f>IFERROR(VLOOKUP(S98,'P1'!$B:$AP,31,FALSE),"")</f>
        <v/>
      </c>
      <c r="T100" s="419" t="str">
        <f>IFERROR(VLOOKUP(T98,'P1'!$B:$AP,31,FALSE),"")</f>
        <v/>
      </c>
      <c r="U100" s="419" t="str">
        <f>IFERROR(VLOOKUP(U98,'P1'!$B:$AP,31,FALSE),"")</f>
        <v/>
      </c>
      <c r="V100" s="419" t="str">
        <f>IFERROR(VLOOKUP(V98,'P1'!$B:$AP,31,FALSE),"")</f>
        <v/>
      </c>
      <c r="W100" s="419" t="str">
        <f>IFERROR(VLOOKUP(W98,'P1'!$B:$AP,31,FALSE),"")</f>
        <v/>
      </c>
      <c r="X100" s="419" t="str">
        <f>IFERROR(VLOOKUP(X98,'P1'!$B:$AP,31,FALSE),"")</f>
        <v/>
      </c>
      <c r="Y100" s="419" t="str">
        <f>IFERROR(VLOOKUP(Y98,'P1'!$B:$AP,31,FALSE),"")</f>
        <v/>
      </c>
      <c r="Z100" s="419" t="str">
        <f>IFERROR(VLOOKUP(Z98,'P1'!$B:$AP,31,FALSE),"")</f>
        <v/>
      </c>
      <c r="AA100" s="419" t="str">
        <f>IFERROR(VLOOKUP(AA98,'P1'!$B:$AP,31,FALSE),"")</f>
        <v/>
      </c>
      <c r="AB100" s="419" t="str">
        <f>IFERROR(VLOOKUP(AB98,'P1'!$B:$AP,31,FALSE),"")</f>
        <v/>
      </c>
      <c r="AC100" s="419" t="str">
        <f>IFERROR(VLOOKUP(AC98,'P1'!$B:$AP,31,FALSE),"")</f>
        <v/>
      </c>
      <c r="AD100" s="419" t="str">
        <f>IFERROR(VLOOKUP(AD98,'P1'!$B:$AP,31,FALSE),"")</f>
        <v/>
      </c>
      <c r="AE100" s="419" t="str">
        <f>IFERROR(VLOOKUP(AE98,'P1'!$B:$AP,31,FALSE),"")</f>
        <v/>
      </c>
      <c r="AF100" s="419" t="str">
        <f>IFERROR(VLOOKUP(AF98,'P1'!$B:$AP,31,FALSE),"")</f>
        <v/>
      </c>
      <c r="AG100" s="419" t="str">
        <f>IFERROR(VLOOKUP(AG98,'P1'!$B:$AP,31,FALSE),"")</f>
        <v/>
      </c>
      <c r="AH100" s="419" t="str">
        <f>IFERROR(VLOOKUP(AH98,'P1'!$B:$AP,31,FALSE),"")</f>
        <v/>
      </c>
      <c r="AI100" s="419" t="str">
        <f>IFERROR(VLOOKUP(AI98,'P1'!$B:$AP,31,FALSE),"")</f>
        <v/>
      </c>
      <c r="AJ100" s="419" t="str">
        <f>IFERROR(VLOOKUP(AJ98,'P1'!$B:$AP,31,FALSE),"")</f>
        <v/>
      </c>
      <c r="AK100" s="419" t="str">
        <f>IFERROR(VLOOKUP(AK98,'P1'!$B:$AP,31,FALSE),"")</f>
        <v/>
      </c>
      <c r="AL100" s="419" t="str">
        <f>IFERROR(VLOOKUP(AL98,'P1'!$B:$AP,31,FALSE),"")</f>
        <v/>
      </c>
      <c r="AM100" s="419" t="str">
        <f>IFERROR(VLOOKUP(AM98,'P1'!$B:$AP,31,FALSE),"")</f>
        <v/>
      </c>
      <c r="AN100" s="644"/>
      <c r="AO100" s="622"/>
      <c r="AP100" s="649"/>
      <c r="AQ100" s="650"/>
      <c r="AR100" s="622"/>
      <c r="AS100" s="622"/>
      <c r="AT100" s="623"/>
      <c r="AU100" s="420"/>
      <c r="AV100" s="420"/>
      <c r="AX100" s="420"/>
      <c r="AY100" s="420"/>
    </row>
    <row r="101" spans="1:51" s="393" customFormat="1" ht="12" customHeight="1">
      <c r="A101" s="624">
        <v>27</v>
      </c>
      <c r="B101" s="627"/>
      <c r="C101" s="630"/>
      <c r="D101" s="633" t="s">
        <v>463</v>
      </c>
      <c r="E101" s="410"/>
      <c r="F101" s="636"/>
      <c r="G101" s="637"/>
      <c r="H101" s="411" t="s">
        <v>464</v>
      </c>
      <c r="I101" s="412"/>
      <c r="J101" s="412"/>
      <c r="K101" s="412"/>
      <c r="L101" s="412"/>
      <c r="M101" s="412"/>
      <c r="N101" s="412"/>
      <c r="O101" s="412"/>
      <c r="P101" s="412"/>
      <c r="Q101" s="412"/>
      <c r="R101" s="412"/>
      <c r="S101" s="412"/>
      <c r="T101" s="412"/>
      <c r="U101" s="412"/>
      <c r="V101" s="412"/>
      <c r="W101" s="412"/>
      <c r="X101" s="412"/>
      <c r="Y101" s="412"/>
      <c r="Z101" s="412"/>
      <c r="AA101" s="412"/>
      <c r="AB101" s="412"/>
      <c r="AC101" s="412"/>
      <c r="AD101" s="412"/>
      <c r="AE101" s="412"/>
      <c r="AF101" s="412"/>
      <c r="AG101" s="412"/>
      <c r="AH101" s="412"/>
      <c r="AI101" s="412"/>
      <c r="AJ101" s="412"/>
      <c r="AK101" s="412"/>
      <c r="AL101" s="412"/>
      <c r="AM101" s="412"/>
      <c r="AN101" s="642">
        <f t="shared" ref="AN101" si="98">IF(LEFT($AN$1,6)="共同生活援助",SUM(I102:AM102),SUM(I102:AM103))</f>
        <v>0</v>
      </c>
      <c r="AO101" s="620">
        <f>IF($AN$3="４週",AN101/4,AN101/(DAY(EOMONTH($I$21,0))/7))</f>
        <v>0</v>
      </c>
      <c r="AP101" s="645"/>
      <c r="AQ101" s="646"/>
      <c r="AR101" s="620" t="str">
        <f t="shared" ref="AR101" si="99">IF($AN$3="４週",AU102,AV102)</f>
        <v/>
      </c>
      <c r="AS101" s="620"/>
      <c r="AT101" s="623"/>
      <c r="AU101" s="413" t="s">
        <v>465</v>
      </c>
      <c r="AV101" s="413" t="s">
        <v>466</v>
      </c>
      <c r="AX101" s="413" t="s">
        <v>467</v>
      </c>
      <c r="AY101" s="413" t="s">
        <v>468</v>
      </c>
    </row>
    <row r="102" spans="1:51" s="393" customFormat="1" ht="12" customHeight="1">
      <c r="A102" s="625"/>
      <c r="B102" s="628"/>
      <c r="C102" s="631"/>
      <c r="D102" s="634"/>
      <c r="E102" s="414"/>
      <c r="F102" s="638"/>
      <c r="G102" s="639"/>
      <c r="H102" s="415" t="s">
        <v>469</v>
      </c>
      <c r="I102" s="419" t="str">
        <f>IFERROR(VLOOKUP(I101,'P1'!$B:$AP,41,FALSE),"")</f>
        <v/>
      </c>
      <c r="J102" s="419" t="str">
        <f>IFERROR(VLOOKUP(J101,'P1'!$B:$AP,41,FALSE),"")</f>
        <v/>
      </c>
      <c r="K102" s="419" t="str">
        <f>IFERROR(VLOOKUP(K101,'P1'!$B:$AP,41,FALSE),"")</f>
        <v/>
      </c>
      <c r="L102" s="419" t="str">
        <f>IFERROR(VLOOKUP(L101,'P1'!$B:$AP,41,FALSE),"")</f>
        <v/>
      </c>
      <c r="M102" s="419" t="str">
        <f>IFERROR(VLOOKUP(M101,'P1'!$B:$AP,41,FALSE),"")</f>
        <v/>
      </c>
      <c r="N102" s="419" t="str">
        <f>IFERROR(VLOOKUP(N101,'P1'!$B:$AP,41,FALSE),"")</f>
        <v/>
      </c>
      <c r="O102" s="419" t="str">
        <f>IFERROR(VLOOKUP(O101,'P1'!$B:$AP,41,FALSE),"")</f>
        <v/>
      </c>
      <c r="P102" s="419" t="str">
        <f>IFERROR(VLOOKUP(P101,'P1'!$B:$AP,41,FALSE),"")</f>
        <v/>
      </c>
      <c r="Q102" s="419" t="str">
        <f>IFERROR(VLOOKUP(Q101,'P1'!$B:$AP,41,FALSE),"")</f>
        <v/>
      </c>
      <c r="R102" s="419" t="str">
        <f>IFERROR(VLOOKUP(R101,'P1'!$B:$AP,41,FALSE),"")</f>
        <v/>
      </c>
      <c r="S102" s="419" t="str">
        <f>IFERROR(VLOOKUP(S101,'P1'!$B:$AP,41,FALSE),"")</f>
        <v/>
      </c>
      <c r="T102" s="419" t="str">
        <f>IFERROR(VLOOKUP(T101,'P1'!$B:$AP,41,FALSE),"")</f>
        <v/>
      </c>
      <c r="U102" s="419" t="str">
        <f>IFERROR(VLOOKUP(U101,'P1'!$B:$AP,41,FALSE),"")</f>
        <v/>
      </c>
      <c r="V102" s="419" t="str">
        <f>IFERROR(VLOOKUP(V101,'P1'!$B:$AP,41,FALSE),"")</f>
        <v/>
      </c>
      <c r="W102" s="419" t="str">
        <f>IFERROR(VLOOKUP(W101,'P1'!$B:$AP,41,FALSE),"")</f>
        <v/>
      </c>
      <c r="X102" s="419" t="str">
        <f>IFERROR(VLOOKUP(X101,'P1'!$B:$AP,41,FALSE),"")</f>
        <v/>
      </c>
      <c r="Y102" s="419" t="str">
        <f>IFERROR(VLOOKUP(Y101,'P1'!$B:$AP,41,FALSE),"")</f>
        <v/>
      </c>
      <c r="Z102" s="419" t="str">
        <f>IFERROR(VLOOKUP(Z101,'P1'!$B:$AP,41,FALSE),"")</f>
        <v/>
      </c>
      <c r="AA102" s="419" t="str">
        <f>IFERROR(VLOOKUP(AA101,'P1'!$B:$AP,41,FALSE),"")</f>
        <v/>
      </c>
      <c r="AB102" s="419" t="str">
        <f>IFERROR(VLOOKUP(AB101,'P1'!$B:$AP,41,FALSE),"")</f>
        <v/>
      </c>
      <c r="AC102" s="419" t="str">
        <f>IFERROR(VLOOKUP(AC101,'P1'!$B:$AP,41,FALSE),"")</f>
        <v/>
      </c>
      <c r="AD102" s="419" t="str">
        <f>IFERROR(VLOOKUP(AD101,'P1'!$B:$AP,41,FALSE),"")</f>
        <v/>
      </c>
      <c r="AE102" s="419" t="str">
        <f>IFERROR(VLOOKUP(AE101,'P1'!$B:$AP,41,FALSE),"")</f>
        <v/>
      </c>
      <c r="AF102" s="419" t="str">
        <f>IFERROR(VLOOKUP(AF101,'P1'!$B:$AP,41,FALSE),"")</f>
        <v/>
      </c>
      <c r="AG102" s="419" t="str">
        <f>IFERROR(VLOOKUP(AG101,'P1'!$B:$AP,41,FALSE),"")</f>
        <v/>
      </c>
      <c r="AH102" s="419" t="str">
        <f>IFERROR(VLOOKUP(AH101,'P1'!$B:$AP,41,FALSE),"")</f>
        <v/>
      </c>
      <c r="AI102" s="419" t="str">
        <f>IFERROR(VLOOKUP(AI101,'P1'!$B:$AP,41,FALSE),"")</f>
        <v/>
      </c>
      <c r="AJ102" s="419" t="str">
        <f>IFERROR(VLOOKUP(AJ101,'P1'!$B:$AP,41,FALSE),"")</f>
        <v/>
      </c>
      <c r="AK102" s="419" t="str">
        <f>IFERROR(VLOOKUP(AK101,'P1'!$B:$AP,41,FALSE),"")</f>
        <v/>
      </c>
      <c r="AL102" s="419" t="str">
        <f>IFERROR(VLOOKUP(AL101,'P1'!$B:$AP,41,FALSE),"")</f>
        <v/>
      </c>
      <c r="AM102" s="419" t="str">
        <f>IFERROR(VLOOKUP(AM101,'P1'!$B:$AP,41,FALSE),"")</f>
        <v/>
      </c>
      <c r="AN102" s="643"/>
      <c r="AO102" s="621"/>
      <c r="AP102" s="647"/>
      <c r="AQ102" s="648"/>
      <c r="AR102" s="621"/>
      <c r="AS102" s="621"/>
      <c r="AT102" s="623"/>
      <c r="AU102" s="417" t="str">
        <f t="shared" ref="AU102" si="100">IFERROR(IF($D101="□",($AO101/$AK$6),($AO101/$AK$8)),"")</f>
        <v/>
      </c>
      <c r="AV102" s="417" t="str">
        <f t="shared" ref="AV102" si="101">IFERROR(IF($D101="□",($AN101/$AO$6),($AN101/$AO$8)),"")</f>
        <v/>
      </c>
      <c r="AX102" s="417" t="s">
        <v>623</v>
      </c>
      <c r="AY102" s="417" t="s">
        <v>623</v>
      </c>
    </row>
    <row r="103" spans="1:51" s="393" customFormat="1" ht="12" customHeight="1">
      <c r="A103" s="626"/>
      <c r="B103" s="629"/>
      <c r="C103" s="632"/>
      <c r="D103" s="635"/>
      <c r="E103" s="414"/>
      <c r="F103" s="640"/>
      <c r="G103" s="641"/>
      <c r="H103" s="418" t="s">
        <v>470</v>
      </c>
      <c r="I103" s="419" t="str">
        <f>IFERROR(VLOOKUP(I101,'P1'!$B:$AP,31,FALSE),"")</f>
        <v/>
      </c>
      <c r="J103" s="419" t="str">
        <f>IFERROR(VLOOKUP(J101,'P1'!$B:$AP,31,FALSE),"")</f>
        <v/>
      </c>
      <c r="K103" s="419" t="str">
        <f>IFERROR(VLOOKUP(K101,'P1'!$B:$AP,31,FALSE),"")</f>
        <v/>
      </c>
      <c r="L103" s="419" t="str">
        <f>IFERROR(VLOOKUP(L101,'P1'!$B:$AP,31,FALSE),"")</f>
        <v/>
      </c>
      <c r="M103" s="419" t="str">
        <f>IFERROR(VLOOKUP(M101,'P1'!$B:$AP,31,FALSE),"")</f>
        <v/>
      </c>
      <c r="N103" s="419" t="str">
        <f>IFERROR(VLOOKUP(N101,'P1'!$B:$AP,31,FALSE),"")</f>
        <v/>
      </c>
      <c r="O103" s="419" t="str">
        <f>IFERROR(VLOOKUP(O101,'P1'!$B:$AP,31,FALSE),"")</f>
        <v/>
      </c>
      <c r="P103" s="419" t="str">
        <f>IFERROR(VLOOKUP(P101,'P1'!$B:$AP,31,FALSE),"")</f>
        <v/>
      </c>
      <c r="Q103" s="419" t="str">
        <f>IFERROR(VLOOKUP(Q101,'P1'!$B:$AP,31,FALSE),"")</f>
        <v/>
      </c>
      <c r="R103" s="419" t="str">
        <f>IFERROR(VLOOKUP(R101,'P1'!$B:$AP,31,FALSE),"")</f>
        <v/>
      </c>
      <c r="S103" s="419" t="str">
        <f>IFERROR(VLOOKUP(S101,'P1'!$B:$AP,31,FALSE),"")</f>
        <v/>
      </c>
      <c r="T103" s="419" t="str">
        <f>IFERROR(VLOOKUP(T101,'P1'!$B:$AP,31,FALSE),"")</f>
        <v/>
      </c>
      <c r="U103" s="419" t="str">
        <f>IFERROR(VLOOKUP(U101,'P1'!$B:$AP,31,FALSE),"")</f>
        <v/>
      </c>
      <c r="V103" s="419" t="str">
        <f>IFERROR(VLOOKUP(V101,'P1'!$B:$AP,31,FALSE),"")</f>
        <v/>
      </c>
      <c r="W103" s="419" t="str">
        <f>IFERROR(VLOOKUP(W101,'P1'!$B:$AP,31,FALSE),"")</f>
        <v/>
      </c>
      <c r="X103" s="419" t="str">
        <f>IFERROR(VLOOKUP(X101,'P1'!$B:$AP,31,FALSE),"")</f>
        <v/>
      </c>
      <c r="Y103" s="419" t="str">
        <f>IFERROR(VLOOKUP(Y101,'P1'!$B:$AP,31,FALSE),"")</f>
        <v/>
      </c>
      <c r="Z103" s="419" t="str">
        <f>IFERROR(VLOOKUP(Z101,'P1'!$B:$AP,31,FALSE),"")</f>
        <v/>
      </c>
      <c r="AA103" s="419" t="str">
        <f>IFERROR(VLOOKUP(AA101,'P1'!$B:$AP,31,FALSE),"")</f>
        <v/>
      </c>
      <c r="AB103" s="419" t="str">
        <f>IFERROR(VLOOKUP(AB101,'P1'!$B:$AP,31,FALSE),"")</f>
        <v/>
      </c>
      <c r="AC103" s="419" t="str">
        <f>IFERROR(VLOOKUP(AC101,'P1'!$B:$AP,31,FALSE),"")</f>
        <v/>
      </c>
      <c r="AD103" s="419" t="str">
        <f>IFERROR(VLOOKUP(AD101,'P1'!$B:$AP,31,FALSE),"")</f>
        <v/>
      </c>
      <c r="AE103" s="419" t="str">
        <f>IFERROR(VLOOKUP(AE101,'P1'!$B:$AP,31,FALSE),"")</f>
        <v/>
      </c>
      <c r="AF103" s="419" t="str">
        <f>IFERROR(VLOOKUP(AF101,'P1'!$B:$AP,31,FALSE),"")</f>
        <v/>
      </c>
      <c r="AG103" s="419" t="str">
        <f>IFERROR(VLOOKUP(AG101,'P1'!$B:$AP,31,FALSE),"")</f>
        <v/>
      </c>
      <c r="AH103" s="419" t="str">
        <f>IFERROR(VLOOKUP(AH101,'P1'!$B:$AP,31,FALSE),"")</f>
        <v/>
      </c>
      <c r="AI103" s="419" t="str">
        <f>IFERROR(VLOOKUP(AI101,'P1'!$B:$AP,31,FALSE),"")</f>
        <v/>
      </c>
      <c r="AJ103" s="419" t="str">
        <f>IFERROR(VLOOKUP(AJ101,'P1'!$B:$AP,31,FALSE),"")</f>
        <v/>
      </c>
      <c r="AK103" s="419" t="str">
        <f>IFERROR(VLOOKUP(AK101,'P1'!$B:$AP,31,FALSE),"")</f>
        <v/>
      </c>
      <c r="AL103" s="419" t="str">
        <f>IFERROR(VLOOKUP(AL101,'P1'!$B:$AP,31,FALSE),"")</f>
        <v/>
      </c>
      <c r="AM103" s="419" t="str">
        <f>IFERROR(VLOOKUP(AM101,'P1'!$B:$AP,31,FALSE),"")</f>
        <v/>
      </c>
      <c r="AN103" s="644"/>
      <c r="AO103" s="622"/>
      <c r="AP103" s="649"/>
      <c r="AQ103" s="650"/>
      <c r="AR103" s="622"/>
      <c r="AS103" s="622"/>
      <c r="AT103" s="623"/>
      <c r="AU103" s="420"/>
      <c r="AV103" s="420"/>
      <c r="AX103" s="420"/>
      <c r="AY103" s="420"/>
    </row>
    <row r="104" spans="1:51" s="393" customFormat="1" ht="12" customHeight="1">
      <c r="A104" s="624">
        <v>28</v>
      </c>
      <c r="B104" s="627"/>
      <c r="C104" s="630"/>
      <c r="D104" s="633" t="s">
        <v>463</v>
      </c>
      <c r="E104" s="410"/>
      <c r="F104" s="636"/>
      <c r="G104" s="637"/>
      <c r="H104" s="411" t="s">
        <v>464</v>
      </c>
      <c r="I104" s="412"/>
      <c r="J104" s="412"/>
      <c r="K104" s="412"/>
      <c r="L104" s="412"/>
      <c r="M104" s="412"/>
      <c r="N104" s="412"/>
      <c r="O104" s="412"/>
      <c r="P104" s="412"/>
      <c r="Q104" s="412"/>
      <c r="R104" s="412"/>
      <c r="S104" s="412"/>
      <c r="T104" s="412"/>
      <c r="U104" s="412"/>
      <c r="V104" s="412"/>
      <c r="W104" s="412"/>
      <c r="X104" s="412"/>
      <c r="Y104" s="412"/>
      <c r="Z104" s="412"/>
      <c r="AA104" s="412"/>
      <c r="AB104" s="412"/>
      <c r="AC104" s="412"/>
      <c r="AD104" s="412"/>
      <c r="AE104" s="412"/>
      <c r="AF104" s="412"/>
      <c r="AG104" s="412"/>
      <c r="AH104" s="412"/>
      <c r="AI104" s="412"/>
      <c r="AJ104" s="412"/>
      <c r="AK104" s="412"/>
      <c r="AL104" s="412"/>
      <c r="AM104" s="412"/>
      <c r="AN104" s="642">
        <f t="shared" ref="AN104" si="102">IF(LEFT($AN$1,6)="共同生活援助",SUM(I105:AM105),SUM(I105:AM106))</f>
        <v>0</v>
      </c>
      <c r="AO104" s="620">
        <f>IF($AN$3="４週",AN104/4,AN104/(DAY(EOMONTH($I$21,0))/7))</f>
        <v>0</v>
      </c>
      <c r="AP104" s="645"/>
      <c r="AQ104" s="646"/>
      <c r="AR104" s="620" t="str">
        <f t="shared" ref="AR104" si="103">IF($AN$3="４週",AU105,AV105)</f>
        <v/>
      </c>
      <c r="AS104" s="620"/>
      <c r="AT104" s="623"/>
      <c r="AU104" s="413" t="s">
        <v>465</v>
      </c>
      <c r="AV104" s="413" t="s">
        <v>466</v>
      </c>
      <c r="AX104" s="413" t="s">
        <v>467</v>
      </c>
      <c r="AY104" s="413" t="s">
        <v>468</v>
      </c>
    </row>
    <row r="105" spans="1:51" s="393" customFormat="1" ht="12" customHeight="1">
      <c r="A105" s="625"/>
      <c r="B105" s="628"/>
      <c r="C105" s="631"/>
      <c r="D105" s="634"/>
      <c r="E105" s="414"/>
      <c r="F105" s="638"/>
      <c r="G105" s="639"/>
      <c r="H105" s="415" t="s">
        <v>469</v>
      </c>
      <c r="I105" s="419" t="str">
        <f>IFERROR(VLOOKUP(I104,'P1'!$B:$AP,41,FALSE),"")</f>
        <v/>
      </c>
      <c r="J105" s="419" t="str">
        <f>IFERROR(VLOOKUP(J104,'P1'!$B:$AP,41,FALSE),"")</f>
        <v/>
      </c>
      <c r="K105" s="419" t="str">
        <f>IFERROR(VLOOKUP(K104,'P1'!$B:$AP,41,FALSE),"")</f>
        <v/>
      </c>
      <c r="L105" s="419" t="str">
        <f>IFERROR(VLOOKUP(L104,'P1'!$B:$AP,41,FALSE),"")</f>
        <v/>
      </c>
      <c r="M105" s="419" t="str">
        <f>IFERROR(VLOOKUP(M104,'P1'!$B:$AP,41,FALSE),"")</f>
        <v/>
      </c>
      <c r="N105" s="419" t="str">
        <f>IFERROR(VLOOKUP(N104,'P1'!$B:$AP,41,FALSE),"")</f>
        <v/>
      </c>
      <c r="O105" s="419" t="str">
        <f>IFERROR(VLOOKUP(O104,'P1'!$B:$AP,41,FALSE),"")</f>
        <v/>
      </c>
      <c r="P105" s="419" t="str">
        <f>IFERROR(VLOOKUP(P104,'P1'!$B:$AP,41,FALSE),"")</f>
        <v/>
      </c>
      <c r="Q105" s="419" t="str">
        <f>IFERROR(VLOOKUP(Q104,'P1'!$B:$AP,41,FALSE),"")</f>
        <v/>
      </c>
      <c r="R105" s="419" t="str">
        <f>IFERROR(VLOOKUP(R104,'P1'!$B:$AP,41,FALSE),"")</f>
        <v/>
      </c>
      <c r="S105" s="419" t="str">
        <f>IFERROR(VLOOKUP(S104,'P1'!$B:$AP,41,FALSE),"")</f>
        <v/>
      </c>
      <c r="T105" s="419" t="str">
        <f>IFERROR(VLOOKUP(T104,'P1'!$B:$AP,41,FALSE),"")</f>
        <v/>
      </c>
      <c r="U105" s="419" t="str">
        <f>IFERROR(VLOOKUP(U104,'P1'!$B:$AP,41,FALSE),"")</f>
        <v/>
      </c>
      <c r="V105" s="419" t="str">
        <f>IFERROR(VLOOKUP(V104,'P1'!$B:$AP,41,FALSE),"")</f>
        <v/>
      </c>
      <c r="W105" s="419" t="str">
        <f>IFERROR(VLOOKUP(W104,'P1'!$B:$AP,41,FALSE),"")</f>
        <v/>
      </c>
      <c r="X105" s="419" t="str">
        <f>IFERROR(VLOOKUP(X104,'P1'!$B:$AP,41,FALSE),"")</f>
        <v/>
      </c>
      <c r="Y105" s="419" t="str">
        <f>IFERROR(VLOOKUP(Y104,'P1'!$B:$AP,41,FALSE),"")</f>
        <v/>
      </c>
      <c r="Z105" s="419" t="str">
        <f>IFERROR(VLOOKUP(Z104,'P1'!$B:$AP,41,FALSE),"")</f>
        <v/>
      </c>
      <c r="AA105" s="419" t="str">
        <f>IFERROR(VLOOKUP(AA104,'P1'!$B:$AP,41,FALSE),"")</f>
        <v/>
      </c>
      <c r="AB105" s="419" t="str">
        <f>IFERROR(VLOOKUP(AB104,'P1'!$B:$AP,41,FALSE),"")</f>
        <v/>
      </c>
      <c r="AC105" s="419" t="str">
        <f>IFERROR(VLOOKUP(AC104,'P1'!$B:$AP,41,FALSE),"")</f>
        <v/>
      </c>
      <c r="AD105" s="419" t="str">
        <f>IFERROR(VLOOKUP(AD104,'P1'!$B:$AP,41,FALSE),"")</f>
        <v/>
      </c>
      <c r="AE105" s="419" t="str">
        <f>IFERROR(VLOOKUP(AE104,'P1'!$B:$AP,41,FALSE),"")</f>
        <v/>
      </c>
      <c r="AF105" s="419" t="str">
        <f>IFERROR(VLOOKUP(AF104,'P1'!$B:$AP,41,FALSE),"")</f>
        <v/>
      </c>
      <c r="AG105" s="419" t="str">
        <f>IFERROR(VLOOKUP(AG104,'P1'!$B:$AP,41,FALSE),"")</f>
        <v/>
      </c>
      <c r="AH105" s="419" t="str">
        <f>IFERROR(VLOOKUP(AH104,'P1'!$B:$AP,41,FALSE),"")</f>
        <v/>
      </c>
      <c r="AI105" s="419" t="str">
        <f>IFERROR(VLOOKUP(AI104,'P1'!$B:$AP,41,FALSE),"")</f>
        <v/>
      </c>
      <c r="AJ105" s="419" t="str">
        <f>IFERROR(VLOOKUP(AJ104,'P1'!$B:$AP,41,FALSE),"")</f>
        <v/>
      </c>
      <c r="AK105" s="419" t="str">
        <f>IFERROR(VLOOKUP(AK104,'P1'!$B:$AP,41,FALSE),"")</f>
        <v/>
      </c>
      <c r="AL105" s="419" t="str">
        <f>IFERROR(VLOOKUP(AL104,'P1'!$B:$AP,41,FALSE),"")</f>
        <v/>
      </c>
      <c r="AM105" s="419" t="str">
        <f>IFERROR(VLOOKUP(AM104,'P1'!$B:$AP,41,FALSE),"")</f>
        <v/>
      </c>
      <c r="AN105" s="643"/>
      <c r="AO105" s="621"/>
      <c r="AP105" s="647"/>
      <c r="AQ105" s="648"/>
      <c r="AR105" s="621"/>
      <c r="AS105" s="621"/>
      <c r="AT105" s="623"/>
      <c r="AU105" s="417" t="str">
        <f t="shared" ref="AU105" si="104">IFERROR(IF($D104="□",($AO104/$AK$6),($AO104/$AK$8)),"")</f>
        <v/>
      </c>
      <c r="AV105" s="417" t="str">
        <f t="shared" ref="AV105" si="105">IFERROR(IF($D104="□",($AN104/$AO$6),($AN104/$AO$8)),"")</f>
        <v/>
      </c>
      <c r="AX105" s="417" t="s">
        <v>623</v>
      </c>
      <c r="AY105" s="417" t="s">
        <v>623</v>
      </c>
    </row>
    <row r="106" spans="1:51" s="393" customFormat="1" ht="12" customHeight="1">
      <c r="A106" s="626"/>
      <c r="B106" s="629"/>
      <c r="C106" s="632"/>
      <c r="D106" s="635"/>
      <c r="E106" s="414"/>
      <c r="F106" s="640"/>
      <c r="G106" s="641"/>
      <c r="H106" s="418" t="s">
        <v>470</v>
      </c>
      <c r="I106" s="419" t="str">
        <f>IFERROR(VLOOKUP(I104,'P1'!$B:$AP,31,FALSE),"")</f>
        <v/>
      </c>
      <c r="J106" s="419" t="str">
        <f>IFERROR(VLOOKUP(J104,'P1'!$B:$AP,31,FALSE),"")</f>
        <v/>
      </c>
      <c r="K106" s="419" t="str">
        <f>IFERROR(VLOOKUP(K104,'P1'!$B:$AP,31,FALSE),"")</f>
        <v/>
      </c>
      <c r="L106" s="419" t="str">
        <f>IFERROR(VLOOKUP(L104,'P1'!$B:$AP,31,FALSE),"")</f>
        <v/>
      </c>
      <c r="M106" s="419" t="str">
        <f>IFERROR(VLOOKUP(M104,'P1'!$B:$AP,31,FALSE),"")</f>
        <v/>
      </c>
      <c r="N106" s="419" t="str">
        <f>IFERROR(VLOOKUP(N104,'P1'!$B:$AP,31,FALSE),"")</f>
        <v/>
      </c>
      <c r="O106" s="419" t="str">
        <f>IFERROR(VLOOKUP(O104,'P1'!$B:$AP,31,FALSE),"")</f>
        <v/>
      </c>
      <c r="P106" s="419" t="str">
        <f>IFERROR(VLOOKUP(P104,'P1'!$B:$AP,31,FALSE),"")</f>
        <v/>
      </c>
      <c r="Q106" s="419" t="str">
        <f>IFERROR(VLOOKUP(Q104,'P1'!$B:$AP,31,FALSE),"")</f>
        <v/>
      </c>
      <c r="R106" s="419" t="str">
        <f>IFERROR(VLOOKUP(R104,'P1'!$B:$AP,31,FALSE),"")</f>
        <v/>
      </c>
      <c r="S106" s="419" t="str">
        <f>IFERROR(VLOOKUP(S104,'P1'!$B:$AP,31,FALSE),"")</f>
        <v/>
      </c>
      <c r="T106" s="419" t="str">
        <f>IFERROR(VLOOKUP(T104,'P1'!$B:$AP,31,FALSE),"")</f>
        <v/>
      </c>
      <c r="U106" s="419" t="str">
        <f>IFERROR(VLOOKUP(U104,'P1'!$B:$AP,31,FALSE),"")</f>
        <v/>
      </c>
      <c r="V106" s="419" t="str">
        <f>IFERROR(VLOOKUP(V104,'P1'!$B:$AP,31,FALSE),"")</f>
        <v/>
      </c>
      <c r="W106" s="419" t="str">
        <f>IFERROR(VLOOKUP(W104,'P1'!$B:$AP,31,FALSE),"")</f>
        <v/>
      </c>
      <c r="X106" s="419" t="str">
        <f>IFERROR(VLOOKUP(X104,'P1'!$B:$AP,31,FALSE),"")</f>
        <v/>
      </c>
      <c r="Y106" s="419" t="str">
        <f>IFERROR(VLOOKUP(Y104,'P1'!$B:$AP,31,FALSE),"")</f>
        <v/>
      </c>
      <c r="Z106" s="419" t="str">
        <f>IFERROR(VLOOKUP(Z104,'P1'!$B:$AP,31,FALSE),"")</f>
        <v/>
      </c>
      <c r="AA106" s="419" t="str">
        <f>IFERROR(VLOOKUP(AA104,'P1'!$B:$AP,31,FALSE),"")</f>
        <v/>
      </c>
      <c r="AB106" s="419" t="str">
        <f>IFERROR(VLOOKUP(AB104,'P1'!$B:$AP,31,FALSE),"")</f>
        <v/>
      </c>
      <c r="AC106" s="419" t="str">
        <f>IFERROR(VLOOKUP(AC104,'P1'!$B:$AP,31,FALSE),"")</f>
        <v/>
      </c>
      <c r="AD106" s="419" t="str">
        <f>IFERROR(VLOOKUP(AD104,'P1'!$B:$AP,31,FALSE),"")</f>
        <v/>
      </c>
      <c r="AE106" s="419" t="str">
        <f>IFERROR(VLOOKUP(AE104,'P1'!$B:$AP,31,FALSE),"")</f>
        <v/>
      </c>
      <c r="AF106" s="419" t="str">
        <f>IFERROR(VLOOKUP(AF104,'P1'!$B:$AP,31,FALSE),"")</f>
        <v/>
      </c>
      <c r="AG106" s="419" t="str">
        <f>IFERROR(VLOOKUP(AG104,'P1'!$B:$AP,31,FALSE),"")</f>
        <v/>
      </c>
      <c r="AH106" s="419" t="str">
        <f>IFERROR(VLOOKUP(AH104,'P1'!$B:$AP,31,FALSE),"")</f>
        <v/>
      </c>
      <c r="AI106" s="419" t="str">
        <f>IFERROR(VLOOKUP(AI104,'P1'!$B:$AP,31,FALSE),"")</f>
        <v/>
      </c>
      <c r="AJ106" s="419" t="str">
        <f>IFERROR(VLOOKUP(AJ104,'P1'!$B:$AP,31,FALSE),"")</f>
        <v/>
      </c>
      <c r="AK106" s="419" t="str">
        <f>IFERROR(VLOOKUP(AK104,'P1'!$B:$AP,31,FALSE),"")</f>
        <v/>
      </c>
      <c r="AL106" s="419" t="str">
        <f>IFERROR(VLOOKUP(AL104,'P1'!$B:$AP,31,FALSE),"")</f>
        <v/>
      </c>
      <c r="AM106" s="419" t="str">
        <f>IFERROR(VLOOKUP(AM104,'P1'!$B:$AP,31,FALSE),"")</f>
        <v/>
      </c>
      <c r="AN106" s="644"/>
      <c r="AO106" s="622"/>
      <c r="AP106" s="649"/>
      <c r="AQ106" s="650"/>
      <c r="AR106" s="622"/>
      <c r="AS106" s="622"/>
      <c r="AT106" s="623"/>
      <c r="AU106" s="420"/>
      <c r="AV106" s="420"/>
      <c r="AX106" s="420"/>
      <c r="AY106" s="420"/>
    </row>
    <row r="107" spans="1:51" s="393" customFormat="1" ht="12" customHeight="1">
      <c r="A107" s="624">
        <v>29</v>
      </c>
      <c r="B107" s="627"/>
      <c r="C107" s="630"/>
      <c r="D107" s="633" t="s">
        <v>463</v>
      </c>
      <c r="E107" s="410"/>
      <c r="F107" s="636"/>
      <c r="G107" s="637"/>
      <c r="H107" s="411" t="s">
        <v>464</v>
      </c>
      <c r="I107" s="412"/>
      <c r="J107" s="412"/>
      <c r="K107" s="412"/>
      <c r="L107" s="412"/>
      <c r="M107" s="412"/>
      <c r="N107" s="412"/>
      <c r="O107" s="412"/>
      <c r="P107" s="412"/>
      <c r="Q107" s="412"/>
      <c r="R107" s="412"/>
      <c r="S107" s="412"/>
      <c r="T107" s="412"/>
      <c r="U107" s="412"/>
      <c r="V107" s="412"/>
      <c r="W107" s="412"/>
      <c r="X107" s="412"/>
      <c r="Y107" s="412"/>
      <c r="Z107" s="412"/>
      <c r="AA107" s="412"/>
      <c r="AB107" s="412"/>
      <c r="AC107" s="412"/>
      <c r="AD107" s="412"/>
      <c r="AE107" s="412"/>
      <c r="AF107" s="412"/>
      <c r="AG107" s="412"/>
      <c r="AH107" s="412"/>
      <c r="AI107" s="412"/>
      <c r="AJ107" s="412"/>
      <c r="AK107" s="412"/>
      <c r="AL107" s="412"/>
      <c r="AM107" s="412"/>
      <c r="AN107" s="642">
        <f t="shared" ref="AN107" si="106">IF(LEFT($AN$1,6)="共同生活援助",SUM(I108:AM108),SUM(I108:AM109))</f>
        <v>0</v>
      </c>
      <c r="AO107" s="620">
        <f>IF($AN$3="４週",AN107/4,AN107/(DAY(EOMONTH($I$21,0))/7))</f>
        <v>0</v>
      </c>
      <c r="AP107" s="645"/>
      <c r="AQ107" s="646"/>
      <c r="AR107" s="620" t="str">
        <f t="shared" ref="AR107" si="107">IF($AN$3="４週",AU108,AV108)</f>
        <v/>
      </c>
      <c r="AS107" s="620"/>
      <c r="AT107" s="623"/>
      <c r="AU107" s="413" t="s">
        <v>465</v>
      </c>
      <c r="AV107" s="413" t="s">
        <v>466</v>
      </c>
      <c r="AX107" s="413" t="s">
        <v>467</v>
      </c>
      <c r="AY107" s="413" t="s">
        <v>468</v>
      </c>
    </row>
    <row r="108" spans="1:51" s="393" customFormat="1" ht="12" customHeight="1">
      <c r="A108" s="625"/>
      <c r="B108" s="628"/>
      <c r="C108" s="631"/>
      <c r="D108" s="634"/>
      <c r="E108" s="414"/>
      <c r="F108" s="638"/>
      <c r="G108" s="639"/>
      <c r="H108" s="415" t="s">
        <v>469</v>
      </c>
      <c r="I108" s="419" t="str">
        <f>IFERROR(VLOOKUP(I107,'P1'!$B:$AP,41,FALSE),"")</f>
        <v/>
      </c>
      <c r="J108" s="419" t="str">
        <f>IFERROR(VLOOKUP(J107,'P1'!$B:$AP,41,FALSE),"")</f>
        <v/>
      </c>
      <c r="K108" s="419" t="str">
        <f>IFERROR(VLOOKUP(K107,'P1'!$B:$AP,41,FALSE),"")</f>
        <v/>
      </c>
      <c r="L108" s="419" t="str">
        <f>IFERROR(VLOOKUP(L107,'P1'!$B:$AP,41,FALSE),"")</f>
        <v/>
      </c>
      <c r="M108" s="419" t="str">
        <f>IFERROR(VLOOKUP(M107,'P1'!$B:$AP,41,FALSE),"")</f>
        <v/>
      </c>
      <c r="N108" s="419" t="str">
        <f>IFERROR(VLOOKUP(N107,'P1'!$B:$AP,41,FALSE),"")</f>
        <v/>
      </c>
      <c r="O108" s="419" t="str">
        <f>IFERROR(VLOOKUP(O107,'P1'!$B:$AP,41,FALSE),"")</f>
        <v/>
      </c>
      <c r="P108" s="419" t="str">
        <f>IFERROR(VLOOKUP(P107,'P1'!$B:$AP,41,FALSE),"")</f>
        <v/>
      </c>
      <c r="Q108" s="419" t="str">
        <f>IFERROR(VLOOKUP(Q107,'P1'!$B:$AP,41,FALSE),"")</f>
        <v/>
      </c>
      <c r="R108" s="419" t="str">
        <f>IFERROR(VLOOKUP(R107,'P1'!$B:$AP,41,FALSE),"")</f>
        <v/>
      </c>
      <c r="S108" s="419" t="str">
        <f>IFERROR(VLOOKUP(S107,'P1'!$B:$AP,41,FALSE),"")</f>
        <v/>
      </c>
      <c r="T108" s="419" t="str">
        <f>IFERROR(VLOOKUP(T107,'P1'!$B:$AP,41,FALSE),"")</f>
        <v/>
      </c>
      <c r="U108" s="419" t="str">
        <f>IFERROR(VLOOKUP(U107,'P1'!$B:$AP,41,FALSE),"")</f>
        <v/>
      </c>
      <c r="V108" s="419" t="str">
        <f>IFERROR(VLOOKUP(V107,'P1'!$B:$AP,41,FALSE),"")</f>
        <v/>
      </c>
      <c r="W108" s="419" t="str">
        <f>IFERROR(VLOOKUP(W107,'P1'!$B:$AP,41,FALSE),"")</f>
        <v/>
      </c>
      <c r="X108" s="419" t="str">
        <f>IFERROR(VLOOKUP(X107,'P1'!$B:$AP,41,FALSE),"")</f>
        <v/>
      </c>
      <c r="Y108" s="419" t="str">
        <f>IFERROR(VLOOKUP(Y107,'P1'!$B:$AP,41,FALSE),"")</f>
        <v/>
      </c>
      <c r="Z108" s="419" t="str">
        <f>IFERROR(VLOOKUP(Z107,'P1'!$B:$AP,41,FALSE),"")</f>
        <v/>
      </c>
      <c r="AA108" s="419" t="str">
        <f>IFERROR(VLOOKUP(AA107,'P1'!$B:$AP,41,FALSE),"")</f>
        <v/>
      </c>
      <c r="AB108" s="419" t="str">
        <f>IFERROR(VLOOKUP(AB107,'P1'!$B:$AP,41,FALSE),"")</f>
        <v/>
      </c>
      <c r="AC108" s="419" t="str">
        <f>IFERROR(VLOOKUP(AC107,'P1'!$B:$AP,41,FALSE),"")</f>
        <v/>
      </c>
      <c r="AD108" s="419" t="str">
        <f>IFERROR(VLOOKUP(AD107,'P1'!$B:$AP,41,FALSE),"")</f>
        <v/>
      </c>
      <c r="AE108" s="419" t="str">
        <f>IFERROR(VLOOKUP(AE107,'P1'!$B:$AP,41,FALSE),"")</f>
        <v/>
      </c>
      <c r="AF108" s="419" t="str">
        <f>IFERROR(VLOOKUP(AF107,'P1'!$B:$AP,41,FALSE),"")</f>
        <v/>
      </c>
      <c r="AG108" s="419" t="str">
        <f>IFERROR(VLOOKUP(AG107,'P1'!$B:$AP,41,FALSE),"")</f>
        <v/>
      </c>
      <c r="AH108" s="419" t="str">
        <f>IFERROR(VLOOKUP(AH107,'P1'!$B:$AP,41,FALSE),"")</f>
        <v/>
      </c>
      <c r="AI108" s="419" t="str">
        <f>IFERROR(VLOOKUP(AI107,'P1'!$B:$AP,41,FALSE),"")</f>
        <v/>
      </c>
      <c r="AJ108" s="419" t="str">
        <f>IFERROR(VLOOKUP(AJ107,'P1'!$B:$AP,41,FALSE),"")</f>
        <v/>
      </c>
      <c r="AK108" s="419" t="str">
        <f>IFERROR(VLOOKUP(AK107,'P1'!$B:$AP,41,FALSE),"")</f>
        <v/>
      </c>
      <c r="AL108" s="419" t="str">
        <f>IFERROR(VLOOKUP(AL107,'P1'!$B:$AP,41,FALSE),"")</f>
        <v/>
      </c>
      <c r="AM108" s="419" t="str">
        <f>IFERROR(VLOOKUP(AM107,'P1'!$B:$AP,41,FALSE),"")</f>
        <v/>
      </c>
      <c r="AN108" s="643"/>
      <c r="AO108" s="621"/>
      <c r="AP108" s="647"/>
      <c r="AQ108" s="648"/>
      <c r="AR108" s="621"/>
      <c r="AS108" s="621"/>
      <c r="AT108" s="623"/>
      <c r="AU108" s="417" t="str">
        <f t="shared" ref="AU108" si="108">IFERROR(IF($D107="□",($AO107/$AK$6),($AO107/$AK$8)),"")</f>
        <v/>
      </c>
      <c r="AV108" s="417" t="str">
        <f t="shared" ref="AV108" si="109">IFERROR(IF($D107="□",($AN107/$AO$6),($AN107/$AO$8)),"")</f>
        <v/>
      </c>
      <c r="AX108" s="417" t="s">
        <v>623</v>
      </c>
      <c r="AY108" s="417" t="s">
        <v>623</v>
      </c>
    </row>
    <row r="109" spans="1:51" s="393" customFormat="1" ht="12" customHeight="1">
      <c r="A109" s="626"/>
      <c r="B109" s="629"/>
      <c r="C109" s="632"/>
      <c r="D109" s="635"/>
      <c r="E109" s="414"/>
      <c r="F109" s="640"/>
      <c r="G109" s="641"/>
      <c r="H109" s="418" t="s">
        <v>470</v>
      </c>
      <c r="I109" s="419" t="str">
        <f>IFERROR(VLOOKUP(I107,'P1'!$B:$AP,31,FALSE),"")</f>
        <v/>
      </c>
      <c r="J109" s="419" t="str">
        <f>IFERROR(VLOOKUP(J107,'P1'!$B:$AP,31,FALSE),"")</f>
        <v/>
      </c>
      <c r="K109" s="419" t="str">
        <f>IFERROR(VLOOKUP(K107,'P1'!$B:$AP,31,FALSE),"")</f>
        <v/>
      </c>
      <c r="L109" s="419" t="str">
        <f>IFERROR(VLOOKUP(L107,'P1'!$B:$AP,31,FALSE),"")</f>
        <v/>
      </c>
      <c r="M109" s="419" t="str">
        <f>IFERROR(VLOOKUP(M107,'P1'!$B:$AP,31,FALSE),"")</f>
        <v/>
      </c>
      <c r="N109" s="419" t="str">
        <f>IFERROR(VLOOKUP(N107,'P1'!$B:$AP,31,FALSE),"")</f>
        <v/>
      </c>
      <c r="O109" s="419" t="str">
        <f>IFERROR(VLOOKUP(O107,'P1'!$B:$AP,31,FALSE),"")</f>
        <v/>
      </c>
      <c r="P109" s="419" t="str">
        <f>IFERROR(VLOOKUP(P107,'P1'!$B:$AP,31,FALSE),"")</f>
        <v/>
      </c>
      <c r="Q109" s="419" t="str">
        <f>IFERROR(VLOOKUP(Q107,'P1'!$B:$AP,31,FALSE),"")</f>
        <v/>
      </c>
      <c r="R109" s="419" t="str">
        <f>IFERROR(VLOOKUP(R107,'P1'!$B:$AP,31,FALSE),"")</f>
        <v/>
      </c>
      <c r="S109" s="419" t="str">
        <f>IFERROR(VLOOKUP(S107,'P1'!$B:$AP,31,FALSE),"")</f>
        <v/>
      </c>
      <c r="T109" s="419" t="str">
        <f>IFERROR(VLOOKUP(T107,'P1'!$B:$AP,31,FALSE),"")</f>
        <v/>
      </c>
      <c r="U109" s="419" t="str">
        <f>IFERROR(VLOOKUP(U107,'P1'!$B:$AP,31,FALSE),"")</f>
        <v/>
      </c>
      <c r="V109" s="419" t="str">
        <f>IFERROR(VLOOKUP(V107,'P1'!$B:$AP,31,FALSE),"")</f>
        <v/>
      </c>
      <c r="W109" s="419" t="str">
        <f>IFERROR(VLOOKUP(W107,'P1'!$B:$AP,31,FALSE),"")</f>
        <v/>
      </c>
      <c r="X109" s="419" t="str">
        <f>IFERROR(VLOOKUP(X107,'P1'!$B:$AP,31,FALSE),"")</f>
        <v/>
      </c>
      <c r="Y109" s="419" t="str">
        <f>IFERROR(VLOOKUP(Y107,'P1'!$B:$AP,31,FALSE),"")</f>
        <v/>
      </c>
      <c r="Z109" s="419" t="str">
        <f>IFERROR(VLOOKUP(Z107,'P1'!$B:$AP,31,FALSE),"")</f>
        <v/>
      </c>
      <c r="AA109" s="419" t="str">
        <f>IFERROR(VLOOKUP(AA107,'P1'!$B:$AP,31,FALSE),"")</f>
        <v/>
      </c>
      <c r="AB109" s="419" t="str">
        <f>IFERROR(VLOOKUP(AB107,'P1'!$B:$AP,31,FALSE),"")</f>
        <v/>
      </c>
      <c r="AC109" s="419" t="str">
        <f>IFERROR(VLOOKUP(AC107,'P1'!$B:$AP,31,FALSE),"")</f>
        <v/>
      </c>
      <c r="AD109" s="419" t="str">
        <f>IFERROR(VLOOKUP(AD107,'P1'!$B:$AP,31,FALSE),"")</f>
        <v/>
      </c>
      <c r="AE109" s="419" t="str">
        <f>IFERROR(VLOOKUP(AE107,'P1'!$B:$AP,31,FALSE),"")</f>
        <v/>
      </c>
      <c r="AF109" s="419" t="str">
        <f>IFERROR(VLOOKUP(AF107,'P1'!$B:$AP,31,FALSE),"")</f>
        <v/>
      </c>
      <c r="AG109" s="419" t="str">
        <f>IFERROR(VLOOKUP(AG107,'P1'!$B:$AP,31,FALSE),"")</f>
        <v/>
      </c>
      <c r="AH109" s="419" t="str">
        <f>IFERROR(VLOOKUP(AH107,'P1'!$B:$AP,31,FALSE),"")</f>
        <v/>
      </c>
      <c r="AI109" s="419" t="str">
        <f>IFERROR(VLOOKUP(AI107,'P1'!$B:$AP,31,FALSE),"")</f>
        <v/>
      </c>
      <c r="AJ109" s="419" t="str">
        <f>IFERROR(VLOOKUP(AJ107,'P1'!$B:$AP,31,FALSE),"")</f>
        <v/>
      </c>
      <c r="AK109" s="419" t="str">
        <f>IFERROR(VLOOKUP(AK107,'P1'!$B:$AP,31,FALSE),"")</f>
        <v/>
      </c>
      <c r="AL109" s="419" t="str">
        <f>IFERROR(VLOOKUP(AL107,'P1'!$B:$AP,31,FALSE),"")</f>
        <v/>
      </c>
      <c r="AM109" s="419" t="str">
        <f>IFERROR(VLOOKUP(AM107,'P1'!$B:$AP,31,FALSE),"")</f>
        <v/>
      </c>
      <c r="AN109" s="644"/>
      <c r="AO109" s="622"/>
      <c r="AP109" s="649"/>
      <c r="AQ109" s="650"/>
      <c r="AR109" s="622"/>
      <c r="AS109" s="622"/>
      <c r="AT109" s="623"/>
      <c r="AU109" s="420"/>
      <c r="AV109" s="420"/>
      <c r="AX109" s="420"/>
      <c r="AY109" s="420"/>
    </row>
    <row r="110" spans="1:51" s="393" customFormat="1" ht="12" customHeight="1">
      <c r="A110" s="624">
        <v>30</v>
      </c>
      <c r="B110" s="627"/>
      <c r="C110" s="630"/>
      <c r="D110" s="633" t="s">
        <v>463</v>
      </c>
      <c r="E110" s="410"/>
      <c r="F110" s="636"/>
      <c r="G110" s="637"/>
      <c r="H110" s="411" t="s">
        <v>464</v>
      </c>
      <c r="I110" s="412"/>
      <c r="J110" s="412"/>
      <c r="K110" s="412"/>
      <c r="L110" s="412"/>
      <c r="M110" s="412"/>
      <c r="N110" s="412"/>
      <c r="O110" s="412"/>
      <c r="P110" s="412"/>
      <c r="Q110" s="412"/>
      <c r="R110" s="412"/>
      <c r="S110" s="412"/>
      <c r="T110" s="412"/>
      <c r="U110" s="412"/>
      <c r="V110" s="412"/>
      <c r="W110" s="412"/>
      <c r="X110" s="412"/>
      <c r="Y110" s="412"/>
      <c r="Z110" s="412"/>
      <c r="AA110" s="412"/>
      <c r="AB110" s="412"/>
      <c r="AC110" s="412"/>
      <c r="AD110" s="412"/>
      <c r="AE110" s="412"/>
      <c r="AF110" s="412"/>
      <c r="AG110" s="412"/>
      <c r="AH110" s="412"/>
      <c r="AI110" s="412"/>
      <c r="AJ110" s="412"/>
      <c r="AK110" s="412"/>
      <c r="AL110" s="412"/>
      <c r="AM110" s="412"/>
      <c r="AN110" s="642">
        <f t="shared" ref="AN110" si="110">IF(LEFT($AN$1,6)="共同生活援助",SUM(I111:AM111),SUM(I111:AM112))</f>
        <v>0</v>
      </c>
      <c r="AO110" s="620">
        <f>IF($AN$3="４週",AN110/4,AN110/(DAY(EOMONTH($I$21,0))/7))</f>
        <v>0</v>
      </c>
      <c r="AP110" s="645"/>
      <c r="AQ110" s="646"/>
      <c r="AR110" s="620" t="str">
        <f t="shared" ref="AR110" si="111">IF($AN$3="４週",AU111,AV111)</f>
        <v/>
      </c>
      <c r="AS110" s="620"/>
      <c r="AT110" s="623"/>
      <c r="AU110" s="413" t="s">
        <v>465</v>
      </c>
      <c r="AV110" s="413" t="s">
        <v>466</v>
      </c>
      <c r="AX110" s="413" t="s">
        <v>467</v>
      </c>
      <c r="AY110" s="413" t="s">
        <v>468</v>
      </c>
    </row>
    <row r="111" spans="1:51" s="393" customFormat="1" ht="12" customHeight="1">
      <c r="A111" s="625"/>
      <c r="B111" s="628"/>
      <c r="C111" s="631"/>
      <c r="D111" s="634"/>
      <c r="E111" s="414"/>
      <c r="F111" s="638"/>
      <c r="G111" s="639"/>
      <c r="H111" s="415" t="s">
        <v>469</v>
      </c>
      <c r="I111" s="419" t="str">
        <f>IFERROR(VLOOKUP(I110,'P1'!$B:$AP,41,FALSE),"")</f>
        <v/>
      </c>
      <c r="J111" s="419" t="str">
        <f>IFERROR(VLOOKUP(J110,'P1'!$B:$AP,41,FALSE),"")</f>
        <v/>
      </c>
      <c r="K111" s="419" t="str">
        <f>IFERROR(VLOOKUP(K110,'P1'!$B:$AP,41,FALSE),"")</f>
        <v/>
      </c>
      <c r="L111" s="419" t="str">
        <f>IFERROR(VLOOKUP(L110,'P1'!$B:$AP,41,FALSE),"")</f>
        <v/>
      </c>
      <c r="M111" s="419" t="str">
        <f>IFERROR(VLOOKUP(M110,'P1'!$B:$AP,41,FALSE),"")</f>
        <v/>
      </c>
      <c r="N111" s="419" t="str">
        <f>IFERROR(VLOOKUP(N110,'P1'!$B:$AP,41,FALSE),"")</f>
        <v/>
      </c>
      <c r="O111" s="419" t="str">
        <f>IFERROR(VLOOKUP(O110,'P1'!$B:$AP,41,FALSE),"")</f>
        <v/>
      </c>
      <c r="P111" s="419" t="str">
        <f>IFERROR(VLOOKUP(P110,'P1'!$B:$AP,41,FALSE),"")</f>
        <v/>
      </c>
      <c r="Q111" s="419" t="str">
        <f>IFERROR(VLOOKUP(Q110,'P1'!$B:$AP,41,FALSE),"")</f>
        <v/>
      </c>
      <c r="R111" s="419" t="str">
        <f>IFERROR(VLOOKUP(R110,'P1'!$B:$AP,41,FALSE),"")</f>
        <v/>
      </c>
      <c r="S111" s="419" t="str">
        <f>IFERROR(VLOOKUP(S110,'P1'!$B:$AP,41,FALSE),"")</f>
        <v/>
      </c>
      <c r="T111" s="419" t="str">
        <f>IFERROR(VLOOKUP(T110,'P1'!$B:$AP,41,FALSE),"")</f>
        <v/>
      </c>
      <c r="U111" s="419" t="str">
        <f>IFERROR(VLOOKUP(U110,'P1'!$B:$AP,41,FALSE),"")</f>
        <v/>
      </c>
      <c r="V111" s="419" t="str">
        <f>IFERROR(VLOOKUP(V110,'P1'!$B:$AP,41,FALSE),"")</f>
        <v/>
      </c>
      <c r="W111" s="419" t="str">
        <f>IFERROR(VLOOKUP(W110,'P1'!$B:$AP,41,FALSE),"")</f>
        <v/>
      </c>
      <c r="X111" s="419" t="str">
        <f>IFERROR(VLOOKUP(X110,'P1'!$B:$AP,41,FALSE),"")</f>
        <v/>
      </c>
      <c r="Y111" s="419" t="str">
        <f>IFERROR(VLOOKUP(Y110,'P1'!$B:$AP,41,FALSE),"")</f>
        <v/>
      </c>
      <c r="Z111" s="419" t="str">
        <f>IFERROR(VLOOKUP(Z110,'P1'!$B:$AP,41,FALSE),"")</f>
        <v/>
      </c>
      <c r="AA111" s="419" t="str">
        <f>IFERROR(VLOOKUP(AA110,'P1'!$B:$AP,41,FALSE),"")</f>
        <v/>
      </c>
      <c r="AB111" s="419" t="str">
        <f>IFERROR(VLOOKUP(AB110,'P1'!$B:$AP,41,FALSE),"")</f>
        <v/>
      </c>
      <c r="AC111" s="419" t="str">
        <f>IFERROR(VLOOKUP(AC110,'P1'!$B:$AP,41,FALSE),"")</f>
        <v/>
      </c>
      <c r="AD111" s="419" t="str">
        <f>IFERROR(VLOOKUP(AD110,'P1'!$B:$AP,41,FALSE),"")</f>
        <v/>
      </c>
      <c r="AE111" s="419" t="str">
        <f>IFERROR(VLOOKUP(AE110,'P1'!$B:$AP,41,FALSE),"")</f>
        <v/>
      </c>
      <c r="AF111" s="419" t="str">
        <f>IFERROR(VLOOKUP(AF110,'P1'!$B:$AP,41,FALSE),"")</f>
        <v/>
      </c>
      <c r="AG111" s="419" t="str">
        <f>IFERROR(VLOOKUP(AG110,'P1'!$B:$AP,41,FALSE),"")</f>
        <v/>
      </c>
      <c r="AH111" s="419" t="str">
        <f>IFERROR(VLOOKUP(AH110,'P1'!$B:$AP,41,FALSE),"")</f>
        <v/>
      </c>
      <c r="AI111" s="419" t="str">
        <f>IFERROR(VLOOKUP(AI110,'P1'!$B:$AP,41,FALSE),"")</f>
        <v/>
      </c>
      <c r="AJ111" s="419" t="str">
        <f>IFERROR(VLOOKUP(AJ110,'P1'!$B:$AP,41,FALSE),"")</f>
        <v/>
      </c>
      <c r="AK111" s="419" t="str">
        <f>IFERROR(VLOOKUP(AK110,'P1'!$B:$AP,41,FALSE),"")</f>
        <v/>
      </c>
      <c r="AL111" s="419" t="str">
        <f>IFERROR(VLOOKUP(AL110,'P1'!$B:$AP,41,FALSE),"")</f>
        <v/>
      </c>
      <c r="AM111" s="419" t="str">
        <f>IFERROR(VLOOKUP(AM110,'P1'!$B:$AP,41,FALSE),"")</f>
        <v/>
      </c>
      <c r="AN111" s="643"/>
      <c r="AO111" s="621"/>
      <c r="AP111" s="647"/>
      <c r="AQ111" s="648"/>
      <c r="AR111" s="621"/>
      <c r="AS111" s="621"/>
      <c r="AT111" s="623"/>
      <c r="AU111" s="417" t="str">
        <f t="shared" ref="AU111" si="112">IFERROR(IF($D110="□",($AO110/$AK$6),($AO110/$AK$8)),"")</f>
        <v/>
      </c>
      <c r="AV111" s="417" t="str">
        <f t="shared" ref="AV111" si="113">IFERROR(IF($D110="□",($AN110/$AO$6),($AN110/$AO$8)),"")</f>
        <v/>
      </c>
      <c r="AX111" s="417" t="s">
        <v>623</v>
      </c>
      <c r="AY111" s="417" t="s">
        <v>623</v>
      </c>
    </row>
    <row r="112" spans="1:51" s="393" customFormat="1" ht="12" customHeight="1">
      <c r="A112" s="626"/>
      <c r="B112" s="629"/>
      <c r="C112" s="632"/>
      <c r="D112" s="635"/>
      <c r="E112" s="414"/>
      <c r="F112" s="640"/>
      <c r="G112" s="641"/>
      <c r="H112" s="418" t="s">
        <v>470</v>
      </c>
      <c r="I112" s="419" t="str">
        <f>IFERROR(VLOOKUP(I110,'P1'!$B:$AP,31,FALSE),"")</f>
        <v/>
      </c>
      <c r="J112" s="419" t="str">
        <f>IFERROR(VLOOKUP(J110,'P1'!$B:$AP,31,FALSE),"")</f>
        <v/>
      </c>
      <c r="K112" s="419" t="str">
        <f>IFERROR(VLOOKUP(K110,'P1'!$B:$AP,31,FALSE),"")</f>
        <v/>
      </c>
      <c r="L112" s="419" t="str">
        <f>IFERROR(VLOOKUP(L110,'P1'!$B:$AP,31,FALSE),"")</f>
        <v/>
      </c>
      <c r="M112" s="419" t="str">
        <f>IFERROR(VLOOKUP(M110,'P1'!$B:$AP,31,FALSE),"")</f>
        <v/>
      </c>
      <c r="N112" s="419" t="str">
        <f>IFERROR(VLOOKUP(N110,'P1'!$B:$AP,31,FALSE),"")</f>
        <v/>
      </c>
      <c r="O112" s="419" t="str">
        <f>IFERROR(VLOOKUP(O110,'P1'!$B:$AP,31,FALSE),"")</f>
        <v/>
      </c>
      <c r="P112" s="419" t="str">
        <f>IFERROR(VLOOKUP(P110,'P1'!$B:$AP,31,FALSE),"")</f>
        <v/>
      </c>
      <c r="Q112" s="419" t="str">
        <f>IFERROR(VLOOKUP(Q110,'P1'!$B:$AP,31,FALSE),"")</f>
        <v/>
      </c>
      <c r="R112" s="419" t="str">
        <f>IFERROR(VLOOKUP(R110,'P1'!$B:$AP,31,FALSE),"")</f>
        <v/>
      </c>
      <c r="S112" s="419" t="str">
        <f>IFERROR(VLOOKUP(S110,'P1'!$B:$AP,31,FALSE),"")</f>
        <v/>
      </c>
      <c r="T112" s="419" t="str">
        <f>IFERROR(VLOOKUP(T110,'P1'!$B:$AP,31,FALSE),"")</f>
        <v/>
      </c>
      <c r="U112" s="419" t="str">
        <f>IFERROR(VLOOKUP(U110,'P1'!$B:$AP,31,FALSE),"")</f>
        <v/>
      </c>
      <c r="V112" s="419" t="str">
        <f>IFERROR(VLOOKUP(V110,'P1'!$B:$AP,31,FALSE),"")</f>
        <v/>
      </c>
      <c r="W112" s="419" t="str">
        <f>IFERROR(VLOOKUP(W110,'P1'!$B:$AP,31,FALSE),"")</f>
        <v/>
      </c>
      <c r="X112" s="419" t="str">
        <f>IFERROR(VLOOKUP(X110,'P1'!$B:$AP,31,FALSE),"")</f>
        <v/>
      </c>
      <c r="Y112" s="419" t="str">
        <f>IFERROR(VLOOKUP(Y110,'P1'!$B:$AP,31,FALSE),"")</f>
        <v/>
      </c>
      <c r="Z112" s="419" t="str">
        <f>IFERROR(VLOOKUP(Z110,'P1'!$B:$AP,31,FALSE),"")</f>
        <v/>
      </c>
      <c r="AA112" s="419" t="str">
        <f>IFERROR(VLOOKUP(AA110,'P1'!$B:$AP,31,FALSE),"")</f>
        <v/>
      </c>
      <c r="AB112" s="419" t="str">
        <f>IFERROR(VLOOKUP(AB110,'P1'!$B:$AP,31,FALSE),"")</f>
        <v/>
      </c>
      <c r="AC112" s="419" t="str">
        <f>IFERROR(VLOOKUP(AC110,'P1'!$B:$AP,31,FALSE),"")</f>
        <v/>
      </c>
      <c r="AD112" s="419" t="str">
        <f>IFERROR(VLOOKUP(AD110,'P1'!$B:$AP,31,FALSE),"")</f>
        <v/>
      </c>
      <c r="AE112" s="419" t="str">
        <f>IFERROR(VLOOKUP(AE110,'P1'!$B:$AP,31,FALSE),"")</f>
        <v/>
      </c>
      <c r="AF112" s="419" t="str">
        <f>IFERROR(VLOOKUP(AF110,'P1'!$B:$AP,31,FALSE),"")</f>
        <v/>
      </c>
      <c r="AG112" s="419" t="str">
        <f>IFERROR(VLOOKUP(AG110,'P1'!$B:$AP,31,FALSE),"")</f>
        <v/>
      </c>
      <c r="AH112" s="419" t="str">
        <f>IFERROR(VLOOKUP(AH110,'P1'!$B:$AP,31,FALSE),"")</f>
        <v/>
      </c>
      <c r="AI112" s="419" t="str">
        <f>IFERROR(VLOOKUP(AI110,'P1'!$B:$AP,31,FALSE),"")</f>
        <v/>
      </c>
      <c r="AJ112" s="419" t="str">
        <f>IFERROR(VLOOKUP(AJ110,'P1'!$B:$AP,31,FALSE),"")</f>
        <v/>
      </c>
      <c r="AK112" s="419" t="str">
        <f>IFERROR(VLOOKUP(AK110,'P1'!$B:$AP,31,FALSE),"")</f>
        <v/>
      </c>
      <c r="AL112" s="419" t="str">
        <f>IFERROR(VLOOKUP(AL110,'P1'!$B:$AP,31,FALSE),"")</f>
        <v/>
      </c>
      <c r="AM112" s="419" t="str">
        <f>IFERROR(VLOOKUP(AM110,'P1'!$B:$AP,31,FALSE),"")</f>
        <v/>
      </c>
      <c r="AN112" s="644"/>
      <c r="AO112" s="622"/>
      <c r="AP112" s="649"/>
      <c r="AQ112" s="650"/>
      <c r="AR112" s="622"/>
      <c r="AS112" s="622"/>
      <c r="AT112" s="623"/>
      <c r="AU112" s="420"/>
      <c r="AV112" s="420"/>
      <c r="AX112" s="420"/>
      <c r="AY112" s="420"/>
    </row>
    <row r="113" spans="1:51" s="393" customFormat="1" ht="12" customHeight="1">
      <c r="A113" s="624">
        <v>31</v>
      </c>
      <c r="B113" s="627"/>
      <c r="C113" s="630"/>
      <c r="D113" s="633" t="s">
        <v>463</v>
      </c>
      <c r="E113" s="410"/>
      <c r="F113" s="636"/>
      <c r="G113" s="637"/>
      <c r="H113" s="411" t="s">
        <v>464</v>
      </c>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12"/>
      <c r="AE113" s="412"/>
      <c r="AF113" s="412"/>
      <c r="AG113" s="412"/>
      <c r="AH113" s="412"/>
      <c r="AI113" s="412"/>
      <c r="AJ113" s="412"/>
      <c r="AK113" s="412"/>
      <c r="AL113" s="412"/>
      <c r="AM113" s="412"/>
      <c r="AN113" s="642">
        <f t="shared" ref="AN113" si="114">IF(LEFT($AN$1,6)="共同生活援助",SUM(I114:AM114),SUM(I114:AM115))</f>
        <v>0</v>
      </c>
      <c r="AO113" s="620">
        <f>IF($AN$3="４週",AN113/4,AN113/(DAY(EOMONTH($I$21,0))/7))</f>
        <v>0</v>
      </c>
      <c r="AP113" s="645"/>
      <c r="AQ113" s="646"/>
      <c r="AR113" s="620" t="str">
        <f t="shared" ref="AR113" si="115">IF($AN$3="４週",AU114,AV114)</f>
        <v/>
      </c>
      <c r="AS113" s="620"/>
      <c r="AT113" s="623"/>
      <c r="AU113" s="413" t="s">
        <v>465</v>
      </c>
      <c r="AV113" s="413" t="s">
        <v>466</v>
      </c>
      <c r="AX113" s="413" t="s">
        <v>467</v>
      </c>
      <c r="AY113" s="413" t="s">
        <v>468</v>
      </c>
    </row>
    <row r="114" spans="1:51" s="393" customFormat="1" ht="12" customHeight="1">
      <c r="A114" s="625"/>
      <c r="B114" s="628"/>
      <c r="C114" s="631"/>
      <c r="D114" s="634"/>
      <c r="E114" s="414"/>
      <c r="F114" s="638"/>
      <c r="G114" s="639"/>
      <c r="H114" s="415" t="s">
        <v>469</v>
      </c>
      <c r="I114" s="419" t="str">
        <f>IFERROR(VLOOKUP(I113,'P1'!$B:$AP,41,FALSE),"")</f>
        <v/>
      </c>
      <c r="J114" s="419" t="str">
        <f>IFERROR(VLOOKUP(J113,'P1'!$B:$AP,41,FALSE),"")</f>
        <v/>
      </c>
      <c r="K114" s="419" t="str">
        <f>IFERROR(VLOOKUP(K113,'P1'!$B:$AP,41,FALSE),"")</f>
        <v/>
      </c>
      <c r="L114" s="419" t="str">
        <f>IFERROR(VLOOKUP(L113,'P1'!$B:$AP,41,FALSE),"")</f>
        <v/>
      </c>
      <c r="M114" s="419" t="str">
        <f>IFERROR(VLOOKUP(M113,'P1'!$B:$AP,41,FALSE),"")</f>
        <v/>
      </c>
      <c r="N114" s="419" t="str">
        <f>IFERROR(VLOOKUP(N113,'P1'!$B:$AP,41,FALSE),"")</f>
        <v/>
      </c>
      <c r="O114" s="419" t="str">
        <f>IFERROR(VLOOKUP(O113,'P1'!$B:$AP,41,FALSE),"")</f>
        <v/>
      </c>
      <c r="P114" s="419" t="str">
        <f>IFERROR(VLOOKUP(P113,'P1'!$B:$AP,41,FALSE),"")</f>
        <v/>
      </c>
      <c r="Q114" s="419" t="str">
        <f>IFERROR(VLOOKUP(Q113,'P1'!$B:$AP,41,FALSE),"")</f>
        <v/>
      </c>
      <c r="R114" s="419" t="str">
        <f>IFERROR(VLOOKUP(R113,'P1'!$B:$AP,41,FALSE),"")</f>
        <v/>
      </c>
      <c r="S114" s="419" t="str">
        <f>IFERROR(VLOOKUP(S113,'P1'!$B:$AP,41,FALSE),"")</f>
        <v/>
      </c>
      <c r="T114" s="419" t="str">
        <f>IFERROR(VLOOKUP(T113,'P1'!$B:$AP,41,FALSE),"")</f>
        <v/>
      </c>
      <c r="U114" s="419" t="str">
        <f>IFERROR(VLOOKUP(U113,'P1'!$B:$AP,41,FALSE),"")</f>
        <v/>
      </c>
      <c r="V114" s="419" t="str">
        <f>IFERROR(VLOOKUP(V113,'P1'!$B:$AP,41,FALSE),"")</f>
        <v/>
      </c>
      <c r="W114" s="419" t="str">
        <f>IFERROR(VLOOKUP(W113,'P1'!$B:$AP,41,FALSE),"")</f>
        <v/>
      </c>
      <c r="X114" s="419" t="str">
        <f>IFERROR(VLOOKUP(X113,'P1'!$B:$AP,41,FALSE),"")</f>
        <v/>
      </c>
      <c r="Y114" s="419" t="str">
        <f>IFERROR(VLOOKUP(Y113,'P1'!$B:$AP,41,FALSE),"")</f>
        <v/>
      </c>
      <c r="Z114" s="419" t="str">
        <f>IFERROR(VLOOKUP(Z113,'P1'!$B:$AP,41,FALSE),"")</f>
        <v/>
      </c>
      <c r="AA114" s="419" t="str">
        <f>IFERROR(VLOOKUP(AA113,'P1'!$B:$AP,41,FALSE),"")</f>
        <v/>
      </c>
      <c r="AB114" s="419" t="str">
        <f>IFERROR(VLOOKUP(AB113,'P1'!$B:$AP,41,FALSE),"")</f>
        <v/>
      </c>
      <c r="AC114" s="419" t="str">
        <f>IFERROR(VLOOKUP(AC113,'P1'!$B:$AP,41,FALSE),"")</f>
        <v/>
      </c>
      <c r="AD114" s="419" t="str">
        <f>IFERROR(VLOOKUP(AD113,'P1'!$B:$AP,41,FALSE),"")</f>
        <v/>
      </c>
      <c r="AE114" s="419" t="str">
        <f>IFERROR(VLOOKUP(AE113,'P1'!$B:$AP,41,FALSE),"")</f>
        <v/>
      </c>
      <c r="AF114" s="419" t="str">
        <f>IFERROR(VLOOKUP(AF113,'P1'!$B:$AP,41,FALSE),"")</f>
        <v/>
      </c>
      <c r="AG114" s="419" t="str">
        <f>IFERROR(VLOOKUP(AG113,'P1'!$B:$AP,41,FALSE),"")</f>
        <v/>
      </c>
      <c r="AH114" s="419" t="str">
        <f>IFERROR(VLOOKUP(AH113,'P1'!$B:$AP,41,FALSE),"")</f>
        <v/>
      </c>
      <c r="AI114" s="419" t="str">
        <f>IFERROR(VLOOKUP(AI113,'P1'!$B:$AP,41,FALSE),"")</f>
        <v/>
      </c>
      <c r="AJ114" s="419" t="str">
        <f>IFERROR(VLOOKUP(AJ113,'P1'!$B:$AP,41,FALSE),"")</f>
        <v/>
      </c>
      <c r="AK114" s="419" t="str">
        <f>IFERROR(VLOOKUP(AK113,'P1'!$B:$AP,41,FALSE),"")</f>
        <v/>
      </c>
      <c r="AL114" s="419" t="str">
        <f>IFERROR(VLOOKUP(AL113,'P1'!$B:$AP,41,FALSE),"")</f>
        <v/>
      </c>
      <c r="AM114" s="419" t="str">
        <f>IFERROR(VLOOKUP(AM113,'P1'!$B:$AP,41,FALSE),"")</f>
        <v/>
      </c>
      <c r="AN114" s="643"/>
      <c r="AO114" s="621"/>
      <c r="AP114" s="647"/>
      <c r="AQ114" s="648"/>
      <c r="AR114" s="621"/>
      <c r="AS114" s="621"/>
      <c r="AT114" s="623"/>
      <c r="AU114" s="417" t="str">
        <f t="shared" ref="AU114" si="116">IFERROR(IF($D113="□",($AO113/$AK$6),($AO113/$AK$8)),"")</f>
        <v/>
      </c>
      <c r="AV114" s="417" t="str">
        <f t="shared" ref="AV114" si="117">IFERROR(IF($D113="□",($AN113/$AO$6),($AN113/$AO$8)),"")</f>
        <v/>
      </c>
      <c r="AX114" s="417" t="s">
        <v>623</v>
      </c>
      <c r="AY114" s="417" t="s">
        <v>623</v>
      </c>
    </row>
    <row r="115" spans="1:51" s="393" customFormat="1" ht="12" customHeight="1">
      <c r="A115" s="626"/>
      <c r="B115" s="629"/>
      <c r="C115" s="632"/>
      <c r="D115" s="635"/>
      <c r="E115" s="414"/>
      <c r="F115" s="640"/>
      <c r="G115" s="641"/>
      <c r="H115" s="418" t="s">
        <v>470</v>
      </c>
      <c r="I115" s="419" t="str">
        <f>IFERROR(VLOOKUP(I113,'P1'!$B:$AP,31,FALSE),"")</f>
        <v/>
      </c>
      <c r="J115" s="419" t="str">
        <f>IFERROR(VLOOKUP(J113,'P1'!$B:$AP,31,FALSE),"")</f>
        <v/>
      </c>
      <c r="K115" s="419" t="str">
        <f>IFERROR(VLOOKUP(K113,'P1'!$B:$AP,31,FALSE),"")</f>
        <v/>
      </c>
      <c r="L115" s="419" t="str">
        <f>IFERROR(VLOOKUP(L113,'P1'!$B:$AP,31,FALSE),"")</f>
        <v/>
      </c>
      <c r="M115" s="419" t="str">
        <f>IFERROR(VLOOKUP(M113,'P1'!$B:$AP,31,FALSE),"")</f>
        <v/>
      </c>
      <c r="N115" s="419" t="str">
        <f>IFERROR(VLOOKUP(N113,'P1'!$B:$AP,31,FALSE),"")</f>
        <v/>
      </c>
      <c r="O115" s="419" t="str">
        <f>IFERROR(VLOOKUP(O113,'P1'!$B:$AP,31,FALSE),"")</f>
        <v/>
      </c>
      <c r="P115" s="419" t="str">
        <f>IFERROR(VLOOKUP(P113,'P1'!$B:$AP,31,FALSE),"")</f>
        <v/>
      </c>
      <c r="Q115" s="419" t="str">
        <f>IFERROR(VLOOKUP(Q113,'P1'!$B:$AP,31,FALSE),"")</f>
        <v/>
      </c>
      <c r="R115" s="419" t="str">
        <f>IFERROR(VLOOKUP(R113,'P1'!$B:$AP,31,FALSE),"")</f>
        <v/>
      </c>
      <c r="S115" s="419" t="str">
        <f>IFERROR(VLOOKUP(S113,'P1'!$B:$AP,31,FALSE),"")</f>
        <v/>
      </c>
      <c r="T115" s="419" t="str">
        <f>IFERROR(VLOOKUP(T113,'P1'!$B:$AP,31,FALSE),"")</f>
        <v/>
      </c>
      <c r="U115" s="419" t="str">
        <f>IFERROR(VLOOKUP(U113,'P1'!$B:$AP,31,FALSE),"")</f>
        <v/>
      </c>
      <c r="V115" s="419" t="str">
        <f>IFERROR(VLOOKUP(V113,'P1'!$B:$AP,31,FALSE),"")</f>
        <v/>
      </c>
      <c r="W115" s="419" t="str">
        <f>IFERROR(VLOOKUP(W113,'P1'!$B:$AP,31,FALSE),"")</f>
        <v/>
      </c>
      <c r="X115" s="419" t="str">
        <f>IFERROR(VLOOKUP(X113,'P1'!$B:$AP,31,FALSE),"")</f>
        <v/>
      </c>
      <c r="Y115" s="419" t="str">
        <f>IFERROR(VLOOKUP(Y113,'P1'!$B:$AP,31,FALSE),"")</f>
        <v/>
      </c>
      <c r="Z115" s="419" t="str">
        <f>IFERROR(VLOOKUP(Z113,'P1'!$B:$AP,31,FALSE),"")</f>
        <v/>
      </c>
      <c r="AA115" s="419" t="str">
        <f>IFERROR(VLOOKUP(AA113,'P1'!$B:$AP,31,FALSE),"")</f>
        <v/>
      </c>
      <c r="AB115" s="419" t="str">
        <f>IFERROR(VLOOKUP(AB113,'P1'!$B:$AP,31,FALSE),"")</f>
        <v/>
      </c>
      <c r="AC115" s="419" t="str">
        <f>IFERROR(VLOOKUP(AC113,'P1'!$B:$AP,31,FALSE),"")</f>
        <v/>
      </c>
      <c r="AD115" s="419" t="str">
        <f>IFERROR(VLOOKUP(AD113,'P1'!$B:$AP,31,FALSE),"")</f>
        <v/>
      </c>
      <c r="AE115" s="419" t="str">
        <f>IFERROR(VLOOKUP(AE113,'P1'!$B:$AP,31,FALSE),"")</f>
        <v/>
      </c>
      <c r="AF115" s="419" t="str">
        <f>IFERROR(VLOOKUP(AF113,'P1'!$B:$AP,31,FALSE),"")</f>
        <v/>
      </c>
      <c r="AG115" s="419" t="str">
        <f>IFERROR(VLOOKUP(AG113,'P1'!$B:$AP,31,FALSE),"")</f>
        <v/>
      </c>
      <c r="AH115" s="419" t="str">
        <f>IFERROR(VLOOKUP(AH113,'P1'!$B:$AP,31,FALSE),"")</f>
        <v/>
      </c>
      <c r="AI115" s="419" t="str">
        <f>IFERROR(VLOOKUP(AI113,'P1'!$B:$AP,31,FALSE),"")</f>
        <v/>
      </c>
      <c r="AJ115" s="419" t="str">
        <f>IFERROR(VLOOKUP(AJ113,'P1'!$B:$AP,31,FALSE),"")</f>
        <v/>
      </c>
      <c r="AK115" s="419" t="str">
        <f>IFERROR(VLOOKUP(AK113,'P1'!$B:$AP,31,FALSE),"")</f>
        <v/>
      </c>
      <c r="AL115" s="419" t="str">
        <f>IFERROR(VLOOKUP(AL113,'P1'!$B:$AP,31,FALSE),"")</f>
        <v/>
      </c>
      <c r="AM115" s="419" t="str">
        <f>IFERROR(VLOOKUP(AM113,'P1'!$B:$AP,31,FALSE),"")</f>
        <v/>
      </c>
      <c r="AN115" s="644"/>
      <c r="AO115" s="622"/>
      <c r="AP115" s="649"/>
      <c r="AQ115" s="650"/>
      <c r="AR115" s="622"/>
      <c r="AS115" s="622"/>
      <c r="AT115" s="623"/>
      <c r="AU115" s="420"/>
      <c r="AV115" s="420"/>
      <c r="AX115" s="420"/>
      <c r="AY115" s="420"/>
    </row>
    <row r="116" spans="1:51" s="393" customFormat="1" ht="12" customHeight="1">
      <c r="A116" s="624">
        <v>32</v>
      </c>
      <c r="B116" s="627"/>
      <c r="C116" s="630"/>
      <c r="D116" s="633" t="s">
        <v>463</v>
      </c>
      <c r="E116" s="410"/>
      <c r="F116" s="636"/>
      <c r="G116" s="637"/>
      <c r="H116" s="411" t="s">
        <v>464</v>
      </c>
      <c r="I116" s="412"/>
      <c r="J116" s="412"/>
      <c r="K116" s="412"/>
      <c r="L116" s="412"/>
      <c r="M116" s="412"/>
      <c r="N116" s="412"/>
      <c r="O116" s="412"/>
      <c r="P116" s="412"/>
      <c r="Q116" s="412"/>
      <c r="R116" s="412"/>
      <c r="S116" s="412"/>
      <c r="T116" s="412"/>
      <c r="U116" s="412"/>
      <c r="V116" s="412"/>
      <c r="W116" s="412"/>
      <c r="X116" s="412"/>
      <c r="Y116" s="412"/>
      <c r="Z116" s="412"/>
      <c r="AA116" s="412"/>
      <c r="AB116" s="412"/>
      <c r="AC116" s="412"/>
      <c r="AD116" s="412"/>
      <c r="AE116" s="412"/>
      <c r="AF116" s="412"/>
      <c r="AG116" s="412"/>
      <c r="AH116" s="412"/>
      <c r="AI116" s="412"/>
      <c r="AJ116" s="412"/>
      <c r="AK116" s="412"/>
      <c r="AL116" s="412"/>
      <c r="AM116" s="412"/>
      <c r="AN116" s="642">
        <f t="shared" ref="AN116" si="118">IF(LEFT($AN$1,6)="共同生活援助",SUM(I117:AM117),SUM(I117:AM118))</f>
        <v>0</v>
      </c>
      <c r="AO116" s="620">
        <f>IF($AN$3="４週",AN116/4,AN116/(DAY(EOMONTH($I$21,0))/7))</f>
        <v>0</v>
      </c>
      <c r="AP116" s="645"/>
      <c r="AQ116" s="646"/>
      <c r="AR116" s="620" t="str">
        <f t="shared" ref="AR116" si="119">IF($AN$3="４週",AU117,AV117)</f>
        <v/>
      </c>
      <c r="AS116" s="620"/>
      <c r="AT116" s="623"/>
      <c r="AU116" s="413" t="s">
        <v>465</v>
      </c>
      <c r="AV116" s="413" t="s">
        <v>466</v>
      </c>
      <c r="AX116" s="413" t="s">
        <v>467</v>
      </c>
      <c r="AY116" s="413" t="s">
        <v>468</v>
      </c>
    </row>
    <row r="117" spans="1:51" s="393" customFormat="1" ht="12" customHeight="1">
      <c r="A117" s="625"/>
      <c r="B117" s="628"/>
      <c r="C117" s="631"/>
      <c r="D117" s="634"/>
      <c r="E117" s="414"/>
      <c r="F117" s="638"/>
      <c r="G117" s="639"/>
      <c r="H117" s="415" t="s">
        <v>469</v>
      </c>
      <c r="I117" s="419" t="str">
        <f>IFERROR(VLOOKUP(I116,'P1'!$B:$AP,41,FALSE),"")</f>
        <v/>
      </c>
      <c r="J117" s="419" t="str">
        <f>IFERROR(VLOOKUP(J116,'P1'!$B:$AP,41,FALSE),"")</f>
        <v/>
      </c>
      <c r="K117" s="419" t="str">
        <f>IFERROR(VLOOKUP(K116,'P1'!$B:$AP,41,FALSE),"")</f>
        <v/>
      </c>
      <c r="L117" s="419" t="str">
        <f>IFERROR(VLOOKUP(L116,'P1'!$B:$AP,41,FALSE),"")</f>
        <v/>
      </c>
      <c r="M117" s="419" t="str">
        <f>IFERROR(VLOOKUP(M116,'P1'!$B:$AP,41,FALSE),"")</f>
        <v/>
      </c>
      <c r="N117" s="419" t="str">
        <f>IFERROR(VLOOKUP(N116,'P1'!$B:$AP,41,FALSE),"")</f>
        <v/>
      </c>
      <c r="O117" s="419" t="str">
        <f>IFERROR(VLOOKUP(O116,'P1'!$B:$AP,41,FALSE),"")</f>
        <v/>
      </c>
      <c r="P117" s="419" t="str">
        <f>IFERROR(VLOOKUP(P116,'P1'!$B:$AP,41,FALSE),"")</f>
        <v/>
      </c>
      <c r="Q117" s="419" t="str">
        <f>IFERROR(VLOOKUP(Q116,'P1'!$B:$AP,41,FALSE),"")</f>
        <v/>
      </c>
      <c r="R117" s="419" t="str">
        <f>IFERROR(VLOOKUP(R116,'P1'!$B:$AP,41,FALSE),"")</f>
        <v/>
      </c>
      <c r="S117" s="419" t="str">
        <f>IFERROR(VLOOKUP(S116,'P1'!$B:$AP,41,FALSE),"")</f>
        <v/>
      </c>
      <c r="T117" s="419" t="str">
        <f>IFERROR(VLOOKUP(T116,'P1'!$B:$AP,41,FALSE),"")</f>
        <v/>
      </c>
      <c r="U117" s="419" t="str">
        <f>IFERROR(VLOOKUP(U116,'P1'!$B:$AP,41,FALSE),"")</f>
        <v/>
      </c>
      <c r="V117" s="419" t="str">
        <f>IFERROR(VLOOKUP(V116,'P1'!$B:$AP,41,FALSE),"")</f>
        <v/>
      </c>
      <c r="W117" s="419" t="str">
        <f>IFERROR(VLOOKUP(W116,'P1'!$B:$AP,41,FALSE),"")</f>
        <v/>
      </c>
      <c r="X117" s="419" t="str">
        <f>IFERROR(VLOOKUP(X116,'P1'!$B:$AP,41,FALSE),"")</f>
        <v/>
      </c>
      <c r="Y117" s="419" t="str">
        <f>IFERROR(VLOOKUP(Y116,'P1'!$B:$AP,41,FALSE),"")</f>
        <v/>
      </c>
      <c r="Z117" s="419" t="str">
        <f>IFERROR(VLOOKUP(Z116,'P1'!$B:$AP,41,FALSE),"")</f>
        <v/>
      </c>
      <c r="AA117" s="419" t="str">
        <f>IFERROR(VLOOKUP(AA116,'P1'!$B:$AP,41,FALSE),"")</f>
        <v/>
      </c>
      <c r="AB117" s="419" t="str">
        <f>IFERROR(VLOOKUP(AB116,'P1'!$B:$AP,41,FALSE),"")</f>
        <v/>
      </c>
      <c r="AC117" s="419" t="str">
        <f>IFERROR(VLOOKUP(AC116,'P1'!$B:$AP,41,FALSE),"")</f>
        <v/>
      </c>
      <c r="AD117" s="419" t="str">
        <f>IFERROR(VLOOKUP(AD116,'P1'!$B:$AP,41,FALSE),"")</f>
        <v/>
      </c>
      <c r="AE117" s="419" t="str">
        <f>IFERROR(VLOOKUP(AE116,'P1'!$B:$AP,41,FALSE),"")</f>
        <v/>
      </c>
      <c r="AF117" s="419" t="str">
        <f>IFERROR(VLOOKUP(AF116,'P1'!$B:$AP,41,FALSE),"")</f>
        <v/>
      </c>
      <c r="AG117" s="419" t="str">
        <f>IFERROR(VLOOKUP(AG116,'P1'!$B:$AP,41,FALSE),"")</f>
        <v/>
      </c>
      <c r="AH117" s="419" t="str">
        <f>IFERROR(VLOOKUP(AH116,'P1'!$B:$AP,41,FALSE),"")</f>
        <v/>
      </c>
      <c r="AI117" s="419" t="str">
        <f>IFERROR(VLOOKUP(AI116,'P1'!$B:$AP,41,FALSE),"")</f>
        <v/>
      </c>
      <c r="AJ117" s="419" t="str">
        <f>IFERROR(VLOOKUP(AJ116,'P1'!$B:$AP,41,FALSE),"")</f>
        <v/>
      </c>
      <c r="AK117" s="419" t="str">
        <f>IFERROR(VLOOKUP(AK116,'P1'!$B:$AP,41,FALSE),"")</f>
        <v/>
      </c>
      <c r="AL117" s="419" t="str">
        <f>IFERROR(VLOOKUP(AL116,'P1'!$B:$AP,41,FALSE),"")</f>
        <v/>
      </c>
      <c r="AM117" s="419" t="str">
        <f>IFERROR(VLOOKUP(AM116,'P1'!$B:$AP,41,FALSE),"")</f>
        <v/>
      </c>
      <c r="AN117" s="643"/>
      <c r="AO117" s="621"/>
      <c r="AP117" s="647"/>
      <c r="AQ117" s="648"/>
      <c r="AR117" s="621"/>
      <c r="AS117" s="621"/>
      <c r="AT117" s="623"/>
      <c r="AU117" s="417" t="str">
        <f t="shared" ref="AU117" si="120">IFERROR(IF($D116="□",($AO116/$AK$6),($AO116/$AK$8)),"")</f>
        <v/>
      </c>
      <c r="AV117" s="417" t="str">
        <f t="shared" ref="AV117" si="121">IFERROR(IF($D116="□",($AN116/$AO$6),($AN116/$AO$8)),"")</f>
        <v/>
      </c>
      <c r="AX117" s="417" t="s">
        <v>623</v>
      </c>
      <c r="AY117" s="417" t="s">
        <v>623</v>
      </c>
    </row>
    <row r="118" spans="1:51" s="393" customFormat="1" ht="12" customHeight="1">
      <c r="A118" s="626"/>
      <c r="B118" s="629"/>
      <c r="C118" s="632"/>
      <c r="D118" s="635"/>
      <c r="E118" s="414"/>
      <c r="F118" s="640"/>
      <c r="G118" s="641"/>
      <c r="H118" s="418" t="s">
        <v>470</v>
      </c>
      <c r="I118" s="419" t="str">
        <f>IFERROR(VLOOKUP(I116,'P1'!$B:$AP,31,FALSE),"")</f>
        <v/>
      </c>
      <c r="J118" s="419" t="str">
        <f>IFERROR(VLOOKUP(J116,'P1'!$B:$AP,31,FALSE),"")</f>
        <v/>
      </c>
      <c r="K118" s="419" t="str">
        <f>IFERROR(VLOOKUP(K116,'P1'!$B:$AP,31,FALSE),"")</f>
        <v/>
      </c>
      <c r="L118" s="419" t="str">
        <f>IFERROR(VLOOKUP(L116,'P1'!$B:$AP,31,FALSE),"")</f>
        <v/>
      </c>
      <c r="M118" s="419" t="str">
        <f>IFERROR(VLOOKUP(M116,'P1'!$B:$AP,31,FALSE),"")</f>
        <v/>
      </c>
      <c r="N118" s="419" t="str">
        <f>IFERROR(VLOOKUP(N116,'P1'!$B:$AP,31,FALSE),"")</f>
        <v/>
      </c>
      <c r="O118" s="419" t="str">
        <f>IFERROR(VLOOKUP(O116,'P1'!$B:$AP,31,FALSE),"")</f>
        <v/>
      </c>
      <c r="P118" s="419" t="str">
        <f>IFERROR(VLOOKUP(P116,'P1'!$B:$AP,31,FALSE),"")</f>
        <v/>
      </c>
      <c r="Q118" s="419" t="str">
        <f>IFERROR(VLOOKUP(Q116,'P1'!$B:$AP,31,FALSE),"")</f>
        <v/>
      </c>
      <c r="R118" s="419" t="str">
        <f>IFERROR(VLOOKUP(R116,'P1'!$B:$AP,31,FALSE),"")</f>
        <v/>
      </c>
      <c r="S118" s="419" t="str">
        <f>IFERROR(VLOOKUP(S116,'P1'!$B:$AP,31,FALSE),"")</f>
        <v/>
      </c>
      <c r="T118" s="419" t="str">
        <f>IFERROR(VLOOKUP(T116,'P1'!$B:$AP,31,FALSE),"")</f>
        <v/>
      </c>
      <c r="U118" s="419" t="str">
        <f>IFERROR(VLOOKUP(U116,'P1'!$B:$AP,31,FALSE),"")</f>
        <v/>
      </c>
      <c r="V118" s="419" t="str">
        <f>IFERROR(VLOOKUP(V116,'P1'!$B:$AP,31,FALSE),"")</f>
        <v/>
      </c>
      <c r="W118" s="419" t="str">
        <f>IFERROR(VLOOKUP(W116,'P1'!$B:$AP,31,FALSE),"")</f>
        <v/>
      </c>
      <c r="X118" s="419" t="str">
        <f>IFERROR(VLOOKUP(X116,'P1'!$B:$AP,31,FALSE),"")</f>
        <v/>
      </c>
      <c r="Y118" s="419" t="str">
        <f>IFERROR(VLOOKUP(Y116,'P1'!$B:$AP,31,FALSE),"")</f>
        <v/>
      </c>
      <c r="Z118" s="419" t="str">
        <f>IFERROR(VLOOKUP(Z116,'P1'!$B:$AP,31,FALSE),"")</f>
        <v/>
      </c>
      <c r="AA118" s="419" t="str">
        <f>IFERROR(VLOOKUP(AA116,'P1'!$B:$AP,31,FALSE),"")</f>
        <v/>
      </c>
      <c r="AB118" s="419" t="str">
        <f>IFERROR(VLOOKUP(AB116,'P1'!$B:$AP,31,FALSE),"")</f>
        <v/>
      </c>
      <c r="AC118" s="419" t="str">
        <f>IFERROR(VLOOKUP(AC116,'P1'!$B:$AP,31,FALSE),"")</f>
        <v/>
      </c>
      <c r="AD118" s="419" t="str">
        <f>IFERROR(VLOOKUP(AD116,'P1'!$B:$AP,31,FALSE),"")</f>
        <v/>
      </c>
      <c r="AE118" s="419" t="str">
        <f>IFERROR(VLOOKUP(AE116,'P1'!$B:$AP,31,FALSE),"")</f>
        <v/>
      </c>
      <c r="AF118" s="419" t="str">
        <f>IFERROR(VLOOKUP(AF116,'P1'!$B:$AP,31,FALSE),"")</f>
        <v/>
      </c>
      <c r="AG118" s="419" t="str">
        <f>IFERROR(VLOOKUP(AG116,'P1'!$B:$AP,31,FALSE),"")</f>
        <v/>
      </c>
      <c r="AH118" s="419" t="str">
        <f>IFERROR(VLOOKUP(AH116,'P1'!$B:$AP,31,FALSE),"")</f>
        <v/>
      </c>
      <c r="AI118" s="419" t="str">
        <f>IFERROR(VLOOKUP(AI116,'P1'!$B:$AP,31,FALSE),"")</f>
        <v/>
      </c>
      <c r="AJ118" s="419" t="str">
        <f>IFERROR(VLOOKUP(AJ116,'P1'!$B:$AP,31,FALSE),"")</f>
        <v/>
      </c>
      <c r="AK118" s="419" t="str">
        <f>IFERROR(VLOOKUP(AK116,'P1'!$B:$AP,31,FALSE),"")</f>
        <v/>
      </c>
      <c r="AL118" s="419" t="str">
        <f>IFERROR(VLOOKUP(AL116,'P1'!$B:$AP,31,FALSE),"")</f>
        <v/>
      </c>
      <c r="AM118" s="419" t="str">
        <f>IFERROR(VLOOKUP(AM116,'P1'!$B:$AP,31,FALSE),"")</f>
        <v/>
      </c>
      <c r="AN118" s="644"/>
      <c r="AO118" s="622"/>
      <c r="AP118" s="649"/>
      <c r="AQ118" s="650"/>
      <c r="AR118" s="622"/>
      <c r="AS118" s="622"/>
      <c r="AT118" s="623"/>
      <c r="AU118" s="420"/>
      <c r="AV118" s="420"/>
      <c r="AX118" s="420"/>
      <c r="AY118" s="420"/>
    </row>
    <row r="119" spans="1:51" s="393" customFormat="1" ht="12" customHeight="1">
      <c r="A119" s="624">
        <v>33</v>
      </c>
      <c r="B119" s="627"/>
      <c r="C119" s="630"/>
      <c r="D119" s="633" t="s">
        <v>463</v>
      </c>
      <c r="E119" s="410"/>
      <c r="F119" s="636"/>
      <c r="G119" s="637"/>
      <c r="H119" s="411" t="s">
        <v>464</v>
      </c>
      <c r="I119" s="412"/>
      <c r="J119" s="412"/>
      <c r="K119" s="412"/>
      <c r="L119" s="412"/>
      <c r="M119" s="412"/>
      <c r="N119" s="412"/>
      <c r="O119" s="412"/>
      <c r="P119" s="412"/>
      <c r="Q119" s="412"/>
      <c r="R119" s="412"/>
      <c r="S119" s="412"/>
      <c r="T119" s="412"/>
      <c r="U119" s="412"/>
      <c r="V119" s="412"/>
      <c r="W119" s="412"/>
      <c r="X119" s="412"/>
      <c r="Y119" s="412"/>
      <c r="Z119" s="412"/>
      <c r="AA119" s="412"/>
      <c r="AB119" s="412"/>
      <c r="AC119" s="412"/>
      <c r="AD119" s="412"/>
      <c r="AE119" s="412"/>
      <c r="AF119" s="412"/>
      <c r="AG119" s="412"/>
      <c r="AH119" s="412"/>
      <c r="AI119" s="412"/>
      <c r="AJ119" s="412"/>
      <c r="AK119" s="412"/>
      <c r="AL119" s="412"/>
      <c r="AM119" s="412"/>
      <c r="AN119" s="642">
        <f t="shared" ref="AN119" si="122">IF(LEFT($AN$1,6)="共同生活援助",SUM(I120:AM120),SUM(I120:AM121))</f>
        <v>0</v>
      </c>
      <c r="AO119" s="620">
        <f>IF($AN$3="４週",AN119/4,AN119/(DAY(EOMONTH($I$21,0))/7))</f>
        <v>0</v>
      </c>
      <c r="AP119" s="645"/>
      <c r="AQ119" s="646"/>
      <c r="AR119" s="620" t="str">
        <f t="shared" ref="AR119" si="123">IF($AN$3="４週",AU120,AV120)</f>
        <v/>
      </c>
      <c r="AS119" s="620"/>
      <c r="AT119" s="623"/>
      <c r="AU119" s="413" t="s">
        <v>465</v>
      </c>
      <c r="AV119" s="413" t="s">
        <v>466</v>
      </c>
      <c r="AX119" s="413" t="s">
        <v>467</v>
      </c>
      <c r="AY119" s="413" t="s">
        <v>468</v>
      </c>
    </row>
    <row r="120" spans="1:51" s="393" customFormat="1" ht="12" customHeight="1">
      <c r="A120" s="625"/>
      <c r="B120" s="628"/>
      <c r="C120" s="631"/>
      <c r="D120" s="634"/>
      <c r="E120" s="414"/>
      <c r="F120" s="638"/>
      <c r="G120" s="639"/>
      <c r="H120" s="415" t="s">
        <v>469</v>
      </c>
      <c r="I120" s="419" t="str">
        <f>IFERROR(VLOOKUP(I119,'P1'!$B:$AP,41,FALSE),"")</f>
        <v/>
      </c>
      <c r="J120" s="419" t="str">
        <f>IFERROR(VLOOKUP(J119,'P1'!$B:$AP,41,FALSE),"")</f>
        <v/>
      </c>
      <c r="K120" s="419" t="str">
        <f>IFERROR(VLOOKUP(K119,'P1'!$B:$AP,41,FALSE),"")</f>
        <v/>
      </c>
      <c r="L120" s="419" t="str">
        <f>IFERROR(VLOOKUP(L119,'P1'!$B:$AP,41,FALSE),"")</f>
        <v/>
      </c>
      <c r="M120" s="419" t="str">
        <f>IFERROR(VLOOKUP(M119,'P1'!$B:$AP,41,FALSE),"")</f>
        <v/>
      </c>
      <c r="N120" s="419" t="str">
        <f>IFERROR(VLOOKUP(N119,'P1'!$B:$AP,41,FALSE),"")</f>
        <v/>
      </c>
      <c r="O120" s="419" t="str">
        <f>IFERROR(VLOOKUP(O119,'P1'!$B:$AP,41,FALSE),"")</f>
        <v/>
      </c>
      <c r="P120" s="419" t="str">
        <f>IFERROR(VLOOKUP(P119,'P1'!$B:$AP,41,FALSE),"")</f>
        <v/>
      </c>
      <c r="Q120" s="419" t="str">
        <f>IFERROR(VLOOKUP(Q119,'P1'!$B:$AP,41,FALSE),"")</f>
        <v/>
      </c>
      <c r="R120" s="419" t="str">
        <f>IFERROR(VLOOKUP(R119,'P1'!$B:$AP,41,FALSE),"")</f>
        <v/>
      </c>
      <c r="S120" s="419" t="str">
        <f>IFERROR(VLOOKUP(S119,'P1'!$B:$AP,41,FALSE),"")</f>
        <v/>
      </c>
      <c r="T120" s="419" t="str">
        <f>IFERROR(VLOOKUP(T119,'P1'!$B:$AP,41,FALSE),"")</f>
        <v/>
      </c>
      <c r="U120" s="419" t="str">
        <f>IFERROR(VLOOKUP(U119,'P1'!$B:$AP,41,FALSE),"")</f>
        <v/>
      </c>
      <c r="V120" s="419" t="str">
        <f>IFERROR(VLOOKUP(V119,'P1'!$B:$AP,41,FALSE),"")</f>
        <v/>
      </c>
      <c r="W120" s="419" t="str">
        <f>IFERROR(VLOOKUP(W119,'P1'!$B:$AP,41,FALSE),"")</f>
        <v/>
      </c>
      <c r="X120" s="419" t="str">
        <f>IFERROR(VLOOKUP(X119,'P1'!$B:$AP,41,FALSE),"")</f>
        <v/>
      </c>
      <c r="Y120" s="419" t="str">
        <f>IFERROR(VLOOKUP(Y119,'P1'!$B:$AP,41,FALSE),"")</f>
        <v/>
      </c>
      <c r="Z120" s="419" t="str">
        <f>IFERROR(VLOOKUP(Z119,'P1'!$B:$AP,41,FALSE),"")</f>
        <v/>
      </c>
      <c r="AA120" s="419" t="str">
        <f>IFERROR(VLOOKUP(AA119,'P1'!$B:$AP,41,FALSE),"")</f>
        <v/>
      </c>
      <c r="AB120" s="419" t="str">
        <f>IFERROR(VLOOKUP(AB119,'P1'!$B:$AP,41,FALSE),"")</f>
        <v/>
      </c>
      <c r="AC120" s="419" t="str">
        <f>IFERROR(VLOOKUP(AC119,'P1'!$B:$AP,41,FALSE),"")</f>
        <v/>
      </c>
      <c r="AD120" s="419" t="str">
        <f>IFERROR(VLOOKUP(AD119,'P1'!$B:$AP,41,FALSE),"")</f>
        <v/>
      </c>
      <c r="AE120" s="419" t="str">
        <f>IFERROR(VLOOKUP(AE119,'P1'!$B:$AP,41,FALSE),"")</f>
        <v/>
      </c>
      <c r="AF120" s="419" t="str">
        <f>IFERROR(VLOOKUP(AF119,'P1'!$B:$AP,41,FALSE),"")</f>
        <v/>
      </c>
      <c r="AG120" s="419" t="str">
        <f>IFERROR(VLOOKUP(AG119,'P1'!$B:$AP,41,FALSE),"")</f>
        <v/>
      </c>
      <c r="AH120" s="419" t="str">
        <f>IFERROR(VLOOKUP(AH119,'P1'!$B:$AP,41,FALSE),"")</f>
        <v/>
      </c>
      <c r="AI120" s="419" t="str">
        <f>IFERROR(VLOOKUP(AI119,'P1'!$B:$AP,41,FALSE),"")</f>
        <v/>
      </c>
      <c r="AJ120" s="419" t="str">
        <f>IFERROR(VLOOKUP(AJ119,'P1'!$B:$AP,41,FALSE),"")</f>
        <v/>
      </c>
      <c r="AK120" s="419" t="str">
        <f>IFERROR(VLOOKUP(AK119,'P1'!$B:$AP,41,FALSE),"")</f>
        <v/>
      </c>
      <c r="AL120" s="419" t="str">
        <f>IFERROR(VLOOKUP(AL119,'P1'!$B:$AP,41,FALSE),"")</f>
        <v/>
      </c>
      <c r="AM120" s="419" t="str">
        <f>IFERROR(VLOOKUP(AM119,'P1'!$B:$AP,41,FALSE),"")</f>
        <v/>
      </c>
      <c r="AN120" s="643"/>
      <c r="AO120" s="621"/>
      <c r="AP120" s="647"/>
      <c r="AQ120" s="648"/>
      <c r="AR120" s="621"/>
      <c r="AS120" s="621"/>
      <c r="AT120" s="623"/>
      <c r="AU120" s="417" t="str">
        <f t="shared" ref="AU120" si="124">IFERROR(IF($D119="□",($AO119/$AK$6),($AO119/$AK$8)),"")</f>
        <v/>
      </c>
      <c r="AV120" s="417" t="str">
        <f t="shared" ref="AV120" si="125">IFERROR(IF($D119="□",($AN119/$AO$6),($AN119/$AO$8)),"")</f>
        <v/>
      </c>
      <c r="AX120" s="417" t="s">
        <v>623</v>
      </c>
      <c r="AY120" s="417" t="s">
        <v>623</v>
      </c>
    </row>
    <row r="121" spans="1:51" s="393" customFormat="1" ht="12" customHeight="1">
      <c r="A121" s="626"/>
      <c r="B121" s="629"/>
      <c r="C121" s="632"/>
      <c r="D121" s="635"/>
      <c r="E121" s="414"/>
      <c r="F121" s="640"/>
      <c r="G121" s="641"/>
      <c r="H121" s="418" t="s">
        <v>470</v>
      </c>
      <c r="I121" s="419" t="str">
        <f>IFERROR(VLOOKUP(I119,'P1'!$B:$AP,31,FALSE),"")</f>
        <v/>
      </c>
      <c r="J121" s="419" t="str">
        <f>IFERROR(VLOOKUP(J119,'P1'!$B:$AP,31,FALSE),"")</f>
        <v/>
      </c>
      <c r="K121" s="419" t="str">
        <f>IFERROR(VLOOKUP(K119,'P1'!$B:$AP,31,FALSE),"")</f>
        <v/>
      </c>
      <c r="L121" s="419" t="str">
        <f>IFERROR(VLOOKUP(L119,'P1'!$B:$AP,31,FALSE),"")</f>
        <v/>
      </c>
      <c r="M121" s="419" t="str">
        <f>IFERROR(VLOOKUP(M119,'P1'!$B:$AP,31,FALSE),"")</f>
        <v/>
      </c>
      <c r="N121" s="419" t="str">
        <f>IFERROR(VLOOKUP(N119,'P1'!$B:$AP,31,FALSE),"")</f>
        <v/>
      </c>
      <c r="O121" s="419" t="str">
        <f>IFERROR(VLOOKUP(O119,'P1'!$B:$AP,31,FALSE),"")</f>
        <v/>
      </c>
      <c r="P121" s="419" t="str">
        <f>IFERROR(VLOOKUP(P119,'P1'!$B:$AP,31,FALSE),"")</f>
        <v/>
      </c>
      <c r="Q121" s="419" t="str">
        <f>IFERROR(VLOOKUP(Q119,'P1'!$B:$AP,31,FALSE),"")</f>
        <v/>
      </c>
      <c r="R121" s="419" t="str">
        <f>IFERROR(VLOOKUP(R119,'P1'!$B:$AP,31,FALSE),"")</f>
        <v/>
      </c>
      <c r="S121" s="419" t="str">
        <f>IFERROR(VLOOKUP(S119,'P1'!$B:$AP,31,FALSE),"")</f>
        <v/>
      </c>
      <c r="T121" s="419" t="str">
        <f>IFERROR(VLOOKUP(T119,'P1'!$B:$AP,31,FALSE),"")</f>
        <v/>
      </c>
      <c r="U121" s="419" t="str">
        <f>IFERROR(VLOOKUP(U119,'P1'!$B:$AP,31,FALSE),"")</f>
        <v/>
      </c>
      <c r="V121" s="419" t="str">
        <f>IFERROR(VLOOKUP(V119,'P1'!$B:$AP,31,FALSE),"")</f>
        <v/>
      </c>
      <c r="W121" s="419" t="str">
        <f>IFERROR(VLOOKUP(W119,'P1'!$B:$AP,31,FALSE),"")</f>
        <v/>
      </c>
      <c r="X121" s="419" t="str">
        <f>IFERROR(VLOOKUP(X119,'P1'!$B:$AP,31,FALSE),"")</f>
        <v/>
      </c>
      <c r="Y121" s="419" t="str">
        <f>IFERROR(VLOOKUP(Y119,'P1'!$B:$AP,31,FALSE),"")</f>
        <v/>
      </c>
      <c r="Z121" s="419" t="str">
        <f>IFERROR(VLOOKUP(Z119,'P1'!$B:$AP,31,FALSE),"")</f>
        <v/>
      </c>
      <c r="AA121" s="419" t="str">
        <f>IFERROR(VLOOKUP(AA119,'P1'!$B:$AP,31,FALSE),"")</f>
        <v/>
      </c>
      <c r="AB121" s="419" t="str">
        <f>IFERROR(VLOOKUP(AB119,'P1'!$B:$AP,31,FALSE),"")</f>
        <v/>
      </c>
      <c r="AC121" s="419" t="str">
        <f>IFERROR(VLOOKUP(AC119,'P1'!$B:$AP,31,FALSE),"")</f>
        <v/>
      </c>
      <c r="AD121" s="419" t="str">
        <f>IFERROR(VLOOKUP(AD119,'P1'!$B:$AP,31,FALSE),"")</f>
        <v/>
      </c>
      <c r="AE121" s="419" t="str">
        <f>IFERROR(VLOOKUP(AE119,'P1'!$B:$AP,31,FALSE),"")</f>
        <v/>
      </c>
      <c r="AF121" s="419" t="str">
        <f>IFERROR(VLOOKUP(AF119,'P1'!$B:$AP,31,FALSE),"")</f>
        <v/>
      </c>
      <c r="AG121" s="419" t="str">
        <f>IFERROR(VLOOKUP(AG119,'P1'!$B:$AP,31,FALSE),"")</f>
        <v/>
      </c>
      <c r="AH121" s="419" t="str">
        <f>IFERROR(VLOOKUP(AH119,'P1'!$B:$AP,31,FALSE),"")</f>
        <v/>
      </c>
      <c r="AI121" s="419" t="str">
        <f>IFERROR(VLOOKUP(AI119,'P1'!$B:$AP,31,FALSE),"")</f>
        <v/>
      </c>
      <c r="AJ121" s="419" t="str">
        <f>IFERROR(VLOOKUP(AJ119,'P1'!$B:$AP,31,FALSE),"")</f>
        <v/>
      </c>
      <c r="AK121" s="419" t="str">
        <f>IFERROR(VLOOKUP(AK119,'P1'!$B:$AP,31,FALSE),"")</f>
        <v/>
      </c>
      <c r="AL121" s="419" t="str">
        <f>IFERROR(VLOOKUP(AL119,'P1'!$B:$AP,31,FALSE),"")</f>
        <v/>
      </c>
      <c r="AM121" s="419" t="str">
        <f>IFERROR(VLOOKUP(AM119,'P1'!$B:$AP,31,FALSE),"")</f>
        <v/>
      </c>
      <c r="AN121" s="644"/>
      <c r="AO121" s="622"/>
      <c r="AP121" s="649"/>
      <c r="AQ121" s="650"/>
      <c r="AR121" s="622"/>
      <c r="AS121" s="622"/>
      <c r="AT121" s="623"/>
      <c r="AU121" s="420"/>
      <c r="AV121" s="420"/>
      <c r="AX121" s="420"/>
      <c r="AY121" s="420"/>
    </row>
    <row r="122" spans="1:51" s="393" customFormat="1" ht="12" customHeight="1">
      <c r="A122" s="624">
        <v>34</v>
      </c>
      <c r="B122" s="627"/>
      <c r="C122" s="630"/>
      <c r="D122" s="633" t="s">
        <v>463</v>
      </c>
      <c r="E122" s="410"/>
      <c r="F122" s="636"/>
      <c r="G122" s="637"/>
      <c r="H122" s="411" t="s">
        <v>464</v>
      </c>
      <c r="I122" s="412"/>
      <c r="J122" s="412"/>
      <c r="K122" s="412"/>
      <c r="L122" s="412"/>
      <c r="M122" s="412"/>
      <c r="N122" s="412"/>
      <c r="O122" s="412"/>
      <c r="P122" s="412"/>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642">
        <f t="shared" ref="AN122" si="126">IF(LEFT($AN$1,6)="共同生活援助",SUM(I123:AM123),SUM(I123:AM124))</f>
        <v>0</v>
      </c>
      <c r="AO122" s="620">
        <f>IF($AN$3="４週",AN122/4,AN122/(DAY(EOMONTH($I$21,0))/7))</f>
        <v>0</v>
      </c>
      <c r="AP122" s="645"/>
      <c r="AQ122" s="646"/>
      <c r="AR122" s="620" t="str">
        <f t="shared" ref="AR122" si="127">IF($AN$3="４週",AU123,AV123)</f>
        <v/>
      </c>
      <c r="AS122" s="620"/>
      <c r="AT122" s="623"/>
      <c r="AU122" s="413" t="s">
        <v>465</v>
      </c>
      <c r="AV122" s="413" t="s">
        <v>466</v>
      </c>
      <c r="AX122" s="413" t="s">
        <v>467</v>
      </c>
      <c r="AY122" s="413" t="s">
        <v>468</v>
      </c>
    </row>
    <row r="123" spans="1:51" s="393" customFormat="1" ht="12" customHeight="1">
      <c r="A123" s="625"/>
      <c r="B123" s="628"/>
      <c r="C123" s="631"/>
      <c r="D123" s="634"/>
      <c r="E123" s="414"/>
      <c r="F123" s="638"/>
      <c r="G123" s="639"/>
      <c r="H123" s="415" t="s">
        <v>469</v>
      </c>
      <c r="I123" s="419" t="str">
        <f>IFERROR(VLOOKUP(I122,'P1'!$B:$AP,41,FALSE),"")</f>
        <v/>
      </c>
      <c r="J123" s="419" t="str">
        <f>IFERROR(VLOOKUP(J122,'P1'!$B:$AP,41,FALSE),"")</f>
        <v/>
      </c>
      <c r="K123" s="419" t="str">
        <f>IFERROR(VLOOKUP(K122,'P1'!$B:$AP,41,FALSE),"")</f>
        <v/>
      </c>
      <c r="L123" s="419" t="str">
        <f>IFERROR(VLOOKUP(L122,'P1'!$B:$AP,41,FALSE),"")</f>
        <v/>
      </c>
      <c r="M123" s="419" t="str">
        <f>IFERROR(VLOOKUP(M122,'P1'!$B:$AP,41,FALSE),"")</f>
        <v/>
      </c>
      <c r="N123" s="419" t="str">
        <f>IFERROR(VLOOKUP(N122,'P1'!$B:$AP,41,FALSE),"")</f>
        <v/>
      </c>
      <c r="O123" s="419" t="str">
        <f>IFERROR(VLOOKUP(O122,'P1'!$B:$AP,41,FALSE),"")</f>
        <v/>
      </c>
      <c r="P123" s="419" t="str">
        <f>IFERROR(VLOOKUP(P122,'P1'!$B:$AP,41,FALSE),"")</f>
        <v/>
      </c>
      <c r="Q123" s="419" t="str">
        <f>IFERROR(VLOOKUP(Q122,'P1'!$B:$AP,41,FALSE),"")</f>
        <v/>
      </c>
      <c r="R123" s="419" t="str">
        <f>IFERROR(VLOOKUP(R122,'P1'!$B:$AP,41,FALSE),"")</f>
        <v/>
      </c>
      <c r="S123" s="419" t="str">
        <f>IFERROR(VLOOKUP(S122,'P1'!$B:$AP,41,FALSE),"")</f>
        <v/>
      </c>
      <c r="T123" s="419" t="str">
        <f>IFERROR(VLOOKUP(T122,'P1'!$B:$AP,41,FALSE),"")</f>
        <v/>
      </c>
      <c r="U123" s="419" t="str">
        <f>IFERROR(VLOOKUP(U122,'P1'!$B:$AP,41,FALSE),"")</f>
        <v/>
      </c>
      <c r="V123" s="419" t="str">
        <f>IFERROR(VLOOKUP(V122,'P1'!$B:$AP,41,FALSE),"")</f>
        <v/>
      </c>
      <c r="W123" s="419" t="str">
        <f>IFERROR(VLOOKUP(W122,'P1'!$B:$AP,41,FALSE),"")</f>
        <v/>
      </c>
      <c r="X123" s="419" t="str">
        <f>IFERROR(VLOOKUP(X122,'P1'!$B:$AP,41,FALSE),"")</f>
        <v/>
      </c>
      <c r="Y123" s="419" t="str">
        <f>IFERROR(VLOOKUP(Y122,'P1'!$B:$AP,41,FALSE),"")</f>
        <v/>
      </c>
      <c r="Z123" s="419" t="str">
        <f>IFERROR(VLOOKUP(Z122,'P1'!$B:$AP,41,FALSE),"")</f>
        <v/>
      </c>
      <c r="AA123" s="419" t="str">
        <f>IFERROR(VLOOKUP(AA122,'P1'!$B:$AP,41,FALSE),"")</f>
        <v/>
      </c>
      <c r="AB123" s="419" t="str">
        <f>IFERROR(VLOOKUP(AB122,'P1'!$B:$AP,41,FALSE),"")</f>
        <v/>
      </c>
      <c r="AC123" s="419" t="str">
        <f>IFERROR(VLOOKUP(AC122,'P1'!$B:$AP,41,FALSE),"")</f>
        <v/>
      </c>
      <c r="AD123" s="419" t="str">
        <f>IFERROR(VLOOKUP(AD122,'P1'!$B:$AP,41,FALSE),"")</f>
        <v/>
      </c>
      <c r="AE123" s="419" t="str">
        <f>IFERROR(VLOOKUP(AE122,'P1'!$B:$AP,41,FALSE),"")</f>
        <v/>
      </c>
      <c r="AF123" s="419" t="str">
        <f>IFERROR(VLOOKUP(AF122,'P1'!$B:$AP,41,FALSE),"")</f>
        <v/>
      </c>
      <c r="AG123" s="419" t="str">
        <f>IFERROR(VLOOKUP(AG122,'P1'!$B:$AP,41,FALSE),"")</f>
        <v/>
      </c>
      <c r="AH123" s="419" t="str">
        <f>IFERROR(VLOOKUP(AH122,'P1'!$B:$AP,41,FALSE),"")</f>
        <v/>
      </c>
      <c r="AI123" s="419" t="str">
        <f>IFERROR(VLOOKUP(AI122,'P1'!$B:$AP,41,FALSE),"")</f>
        <v/>
      </c>
      <c r="AJ123" s="419" t="str">
        <f>IFERROR(VLOOKUP(AJ122,'P1'!$B:$AP,41,FALSE),"")</f>
        <v/>
      </c>
      <c r="AK123" s="419" t="str">
        <f>IFERROR(VLOOKUP(AK122,'P1'!$B:$AP,41,FALSE),"")</f>
        <v/>
      </c>
      <c r="AL123" s="419" t="str">
        <f>IFERROR(VLOOKUP(AL122,'P1'!$B:$AP,41,FALSE),"")</f>
        <v/>
      </c>
      <c r="AM123" s="419" t="str">
        <f>IFERROR(VLOOKUP(AM122,'P1'!$B:$AP,41,FALSE),"")</f>
        <v/>
      </c>
      <c r="AN123" s="643"/>
      <c r="AO123" s="621"/>
      <c r="AP123" s="647"/>
      <c r="AQ123" s="648"/>
      <c r="AR123" s="621"/>
      <c r="AS123" s="621"/>
      <c r="AT123" s="623"/>
      <c r="AU123" s="417" t="str">
        <f t="shared" ref="AU123" si="128">IFERROR(IF($D122="□",($AO122/$AK$6),($AO122/$AK$8)),"")</f>
        <v/>
      </c>
      <c r="AV123" s="417" t="str">
        <f t="shared" ref="AV123" si="129">IFERROR(IF($D122="□",($AN122/$AO$6),($AN122/$AO$8)),"")</f>
        <v/>
      </c>
      <c r="AX123" s="417" t="s">
        <v>623</v>
      </c>
      <c r="AY123" s="417" t="s">
        <v>623</v>
      </c>
    </row>
    <row r="124" spans="1:51" s="393" customFormat="1" ht="12" customHeight="1">
      <c r="A124" s="626"/>
      <c r="B124" s="629"/>
      <c r="C124" s="632"/>
      <c r="D124" s="635"/>
      <c r="E124" s="414"/>
      <c r="F124" s="640"/>
      <c r="G124" s="641"/>
      <c r="H124" s="418" t="s">
        <v>470</v>
      </c>
      <c r="I124" s="421" t="str">
        <f>IFERROR(VLOOKUP(I122,'P1'!$B:$AP,31,FALSE),"")</f>
        <v/>
      </c>
      <c r="J124" s="419" t="str">
        <f>IFERROR(VLOOKUP(J122,'P1'!$B:$AP,31,FALSE),"")</f>
        <v/>
      </c>
      <c r="K124" s="419" t="str">
        <f>IFERROR(VLOOKUP(K122,'P1'!$B:$AP,31,FALSE),"")</f>
        <v/>
      </c>
      <c r="L124" s="419" t="str">
        <f>IFERROR(VLOOKUP(L122,'P1'!$B:$AP,31,FALSE),"")</f>
        <v/>
      </c>
      <c r="M124" s="419" t="str">
        <f>IFERROR(VLOOKUP(M122,'P1'!$B:$AP,31,FALSE),"")</f>
        <v/>
      </c>
      <c r="N124" s="419" t="str">
        <f>IFERROR(VLOOKUP(N122,'P1'!$B:$AP,31,FALSE),"")</f>
        <v/>
      </c>
      <c r="O124" s="419" t="str">
        <f>IFERROR(VLOOKUP(O122,'P1'!$B:$AP,31,FALSE),"")</f>
        <v/>
      </c>
      <c r="P124" s="419" t="str">
        <f>IFERROR(VLOOKUP(P122,'P1'!$B:$AP,31,FALSE),"")</f>
        <v/>
      </c>
      <c r="Q124" s="419" t="str">
        <f>IFERROR(VLOOKUP(Q122,'P1'!$B:$AP,31,FALSE),"")</f>
        <v/>
      </c>
      <c r="R124" s="419" t="str">
        <f>IFERROR(VLOOKUP(R122,'P1'!$B:$AP,31,FALSE),"")</f>
        <v/>
      </c>
      <c r="S124" s="419" t="str">
        <f>IFERROR(VLOOKUP(S122,'P1'!$B:$AP,31,FALSE),"")</f>
        <v/>
      </c>
      <c r="T124" s="419" t="str">
        <f>IFERROR(VLOOKUP(T122,'P1'!$B:$AP,31,FALSE),"")</f>
        <v/>
      </c>
      <c r="U124" s="419" t="str">
        <f>IFERROR(VLOOKUP(U122,'P1'!$B:$AP,31,FALSE),"")</f>
        <v/>
      </c>
      <c r="V124" s="419" t="str">
        <f>IFERROR(VLOOKUP(V122,'P1'!$B:$AP,31,FALSE),"")</f>
        <v/>
      </c>
      <c r="W124" s="419" t="str">
        <f>IFERROR(VLOOKUP(W122,'P1'!$B:$AP,31,FALSE),"")</f>
        <v/>
      </c>
      <c r="X124" s="419" t="str">
        <f>IFERROR(VLOOKUP(X122,'P1'!$B:$AP,31,FALSE),"")</f>
        <v/>
      </c>
      <c r="Y124" s="419" t="str">
        <f>IFERROR(VLOOKUP(Y122,'P1'!$B:$AP,31,FALSE),"")</f>
        <v/>
      </c>
      <c r="Z124" s="419" t="str">
        <f>IFERROR(VLOOKUP(Z122,'P1'!$B:$AP,31,FALSE),"")</f>
        <v/>
      </c>
      <c r="AA124" s="419" t="str">
        <f>IFERROR(VLOOKUP(AA122,'P1'!$B:$AP,31,FALSE),"")</f>
        <v/>
      </c>
      <c r="AB124" s="419" t="str">
        <f>IFERROR(VLOOKUP(AB122,'P1'!$B:$AP,31,FALSE),"")</f>
        <v/>
      </c>
      <c r="AC124" s="419" t="str">
        <f>IFERROR(VLOOKUP(AC122,'P1'!$B:$AP,31,FALSE),"")</f>
        <v/>
      </c>
      <c r="AD124" s="419" t="str">
        <f>IFERROR(VLOOKUP(AD122,'P1'!$B:$AP,31,FALSE),"")</f>
        <v/>
      </c>
      <c r="AE124" s="419" t="str">
        <f>IFERROR(VLOOKUP(AE122,'P1'!$B:$AP,31,FALSE),"")</f>
        <v/>
      </c>
      <c r="AF124" s="419" t="str">
        <f>IFERROR(VLOOKUP(AF122,'P1'!$B:$AP,31,FALSE),"")</f>
        <v/>
      </c>
      <c r="AG124" s="419" t="str">
        <f>IFERROR(VLOOKUP(AG122,'P1'!$B:$AP,31,FALSE),"")</f>
        <v/>
      </c>
      <c r="AH124" s="419" t="str">
        <f>IFERROR(VLOOKUP(AH122,'P1'!$B:$AP,31,FALSE),"")</f>
        <v/>
      </c>
      <c r="AI124" s="419" t="str">
        <f>IFERROR(VLOOKUP(AI122,'P1'!$B:$AP,31,FALSE),"")</f>
        <v/>
      </c>
      <c r="AJ124" s="419" t="str">
        <f>IFERROR(VLOOKUP(AJ122,'P1'!$B:$AP,31,FALSE),"")</f>
        <v/>
      </c>
      <c r="AK124" s="419" t="str">
        <f>IFERROR(VLOOKUP(AK122,'P1'!$B:$AP,31,FALSE),"")</f>
        <v/>
      </c>
      <c r="AL124" s="419" t="str">
        <f>IFERROR(VLOOKUP(AL122,'P1'!$B:$AP,31,FALSE),"")</f>
        <v/>
      </c>
      <c r="AM124" s="419" t="str">
        <f>IFERROR(VLOOKUP(AM122,'P1'!$B:$AP,31,FALSE),"")</f>
        <v/>
      </c>
      <c r="AN124" s="644"/>
      <c r="AO124" s="622"/>
      <c r="AP124" s="649"/>
      <c r="AQ124" s="650"/>
      <c r="AR124" s="622"/>
      <c r="AS124" s="622"/>
      <c r="AT124" s="623"/>
      <c r="AU124" s="420"/>
      <c r="AV124" s="420"/>
      <c r="AX124" s="420"/>
      <c r="AY124" s="420"/>
    </row>
    <row r="125" spans="1:51" s="393" customFormat="1" ht="12" customHeight="1">
      <c r="A125" s="624">
        <v>35</v>
      </c>
      <c r="B125" s="627"/>
      <c r="C125" s="630"/>
      <c r="D125" s="633" t="s">
        <v>463</v>
      </c>
      <c r="E125" s="410"/>
      <c r="F125" s="636"/>
      <c r="G125" s="637"/>
      <c r="H125" s="411" t="s">
        <v>464</v>
      </c>
      <c r="I125" s="412"/>
      <c r="J125" s="412"/>
      <c r="K125" s="412"/>
      <c r="L125" s="412"/>
      <c r="M125" s="412"/>
      <c r="N125" s="412"/>
      <c r="O125" s="412"/>
      <c r="P125" s="412"/>
      <c r="Q125" s="412"/>
      <c r="R125" s="412"/>
      <c r="S125" s="412"/>
      <c r="T125" s="412"/>
      <c r="U125" s="412"/>
      <c r="V125" s="412"/>
      <c r="W125" s="412"/>
      <c r="X125" s="412"/>
      <c r="Y125" s="412"/>
      <c r="Z125" s="412"/>
      <c r="AA125" s="412"/>
      <c r="AB125" s="412"/>
      <c r="AC125" s="412"/>
      <c r="AD125" s="412"/>
      <c r="AE125" s="412"/>
      <c r="AF125" s="412"/>
      <c r="AG125" s="412"/>
      <c r="AH125" s="412"/>
      <c r="AI125" s="412"/>
      <c r="AJ125" s="412"/>
      <c r="AK125" s="412"/>
      <c r="AL125" s="412"/>
      <c r="AM125" s="412"/>
      <c r="AN125" s="642">
        <f t="shared" ref="AN125" si="130">IF(LEFT($AN$1,6)="共同生活援助",SUM(I126:AM126),SUM(I126:AM127))</f>
        <v>0</v>
      </c>
      <c r="AO125" s="620">
        <f>IF($AN$3="４週",AN125/4,AN125/(DAY(EOMONTH($I$21,0))/7))</f>
        <v>0</v>
      </c>
      <c r="AP125" s="645"/>
      <c r="AQ125" s="646"/>
      <c r="AR125" s="620" t="str">
        <f t="shared" ref="AR125" si="131">IF($AN$3="４週",AU126,AV126)</f>
        <v/>
      </c>
      <c r="AS125" s="620"/>
      <c r="AT125" s="623"/>
      <c r="AU125" s="413" t="s">
        <v>465</v>
      </c>
      <c r="AV125" s="413" t="s">
        <v>466</v>
      </c>
      <c r="AX125" s="413" t="s">
        <v>467</v>
      </c>
      <c r="AY125" s="413" t="s">
        <v>468</v>
      </c>
    </row>
    <row r="126" spans="1:51" s="393" customFormat="1" ht="12" customHeight="1">
      <c r="A126" s="625"/>
      <c r="B126" s="628"/>
      <c r="C126" s="631"/>
      <c r="D126" s="634"/>
      <c r="E126" s="414"/>
      <c r="F126" s="638"/>
      <c r="G126" s="639"/>
      <c r="H126" s="415" t="s">
        <v>469</v>
      </c>
      <c r="I126" s="419" t="str">
        <f>IFERROR(VLOOKUP(I125,'P1'!$B:$AP,41,FALSE),"")</f>
        <v/>
      </c>
      <c r="J126" s="419" t="str">
        <f>IFERROR(VLOOKUP(J125,'P1'!$B:$AP,41,FALSE),"")</f>
        <v/>
      </c>
      <c r="K126" s="419" t="str">
        <f>IFERROR(VLOOKUP(K125,'P1'!$B:$AP,41,FALSE),"")</f>
        <v/>
      </c>
      <c r="L126" s="419" t="str">
        <f>IFERROR(VLOOKUP(L125,'P1'!$B:$AP,41,FALSE),"")</f>
        <v/>
      </c>
      <c r="M126" s="419" t="str">
        <f>IFERROR(VLOOKUP(M125,'P1'!$B:$AP,41,FALSE),"")</f>
        <v/>
      </c>
      <c r="N126" s="419" t="str">
        <f>IFERROR(VLOOKUP(N125,'P1'!$B:$AP,41,FALSE),"")</f>
        <v/>
      </c>
      <c r="O126" s="419" t="str">
        <f>IFERROR(VLOOKUP(O125,'P1'!$B:$AP,41,FALSE),"")</f>
        <v/>
      </c>
      <c r="P126" s="419" t="str">
        <f>IFERROR(VLOOKUP(P125,'P1'!$B:$AP,41,FALSE),"")</f>
        <v/>
      </c>
      <c r="Q126" s="419" t="str">
        <f>IFERROR(VLOOKUP(Q125,'P1'!$B:$AP,41,FALSE),"")</f>
        <v/>
      </c>
      <c r="R126" s="419" t="str">
        <f>IFERROR(VLOOKUP(R125,'P1'!$B:$AP,41,FALSE),"")</f>
        <v/>
      </c>
      <c r="S126" s="419" t="str">
        <f>IFERROR(VLOOKUP(S125,'P1'!$B:$AP,41,FALSE),"")</f>
        <v/>
      </c>
      <c r="T126" s="419" t="str">
        <f>IFERROR(VLOOKUP(T125,'P1'!$B:$AP,41,FALSE),"")</f>
        <v/>
      </c>
      <c r="U126" s="419" t="str">
        <f>IFERROR(VLOOKUP(U125,'P1'!$B:$AP,41,FALSE),"")</f>
        <v/>
      </c>
      <c r="V126" s="419" t="str">
        <f>IFERROR(VLOOKUP(V125,'P1'!$B:$AP,41,FALSE),"")</f>
        <v/>
      </c>
      <c r="W126" s="419" t="str">
        <f>IFERROR(VLOOKUP(W125,'P1'!$B:$AP,41,FALSE),"")</f>
        <v/>
      </c>
      <c r="X126" s="419" t="str">
        <f>IFERROR(VLOOKUP(X125,'P1'!$B:$AP,41,FALSE),"")</f>
        <v/>
      </c>
      <c r="Y126" s="419" t="str">
        <f>IFERROR(VLOOKUP(Y125,'P1'!$B:$AP,41,FALSE),"")</f>
        <v/>
      </c>
      <c r="Z126" s="419" t="str">
        <f>IFERROR(VLOOKUP(Z125,'P1'!$B:$AP,41,FALSE),"")</f>
        <v/>
      </c>
      <c r="AA126" s="419" t="str">
        <f>IFERROR(VLOOKUP(AA125,'P1'!$B:$AP,41,FALSE),"")</f>
        <v/>
      </c>
      <c r="AB126" s="419" t="str">
        <f>IFERROR(VLOOKUP(AB125,'P1'!$B:$AP,41,FALSE),"")</f>
        <v/>
      </c>
      <c r="AC126" s="419" t="str">
        <f>IFERROR(VLOOKUP(AC125,'P1'!$B:$AP,41,FALSE),"")</f>
        <v/>
      </c>
      <c r="AD126" s="419" t="str">
        <f>IFERROR(VLOOKUP(AD125,'P1'!$B:$AP,41,FALSE),"")</f>
        <v/>
      </c>
      <c r="AE126" s="419" t="str">
        <f>IFERROR(VLOOKUP(AE125,'P1'!$B:$AP,41,FALSE),"")</f>
        <v/>
      </c>
      <c r="AF126" s="419" t="str">
        <f>IFERROR(VLOOKUP(AF125,'P1'!$B:$AP,41,FALSE),"")</f>
        <v/>
      </c>
      <c r="AG126" s="419" t="str">
        <f>IFERROR(VLOOKUP(AG125,'P1'!$B:$AP,41,FALSE),"")</f>
        <v/>
      </c>
      <c r="AH126" s="419" t="str">
        <f>IFERROR(VLOOKUP(AH125,'P1'!$B:$AP,41,FALSE),"")</f>
        <v/>
      </c>
      <c r="AI126" s="419" t="str">
        <f>IFERROR(VLOOKUP(AI125,'P1'!$B:$AP,41,FALSE),"")</f>
        <v/>
      </c>
      <c r="AJ126" s="419" t="str">
        <f>IFERROR(VLOOKUP(AJ125,'P1'!$B:$AP,41,FALSE),"")</f>
        <v/>
      </c>
      <c r="AK126" s="419" t="str">
        <f>IFERROR(VLOOKUP(AK125,'P1'!$B:$AP,41,FALSE),"")</f>
        <v/>
      </c>
      <c r="AL126" s="419" t="str">
        <f>IFERROR(VLOOKUP(AL125,'P1'!$B:$AP,41,FALSE),"")</f>
        <v/>
      </c>
      <c r="AM126" s="419" t="str">
        <f>IFERROR(VLOOKUP(AM125,'P1'!$B:$AP,41,FALSE),"")</f>
        <v/>
      </c>
      <c r="AN126" s="643"/>
      <c r="AO126" s="621"/>
      <c r="AP126" s="647"/>
      <c r="AQ126" s="648"/>
      <c r="AR126" s="621"/>
      <c r="AS126" s="621"/>
      <c r="AT126" s="623"/>
      <c r="AU126" s="417" t="str">
        <f t="shared" ref="AU126" si="132">IFERROR(IF($D125="□",($AO125/$AK$6),($AO125/$AK$8)),"")</f>
        <v/>
      </c>
      <c r="AV126" s="417" t="str">
        <f t="shared" ref="AV126" si="133">IFERROR(IF($D125="□",($AN125/$AO$6),($AN125/$AO$8)),"")</f>
        <v/>
      </c>
      <c r="AX126" s="417" t="s">
        <v>623</v>
      </c>
      <c r="AY126" s="417" t="s">
        <v>623</v>
      </c>
    </row>
    <row r="127" spans="1:51" s="393" customFormat="1" ht="12" customHeight="1">
      <c r="A127" s="626"/>
      <c r="B127" s="629"/>
      <c r="C127" s="632"/>
      <c r="D127" s="635"/>
      <c r="E127" s="414"/>
      <c r="F127" s="640"/>
      <c r="G127" s="641"/>
      <c r="H127" s="418" t="s">
        <v>470</v>
      </c>
      <c r="I127" s="419" t="str">
        <f>IFERROR(VLOOKUP(I125,'P1'!$B:$AP,31,FALSE),"")</f>
        <v/>
      </c>
      <c r="J127" s="419" t="str">
        <f>IFERROR(VLOOKUP(J125,'P1'!$B:$AP,31,FALSE),"")</f>
        <v/>
      </c>
      <c r="K127" s="419" t="str">
        <f>IFERROR(VLOOKUP(K125,'P1'!$B:$AP,31,FALSE),"")</f>
        <v/>
      </c>
      <c r="L127" s="419" t="str">
        <f>IFERROR(VLOOKUP(L125,'P1'!$B:$AP,31,FALSE),"")</f>
        <v/>
      </c>
      <c r="M127" s="419" t="str">
        <f>IFERROR(VLOOKUP(M125,'P1'!$B:$AP,31,FALSE),"")</f>
        <v/>
      </c>
      <c r="N127" s="419" t="str">
        <f>IFERROR(VLOOKUP(N125,'P1'!$B:$AP,31,FALSE),"")</f>
        <v/>
      </c>
      <c r="O127" s="419" t="str">
        <f>IFERROR(VLOOKUP(O125,'P1'!$B:$AP,31,FALSE),"")</f>
        <v/>
      </c>
      <c r="P127" s="419" t="str">
        <f>IFERROR(VLOOKUP(P125,'P1'!$B:$AP,31,FALSE),"")</f>
        <v/>
      </c>
      <c r="Q127" s="419" t="str">
        <f>IFERROR(VLOOKUP(Q125,'P1'!$B:$AP,31,FALSE),"")</f>
        <v/>
      </c>
      <c r="R127" s="419" t="str">
        <f>IFERROR(VLOOKUP(R125,'P1'!$B:$AP,31,FALSE),"")</f>
        <v/>
      </c>
      <c r="S127" s="419" t="str">
        <f>IFERROR(VLOOKUP(S125,'P1'!$B:$AP,31,FALSE),"")</f>
        <v/>
      </c>
      <c r="T127" s="419" t="str">
        <f>IFERROR(VLOOKUP(T125,'P1'!$B:$AP,31,FALSE),"")</f>
        <v/>
      </c>
      <c r="U127" s="419" t="str">
        <f>IFERROR(VLOOKUP(U125,'P1'!$B:$AP,31,FALSE),"")</f>
        <v/>
      </c>
      <c r="V127" s="419" t="str">
        <f>IFERROR(VLOOKUP(V125,'P1'!$B:$AP,31,FALSE),"")</f>
        <v/>
      </c>
      <c r="W127" s="419" t="str">
        <f>IFERROR(VLOOKUP(W125,'P1'!$B:$AP,31,FALSE),"")</f>
        <v/>
      </c>
      <c r="X127" s="419" t="str">
        <f>IFERROR(VLOOKUP(X125,'P1'!$B:$AP,31,FALSE),"")</f>
        <v/>
      </c>
      <c r="Y127" s="419" t="str">
        <f>IFERROR(VLOOKUP(Y125,'P1'!$B:$AP,31,FALSE),"")</f>
        <v/>
      </c>
      <c r="Z127" s="419" t="str">
        <f>IFERROR(VLOOKUP(Z125,'P1'!$B:$AP,31,FALSE),"")</f>
        <v/>
      </c>
      <c r="AA127" s="419" t="str">
        <f>IFERROR(VLOOKUP(AA125,'P1'!$B:$AP,31,FALSE),"")</f>
        <v/>
      </c>
      <c r="AB127" s="419" t="str">
        <f>IFERROR(VLOOKUP(AB125,'P1'!$B:$AP,31,FALSE),"")</f>
        <v/>
      </c>
      <c r="AC127" s="419" t="str">
        <f>IFERROR(VLOOKUP(AC125,'P1'!$B:$AP,31,FALSE),"")</f>
        <v/>
      </c>
      <c r="AD127" s="419" t="str">
        <f>IFERROR(VLOOKUP(AD125,'P1'!$B:$AP,31,FALSE),"")</f>
        <v/>
      </c>
      <c r="AE127" s="419" t="str">
        <f>IFERROR(VLOOKUP(AE125,'P1'!$B:$AP,31,FALSE),"")</f>
        <v/>
      </c>
      <c r="AF127" s="419" t="str">
        <f>IFERROR(VLOOKUP(AF125,'P1'!$B:$AP,31,FALSE),"")</f>
        <v/>
      </c>
      <c r="AG127" s="419" t="str">
        <f>IFERROR(VLOOKUP(AG125,'P1'!$B:$AP,31,FALSE),"")</f>
        <v/>
      </c>
      <c r="AH127" s="419" t="str">
        <f>IFERROR(VLOOKUP(AH125,'P1'!$B:$AP,31,FALSE),"")</f>
        <v/>
      </c>
      <c r="AI127" s="419" t="str">
        <f>IFERROR(VLOOKUP(AI125,'P1'!$B:$AP,31,FALSE),"")</f>
        <v/>
      </c>
      <c r="AJ127" s="419" t="str">
        <f>IFERROR(VLOOKUP(AJ125,'P1'!$B:$AP,31,FALSE),"")</f>
        <v/>
      </c>
      <c r="AK127" s="419" t="str">
        <f>IFERROR(VLOOKUP(AK125,'P1'!$B:$AP,31,FALSE),"")</f>
        <v/>
      </c>
      <c r="AL127" s="419" t="str">
        <f>IFERROR(VLOOKUP(AL125,'P1'!$B:$AP,31,FALSE),"")</f>
        <v/>
      </c>
      <c r="AM127" s="419" t="str">
        <f>IFERROR(VLOOKUP(AM125,'P1'!$B:$AP,31,FALSE),"")</f>
        <v/>
      </c>
      <c r="AN127" s="644"/>
      <c r="AO127" s="622"/>
      <c r="AP127" s="649"/>
      <c r="AQ127" s="650"/>
      <c r="AR127" s="622"/>
      <c r="AS127" s="622"/>
      <c r="AT127" s="623"/>
      <c r="AU127" s="420"/>
      <c r="AV127" s="420"/>
      <c r="AX127" s="420"/>
      <c r="AY127" s="420"/>
    </row>
    <row r="128" spans="1:51" s="393" customFormat="1" ht="12" customHeight="1">
      <c r="A128" s="624">
        <v>36</v>
      </c>
      <c r="B128" s="627"/>
      <c r="C128" s="630"/>
      <c r="D128" s="633" t="s">
        <v>463</v>
      </c>
      <c r="E128" s="410"/>
      <c r="F128" s="636"/>
      <c r="G128" s="637"/>
      <c r="H128" s="411" t="s">
        <v>464</v>
      </c>
      <c r="I128" s="412"/>
      <c r="J128" s="412"/>
      <c r="K128" s="412"/>
      <c r="L128" s="412"/>
      <c r="M128" s="412"/>
      <c r="N128" s="412"/>
      <c r="O128" s="412"/>
      <c r="P128" s="412"/>
      <c r="Q128" s="412"/>
      <c r="R128" s="412"/>
      <c r="S128" s="412"/>
      <c r="T128" s="412"/>
      <c r="U128" s="412"/>
      <c r="V128" s="412"/>
      <c r="W128" s="412"/>
      <c r="X128" s="412"/>
      <c r="Y128" s="412"/>
      <c r="Z128" s="412"/>
      <c r="AA128" s="412"/>
      <c r="AB128" s="412"/>
      <c r="AC128" s="412"/>
      <c r="AD128" s="412"/>
      <c r="AE128" s="412"/>
      <c r="AF128" s="412"/>
      <c r="AG128" s="412"/>
      <c r="AH128" s="412"/>
      <c r="AI128" s="412"/>
      <c r="AJ128" s="412"/>
      <c r="AK128" s="412"/>
      <c r="AL128" s="412"/>
      <c r="AM128" s="412"/>
      <c r="AN128" s="642">
        <f t="shared" ref="AN128" si="134">IF(LEFT($AN$1,6)="共同生活援助",SUM(I129:AM129),SUM(I129:AM130))</f>
        <v>0</v>
      </c>
      <c r="AO128" s="620">
        <f>IF($AN$3="４週",AN128/4,AN128/(DAY(EOMONTH($I$21,0))/7))</f>
        <v>0</v>
      </c>
      <c r="AP128" s="645"/>
      <c r="AQ128" s="646"/>
      <c r="AR128" s="620" t="str">
        <f t="shared" ref="AR128" si="135">IF($AN$3="４週",AU129,AV129)</f>
        <v/>
      </c>
      <c r="AS128" s="620"/>
      <c r="AT128" s="623"/>
      <c r="AU128" s="413" t="s">
        <v>465</v>
      </c>
      <c r="AV128" s="413" t="s">
        <v>466</v>
      </c>
      <c r="AX128" s="413" t="s">
        <v>467</v>
      </c>
      <c r="AY128" s="413" t="s">
        <v>468</v>
      </c>
    </row>
    <row r="129" spans="1:51" s="393" customFormat="1" ht="12" customHeight="1">
      <c r="A129" s="625"/>
      <c r="B129" s="628"/>
      <c r="C129" s="631"/>
      <c r="D129" s="634"/>
      <c r="E129" s="414"/>
      <c r="F129" s="638"/>
      <c r="G129" s="639"/>
      <c r="H129" s="415" t="s">
        <v>469</v>
      </c>
      <c r="I129" s="419" t="str">
        <f>IFERROR(VLOOKUP(I128,'P1'!$B:$AP,41,FALSE),"")</f>
        <v/>
      </c>
      <c r="J129" s="419" t="str">
        <f>IFERROR(VLOOKUP(J128,'P1'!$B:$AP,41,FALSE),"")</f>
        <v/>
      </c>
      <c r="K129" s="419" t="str">
        <f>IFERROR(VLOOKUP(K128,'P1'!$B:$AP,41,FALSE),"")</f>
        <v/>
      </c>
      <c r="L129" s="419" t="str">
        <f>IFERROR(VLOOKUP(L128,'P1'!$B:$AP,41,FALSE),"")</f>
        <v/>
      </c>
      <c r="M129" s="419" t="str">
        <f>IFERROR(VLOOKUP(M128,'P1'!$B:$AP,41,FALSE),"")</f>
        <v/>
      </c>
      <c r="N129" s="419" t="str">
        <f>IFERROR(VLOOKUP(N128,'P1'!$B:$AP,41,FALSE),"")</f>
        <v/>
      </c>
      <c r="O129" s="419" t="str">
        <f>IFERROR(VLOOKUP(O128,'P1'!$B:$AP,41,FALSE),"")</f>
        <v/>
      </c>
      <c r="P129" s="419" t="str">
        <f>IFERROR(VLOOKUP(P128,'P1'!$B:$AP,41,FALSE),"")</f>
        <v/>
      </c>
      <c r="Q129" s="419" t="str">
        <f>IFERROR(VLOOKUP(Q128,'P1'!$B:$AP,41,FALSE),"")</f>
        <v/>
      </c>
      <c r="R129" s="419" t="str">
        <f>IFERROR(VLOOKUP(R128,'P1'!$B:$AP,41,FALSE),"")</f>
        <v/>
      </c>
      <c r="S129" s="419" t="str">
        <f>IFERROR(VLOOKUP(S128,'P1'!$B:$AP,41,FALSE),"")</f>
        <v/>
      </c>
      <c r="T129" s="419" t="str">
        <f>IFERROR(VLOOKUP(T128,'P1'!$B:$AP,41,FALSE),"")</f>
        <v/>
      </c>
      <c r="U129" s="419" t="str">
        <f>IFERROR(VLOOKUP(U128,'P1'!$B:$AP,41,FALSE),"")</f>
        <v/>
      </c>
      <c r="V129" s="419" t="str">
        <f>IFERROR(VLOOKUP(V128,'P1'!$B:$AP,41,FALSE),"")</f>
        <v/>
      </c>
      <c r="W129" s="419" t="str">
        <f>IFERROR(VLOOKUP(W128,'P1'!$B:$AP,41,FALSE),"")</f>
        <v/>
      </c>
      <c r="X129" s="419" t="str">
        <f>IFERROR(VLOOKUP(X128,'P1'!$B:$AP,41,FALSE),"")</f>
        <v/>
      </c>
      <c r="Y129" s="419" t="str">
        <f>IFERROR(VLOOKUP(Y128,'P1'!$B:$AP,41,FALSE),"")</f>
        <v/>
      </c>
      <c r="Z129" s="419" t="str">
        <f>IFERROR(VLOOKUP(Z128,'P1'!$B:$AP,41,FALSE),"")</f>
        <v/>
      </c>
      <c r="AA129" s="419" t="str">
        <f>IFERROR(VLOOKUP(AA128,'P1'!$B:$AP,41,FALSE),"")</f>
        <v/>
      </c>
      <c r="AB129" s="419" t="str">
        <f>IFERROR(VLOOKUP(AB128,'P1'!$B:$AP,41,FALSE),"")</f>
        <v/>
      </c>
      <c r="AC129" s="419" t="str">
        <f>IFERROR(VLOOKUP(AC128,'P1'!$B:$AP,41,FALSE),"")</f>
        <v/>
      </c>
      <c r="AD129" s="419" t="str">
        <f>IFERROR(VLOOKUP(AD128,'P1'!$B:$AP,41,FALSE),"")</f>
        <v/>
      </c>
      <c r="AE129" s="419" t="str">
        <f>IFERROR(VLOOKUP(AE128,'P1'!$B:$AP,41,FALSE),"")</f>
        <v/>
      </c>
      <c r="AF129" s="419" t="str">
        <f>IFERROR(VLOOKUP(AF128,'P1'!$B:$AP,41,FALSE),"")</f>
        <v/>
      </c>
      <c r="AG129" s="419" t="str">
        <f>IFERROR(VLOOKUP(AG128,'P1'!$B:$AP,41,FALSE),"")</f>
        <v/>
      </c>
      <c r="AH129" s="419" t="str">
        <f>IFERROR(VLOOKUP(AH128,'P1'!$B:$AP,41,FALSE),"")</f>
        <v/>
      </c>
      <c r="AI129" s="419" t="str">
        <f>IFERROR(VLOOKUP(AI128,'P1'!$B:$AP,41,FALSE),"")</f>
        <v/>
      </c>
      <c r="AJ129" s="419" t="str">
        <f>IFERROR(VLOOKUP(AJ128,'P1'!$B:$AP,41,FALSE),"")</f>
        <v/>
      </c>
      <c r="AK129" s="419" t="str">
        <f>IFERROR(VLOOKUP(AK128,'P1'!$B:$AP,41,FALSE),"")</f>
        <v/>
      </c>
      <c r="AL129" s="419" t="str">
        <f>IFERROR(VLOOKUP(AL128,'P1'!$B:$AP,41,FALSE),"")</f>
        <v/>
      </c>
      <c r="AM129" s="419" t="str">
        <f>IFERROR(VLOOKUP(AM128,'P1'!$B:$AP,41,FALSE),"")</f>
        <v/>
      </c>
      <c r="AN129" s="643"/>
      <c r="AO129" s="621"/>
      <c r="AP129" s="647"/>
      <c r="AQ129" s="648"/>
      <c r="AR129" s="621"/>
      <c r="AS129" s="621"/>
      <c r="AT129" s="623"/>
      <c r="AU129" s="417" t="str">
        <f t="shared" ref="AU129" si="136">IFERROR(IF($D128="□",($AO128/$AK$6),($AO128/$AK$8)),"")</f>
        <v/>
      </c>
      <c r="AV129" s="417" t="str">
        <f t="shared" ref="AV129" si="137">IFERROR(IF($D128="□",($AN128/$AO$6),($AN128/$AO$8)),"")</f>
        <v/>
      </c>
      <c r="AX129" s="417" t="s">
        <v>623</v>
      </c>
      <c r="AY129" s="417" t="s">
        <v>623</v>
      </c>
    </row>
    <row r="130" spans="1:51" s="393" customFormat="1" ht="12" customHeight="1">
      <c r="A130" s="626"/>
      <c r="B130" s="629"/>
      <c r="C130" s="632"/>
      <c r="D130" s="635"/>
      <c r="E130" s="414"/>
      <c r="F130" s="640"/>
      <c r="G130" s="641"/>
      <c r="H130" s="418" t="s">
        <v>470</v>
      </c>
      <c r="I130" s="419" t="str">
        <f>IFERROR(VLOOKUP(I128,'P1'!$B:$AP,31,FALSE),"")</f>
        <v/>
      </c>
      <c r="J130" s="419" t="str">
        <f>IFERROR(VLOOKUP(J128,'P1'!$B:$AP,31,FALSE),"")</f>
        <v/>
      </c>
      <c r="K130" s="419" t="str">
        <f>IFERROR(VLOOKUP(K128,'P1'!$B:$AP,31,FALSE),"")</f>
        <v/>
      </c>
      <c r="L130" s="419" t="str">
        <f>IFERROR(VLOOKUP(L128,'P1'!$B:$AP,31,FALSE),"")</f>
        <v/>
      </c>
      <c r="M130" s="419" t="str">
        <f>IFERROR(VLOOKUP(M128,'P1'!$B:$AP,31,FALSE),"")</f>
        <v/>
      </c>
      <c r="N130" s="419" t="str">
        <f>IFERROR(VLOOKUP(N128,'P1'!$B:$AP,31,FALSE),"")</f>
        <v/>
      </c>
      <c r="O130" s="419" t="str">
        <f>IFERROR(VLOOKUP(O128,'P1'!$B:$AP,31,FALSE),"")</f>
        <v/>
      </c>
      <c r="P130" s="419" t="str">
        <f>IFERROR(VLOOKUP(P128,'P1'!$B:$AP,31,FALSE),"")</f>
        <v/>
      </c>
      <c r="Q130" s="419" t="str">
        <f>IFERROR(VLOOKUP(Q128,'P1'!$B:$AP,31,FALSE),"")</f>
        <v/>
      </c>
      <c r="R130" s="419" t="str">
        <f>IFERROR(VLOOKUP(R128,'P1'!$B:$AP,31,FALSE),"")</f>
        <v/>
      </c>
      <c r="S130" s="419" t="str">
        <f>IFERROR(VLOOKUP(S128,'P1'!$B:$AP,31,FALSE),"")</f>
        <v/>
      </c>
      <c r="T130" s="419" t="str">
        <f>IFERROR(VLOOKUP(T128,'P1'!$B:$AP,31,FALSE),"")</f>
        <v/>
      </c>
      <c r="U130" s="419" t="str">
        <f>IFERROR(VLOOKUP(U128,'P1'!$B:$AP,31,FALSE),"")</f>
        <v/>
      </c>
      <c r="V130" s="419" t="str">
        <f>IFERROR(VLOOKUP(V128,'P1'!$B:$AP,31,FALSE),"")</f>
        <v/>
      </c>
      <c r="W130" s="419" t="str">
        <f>IFERROR(VLOOKUP(W128,'P1'!$B:$AP,31,FALSE),"")</f>
        <v/>
      </c>
      <c r="X130" s="419" t="str">
        <f>IFERROR(VLOOKUP(X128,'P1'!$B:$AP,31,FALSE),"")</f>
        <v/>
      </c>
      <c r="Y130" s="419" t="str">
        <f>IFERROR(VLOOKUP(Y128,'P1'!$B:$AP,31,FALSE),"")</f>
        <v/>
      </c>
      <c r="Z130" s="419" t="str">
        <f>IFERROR(VLOOKUP(Z128,'P1'!$B:$AP,31,FALSE),"")</f>
        <v/>
      </c>
      <c r="AA130" s="419" t="str">
        <f>IFERROR(VLOOKUP(AA128,'P1'!$B:$AP,31,FALSE),"")</f>
        <v/>
      </c>
      <c r="AB130" s="419" t="str">
        <f>IFERROR(VLOOKUP(AB128,'P1'!$B:$AP,31,FALSE),"")</f>
        <v/>
      </c>
      <c r="AC130" s="419" t="str">
        <f>IFERROR(VLOOKUP(AC128,'P1'!$B:$AP,31,FALSE),"")</f>
        <v/>
      </c>
      <c r="AD130" s="419" t="str">
        <f>IFERROR(VLOOKUP(AD128,'P1'!$B:$AP,31,FALSE),"")</f>
        <v/>
      </c>
      <c r="AE130" s="419" t="str">
        <f>IFERROR(VLOOKUP(AE128,'P1'!$B:$AP,31,FALSE),"")</f>
        <v/>
      </c>
      <c r="AF130" s="419" t="str">
        <f>IFERROR(VLOOKUP(AF128,'P1'!$B:$AP,31,FALSE),"")</f>
        <v/>
      </c>
      <c r="AG130" s="419" t="str">
        <f>IFERROR(VLOOKUP(AG128,'P1'!$B:$AP,31,FALSE),"")</f>
        <v/>
      </c>
      <c r="AH130" s="419" t="str">
        <f>IFERROR(VLOOKUP(AH128,'P1'!$B:$AP,31,FALSE),"")</f>
        <v/>
      </c>
      <c r="AI130" s="419" t="str">
        <f>IFERROR(VLOOKUP(AI128,'P1'!$B:$AP,31,FALSE),"")</f>
        <v/>
      </c>
      <c r="AJ130" s="419" t="str">
        <f>IFERROR(VLOOKUP(AJ128,'P1'!$B:$AP,31,FALSE),"")</f>
        <v/>
      </c>
      <c r="AK130" s="419" t="str">
        <f>IFERROR(VLOOKUP(AK128,'P1'!$B:$AP,31,FALSE),"")</f>
        <v/>
      </c>
      <c r="AL130" s="419" t="str">
        <f>IFERROR(VLOOKUP(AL128,'P1'!$B:$AP,31,FALSE),"")</f>
        <v/>
      </c>
      <c r="AM130" s="419" t="str">
        <f>IFERROR(VLOOKUP(AM128,'P1'!$B:$AP,31,FALSE),"")</f>
        <v/>
      </c>
      <c r="AN130" s="644"/>
      <c r="AO130" s="622"/>
      <c r="AP130" s="649"/>
      <c r="AQ130" s="650"/>
      <c r="AR130" s="622"/>
      <c r="AS130" s="622"/>
      <c r="AT130" s="623"/>
      <c r="AU130" s="420"/>
      <c r="AV130" s="420"/>
      <c r="AX130" s="420"/>
      <c r="AY130" s="420"/>
    </row>
    <row r="131" spans="1:51" s="393" customFormat="1" ht="12" customHeight="1">
      <c r="A131" s="624">
        <v>37</v>
      </c>
      <c r="B131" s="627"/>
      <c r="C131" s="661"/>
      <c r="D131" s="633" t="s">
        <v>463</v>
      </c>
      <c r="E131" s="410"/>
      <c r="F131" s="636"/>
      <c r="G131" s="637"/>
      <c r="H131" s="411" t="s">
        <v>464</v>
      </c>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642">
        <f t="shared" ref="AN131" si="138">IF(LEFT($AN$1,6)="共同生活援助",SUM(I132:AM132),SUM(I132:AM133))</f>
        <v>0</v>
      </c>
      <c r="AO131" s="620">
        <f>IF($AN$3="４週",AN131/4,AN131/(DAY(EOMONTH($I$21,0))/7))</f>
        <v>0</v>
      </c>
      <c r="AP131" s="645"/>
      <c r="AQ131" s="646"/>
      <c r="AR131" s="620" t="str">
        <f t="shared" ref="AR131" si="139">IF($AN$3="４週",AU132,AV132)</f>
        <v/>
      </c>
      <c r="AS131" s="620"/>
      <c r="AT131" s="623"/>
      <c r="AU131" s="413" t="s">
        <v>465</v>
      </c>
      <c r="AV131" s="413" t="s">
        <v>466</v>
      </c>
      <c r="AX131" s="413" t="s">
        <v>467</v>
      </c>
      <c r="AY131" s="413" t="s">
        <v>468</v>
      </c>
    </row>
    <row r="132" spans="1:51" s="393" customFormat="1" ht="12" customHeight="1">
      <c r="A132" s="625"/>
      <c r="B132" s="628"/>
      <c r="C132" s="662"/>
      <c r="D132" s="634"/>
      <c r="E132" s="414"/>
      <c r="F132" s="638"/>
      <c r="G132" s="639"/>
      <c r="H132" s="415" t="s">
        <v>469</v>
      </c>
      <c r="I132" s="419" t="str">
        <f>IFERROR(VLOOKUP(I131,'P1'!$B:$AP,41,FALSE),"")</f>
        <v/>
      </c>
      <c r="J132" s="419" t="str">
        <f>IFERROR(VLOOKUP(J131,'P1'!$B:$AP,41,FALSE),"")</f>
        <v/>
      </c>
      <c r="K132" s="419" t="str">
        <f>IFERROR(VLOOKUP(K131,'P1'!$B:$AP,41,FALSE),"")</f>
        <v/>
      </c>
      <c r="L132" s="419" t="str">
        <f>IFERROR(VLOOKUP(L131,'P1'!$B:$AP,41,FALSE),"")</f>
        <v/>
      </c>
      <c r="M132" s="419" t="str">
        <f>IFERROR(VLOOKUP(M131,'P1'!$B:$AP,41,FALSE),"")</f>
        <v/>
      </c>
      <c r="N132" s="419" t="str">
        <f>IFERROR(VLOOKUP(N131,'P1'!$B:$AP,41,FALSE),"")</f>
        <v/>
      </c>
      <c r="O132" s="419" t="str">
        <f>IFERROR(VLOOKUP(O131,'P1'!$B:$AP,41,FALSE),"")</f>
        <v/>
      </c>
      <c r="P132" s="419" t="str">
        <f>IFERROR(VLOOKUP(P131,'P1'!$B:$AP,41,FALSE),"")</f>
        <v/>
      </c>
      <c r="Q132" s="419" t="str">
        <f>IFERROR(VLOOKUP(Q131,'P1'!$B:$AP,41,FALSE),"")</f>
        <v/>
      </c>
      <c r="R132" s="419" t="str">
        <f>IFERROR(VLOOKUP(R131,'P1'!$B:$AP,41,FALSE),"")</f>
        <v/>
      </c>
      <c r="S132" s="419" t="str">
        <f>IFERROR(VLOOKUP(S131,'P1'!$B:$AP,41,FALSE),"")</f>
        <v/>
      </c>
      <c r="T132" s="419" t="str">
        <f>IFERROR(VLOOKUP(T131,'P1'!$B:$AP,41,FALSE),"")</f>
        <v/>
      </c>
      <c r="U132" s="419" t="str">
        <f>IFERROR(VLOOKUP(U131,'P1'!$B:$AP,41,FALSE),"")</f>
        <v/>
      </c>
      <c r="V132" s="419" t="str">
        <f>IFERROR(VLOOKUP(V131,'P1'!$B:$AP,41,FALSE),"")</f>
        <v/>
      </c>
      <c r="W132" s="419" t="str">
        <f>IFERROR(VLOOKUP(W131,'P1'!$B:$AP,41,FALSE),"")</f>
        <v/>
      </c>
      <c r="X132" s="419" t="str">
        <f>IFERROR(VLOOKUP(X131,'P1'!$B:$AP,41,FALSE),"")</f>
        <v/>
      </c>
      <c r="Y132" s="419" t="str">
        <f>IFERROR(VLOOKUP(Y131,'P1'!$B:$AP,41,FALSE),"")</f>
        <v/>
      </c>
      <c r="Z132" s="419" t="str">
        <f>IFERROR(VLOOKUP(Z131,'P1'!$B:$AP,41,FALSE),"")</f>
        <v/>
      </c>
      <c r="AA132" s="419" t="str">
        <f>IFERROR(VLOOKUP(AA131,'P1'!$B:$AP,41,FALSE),"")</f>
        <v/>
      </c>
      <c r="AB132" s="419" t="str">
        <f>IFERROR(VLOOKUP(AB131,'P1'!$B:$AP,41,FALSE),"")</f>
        <v/>
      </c>
      <c r="AC132" s="419" t="str">
        <f>IFERROR(VLOOKUP(AC131,'P1'!$B:$AP,41,FALSE),"")</f>
        <v/>
      </c>
      <c r="AD132" s="419" t="str">
        <f>IFERROR(VLOOKUP(AD131,'P1'!$B:$AP,41,FALSE),"")</f>
        <v/>
      </c>
      <c r="AE132" s="419" t="str">
        <f>IFERROR(VLOOKUP(AE131,'P1'!$B:$AP,41,FALSE),"")</f>
        <v/>
      </c>
      <c r="AF132" s="419" t="str">
        <f>IFERROR(VLOOKUP(AF131,'P1'!$B:$AP,41,FALSE),"")</f>
        <v/>
      </c>
      <c r="AG132" s="419" t="str">
        <f>IFERROR(VLOOKUP(AG131,'P1'!$B:$AP,41,FALSE),"")</f>
        <v/>
      </c>
      <c r="AH132" s="419" t="str">
        <f>IFERROR(VLOOKUP(AH131,'P1'!$B:$AP,41,FALSE),"")</f>
        <v/>
      </c>
      <c r="AI132" s="419" t="str">
        <f>IFERROR(VLOOKUP(AI131,'P1'!$B:$AP,41,FALSE),"")</f>
        <v/>
      </c>
      <c r="AJ132" s="419" t="str">
        <f>IFERROR(VLOOKUP(AJ131,'P1'!$B:$AP,41,FALSE),"")</f>
        <v/>
      </c>
      <c r="AK132" s="419" t="str">
        <f>IFERROR(VLOOKUP(AK131,'P1'!$B:$AP,41,FALSE),"")</f>
        <v/>
      </c>
      <c r="AL132" s="419" t="str">
        <f>IFERROR(VLOOKUP(AL131,'P1'!$B:$AP,41,FALSE),"")</f>
        <v/>
      </c>
      <c r="AM132" s="419" t="str">
        <f>IFERROR(VLOOKUP(AM131,'P1'!$B:$AP,41,FALSE),"")</f>
        <v/>
      </c>
      <c r="AN132" s="643"/>
      <c r="AO132" s="621"/>
      <c r="AP132" s="647"/>
      <c r="AQ132" s="648"/>
      <c r="AR132" s="621"/>
      <c r="AS132" s="621"/>
      <c r="AT132" s="623"/>
      <c r="AU132" s="417" t="str">
        <f t="shared" ref="AU132" si="140">IFERROR(IF($D131="□",($AO131/$AK$6),($AO131/$AK$8)),"")</f>
        <v/>
      </c>
      <c r="AV132" s="417" t="str">
        <f t="shared" ref="AV132" si="141">IFERROR(IF($D131="□",($AN131/$AO$6),($AN131/$AO$8)),"")</f>
        <v/>
      </c>
      <c r="AX132" s="417" t="s">
        <v>623</v>
      </c>
      <c r="AY132" s="417" t="s">
        <v>623</v>
      </c>
    </row>
    <row r="133" spans="1:51" s="393" customFormat="1" ht="12" customHeight="1">
      <c r="A133" s="626"/>
      <c r="B133" s="629"/>
      <c r="C133" s="663"/>
      <c r="D133" s="635"/>
      <c r="E133" s="414"/>
      <c r="F133" s="640"/>
      <c r="G133" s="641"/>
      <c r="H133" s="418" t="s">
        <v>470</v>
      </c>
      <c r="I133" s="419" t="str">
        <f>IFERROR(VLOOKUP(I131,'P1'!$B:$AP,31,FALSE),"")</f>
        <v/>
      </c>
      <c r="J133" s="419" t="str">
        <f>IFERROR(VLOOKUP(J131,'P1'!$B:$AP,31,FALSE),"")</f>
        <v/>
      </c>
      <c r="K133" s="419" t="str">
        <f>IFERROR(VLOOKUP(K131,'P1'!$B:$AP,31,FALSE),"")</f>
        <v/>
      </c>
      <c r="L133" s="419" t="str">
        <f>IFERROR(VLOOKUP(L131,'P1'!$B:$AP,31,FALSE),"")</f>
        <v/>
      </c>
      <c r="M133" s="419" t="str">
        <f>IFERROR(VLOOKUP(M131,'P1'!$B:$AP,31,FALSE),"")</f>
        <v/>
      </c>
      <c r="N133" s="419" t="str">
        <f>IFERROR(VLOOKUP(N131,'P1'!$B:$AP,31,FALSE),"")</f>
        <v/>
      </c>
      <c r="O133" s="419" t="str">
        <f>IFERROR(VLOOKUP(O131,'P1'!$B:$AP,31,FALSE),"")</f>
        <v/>
      </c>
      <c r="P133" s="419" t="str">
        <f>IFERROR(VLOOKUP(P131,'P1'!$B:$AP,31,FALSE),"")</f>
        <v/>
      </c>
      <c r="Q133" s="419" t="str">
        <f>IFERROR(VLOOKUP(Q131,'P1'!$B:$AP,31,FALSE),"")</f>
        <v/>
      </c>
      <c r="R133" s="419" t="str">
        <f>IFERROR(VLOOKUP(R131,'P1'!$B:$AP,31,FALSE),"")</f>
        <v/>
      </c>
      <c r="S133" s="419" t="str">
        <f>IFERROR(VLOOKUP(S131,'P1'!$B:$AP,31,FALSE),"")</f>
        <v/>
      </c>
      <c r="T133" s="419" t="str">
        <f>IFERROR(VLOOKUP(T131,'P1'!$B:$AP,31,FALSE),"")</f>
        <v/>
      </c>
      <c r="U133" s="419" t="str">
        <f>IFERROR(VLOOKUP(U131,'P1'!$B:$AP,31,FALSE),"")</f>
        <v/>
      </c>
      <c r="V133" s="419" t="str">
        <f>IFERROR(VLOOKUP(V131,'P1'!$B:$AP,31,FALSE),"")</f>
        <v/>
      </c>
      <c r="W133" s="419" t="str">
        <f>IFERROR(VLOOKUP(W131,'P1'!$B:$AP,31,FALSE),"")</f>
        <v/>
      </c>
      <c r="X133" s="419" t="str">
        <f>IFERROR(VLOOKUP(X131,'P1'!$B:$AP,31,FALSE),"")</f>
        <v/>
      </c>
      <c r="Y133" s="419" t="str">
        <f>IFERROR(VLOOKUP(Y131,'P1'!$B:$AP,31,FALSE),"")</f>
        <v/>
      </c>
      <c r="Z133" s="419" t="str">
        <f>IFERROR(VLOOKUP(Z131,'P1'!$B:$AP,31,FALSE),"")</f>
        <v/>
      </c>
      <c r="AA133" s="419" t="str">
        <f>IFERROR(VLOOKUP(AA131,'P1'!$B:$AP,31,FALSE),"")</f>
        <v/>
      </c>
      <c r="AB133" s="419" t="str">
        <f>IFERROR(VLOOKUP(AB131,'P1'!$B:$AP,31,FALSE),"")</f>
        <v/>
      </c>
      <c r="AC133" s="419" t="str">
        <f>IFERROR(VLOOKUP(AC131,'P1'!$B:$AP,31,FALSE),"")</f>
        <v/>
      </c>
      <c r="AD133" s="419" t="str">
        <f>IFERROR(VLOOKUP(AD131,'P1'!$B:$AP,31,FALSE),"")</f>
        <v/>
      </c>
      <c r="AE133" s="419" t="str">
        <f>IFERROR(VLOOKUP(AE131,'P1'!$B:$AP,31,FALSE),"")</f>
        <v/>
      </c>
      <c r="AF133" s="419" t="str">
        <f>IFERROR(VLOOKUP(AF131,'P1'!$B:$AP,31,FALSE),"")</f>
        <v/>
      </c>
      <c r="AG133" s="419" t="str">
        <f>IFERROR(VLOOKUP(AG131,'P1'!$B:$AP,31,FALSE),"")</f>
        <v/>
      </c>
      <c r="AH133" s="419" t="str">
        <f>IFERROR(VLOOKUP(AH131,'P1'!$B:$AP,31,FALSE),"")</f>
        <v/>
      </c>
      <c r="AI133" s="419" t="str">
        <f>IFERROR(VLOOKUP(AI131,'P1'!$B:$AP,31,FALSE),"")</f>
        <v/>
      </c>
      <c r="AJ133" s="419" t="str">
        <f>IFERROR(VLOOKUP(AJ131,'P1'!$B:$AP,31,FALSE),"")</f>
        <v/>
      </c>
      <c r="AK133" s="419" t="str">
        <f>IFERROR(VLOOKUP(AK131,'P1'!$B:$AP,31,FALSE),"")</f>
        <v/>
      </c>
      <c r="AL133" s="419" t="str">
        <f>IFERROR(VLOOKUP(AL131,'P1'!$B:$AP,31,FALSE),"")</f>
        <v/>
      </c>
      <c r="AM133" s="419" t="str">
        <f>IFERROR(VLOOKUP(AM131,'P1'!$B:$AP,31,FALSE),"")</f>
        <v/>
      </c>
      <c r="AN133" s="644"/>
      <c r="AO133" s="622"/>
      <c r="AP133" s="649"/>
      <c r="AQ133" s="650"/>
      <c r="AR133" s="622"/>
      <c r="AS133" s="622"/>
      <c r="AT133" s="623"/>
      <c r="AU133" s="420"/>
      <c r="AV133" s="420"/>
      <c r="AX133" s="420"/>
      <c r="AY133" s="420"/>
    </row>
    <row r="134" spans="1:51" s="393" customFormat="1" ht="12" customHeight="1">
      <c r="A134" s="624">
        <v>38</v>
      </c>
      <c r="B134" s="627"/>
      <c r="C134" s="630"/>
      <c r="D134" s="633" t="s">
        <v>463</v>
      </c>
      <c r="E134" s="410"/>
      <c r="F134" s="636"/>
      <c r="G134" s="637"/>
      <c r="H134" s="411" t="s">
        <v>464</v>
      </c>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642">
        <f t="shared" ref="AN134" si="142">IF(LEFT($AN$1,6)="共同生活援助",SUM(I135:AM135),SUM(I135:AM136))</f>
        <v>0</v>
      </c>
      <c r="AO134" s="620">
        <f>IF($AN$3="４週",AN134/4,AN134/(DAY(EOMONTH($I$21,0))/7))</f>
        <v>0</v>
      </c>
      <c r="AP134" s="645"/>
      <c r="AQ134" s="646"/>
      <c r="AR134" s="620" t="str">
        <f t="shared" ref="AR134" si="143">IF($AN$3="４週",AU135,AV135)</f>
        <v/>
      </c>
      <c r="AS134" s="620"/>
      <c r="AT134" s="623"/>
      <c r="AU134" s="413" t="s">
        <v>465</v>
      </c>
      <c r="AV134" s="413" t="s">
        <v>466</v>
      </c>
      <c r="AX134" s="413" t="s">
        <v>467</v>
      </c>
      <c r="AY134" s="413" t="s">
        <v>468</v>
      </c>
    </row>
    <row r="135" spans="1:51" s="393" customFormat="1" ht="12" customHeight="1">
      <c r="A135" s="625"/>
      <c r="B135" s="628"/>
      <c r="C135" s="631"/>
      <c r="D135" s="634"/>
      <c r="E135" s="414"/>
      <c r="F135" s="638"/>
      <c r="G135" s="639"/>
      <c r="H135" s="415" t="s">
        <v>469</v>
      </c>
      <c r="I135" s="419" t="str">
        <f>IFERROR(VLOOKUP(I134,'P1'!$B:$AP,41,FALSE),"")</f>
        <v/>
      </c>
      <c r="J135" s="419" t="str">
        <f>IFERROR(VLOOKUP(J134,'P1'!$B:$AP,41,FALSE),"")</f>
        <v/>
      </c>
      <c r="K135" s="419" t="str">
        <f>IFERROR(VLOOKUP(K134,'P1'!$B:$AP,41,FALSE),"")</f>
        <v/>
      </c>
      <c r="L135" s="419" t="str">
        <f>IFERROR(VLOOKUP(L134,'P1'!$B:$AP,41,FALSE),"")</f>
        <v/>
      </c>
      <c r="M135" s="419" t="str">
        <f>IFERROR(VLOOKUP(M134,'P1'!$B:$AP,41,FALSE),"")</f>
        <v/>
      </c>
      <c r="N135" s="419" t="str">
        <f>IFERROR(VLOOKUP(N134,'P1'!$B:$AP,41,FALSE),"")</f>
        <v/>
      </c>
      <c r="O135" s="419" t="str">
        <f>IFERROR(VLOOKUP(O134,'P1'!$B:$AP,41,FALSE),"")</f>
        <v/>
      </c>
      <c r="P135" s="419" t="str">
        <f>IFERROR(VLOOKUP(P134,'P1'!$B:$AP,41,FALSE),"")</f>
        <v/>
      </c>
      <c r="Q135" s="419" t="str">
        <f>IFERROR(VLOOKUP(Q134,'P1'!$B:$AP,41,FALSE),"")</f>
        <v/>
      </c>
      <c r="R135" s="419" t="str">
        <f>IFERROR(VLOOKUP(R134,'P1'!$B:$AP,41,FALSE),"")</f>
        <v/>
      </c>
      <c r="S135" s="419" t="str">
        <f>IFERROR(VLOOKUP(S134,'P1'!$B:$AP,41,FALSE),"")</f>
        <v/>
      </c>
      <c r="T135" s="419" t="str">
        <f>IFERROR(VLOOKUP(T134,'P1'!$B:$AP,41,FALSE),"")</f>
        <v/>
      </c>
      <c r="U135" s="419" t="str">
        <f>IFERROR(VLOOKUP(U134,'P1'!$B:$AP,41,FALSE),"")</f>
        <v/>
      </c>
      <c r="V135" s="419" t="str">
        <f>IFERROR(VLOOKUP(V134,'P1'!$B:$AP,41,FALSE),"")</f>
        <v/>
      </c>
      <c r="W135" s="419" t="str">
        <f>IFERROR(VLOOKUP(W134,'P1'!$B:$AP,41,FALSE),"")</f>
        <v/>
      </c>
      <c r="X135" s="419" t="str">
        <f>IFERROR(VLOOKUP(X134,'P1'!$B:$AP,41,FALSE),"")</f>
        <v/>
      </c>
      <c r="Y135" s="419" t="str">
        <f>IFERROR(VLOOKUP(Y134,'P1'!$B:$AP,41,FALSE),"")</f>
        <v/>
      </c>
      <c r="Z135" s="419" t="str">
        <f>IFERROR(VLOOKUP(Z134,'P1'!$B:$AP,41,FALSE),"")</f>
        <v/>
      </c>
      <c r="AA135" s="419" t="str">
        <f>IFERROR(VLOOKUP(AA134,'P1'!$B:$AP,41,FALSE),"")</f>
        <v/>
      </c>
      <c r="AB135" s="419" t="str">
        <f>IFERROR(VLOOKUP(AB134,'P1'!$B:$AP,41,FALSE),"")</f>
        <v/>
      </c>
      <c r="AC135" s="419" t="str">
        <f>IFERROR(VLOOKUP(AC134,'P1'!$B:$AP,41,FALSE),"")</f>
        <v/>
      </c>
      <c r="AD135" s="419" t="str">
        <f>IFERROR(VLOOKUP(AD134,'P1'!$B:$AP,41,FALSE),"")</f>
        <v/>
      </c>
      <c r="AE135" s="419" t="str">
        <f>IFERROR(VLOOKUP(AE134,'P1'!$B:$AP,41,FALSE),"")</f>
        <v/>
      </c>
      <c r="AF135" s="419" t="str">
        <f>IFERROR(VLOOKUP(AF134,'P1'!$B:$AP,41,FALSE),"")</f>
        <v/>
      </c>
      <c r="AG135" s="419" t="str">
        <f>IFERROR(VLOOKUP(AG134,'P1'!$B:$AP,41,FALSE),"")</f>
        <v/>
      </c>
      <c r="AH135" s="419" t="str">
        <f>IFERROR(VLOOKUP(AH134,'P1'!$B:$AP,41,FALSE),"")</f>
        <v/>
      </c>
      <c r="AI135" s="419" t="str">
        <f>IFERROR(VLOOKUP(AI134,'P1'!$B:$AP,41,FALSE),"")</f>
        <v/>
      </c>
      <c r="AJ135" s="419" t="str">
        <f>IFERROR(VLOOKUP(AJ134,'P1'!$B:$AP,41,FALSE),"")</f>
        <v/>
      </c>
      <c r="AK135" s="419" t="str">
        <f>IFERROR(VLOOKUP(AK134,'P1'!$B:$AP,41,FALSE),"")</f>
        <v/>
      </c>
      <c r="AL135" s="419" t="str">
        <f>IFERROR(VLOOKUP(AL134,'P1'!$B:$AP,41,FALSE),"")</f>
        <v/>
      </c>
      <c r="AM135" s="419" t="str">
        <f>IFERROR(VLOOKUP(AM134,'P1'!$B:$AP,41,FALSE),"")</f>
        <v/>
      </c>
      <c r="AN135" s="643"/>
      <c r="AO135" s="621"/>
      <c r="AP135" s="647"/>
      <c r="AQ135" s="648"/>
      <c r="AR135" s="621"/>
      <c r="AS135" s="621"/>
      <c r="AT135" s="623"/>
      <c r="AU135" s="417" t="str">
        <f t="shared" ref="AU135" si="144">IFERROR(IF($D134="□",($AO134/$AK$6),($AO134/$AK$8)),"")</f>
        <v/>
      </c>
      <c r="AV135" s="417" t="str">
        <f t="shared" ref="AV135" si="145">IFERROR(IF($D134="□",($AN134/$AO$6),($AN134/$AO$8)),"")</f>
        <v/>
      </c>
      <c r="AX135" s="417" t="s">
        <v>623</v>
      </c>
      <c r="AY135" s="417" t="s">
        <v>623</v>
      </c>
    </row>
    <row r="136" spans="1:51" s="393" customFormat="1" ht="12" customHeight="1">
      <c r="A136" s="626"/>
      <c r="B136" s="629"/>
      <c r="C136" s="632"/>
      <c r="D136" s="635"/>
      <c r="E136" s="414"/>
      <c r="F136" s="640"/>
      <c r="G136" s="641"/>
      <c r="H136" s="418" t="s">
        <v>470</v>
      </c>
      <c r="I136" s="419" t="str">
        <f>IFERROR(VLOOKUP(I134,'P1'!$B:$AP,31,FALSE),"")</f>
        <v/>
      </c>
      <c r="J136" s="419" t="str">
        <f>IFERROR(VLOOKUP(J134,'P1'!$B:$AP,31,FALSE),"")</f>
        <v/>
      </c>
      <c r="K136" s="419" t="str">
        <f>IFERROR(VLOOKUP(K134,'P1'!$B:$AP,31,FALSE),"")</f>
        <v/>
      </c>
      <c r="L136" s="419" t="str">
        <f>IFERROR(VLOOKUP(L134,'P1'!$B:$AP,31,FALSE),"")</f>
        <v/>
      </c>
      <c r="M136" s="419" t="str">
        <f>IFERROR(VLOOKUP(M134,'P1'!$B:$AP,31,FALSE),"")</f>
        <v/>
      </c>
      <c r="N136" s="419" t="str">
        <f>IFERROR(VLOOKUP(N134,'P1'!$B:$AP,31,FALSE),"")</f>
        <v/>
      </c>
      <c r="O136" s="419" t="str">
        <f>IFERROR(VLOOKUP(O134,'P1'!$B:$AP,31,FALSE),"")</f>
        <v/>
      </c>
      <c r="P136" s="419" t="str">
        <f>IFERROR(VLOOKUP(P134,'P1'!$B:$AP,31,FALSE),"")</f>
        <v/>
      </c>
      <c r="Q136" s="419" t="str">
        <f>IFERROR(VLOOKUP(Q134,'P1'!$B:$AP,31,FALSE),"")</f>
        <v/>
      </c>
      <c r="R136" s="419" t="str">
        <f>IFERROR(VLOOKUP(R134,'P1'!$B:$AP,31,FALSE),"")</f>
        <v/>
      </c>
      <c r="S136" s="419" t="str">
        <f>IFERROR(VLOOKUP(S134,'P1'!$B:$AP,31,FALSE),"")</f>
        <v/>
      </c>
      <c r="T136" s="419" t="str">
        <f>IFERROR(VLOOKUP(T134,'P1'!$B:$AP,31,FALSE),"")</f>
        <v/>
      </c>
      <c r="U136" s="419" t="str">
        <f>IFERROR(VLOOKUP(U134,'P1'!$B:$AP,31,FALSE),"")</f>
        <v/>
      </c>
      <c r="V136" s="419" t="str">
        <f>IFERROR(VLOOKUP(V134,'P1'!$B:$AP,31,FALSE),"")</f>
        <v/>
      </c>
      <c r="W136" s="419" t="str">
        <f>IFERROR(VLOOKUP(W134,'P1'!$B:$AP,31,FALSE),"")</f>
        <v/>
      </c>
      <c r="X136" s="419" t="str">
        <f>IFERROR(VLOOKUP(X134,'P1'!$B:$AP,31,FALSE),"")</f>
        <v/>
      </c>
      <c r="Y136" s="419" t="str">
        <f>IFERROR(VLOOKUP(Y134,'P1'!$B:$AP,31,FALSE),"")</f>
        <v/>
      </c>
      <c r="Z136" s="419" t="str">
        <f>IFERROR(VLOOKUP(Z134,'P1'!$B:$AP,31,FALSE),"")</f>
        <v/>
      </c>
      <c r="AA136" s="419" t="str">
        <f>IFERROR(VLOOKUP(AA134,'P1'!$B:$AP,31,FALSE),"")</f>
        <v/>
      </c>
      <c r="AB136" s="419" t="str">
        <f>IFERROR(VLOOKUP(AB134,'P1'!$B:$AP,31,FALSE),"")</f>
        <v/>
      </c>
      <c r="AC136" s="419" t="str">
        <f>IFERROR(VLOOKUP(AC134,'P1'!$B:$AP,31,FALSE),"")</f>
        <v/>
      </c>
      <c r="AD136" s="419" t="str">
        <f>IFERROR(VLOOKUP(AD134,'P1'!$B:$AP,31,FALSE),"")</f>
        <v/>
      </c>
      <c r="AE136" s="419" t="str">
        <f>IFERROR(VLOOKUP(AE134,'P1'!$B:$AP,31,FALSE),"")</f>
        <v/>
      </c>
      <c r="AF136" s="419" t="str">
        <f>IFERROR(VLOOKUP(AF134,'P1'!$B:$AP,31,FALSE),"")</f>
        <v/>
      </c>
      <c r="AG136" s="419" t="str">
        <f>IFERROR(VLOOKUP(AG134,'P1'!$B:$AP,31,FALSE),"")</f>
        <v/>
      </c>
      <c r="AH136" s="419" t="str">
        <f>IFERROR(VLOOKUP(AH134,'P1'!$B:$AP,31,FALSE),"")</f>
        <v/>
      </c>
      <c r="AI136" s="419" t="str">
        <f>IFERROR(VLOOKUP(AI134,'P1'!$B:$AP,31,FALSE),"")</f>
        <v/>
      </c>
      <c r="AJ136" s="419" t="str">
        <f>IFERROR(VLOOKUP(AJ134,'P1'!$B:$AP,31,FALSE),"")</f>
        <v/>
      </c>
      <c r="AK136" s="419" t="str">
        <f>IFERROR(VLOOKUP(AK134,'P1'!$B:$AP,31,FALSE),"")</f>
        <v/>
      </c>
      <c r="AL136" s="419" t="str">
        <f>IFERROR(VLOOKUP(AL134,'P1'!$B:$AP,31,FALSE),"")</f>
        <v/>
      </c>
      <c r="AM136" s="419" t="str">
        <f>IFERROR(VLOOKUP(AM134,'P1'!$B:$AP,31,FALSE),"")</f>
        <v/>
      </c>
      <c r="AN136" s="644"/>
      <c r="AO136" s="622"/>
      <c r="AP136" s="649"/>
      <c r="AQ136" s="650"/>
      <c r="AR136" s="622"/>
      <c r="AS136" s="622"/>
      <c r="AT136" s="623"/>
      <c r="AU136" s="420"/>
      <c r="AV136" s="420"/>
      <c r="AX136" s="420"/>
      <c r="AY136" s="420"/>
    </row>
    <row r="137" spans="1:51" s="393" customFormat="1" ht="12" customHeight="1">
      <c r="A137" s="624">
        <v>39</v>
      </c>
      <c r="B137" s="627"/>
      <c r="C137" s="630"/>
      <c r="D137" s="633" t="s">
        <v>463</v>
      </c>
      <c r="E137" s="410"/>
      <c r="F137" s="636"/>
      <c r="G137" s="637"/>
      <c r="H137" s="411" t="s">
        <v>464</v>
      </c>
      <c r="I137" s="412"/>
      <c r="J137" s="412"/>
      <c r="K137" s="412"/>
      <c r="L137" s="412"/>
      <c r="M137" s="412"/>
      <c r="N137" s="412"/>
      <c r="O137" s="412"/>
      <c r="P137" s="412"/>
      <c r="Q137" s="412"/>
      <c r="R137" s="412"/>
      <c r="S137" s="412"/>
      <c r="T137" s="412"/>
      <c r="U137" s="412"/>
      <c r="V137" s="412"/>
      <c r="W137" s="412"/>
      <c r="X137" s="412"/>
      <c r="Y137" s="412"/>
      <c r="Z137" s="412"/>
      <c r="AA137" s="412"/>
      <c r="AB137" s="412"/>
      <c r="AC137" s="412"/>
      <c r="AD137" s="412"/>
      <c r="AE137" s="412"/>
      <c r="AF137" s="412"/>
      <c r="AG137" s="412"/>
      <c r="AH137" s="412"/>
      <c r="AI137" s="412"/>
      <c r="AJ137" s="412"/>
      <c r="AK137" s="412"/>
      <c r="AL137" s="412"/>
      <c r="AM137" s="412"/>
      <c r="AN137" s="642">
        <f t="shared" ref="AN137" si="146">IF(LEFT($AN$1,6)="共同生活援助",SUM(I138:AM138),SUM(I138:AM139))</f>
        <v>0</v>
      </c>
      <c r="AO137" s="620">
        <f>IF($AN$3="４週",AN137/4,AN137/(DAY(EOMONTH($I$21,0))/7))</f>
        <v>0</v>
      </c>
      <c r="AP137" s="645"/>
      <c r="AQ137" s="646"/>
      <c r="AR137" s="620" t="str">
        <f t="shared" ref="AR137" si="147">IF($AN$3="４週",AU138,AV138)</f>
        <v/>
      </c>
      <c r="AS137" s="620"/>
      <c r="AT137" s="623"/>
      <c r="AU137" s="413" t="s">
        <v>465</v>
      </c>
      <c r="AV137" s="413" t="s">
        <v>466</v>
      </c>
      <c r="AX137" s="413" t="s">
        <v>467</v>
      </c>
      <c r="AY137" s="413" t="s">
        <v>468</v>
      </c>
    </row>
    <row r="138" spans="1:51" s="393" customFormat="1" ht="12" customHeight="1">
      <c r="A138" s="625"/>
      <c r="B138" s="628"/>
      <c r="C138" s="631"/>
      <c r="D138" s="634"/>
      <c r="E138" s="414"/>
      <c r="F138" s="638"/>
      <c r="G138" s="639"/>
      <c r="H138" s="415" t="s">
        <v>469</v>
      </c>
      <c r="I138" s="419" t="str">
        <f>IFERROR(VLOOKUP(I137,'P1'!$B:$AP,41,FALSE),"")</f>
        <v/>
      </c>
      <c r="J138" s="419" t="str">
        <f>IFERROR(VLOOKUP(J137,'P1'!$B:$AP,41,FALSE),"")</f>
        <v/>
      </c>
      <c r="K138" s="419" t="str">
        <f>IFERROR(VLOOKUP(K137,'P1'!$B:$AP,41,FALSE),"")</f>
        <v/>
      </c>
      <c r="L138" s="419" t="str">
        <f>IFERROR(VLOOKUP(L137,'P1'!$B:$AP,41,FALSE),"")</f>
        <v/>
      </c>
      <c r="M138" s="419" t="str">
        <f>IFERROR(VLOOKUP(M137,'P1'!$B:$AP,41,FALSE),"")</f>
        <v/>
      </c>
      <c r="N138" s="419" t="str">
        <f>IFERROR(VLOOKUP(N137,'P1'!$B:$AP,41,FALSE),"")</f>
        <v/>
      </c>
      <c r="O138" s="419" t="str">
        <f>IFERROR(VLOOKUP(O137,'P1'!$B:$AP,41,FALSE),"")</f>
        <v/>
      </c>
      <c r="P138" s="419" t="str">
        <f>IFERROR(VLOOKUP(P137,'P1'!$B:$AP,41,FALSE),"")</f>
        <v/>
      </c>
      <c r="Q138" s="419" t="str">
        <f>IFERROR(VLOOKUP(Q137,'P1'!$B:$AP,41,FALSE),"")</f>
        <v/>
      </c>
      <c r="R138" s="419" t="str">
        <f>IFERROR(VLOOKUP(R137,'P1'!$B:$AP,41,FALSE),"")</f>
        <v/>
      </c>
      <c r="S138" s="419" t="str">
        <f>IFERROR(VLOOKUP(S137,'P1'!$B:$AP,41,FALSE),"")</f>
        <v/>
      </c>
      <c r="T138" s="419" t="str">
        <f>IFERROR(VLOOKUP(T137,'P1'!$B:$AP,41,FALSE),"")</f>
        <v/>
      </c>
      <c r="U138" s="419" t="str">
        <f>IFERROR(VLOOKUP(U137,'P1'!$B:$AP,41,FALSE),"")</f>
        <v/>
      </c>
      <c r="V138" s="419" t="str">
        <f>IFERROR(VLOOKUP(V137,'P1'!$B:$AP,41,FALSE),"")</f>
        <v/>
      </c>
      <c r="W138" s="419" t="str">
        <f>IFERROR(VLOOKUP(W137,'P1'!$B:$AP,41,FALSE),"")</f>
        <v/>
      </c>
      <c r="X138" s="419" t="str">
        <f>IFERROR(VLOOKUP(X137,'P1'!$B:$AP,41,FALSE),"")</f>
        <v/>
      </c>
      <c r="Y138" s="419" t="str">
        <f>IFERROR(VLOOKUP(Y137,'P1'!$B:$AP,41,FALSE),"")</f>
        <v/>
      </c>
      <c r="Z138" s="419" t="str">
        <f>IFERROR(VLOOKUP(Z137,'P1'!$B:$AP,41,FALSE),"")</f>
        <v/>
      </c>
      <c r="AA138" s="419" t="str">
        <f>IFERROR(VLOOKUP(AA137,'P1'!$B:$AP,41,FALSE),"")</f>
        <v/>
      </c>
      <c r="AB138" s="419" t="str">
        <f>IFERROR(VLOOKUP(AB137,'P1'!$B:$AP,41,FALSE),"")</f>
        <v/>
      </c>
      <c r="AC138" s="419" t="str">
        <f>IFERROR(VLOOKUP(AC137,'P1'!$B:$AP,41,FALSE),"")</f>
        <v/>
      </c>
      <c r="AD138" s="419" t="str">
        <f>IFERROR(VLOOKUP(AD137,'P1'!$B:$AP,41,FALSE),"")</f>
        <v/>
      </c>
      <c r="AE138" s="419" t="str">
        <f>IFERROR(VLOOKUP(AE137,'P1'!$B:$AP,41,FALSE),"")</f>
        <v/>
      </c>
      <c r="AF138" s="419" t="str">
        <f>IFERROR(VLOOKUP(AF137,'P1'!$B:$AP,41,FALSE),"")</f>
        <v/>
      </c>
      <c r="AG138" s="419" t="str">
        <f>IFERROR(VLOOKUP(AG137,'P1'!$B:$AP,41,FALSE),"")</f>
        <v/>
      </c>
      <c r="AH138" s="419" t="str">
        <f>IFERROR(VLOOKUP(AH137,'P1'!$B:$AP,41,FALSE),"")</f>
        <v/>
      </c>
      <c r="AI138" s="419" t="str">
        <f>IFERROR(VLOOKUP(AI137,'P1'!$B:$AP,41,FALSE),"")</f>
        <v/>
      </c>
      <c r="AJ138" s="419" t="str">
        <f>IFERROR(VLOOKUP(AJ137,'P1'!$B:$AP,41,FALSE),"")</f>
        <v/>
      </c>
      <c r="AK138" s="419" t="str">
        <f>IFERROR(VLOOKUP(AK137,'P1'!$B:$AP,41,FALSE),"")</f>
        <v/>
      </c>
      <c r="AL138" s="419" t="str">
        <f>IFERROR(VLOOKUP(AL137,'P1'!$B:$AP,41,FALSE),"")</f>
        <v/>
      </c>
      <c r="AM138" s="419" t="str">
        <f>IFERROR(VLOOKUP(AM137,'P1'!$B:$AP,41,FALSE),"")</f>
        <v/>
      </c>
      <c r="AN138" s="643"/>
      <c r="AO138" s="621"/>
      <c r="AP138" s="647"/>
      <c r="AQ138" s="648"/>
      <c r="AR138" s="621"/>
      <c r="AS138" s="621"/>
      <c r="AT138" s="623"/>
      <c r="AU138" s="417" t="str">
        <f t="shared" ref="AU138" si="148">IFERROR(IF($D137="□",($AO137/$AK$6),($AO137/$AK$8)),"")</f>
        <v/>
      </c>
      <c r="AV138" s="417" t="str">
        <f t="shared" ref="AV138" si="149">IFERROR(IF($D137="□",($AN137/$AO$6),($AN137/$AO$8)),"")</f>
        <v/>
      </c>
      <c r="AX138" s="417" t="s">
        <v>623</v>
      </c>
      <c r="AY138" s="417" t="s">
        <v>623</v>
      </c>
    </row>
    <row r="139" spans="1:51" s="393" customFormat="1" ht="12" customHeight="1">
      <c r="A139" s="626"/>
      <c r="B139" s="629"/>
      <c r="C139" s="632"/>
      <c r="D139" s="635"/>
      <c r="E139" s="414"/>
      <c r="F139" s="640"/>
      <c r="G139" s="641"/>
      <c r="H139" s="418" t="s">
        <v>470</v>
      </c>
      <c r="I139" s="419" t="str">
        <f>IFERROR(VLOOKUP(I137,'P1'!$B:$AP,31,FALSE),"")</f>
        <v/>
      </c>
      <c r="J139" s="419" t="str">
        <f>IFERROR(VLOOKUP(J137,'P1'!$B:$AP,31,FALSE),"")</f>
        <v/>
      </c>
      <c r="K139" s="419" t="str">
        <f>IFERROR(VLOOKUP(K137,'P1'!$B:$AP,31,FALSE),"")</f>
        <v/>
      </c>
      <c r="L139" s="419" t="str">
        <f>IFERROR(VLOOKUP(L137,'P1'!$B:$AP,31,FALSE),"")</f>
        <v/>
      </c>
      <c r="M139" s="419" t="str">
        <f>IFERROR(VLOOKUP(M137,'P1'!$B:$AP,31,FALSE),"")</f>
        <v/>
      </c>
      <c r="N139" s="419" t="str">
        <f>IFERROR(VLOOKUP(N137,'P1'!$B:$AP,31,FALSE),"")</f>
        <v/>
      </c>
      <c r="O139" s="419" t="str">
        <f>IFERROR(VLOOKUP(O137,'P1'!$B:$AP,31,FALSE),"")</f>
        <v/>
      </c>
      <c r="P139" s="419" t="str">
        <f>IFERROR(VLOOKUP(P137,'P1'!$B:$AP,31,FALSE),"")</f>
        <v/>
      </c>
      <c r="Q139" s="419" t="str">
        <f>IFERROR(VLOOKUP(Q137,'P1'!$B:$AP,31,FALSE),"")</f>
        <v/>
      </c>
      <c r="R139" s="419" t="str">
        <f>IFERROR(VLOOKUP(R137,'P1'!$B:$AP,31,FALSE),"")</f>
        <v/>
      </c>
      <c r="S139" s="419" t="str">
        <f>IFERROR(VLOOKUP(S137,'P1'!$B:$AP,31,FALSE),"")</f>
        <v/>
      </c>
      <c r="T139" s="419" t="str">
        <f>IFERROR(VLOOKUP(T137,'P1'!$B:$AP,31,FALSE),"")</f>
        <v/>
      </c>
      <c r="U139" s="419" t="str">
        <f>IFERROR(VLOOKUP(U137,'P1'!$B:$AP,31,FALSE),"")</f>
        <v/>
      </c>
      <c r="V139" s="419" t="str">
        <f>IFERROR(VLOOKUP(V137,'P1'!$B:$AP,31,FALSE),"")</f>
        <v/>
      </c>
      <c r="W139" s="419" t="str">
        <f>IFERROR(VLOOKUP(W137,'P1'!$B:$AP,31,FALSE),"")</f>
        <v/>
      </c>
      <c r="X139" s="419" t="str">
        <f>IFERROR(VLOOKUP(X137,'P1'!$B:$AP,31,FALSE),"")</f>
        <v/>
      </c>
      <c r="Y139" s="419" t="str">
        <f>IFERROR(VLOOKUP(Y137,'P1'!$B:$AP,31,FALSE),"")</f>
        <v/>
      </c>
      <c r="Z139" s="419" t="str">
        <f>IFERROR(VLOOKUP(Z137,'P1'!$B:$AP,31,FALSE),"")</f>
        <v/>
      </c>
      <c r="AA139" s="419" t="str">
        <f>IFERROR(VLOOKUP(AA137,'P1'!$B:$AP,31,FALSE),"")</f>
        <v/>
      </c>
      <c r="AB139" s="419" t="str">
        <f>IFERROR(VLOOKUP(AB137,'P1'!$B:$AP,31,FALSE),"")</f>
        <v/>
      </c>
      <c r="AC139" s="419" t="str">
        <f>IFERROR(VLOOKUP(AC137,'P1'!$B:$AP,31,FALSE),"")</f>
        <v/>
      </c>
      <c r="AD139" s="419" t="str">
        <f>IFERROR(VLOOKUP(AD137,'P1'!$B:$AP,31,FALSE),"")</f>
        <v/>
      </c>
      <c r="AE139" s="419" t="str">
        <f>IFERROR(VLOOKUP(AE137,'P1'!$B:$AP,31,FALSE),"")</f>
        <v/>
      </c>
      <c r="AF139" s="419" t="str">
        <f>IFERROR(VLOOKUP(AF137,'P1'!$B:$AP,31,FALSE),"")</f>
        <v/>
      </c>
      <c r="AG139" s="419" t="str">
        <f>IFERROR(VLOOKUP(AG137,'P1'!$B:$AP,31,FALSE),"")</f>
        <v/>
      </c>
      <c r="AH139" s="419" t="str">
        <f>IFERROR(VLOOKUP(AH137,'P1'!$B:$AP,31,FALSE),"")</f>
        <v/>
      </c>
      <c r="AI139" s="419" t="str">
        <f>IFERROR(VLOOKUP(AI137,'P1'!$B:$AP,31,FALSE),"")</f>
        <v/>
      </c>
      <c r="AJ139" s="419" t="str">
        <f>IFERROR(VLOOKUP(AJ137,'P1'!$B:$AP,31,FALSE),"")</f>
        <v/>
      </c>
      <c r="AK139" s="419" t="str">
        <f>IFERROR(VLOOKUP(AK137,'P1'!$B:$AP,31,FALSE),"")</f>
        <v/>
      </c>
      <c r="AL139" s="419" t="str">
        <f>IFERROR(VLOOKUP(AL137,'P1'!$B:$AP,31,FALSE),"")</f>
        <v/>
      </c>
      <c r="AM139" s="419" t="str">
        <f>IFERROR(VLOOKUP(AM137,'P1'!$B:$AP,31,FALSE),"")</f>
        <v/>
      </c>
      <c r="AN139" s="644"/>
      <c r="AO139" s="622"/>
      <c r="AP139" s="649"/>
      <c r="AQ139" s="650"/>
      <c r="AR139" s="622"/>
      <c r="AS139" s="622"/>
      <c r="AT139" s="623"/>
      <c r="AU139" s="420"/>
      <c r="AV139" s="420"/>
      <c r="AX139" s="420"/>
      <c r="AY139" s="420"/>
    </row>
    <row r="140" spans="1:51" s="393" customFormat="1" ht="12" customHeight="1">
      <c r="A140" s="624">
        <v>40</v>
      </c>
      <c r="B140" s="627"/>
      <c r="C140" s="630"/>
      <c r="D140" s="633" t="s">
        <v>463</v>
      </c>
      <c r="E140" s="410"/>
      <c r="F140" s="636"/>
      <c r="G140" s="637"/>
      <c r="H140" s="411" t="s">
        <v>464</v>
      </c>
      <c r="I140" s="412"/>
      <c r="J140" s="412"/>
      <c r="K140" s="412"/>
      <c r="L140" s="412"/>
      <c r="M140" s="412"/>
      <c r="N140" s="412"/>
      <c r="O140" s="412"/>
      <c r="P140" s="412"/>
      <c r="Q140" s="412"/>
      <c r="R140" s="412"/>
      <c r="S140" s="412"/>
      <c r="T140" s="412"/>
      <c r="U140" s="412"/>
      <c r="V140" s="412"/>
      <c r="W140" s="412"/>
      <c r="X140" s="412"/>
      <c r="Y140" s="412"/>
      <c r="Z140" s="412"/>
      <c r="AA140" s="412"/>
      <c r="AB140" s="412"/>
      <c r="AC140" s="412"/>
      <c r="AD140" s="412"/>
      <c r="AE140" s="412"/>
      <c r="AF140" s="412"/>
      <c r="AG140" s="412"/>
      <c r="AH140" s="412"/>
      <c r="AI140" s="412"/>
      <c r="AJ140" s="412"/>
      <c r="AK140" s="412"/>
      <c r="AL140" s="412"/>
      <c r="AM140" s="412"/>
      <c r="AN140" s="642">
        <f t="shared" ref="AN140" si="150">IF(LEFT($AN$1,6)="共同生活援助",SUM(I141:AM141),SUM(I141:AM142))</f>
        <v>0</v>
      </c>
      <c r="AO140" s="620">
        <f>IF($AN$3="４週",AN140/4,AN140/(DAY(EOMONTH($I$21,0))/7))</f>
        <v>0</v>
      </c>
      <c r="AP140" s="645"/>
      <c r="AQ140" s="646"/>
      <c r="AR140" s="620" t="str">
        <f t="shared" ref="AR140" si="151">IF($AN$3="４週",AU141,AV141)</f>
        <v/>
      </c>
      <c r="AS140" s="620"/>
      <c r="AT140" s="623"/>
      <c r="AU140" s="413" t="s">
        <v>465</v>
      </c>
      <c r="AV140" s="413" t="s">
        <v>466</v>
      </c>
      <c r="AX140" s="413" t="s">
        <v>467</v>
      </c>
      <c r="AY140" s="413" t="s">
        <v>468</v>
      </c>
    </row>
    <row r="141" spans="1:51" s="393" customFormat="1" ht="12" customHeight="1">
      <c r="A141" s="625"/>
      <c r="B141" s="628"/>
      <c r="C141" s="631"/>
      <c r="D141" s="634"/>
      <c r="E141" s="414"/>
      <c r="F141" s="638"/>
      <c r="G141" s="639"/>
      <c r="H141" s="415" t="s">
        <v>469</v>
      </c>
      <c r="I141" s="419" t="str">
        <f>IFERROR(VLOOKUP(I140,'P1'!$B:$AP,41,FALSE),"")</f>
        <v/>
      </c>
      <c r="J141" s="419" t="str">
        <f>IFERROR(VLOOKUP(J140,'P1'!$B:$AP,41,FALSE),"")</f>
        <v/>
      </c>
      <c r="K141" s="419" t="str">
        <f>IFERROR(VLOOKUP(K140,'P1'!$B:$AP,41,FALSE),"")</f>
        <v/>
      </c>
      <c r="L141" s="419" t="str">
        <f>IFERROR(VLOOKUP(L140,'P1'!$B:$AP,41,FALSE),"")</f>
        <v/>
      </c>
      <c r="M141" s="419" t="str">
        <f>IFERROR(VLOOKUP(M140,'P1'!$B:$AP,41,FALSE),"")</f>
        <v/>
      </c>
      <c r="N141" s="419" t="str">
        <f>IFERROR(VLOOKUP(N140,'P1'!$B:$AP,41,FALSE),"")</f>
        <v/>
      </c>
      <c r="O141" s="419" t="str">
        <f>IFERROR(VLOOKUP(O140,'P1'!$B:$AP,41,FALSE),"")</f>
        <v/>
      </c>
      <c r="P141" s="419" t="str">
        <f>IFERROR(VLOOKUP(P140,'P1'!$B:$AP,41,FALSE),"")</f>
        <v/>
      </c>
      <c r="Q141" s="419" t="str">
        <f>IFERROR(VLOOKUP(Q140,'P1'!$B:$AP,41,FALSE),"")</f>
        <v/>
      </c>
      <c r="R141" s="419" t="str">
        <f>IFERROR(VLOOKUP(R140,'P1'!$B:$AP,41,FALSE),"")</f>
        <v/>
      </c>
      <c r="S141" s="419" t="str">
        <f>IFERROR(VLOOKUP(S140,'P1'!$B:$AP,41,FALSE),"")</f>
        <v/>
      </c>
      <c r="T141" s="419" t="str">
        <f>IFERROR(VLOOKUP(T140,'P1'!$B:$AP,41,FALSE),"")</f>
        <v/>
      </c>
      <c r="U141" s="419" t="str">
        <f>IFERROR(VLOOKUP(U140,'P1'!$B:$AP,41,FALSE),"")</f>
        <v/>
      </c>
      <c r="V141" s="419" t="str">
        <f>IFERROR(VLOOKUP(V140,'P1'!$B:$AP,41,FALSE),"")</f>
        <v/>
      </c>
      <c r="W141" s="419" t="str">
        <f>IFERROR(VLOOKUP(W140,'P1'!$B:$AP,41,FALSE),"")</f>
        <v/>
      </c>
      <c r="X141" s="419" t="str">
        <f>IFERROR(VLOOKUP(X140,'P1'!$B:$AP,41,FALSE),"")</f>
        <v/>
      </c>
      <c r="Y141" s="419" t="str">
        <f>IFERROR(VLOOKUP(Y140,'P1'!$B:$AP,41,FALSE),"")</f>
        <v/>
      </c>
      <c r="Z141" s="419" t="str">
        <f>IFERROR(VLOOKUP(Z140,'P1'!$B:$AP,41,FALSE),"")</f>
        <v/>
      </c>
      <c r="AA141" s="419" t="str">
        <f>IFERROR(VLOOKUP(AA140,'P1'!$B:$AP,41,FALSE),"")</f>
        <v/>
      </c>
      <c r="AB141" s="419" t="str">
        <f>IFERROR(VLOOKUP(AB140,'P1'!$B:$AP,41,FALSE),"")</f>
        <v/>
      </c>
      <c r="AC141" s="419" t="str">
        <f>IFERROR(VLOOKUP(AC140,'P1'!$B:$AP,41,FALSE),"")</f>
        <v/>
      </c>
      <c r="AD141" s="419" t="str">
        <f>IFERROR(VLOOKUP(AD140,'P1'!$B:$AP,41,FALSE),"")</f>
        <v/>
      </c>
      <c r="AE141" s="419" t="str">
        <f>IFERROR(VLOOKUP(AE140,'P1'!$B:$AP,41,FALSE),"")</f>
        <v/>
      </c>
      <c r="AF141" s="419" t="str">
        <f>IFERROR(VLOOKUP(AF140,'P1'!$B:$AP,41,FALSE),"")</f>
        <v/>
      </c>
      <c r="AG141" s="419" t="str">
        <f>IFERROR(VLOOKUP(AG140,'P1'!$B:$AP,41,FALSE),"")</f>
        <v/>
      </c>
      <c r="AH141" s="419" t="str">
        <f>IFERROR(VLOOKUP(AH140,'P1'!$B:$AP,41,FALSE),"")</f>
        <v/>
      </c>
      <c r="AI141" s="419" t="str">
        <f>IFERROR(VLOOKUP(AI140,'P1'!$B:$AP,41,FALSE),"")</f>
        <v/>
      </c>
      <c r="AJ141" s="419" t="str">
        <f>IFERROR(VLOOKUP(AJ140,'P1'!$B:$AP,41,FALSE),"")</f>
        <v/>
      </c>
      <c r="AK141" s="419" t="str">
        <f>IFERROR(VLOOKUP(AK140,'P1'!$B:$AP,41,FALSE),"")</f>
        <v/>
      </c>
      <c r="AL141" s="419" t="str">
        <f>IFERROR(VLOOKUP(AL140,'P1'!$B:$AP,41,FALSE),"")</f>
        <v/>
      </c>
      <c r="AM141" s="419" t="str">
        <f>IFERROR(VLOOKUP(AM140,'P1'!$B:$AP,41,FALSE),"")</f>
        <v/>
      </c>
      <c r="AN141" s="643"/>
      <c r="AO141" s="621"/>
      <c r="AP141" s="647"/>
      <c r="AQ141" s="648"/>
      <c r="AR141" s="621"/>
      <c r="AS141" s="621"/>
      <c r="AT141" s="623"/>
      <c r="AU141" s="417" t="str">
        <f t="shared" ref="AU141" si="152">IFERROR(IF($D140="□",($AO140/$AK$6),($AO140/$AK$8)),"")</f>
        <v/>
      </c>
      <c r="AV141" s="417" t="str">
        <f t="shared" ref="AV141" si="153">IFERROR(IF($D140="□",($AN140/$AO$6),($AN140/$AO$8)),"")</f>
        <v/>
      </c>
      <c r="AX141" s="417" t="s">
        <v>623</v>
      </c>
      <c r="AY141" s="417" t="s">
        <v>623</v>
      </c>
    </row>
    <row r="142" spans="1:51" s="393" customFormat="1" ht="12" customHeight="1">
      <c r="A142" s="626"/>
      <c r="B142" s="629"/>
      <c r="C142" s="632"/>
      <c r="D142" s="635"/>
      <c r="E142" s="414"/>
      <c r="F142" s="640"/>
      <c r="G142" s="641"/>
      <c r="H142" s="418" t="s">
        <v>470</v>
      </c>
      <c r="I142" s="419" t="str">
        <f>IFERROR(VLOOKUP(I140,'P1'!$B:$AP,31,FALSE),"")</f>
        <v/>
      </c>
      <c r="J142" s="419" t="str">
        <f>IFERROR(VLOOKUP(J140,'P1'!$B:$AP,31,FALSE),"")</f>
        <v/>
      </c>
      <c r="K142" s="419" t="str">
        <f>IFERROR(VLOOKUP(K140,'P1'!$B:$AP,31,FALSE),"")</f>
        <v/>
      </c>
      <c r="L142" s="419" t="str">
        <f>IFERROR(VLOOKUP(L140,'P1'!$B:$AP,31,FALSE),"")</f>
        <v/>
      </c>
      <c r="M142" s="419" t="str">
        <f>IFERROR(VLOOKUP(M140,'P1'!$B:$AP,31,FALSE),"")</f>
        <v/>
      </c>
      <c r="N142" s="419" t="str">
        <f>IFERROR(VLOOKUP(N140,'P1'!$B:$AP,31,FALSE),"")</f>
        <v/>
      </c>
      <c r="O142" s="419" t="str">
        <f>IFERROR(VLOOKUP(O140,'P1'!$B:$AP,31,FALSE),"")</f>
        <v/>
      </c>
      <c r="P142" s="419" t="str">
        <f>IFERROR(VLOOKUP(P140,'P1'!$B:$AP,31,FALSE),"")</f>
        <v/>
      </c>
      <c r="Q142" s="419" t="str">
        <f>IFERROR(VLOOKUP(Q140,'P1'!$B:$AP,31,FALSE),"")</f>
        <v/>
      </c>
      <c r="R142" s="419" t="str">
        <f>IFERROR(VLOOKUP(R140,'P1'!$B:$AP,31,FALSE),"")</f>
        <v/>
      </c>
      <c r="S142" s="419" t="str">
        <f>IFERROR(VLOOKUP(S140,'P1'!$B:$AP,31,FALSE),"")</f>
        <v/>
      </c>
      <c r="T142" s="419" t="str">
        <f>IFERROR(VLOOKUP(T140,'P1'!$B:$AP,31,FALSE),"")</f>
        <v/>
      </c>
      <c r="U142" s="419" t="str">
        <f>IFERROR(VLOOKUP(U140,'P1'!$B:$AP,31,FALSE),"")</f>
        <v/>
      </c>
      <c r="V142" s="419" t="str">
        <f>IFERROR(VLOOKUP(V140,'P1'!$B:$AP,31,FALSE),"")</f>
        <v/>
      </c>
      <c r="W142" s="419" t="str">
        <f>IFERROR(VLOOKUP(W140,'P1'!$B:$AP,31,FALSE),"")</f>
        <v/>
      </c>
      <c r="X142" s="419" t="str">
        <f>IFERROR(VLOOKUP(X140,'P1'!$B:$AP,31,FALSE),"")</f>
        <v/>
      </c>
      <c r="Y142" s="419" t="str">
        <f>IFERROR(VLOOKUP(Y140,'P1'!$B:$AP,31,FALSE),"")</f>
        <v/>
      </c>
      <c r="Z142" s="419" t="str">
        <f>IFERROR(VLOOKUP(Z140,'P1'!$B:$AP,31,FALSE),"")</f>
        <v/>
      </c>
      <c r="AA142" s="419" t="str">
        <f>IFERROR(VLOOKUP(AA140,'P1'!$B:$AP,31,FALSE),"")</f>
        <v/>
      </c>
      <c r="AB142" s="419" t="str">
        <f>IFERROR(VLOOKUP(AB140,'P1'!$B:$AP,31,FALSE),"")</f>
        <v/>
      </c>
      <c r="AC142" s="419" t="str">
        <f>IFERROR(VLOOKUP(AC140,'P1'!$B:$AP,31,FALSE),"")</f>
        <v/>
      </c>
      <c r="AD142" s="419" t="str">
        <f>IFERROR(VLOOKUP(AD140,'P1'!$B:$AP,31,FALSE),"")</f>
        <v/>
      </c>
      <c r="AE142" s="419" t="str">
        <f>IFERROR(VLOOKUP(AE140,'P1'!$B:$AP,31,FALSE),"")</f>
        <v/>
      </c>
      <c r="AF142" s="419" t="str">
        <f>IFERROR(VLOOKUP(AF140,'P1'!$B:$AP,31,FALSE),"")</f>
        <v/>
      </c>
      <c r="AG142" s="419" t="str">
        <f>IFERROR(VLOOKUP(AG140,'P1'!$B:$AP,31,FALSE),"")</f>
        <v/>
      </c>
      <c r="AH142" s="419" t="str">
        <f>IFERROR(VLOOKUP(AH140,'P1'!$B:$AP,31,FALSE),"")</f>
        <v/>
      </c>
      <c r="AI142" s="419" t="str">
        <f>IFERROR(VLOOKUP(AI140,'P1'!$B:$AP,31,FALSE),"")</f>
        <v/>
      </c>
      <c r="AJ142" s="419" t="str">
        <f>IFERROR(VLOOKUP(AJ140,'P1'!$B:$AP,31,FALSE),"")</f>
        <v/>
      </c>
      <c r="AK142" s="419" t="str">
        <f>IFERROR(VLOOKUP(AK140,'P1'!$B:$AP,31,FALSE),"")</f>
        <v/>
      </c>
      <c r="AL142" s="419" t="str">
        <f>IFERROR(VLOOKUP(AL140,'P1'!$B:$AP,31,FALSE),"")</f>
        <v/>
      </c>
      <c r="AM142" s="419" t="str">
        <f>IFERROR(VLOOKUP(AM140,'P1'!$B:$AP,31,FALSE),"")</f>
        <v/>
      </c>
      <c r="AN142" s="644"/>
      <c r="AO142" s="622"/>
      <c r="AP142" s="649"/>
      <c r="AQ142" s="650"/>
      <c r="AR142" s="622"/>
      <c r="AS142" s="622"/>
      <c r="AT142" s="623"/>
      <c r="AU142" s="420"/>
      <c r="AV142" s="420"/>
      <c r="AX142" s="420"/>
      <c r="AY142" s="420"/>
    </row>
    <row r="143" spans="1:51" s="393" customFormat="1" ht="12" customHeight="1">
      <c r="A143" s="624">
        <v>41</v>
      </c>
      <c r="B143" s="627"/>
      <c r="C143" s="630"/>
      <c r="D143" s="633" t="s">
        <v>463</v>
      </c>
      <c r="E143" s="410"/>
      <c r="F143" s="636"/>
      <c r="G143" s="637"/>
      <c r="H143" s="411" t="s">
        <v>464</v>
      </c>
      <c r="I143" s="412"/>
      <c r="J143" s="412"/>
      <c r="K143" s="412"/>
      <c r="L143" s="412"/>
      <c r="M143" s="412"/>
      <c r="N143" s="412"/>
      <c r="O143" s="412"/>
      <c r="P143" s="412"/>
      <c r="Q143" s="412"/>
      <c r="R143" s="412"/>
      <c r="S143" s="412"/>
      <c r="T143" s="412"/>
      <c r="U143" s="412"/>
      <c r="V143" s="412"/>
      <c r="W143" s="412"/>
      <c r="X143" s="412"/>
      <c r="Y143" s="412"/>
      <c r="Z143" s="412"/>
      <c r="AA143" s="412"/>
      <c r="AB143" s="412"/>
      <c r="AC143" s="412"/>
      <c r="AD143" s="412"/>
      <c r="AE143" s="412"/>
      <c r="AF143" s="412"/>
      <c r="AG143" s="412"/>
      <c r="AH143" s="412"/>
      <c r="AI143" s="412"/>
      <c r="AJ143" s="412"/>
      <c r="AK143" s="412"/>
      <c r="AL143" s="412"/>
      <c r="AM143" s="412"/>
      <c r="AN143" s="642">
        <f t="shared" ref="AN143" si="154">IF(LEFT($AN$1,6)="共同生活援助",SUM(I144:AM144),SUM(I144:AM145))</f>
        <v>0</v>
      </c>
      <c r="AO143" s="620">
        <f>IF($AN$3="４週",AN143/4,AN143/(DAY(EOMONTH($I$21,0))/7))</f>
        <v>0</v>
      </c>
      <c r="AP143" s="645"/>
      <c r="AQ143" s="646"/>
      <c r="AR143" s="620" t="str">
        <f t="shared" ref="AR143" si="155">IF($AN$3="４週",AU144,AV144)</f>
        <v/>
      </c>
      <c r="AS143" s="620"/>
      <c r="AT143" s="623"/>
      <c r="AU143" s="413" t="s">
        <v>465</v>
      </c>
      <c r="AV143" s="413" t="s">
        <v>466</v>
      </c>
      <c r="AX143" s="413" t="s">
        <v>467</v>
      </c>
      <c r="AY143" s="413" t="s">
        <v>468</v>
      </c>
    </row>
    <row r="144" spans="1:51" s="393" customFormat="1" ht="12" customHeight="1">
      <c r="A144" s="625"/>
      <c r="B144" s="628"/>
      <c r="C144" s="631"/>
      <c r="D144" s="634"/>
      <c r="E144" s="414"/>
      <c r="F144" s="638"/>
      <c r="G144" s="639"/>
      <c r="H144" s="415" t="s">
        <v>469</v>
      </c>
      <c r="I144" s="419" t="str">
        <f>IFERROR(VLOOKUP(I143,'P1'!$B:$AP,41,FALSE),"")</f>
        <v/>
      </c>
      <c r="J144" s="419" t="str">
        <f>IFERROR(VLOOKUP(J143,'P1'!$B:$AP,41,FALSE),"")</f>
        <v/>
      </c>
      <c r="K144" s="419" t="str">
        <f>IFERROR(VLOOKUP(K143,'P1'!$B:$AP,41,FALSE),"")</f>
        <v/>
      </c>
      <c r="L144" s="419" t="str">
        <f>IFERROR(VLOOKUP(L143,'P1'!$B:$AP,41,FALSE),"")</f>
        <v/>
      </c>
      <c r="M144" s="419" t="str">
        <f>IFERROR(VLOOKUP(M143,'P1'!$B:$AP,41,FALSE),"")</f>
        <v/>
      </c>
      <c r="N144" s="419" t="str">
        <f>IFERROR(VLOOKUP(N143,'P1'!$B:$AP,41,FALSE),"")</f>
        <v/>
      </c>
      <c r="O144" s="419" t="str">
        <f>IFERROR(VLOOKUP(O143,'P1'!$B:$AP,41,FALSE),"")</f>
        <v/>
      </c>
      <c r="P144" s="419" t="str">
        <f>IFERROR(VLOOKUP(P143,'P1'!$B:$AP,41,FALSE),"")</f>
        <v/>
      </c>
      <c r="Q144" s="419" t="str">
        <f>IFERROR(VLOOKUP(Q143,'P1'!$B:$AP,41,FALSE),"")</f>
        <v/>
      </c>
      <c r="R144" s="419" t="str">
        <f>IFERROR(VLOOKUP(R143,'P1'!$B:$AP,41,FALSE),"")</f>
        <v/>
      </c>
      <c r="S144" s="419" t="str">
        <f>IFERROR(VLOOKUP(S143,'P1'!$B:$AP,41,FALSE),"")</f>
        <v/>
      </c>
      <c r="T144" s="419" t="str">
        <f>IFERROR(VLOOKUP(T143,'P1'!$B:$AP,41,FALSE),"")</f>
        <v/>
      </c>
      <c r="U144" s="419" t="str">
        <f>IFERROR(VLOOKUP(U143,'P1'!$B:$AP,41,FALSE),"")</f>
        <v/>
      </c>
      <c r="V144" s="419" t="str">
        <f>IFERROR(VLOOKUP(V143,'P1'!$B:$AP,41,FALSE),"")</f>
        <v/>
      </c>
      <c r="W144" s="419" t="str">
        <f>IFERROR(VLOOKUP(W143,'P1'!$B:$AP,41,FALSE),"")</f>
        <v/>
      </c>
      <c r="X144" s="419" t="str">
        <f>IFERROR(VLOOKUP(X143,'P1'!$B:$AP,41,FALSE),"")</f>
        <v/>
      </c>
      <c r="Y144" s="419" t="str">
        <f>IFERROR(VLOOKUP(Y143,'P1'!$B:$AP,41,FALSE),"")</f>
        <v/>
      </c>
      <c r="Z144" s="419" t="str">
        <f>IFERROR(VLOOKUP(Z143,'P1'!$B:$AP,41,FALSE),"")</f>
        <v/>
      </c>
      <c r="AA144" s="419" t="str">
        <f>IFERROR(VLOOKUP(AA143,'P1'!$B:$AP,41,FALSE),"")</f>
        <v/>
      </c>
      <c r="AB144" s="419" t="str">
        <f>IFERROR(VLOOKUP(AB143,'P1'!$B:$AP,41,FALSE),"")</f>
        <v/>
      </c>
      <c r="AC144" s="419" t="str">
        <f>IFERROR(VLOOKUP(AC143,'P1'!$B:$AP,41,FALSE),"")</f>
        <v/>
      </c>
      <c r="AD144" s="419" t="str">
        <f>IFERROR(VLOOKUP(AD143,'P1'!$B:$AP,41,FALSE),"")</f>
        <v/>
      </c>
      <c r="AE144" s="419" t="str">
        <f>IFERROR(VLOOKUP(AE143,'P1'!$B:$AP,41,FALSE),"")</f>
        <v/>
      </c>
      <c r="AF144" s="419" t="str">
        <f>IFERROR(VLOOKUP(AF143,'P1'!$B:$AP,41,FALSE),"")</f>
        <v/>
      </c>
      <c r="AG144" s="419" t="str">
        <f>IFERROR(VLOOKUP(AG143,'P1'!$B:$AP,41,FALSE),"")</f>
        <v/>
      </c>
      <c r="AH144" s="419" t="str">
        <f>IFERROR(VLOOKUP(AH143,'P1'!$B:$AP,41,FALSE),"")</f>
        <v/>
      </c>
      <c r="AI144" s="419" t="str">
        <f>IFERROR(VLOOKUP(AI143,'P1'!$B:$AP,41,FALSE),"")</f>
        <v/>
      </c>
      <c r="AJ144" s="419" t="str">
        <f>IFERROR(VLOOKUP(AJ143,'P1'!$B:$AP,41,FALSE),"")</f>
        <v/>
      </c>
      <c r="AK144" s="419" t="str">
        <f>IFERROR(VLOOKUP(AK143,'P1'!$B:$AP,41,FALSE),"")</f>
        <v/>
      </c>
      <c r="AL144" s="419" t="str">
        <f>IFERROR(VLOOKUP(AL143,'P1'!$B:$AP,41,FALSE),"")</f>
        <v/>
      </c>
      <c r="AM144" s="419" t="str">
        <f>IFERROR(VLOOKUP(AM143,'P1'!$B:$AP,41,FALSE),"")</f>
        <v/>
      </c>
      <c r="AN144" s="643"/>
      <c r="AO144" s="621"/>
      <c r="AP144" s="647"/>
      <c r="AQ144" s="648"/>
      <c r="AR144" s="621"/>
      <c r="AS144" s="621"/>
      <c r="AT144" s="623"/>
      <c r="AU144" s="417" t="str">
        <f t="shared" ref="AU144" si="156">IFERROR(IF($D143="□",($AO143/$AK$6),($AO143/$AK$8)),"")</f>
        <v/>
      </c>
      <c r="AV144" s="417" t="str">
        <f t="shared" ref="AV144" si="157">IFERROR(IF($D143="□",($AN143/$AO$6),($AN143/$AO$8)),"")</f>
        <v/>
      </c>
      <c r="AX144" s="417" t="s">
        <v>623</v>
      </c>
      <c r="AY144" s="417" t="s">
        <v>623</v>
      </c>
    </row>
    <row r="145" spans="1:51" s="393" customFormat="1" ht="12" customHeight="1">
      <c r="A145" s="626"/>
      <c r="B145" s="629"/>
      <c r="C145" s="632"/>
      <c r="D145" s="635"/>
      <c r="E145" s="414"/>
      <c r="F145" s="640"/>
      <c r="G145" s="641"/>
      <c r="H145" s="418" t="s">
        <v>470</v>
      </c>
      <c r="I145" s="419" t="str">
        <f>IFERROR(VLOOKUP(I143,'P1'!$B:$AP,31,FALSE),"")</f>
        <v/>
      </c>
      <c r="J145" s="419" t="str">
        <f>IFERROR(VLOOKUP(J143,'P1'!$B:$AP,31,FALSE),"")</f>
        <v/>
      </c>
      <c r="K145" s="419" t="str">
        <f>IFERROR(VLOOKUP(K143,'P1'!$B:$AP,31,FALSE),"")</f>
        <v/>
      </c>
      <c r="L145" s="419" t="str">
        <f>IFERROR(VLOOKUP(L143,'P1'!$B:$AP,31,FALSE),"")</f>
        <v/>
      </c>
      <c r="M145" s="419" t="str">
        <f>IFERROR(VLOOKUP(M143,'P1'!$B:$AP,31,FALSE),"")</f>
        <v/>
      </c>
      <c r="N145" s="419" t="str">
        <f>IFERROR(VLOOKUP(N143,'P1'!$B:$AP,31,FALSE),"")</f>
        <v/>
      </c>
      <c r="O145" s="419" t="str">
        <f>IFERROR(VLOOKUP(O143,'P1'!$B:$AP,31,FALSE),"")</f>
        <v/>
      </c>
      <c r="P145" s="419" t="str">
        <f>IFERROR(VLOOKUP(P143,'P1'!$B:$AP,31,FALSE),"")</f>
        <v/>
      </c>
      <c r="Q145" s="419" t="str">
        <f>IFERROR(VLOOKUP(Q143,'P1'!$B:$AP,31,FALSE),"")</f>
        <v/>
      </c>
      <c r="R145" s="419" t="str">
        <f>IFERROR(VLOOKUP(R143,'P1'!$B:$AP,31,FALSE),"")</f>
        <v/>
      </c>
      <c r="S145" s="419" t="str">
        <f>IFERROR(VLOOKUP(S143,'P1'!$B:$AP,31,FALSE),"")</f>
        <v/>
      </c>
      <c r="T145" s="419" t="str">
        <f>IFERROR(VLOOKUP(T143,'P1'!$B:$AP,31,FALSE),"")</f>
        <v/>
      </c>
      <c r="U145" s="419" t="str">
        <f>IFERROR(VLOOKUP(U143,'P1'!$B:$AP,31,FALSE),"")</f>
        <v/>
      </c>
      <c r="V145" s="419" t="str">
        <f>IFERROR(VLOOKUP(V143,'P1'!$B:$AP,31,FALSE),"")</f>
        <v/>
      </c>
      <c r="W145" s="419" t="str">
        <f>IFERROR(VLOOKUP(W143,'P1'!$B:$AP,31,FALSE),"")</f>
        <v/>
      </c>
      <c r="X145" s="419" t="str">
        <f>IFERROR(VLOOKUP(X143,'P1'!$B:$AP,31,FALSE),"")</f>
        <v/>
      </c>
      <c r="Y145" s="419" t="str">
        <f>IFERROR(VLOOKUP(Y143,'P1'!$B:$AP,31,FALSE),"")</f>
        <v/>
      </c>
      <c r="Z145" s="419" t="str">
        <f>IFERROR(VLOOKUP(Z143,'P1'!$B:$AP,31,FALSE),"")</f>
        <v/>
      </c>
      <c r="AA145" s="419" t="str">
        <f>IFERROR(VLOOKUP(AA143,'P1'!$B:$AP,31,FALSE),"")</f>
        <v/>
      </c>
      <c r="AB145" s="419" t="str">
        <f>IFERROR(VLOOKUP(AB143,'P1'!$B:$AP,31,FALSE),"")</f>
        <v/>
      </c>
      <c r="AC145" s="419" t="str">
        <f>IFERROR(VLOOKUP(AC143,'P1'!$B:$AP,31,FALSE),"")</f>
        <v/>
      </c>
      <c r="AD145" s="419" t="str">
        <f>IFERROR(VLOOKUP(AD143,'P1'!$B:$AP,31,FALSE),"")</f>
        <v/>
      </c>
      <c r="AE145" s="419" t="str">
        <f>IFERROR(VLOOKUP(AE143,'P1'!$B:$AP,31,FALSE),"")</f>
        <v/>
      </c>
      <c r="AF145" s="419" t="str">
        <f>IFERROR(VLOOKUP(AF143,'P1'!$B:$AP,31,FALSE),"")</f>
        <v/>
      </c>
      <c r="AG145" s="419" t="str">
        <f>IFERROR(VLOOKUP(AG143,'P1'!$B:$AP,31,FALSE),"")</f>
        <v/>
      </c>
      <c r="AH145" s="419" t="str">
        <f>IFERROR(VLOOKUP(AH143,'P1'!$B:$AP,31,FALSE),"")</f>
        <v/>
      </c>
      <c r="AI145" s="419" t="str">
        <f>IFERROR(VLOOKUP(AI143,'P1'!$B:$AP,31,FALSE),"")</f>
        <v/>
      </c>
      <c r="AJ145" s="419" t="str">
        <f>IFERROR(VLOOKUP(AJ143,'P1'!$B:$AP,31,FALSE),"")</f>
        <v/>
      </c>
      <c r="AK145" s="419" t="str">
        <f>IFERROR(VLOOKUP(AK143,'P1'!$B:$AP,31,FALSE),"")</f>
        <v/>
      </c>
      <c r="AL145" s="419" t="str">
        <f>IFERROR(VLOOKUP(AL143,'P1'!$B:$AP,31,FALSE),"")</f>
        <v/>
      </c>
      <c r="AM145" s="419" t="str">
        <f>IFERROR(VLOOKUP(AM143,'P1'!$B:$AP,31,FALSE),"")</f>
        <v/>
      </c>
      <c r="AN145" s="644"/>
      <c r="AO145" s="622"/>
      <c r="AP145" s="649"/>
      <c r="AQ145" s="650"/>
      <c r="AR145" s="622"/>
      <c r="AS145" s="622"/>
      <c r="AT145" s="623"/>
      <c r="AU145" s="420"/>
      <c r="AV145" s="420"/>
      <c r="AX145" s="420"/>
      <c r="AY145" s="420"/>
    </row>
    <row r="146" spans="1:51" s="393" customFormat="1" ht="12" customHeight="1">
      <c r="A146" s="624">
        <v>42</v>
      </c>
      <c r="B146" s="627"/>
      <c r="C146" s="630"/>
      <c r="D146" s="633" t="s">
        <v>463</v>
      </c>
      <c r="E146" s="410"/>
      <c r="F146" s="636"/>
      <c r="G146" s="637"/>
      <c r="H146" s="411" t="s">
        <v>464</v>
      </c>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412"/>
      <c r="AF146" s="412"/>
      <c r="AG146" s="412"/>
      <c r="AH146" s="412"/>
      <c r="AI146" s="412"/>
      <c r="AJ146" s="412"/>
      <c r="AK146" s="412"/>
      <c r="AL146" s="412"/>
      <c r="AM146" s="412"/>
      <c r="AN146" s="642">
        <f t="shared" ref="AN146" si="158">IF(LEFT($AN$1,6)="共同生活援助",SUM(I147:AM147),SUM(I147:AM148))</f>
        <v>0</v>
      </c>
      <c r="AO146" s="620">
        <f>IF($AN$3="４週",AN146/4,AN146/(DAY(EOMONTH($I$21,0))/7))</f>
        <v>0</v>
      </c>
      <c r="AP146" s="645"/>
      <c r="AQ146" s="646"/>
      <c r="AR146" s="620" t="str">
        <f t="shared" ref="AR146" si="159">IF($AN$3="４週",AU147,AV147)</f>
        <v/>
      </c>
      <c r="AS146" s="620"/>
      <c r="AT146" s="623"/>
      <c r="AU146" s="413" t="s">
        <v>465</v>
      </c>
      <c r="AV146" s="413" t="s">
        <v>466</v>
      </c>
      <c r="AX146" s="413" t="s">
        <v>467</v>
      </c>
      <c r="AY146" s="413" t="s">
        <v>468</v>
      </c>
    </row>
    <row r="147" spans="1:51" s="393" customFormat="1" ht="12" customHeight="1">
      <c r="A147" s="625"/>
      <c r="B147" s="628"/>
      <c r="C147" s="631"/>
      <c r="D147" s="634"/>
      <c r="E147" s="414"/>
      <c r="F147" s="638"/>
      <c r="G147" s="639"/>
      <c r="H147" s="415" t="s">
        <v>469</v>
      </c>
      <c r="I147" s="419" t="str">
        <f>IFERROR(VLOOKUP(I146,'P1'!$B:$AP,41,FALSE),"")</f>
        <v/>
      </c>
      <c r="J147" s="419" t="str">
        <f>IFERROR(VLOOKUP(J146,'P1'!$B:$AP,41,FALSE),"")</f>
        <v/>
      </c>
      <c r="K147" s="419" t="str">
        <f>IFERROR(VLOOKUP(K146,'P1'!$B:$AP,41,FALSE),"")</f>
        <v/>
      </c>
      <c r="L147" s="419" t="str">
        <f>IFERROR(VLOOKUP(L146,'P1'!$B:$AP,41,FALSE),"")</f>
        <v/>
      </c>
      <c r="M147" s="419" t="str">
        <f>IFERROR(VLOOKUP(M146,'P1'!$B:$AP,41,FALSE),"")</f>
        <v/>
      </c>
      <c r="N147" s="419" t="str">
        <f>IFERROR(VLOOKUP(N146,'P1'!$B:$AP,41,FALSE),"")</f>
        <v/>
      </c>
      <c r="O147" s="419" t="str">
        <f>IFERROR(VLOOKUP(O146,'P1'!$B:$AP,41,FALSE),"")</f>
        <v/>
      </c>
      <c r="P147" s="419" t="str">
        <f>IFERROR(VLOOKUP(P146,'P1'!$B:$AP,41,FALSE),"")</f>
        <v/>
      </c>
      <c r="Q147" s="419" t="str">
        <f>IFERROR(VLOOKUP(Q146,'P1'!$B:$AP,41,FALSE),"")</f>
        <v/>
      </c>
      <c r="R147" s="419" t="str">
        <f>IFERROR(VLOOKUP(R146,'P1'!$B:$AP,41,FALSE),"")</f>
        <v/>
      </c>
      <c r="S147" s="419" t="str">
        <f>IFERROR(VLOOKUP(S146,'P1'!$B:$AP,41,FALSE),"")</f>
        <v/>
      </c>
      <c r="T147" s="419" t="str">
        <f>IFERROR(VLOOKUP(T146,'P1'!$B:$AP,41,FALSE),"")</f>
        <v/>
      </c>
      <c r="U147" s="419" t="str">
        <f>IFERROR(VLOOKUP(U146,'P1'!$B:$AP,41,FALSE),"")</f>
        <v/>
      </c>
      <c r="V147" s="419" t="str">
        <f>IFERROR(VLOOKUP(V146,'P1'!$B:$AP,41,FALSE),"")</f>
        <v/>
      </c>
      <c r="W147" s="419" t="str">
        <f>IFERROR(VLOOKUP(W146,'P1'!$B:$AP,41,FALSE),"")</f>
        <v/>
      </c>
      <c r="X147" s="419" t="str">
        <f>IFERROR(VLOOKUP(X146,'P1'!$B:$AP,41,FALSE),"")</f>
        <v/>
      </c>
      <c r="Y147" s="419" t="str">
        <f>IFERROR(VLOOKUP(Y146,'P1'!$B:$AP,41,FALSE),"")</f>
        <v/>
      </c>
      <c r="Z147" s="419" t="str">
        <f>IFERROR(VLOOKUP(Z146,'P1'!$B:$AP,41,FALSE),"")</f>
        <v/>
      </c>
      <c r="AA147" s="419" t="str">
        <f>IFERROR(VLOOKUP(AA146,'P1'!$B:$AP,41,FALSE),"")</f>
        <v/>
      </c>
      <c r="AB147" s="419" t="str">
        <f>IFERROR(VLOOKUP(AB146,'P1'!$B:$AP,41,FALSE),"")</f>
        <v/>
      </c>
      <c r="AC147" s="419" t="str">
        <f>IFERROR(VLOOKUP(AC146,'P1'!$B:$AP,41,FALSE),"")</f>
        <v/>
      </c>
      <c r="AD147" s="419" t="str">
        <f>IFERROR(VLOOKUP(AD146,'P1'!$B:$AP,41,FALSE),"")</f>
        <v/>
      </c>
      <c r="AE147" s="419" t="str">
        <f>IFERROR(VLOOKUP(AE146,'P1'!$B:$AP,41,FALSE),"")</f>
        <v/>
      </c>
      <c r="AF147" s="419" t="str">
        <f>IFERROR(VLOOKUP(AF146,'P1'!$B:$AP,41,FALSE),"")</f>
        <v/>
      </c>
      <c r="AG147" s="419" t="str">
        <f>IFERROR(VLOOKUP(AG146,'P1'!$B:$AP,41,FALSE),"")</f>
        <v/>
      </c>
      <c r="AH147" s="419" t="str">
        <f>IFERROR(VLOOKUP(AH146,'P1'!$B:$AP,41,FALSE),"")</f>
        <v/>
      </c>
      <c r="AI147" s="419" t="str">
        <f>IFERROR(VLOOKUP(AI146,'P1'!$B:$AP,41,FALSE),"")</f>
        <v/>
      </c>
      <c r="AJ147" s="419" t="str">
        <f>IFERROR(VLOOKUP(AJ146,'P1'!$B:$AP,41,FALSE),"")</f>
        <v/>
      </c>
      <c r="AK147" s="419" t="str">
        <f>IFERROR(VLOOKUP(AK146,'P1'!$B:$AP,41,FALSE),"")</f>
        <v/>
      </c>
      <c r="AL147" s="419" t="str">
        <f>IFERROR(VLOOKUP(AL146,'P1'!$B:$AP,41,FALSE),"")</f>
        <v/>
      </c>
      <c r="AM147" s="419" t="str">
        <f>IFERROR(VLOOKUP(AM146,'P1'!$B:$AP,41,FALSE),"")</f>
        <v/>
      </c>
      <c r="AN147" s="643"/>
      <c r="AO147" s="621"/>
      <c r="AP147" s="647"/>
      <c r="AQ147" s="648"/>
      <c r="AR147" s="621"/>
      <c r="AS147" s="621"/>
      <c r="AT147" s="623"/>
      <c r="AU147" s="417" t="str">
        <f t="shared" ref="AU147" si="160">IFERROR(IF($D146="□",($AO146/$AK$6),($AO146/$AK$8)),"")</f>
        <v/>
      </c>
      <c r="AV147" s="417" t="str">
        <f t="shared" ref="AV147" si="161">IFERROR(IF($D146="□",($AN146/$AO$6),($AN146/$AO$8)),"")</f>
        <v/>
      </c>
      <c r="AX147" s="417" t="s">
        <v>623</v>
      </c>
      <c r="AY147" s="417" t="s">
        <v>623</v>
      </c>
    </row>
    <row r="148" spans="1:51" s="393" customFormat="1" ht="12" customHeight="1">
      <c r="A148" s="626"/>
      <c r="B148" s="629"/>
      <c r="C148" s="632"/>
      <c r="D148" s="635"/>
      <c r="E148" s="414"/>
      <c r="F148" s="640"/>
      <c r="G148" s="641"/>
      <c r="H148" s="418" t="s">
        <v>470</v>
      </c>
      <c r="I148" s="419" t="str">
        <f>IFERROR(VLOOKUP(I146,'P1'!$B:$AP,31,FALSE),"")</f>
        <v/>
      </c>
      <c r="J148" s="419" t="str">
        <f>IFERROR(VLOOKUP(J146,'P1'!$B:$AP,31,FALSE),"")</f>
        <v/>
      </c>
      <c r="K148" s="419" t="str">
        <f>IFERROR(VLOOKUP(K146,'P1'!$B:$AP,31,FALSE),"")</f>
        <v/>
      </c>
      <c r="L148" s="419" t="str">
        <f>IFERROR(VLOOKUP(L146,'P1'!$B:$AP,31,FALSE),"")</f>
        <v/>
      </c>
      <c r="M148" s="419" t="str">
        <f>IFERROR(VLOOKUP(M146,'P1'!$B:$AP,31,FALSE),"")</f>
        <v/>
      </c>
      <c r="N148" s="419" t="str">
        <f>IFERROR(VLOOKUP(N146,'P1'!$B:$AP,31,FALSE),"")</f>
        <v/>
      </c>
      <c r="O148" s="419" t="str">
        <f>IFERROR(VLOOKUP(O146,'P1'!$B:$AP,31,FALSE),"")</f>
        <v/>
      </c>
      <c r="P148" s="419" t="str">
        <f>IFERROR(VLOOKUP(P146,'P1'!$B:$AP,31,FALSE),"")</f>
        <v/>
      </c>
      <c r="Q148" s="419" t="str">
        <f>IFERROR(VLOOKUP(Q146,'P1'!$B:$AP,31,FALSE),"")</f>
        <v/>
      </c>
      <c r="R148" s="419" t="str">
        <f>IFERROR(VLOOKUP(R146,'P1'!$B:$AP,31,FALSE),"")</f>
        <v/>
      </c>
      <c r="S148" s="419" t="str">
        <f>IFERROR(VLOOKUP(S146,'P1'!$B:$AP,31,FALSE),"")</f>
        <v/>
      </c>
      <c r="T148" s="419" t="str">
        <f>IFERROR(VLOOKUP(T146,'P1'!$B:$AP,31,FALSE),"")</f>
        <v/>
      </c>
      <c r="U148" s="419" t="str">
        <f>IFERROR(VLOOKUP(U146,'P1'!$B:$AP,31,FALSE),"")</f>
        <v/>
      </c>
      <c r="V148" s="419" t="str">
        <f>IFERROR(VLOOKUP(V146,'P1'!$B:$AP,31,FALSE),"")</f>
        <v/>
      </c>
      <c r="W148" s="419" t="str">
        <f>IFERROR(VLOOKUP(W146,'P1'!$B:$AP,31,FALSE),"")</f>
        <v/>
      </c>
      <c r="X148" s="419" t="str">
        <f>IFERROR(VLOOKUP(X146,'P1'!$B:$AP,31,FALSE),"")</f>
        <v/>
      </c>
      <c r="Y148" s="419" t="str">
        <f>IFERROR(VLOOKUP(Y146,'P1'!$B:$AP,31,FALSE),"")</f>
        <v/>
      </c>
      <c r="Z148" s="419" t="str">
        <f>IFERROR(VLOOKUP(Z146,'P1'!$B:$AP,31,FALSE),"")</f>
        <v/>
      </c>
      <c r="AA148" s="419" t="str">
        <f>IFERROR(VLOOKUP(AA146,'P1'!$B:$AP,31,FALSE),"")</f>
        <v/>
      </c>
      <c r="AB148" s="419" t="str">
        <f>IFERROR(VLOOKUP(AB146,'P1'!$B:$AP,31,FALSE),"")</f>
        <v/>
      </c>
      <c r="AC148" s="419" t="str">
        <f>IFERROR(VLOOKUP(AC146,'P1'!$B:$AP,31,FALSE),"")</f>
        <v/>
      </c>
      <c r="AD148" s="419" t="str">
        <f>IFERROR(VLOOKUP(AD146,'P1'!$B:$AP,31,FALSE),"")</f>
        <v/>
      </c>
      <c r="AE148" s="419" t="str">
        <f>IFERROR(VLOOKUP(AE146,'P1'!$B:$AP,31,FALSE),"")</f>
        <v/>
      </c>
      <c r="AF148" s="419" t="str">
        <f>IFERROR(VLOOKUP(AF146,'P1'!$B:$AP,31,FALSE),"")</f>
        <v/>
      </c>
      <c r="AG148" s="419" t="str">
        <f>IFERROR(VLOOKUP(AG146,'P1'!$B:$AP,31,FALSE),"")</f>
        <v/>
      </c>
      <c r="AH148" s="419" t="str">
        <f>IFERROR(VLOOKUP(AH146,'P1'!$B:$AP,31,FALSE),"")</f>
        <v/>
      </c>
      <c r="AI148" s="419" t="str">
        <f>IFERROR(VLOOKUP(AI146,'P1'!$B:$AP,31,FALSE),"")</f>
        <v/>
      </c>
      <c r="AJ148" s="419" t="str">
        <f>IFERROR(VLOOKUP(AJ146,'P1'!$B:$AP,31,FALSE),"")</f>
        <v/>
      </c>
      <c r="AK148" s="419" t="str">
        <f>IFERROR(VLOOKUP(AK146,'P1'!$B:$AP,31,FALSE),"")</f>
        <v/>
      </c>
      <c r="AL148" s="419" t="str">
        <f>IFERROR(VLOOKUP(AL146,'P1'!$B:$AP,31,FALSE),"")</f>
        <v/>
      </c>
      <c r="AM148" s="419" t="str">
        <f>IFERROR(VLOOKUP(AM146,'P1'!$B:$AP,31,FALSE),"")</f>
        <v/>
      </c>
      <c r="AN148" s="644"/>
      <c r="AO148" s="622"/>
      <c r="AP148" s="649"/>
      <c r="AQ148" s="650"/>
      <c r="AR148" s="622"/>
      <c r="AS148" s="622"/>
      <c r="AT148" s="623"/>
      <c r="AU148" s="420"/>
      <c r="AV148" s="420"/>
      <c r="AX148" s="420"/>
      <c r="AY148" s="420"/>
    </row>
    <row r="149" spans="1:51" s="393" customFormat="1" ht="12" customHeight="1">
      <c r="A149" s="624">
        <v>43</v>
      </c>
      <c r="B149" s="627"/>
      <c r="C149" s="630"/>
      <c r="D149" s="633" t="s">
        <v>463</v>
      </c>
      <c r="E149" s="410"/>
      <c r="F149" s="636"/>
      <c r="G149" s="637"/>
      <c r="H149" s="411" t="s">
        <v>464</v>
      </c>
      <c r="I149" s="412"/>
      <c r="J149" s="412"/>
      <c r="K149" s="412"/>
      <c r="L149" s="412"/>
      <c r="M149" s="412"/>
      <c r="N149" s="412"/>
      <c r="O149" s="412"/>
      <c r="P149" s="412"/>
      <c r="Q149" s="412"/>
      <c r="R149" s="412"/>
      <c r="S149" s="412"/>
      <c r="T149" s="412"/>
      <c r="U149" s="412"/>
      <c r="V149" s="412"/>
      <c r="W149" s="412"/>
      <c r="X149" s="412"/>
      <c r="Y149" s="412"/>
      <c r="Z149" s="412"/>
      <c r="AA149" s="412"/>
      <c r="AB149" s="412"/>
      <c r="AC149" s="412"/>
      <c r="AD149" s="412"/>
      <c r="AE149" s="412"/>
      <c r="AF149" s="412"/>
      <c r="AG149" s="412"/>
      <c r="AH149" s="412"/>
      <c r="AI149" s="412"/>
      <c r="AJ149" s="412"/>
      <c r="AK149" s="412"/>
      <c r="AL149" s="412"/>
      <c r="AM149" s="412"/>
      <c r="AN149" s="642">
        <f t="shared" ref="AN149" si="162">IF(LEFT($AN$1,6)="共同生活援助",SUM(I150:AM150),SUM(I150:AM151))</f>
        <v>0</v>
      </c>
      <c r="AO149" s="620">
        <f>IF($AN$3="４週",AN149/4,AN149/(DAY(EOMONTH($I$21,0))/7))</f>
        <v>0</v>
      </c>
      <c r="AP149" s="645"/>
      <c r="AQ149" s="646"/>
      <c r="AR149" s="620" t="str">
        <f t="shared" ref="AR149" si="163">IF($AN$3="４週",AU150,AV150)</f>
        <v/>
      </c>
      <c r="AS149" s="620"/>
      <c r="AT149" s="623"/>
      <c r="AU149" s="413" t="s">
        <v>465</v>
      </c>
      <c r="AV149" s="413" t="s">
        <v>466</v>
      </c>
      <c r="AX149" s="413" t="s">
        <v>467</v>
      </c>
      <c r="AY149" s="413" t="s">
        <v>468</v>
      </c>
    </row>
    <row r="150" spans="1:51" s="393" customFormat="1" ht="12" customHeight="1">
      <c r="A150" s="625"/>
      <c r="B150" s="628"/>
      <c r="C150" s="631"/>
      <c r="D150" s="634"/>
      <c r="E150" s="414"/>
      <c r="F150" s="638"/>
      <c r="G150" s="639"/>
      <c r="H150" s="415" t="s">
        <v>469</v>
      </c>
      <c r="I150" s="419" t="str">
        <f>IFERROR(VLOOKUP(I149,'P1'!$B:$AP,41,FALSE),"")</f>
        <v/>
      </c>
      <c r="J150" s="419" t="str">
        <f>IFERROR(VLOOKUP(J149,'P1'!$B:$AP,41,FALSE),"")</f>
        <v/>
      </c>
      <c r="K150" s="419" t="str">
        <f>IFERROR(VLOOKUP(K149,'P1'!$B:$AP,41,FALSE),"")</f>
        <v/>
      </c>
      <c r="L150" s="419" t="str">
        <f>IFERROR(VLOOKUP(L149,'P1'!$B:$AP,41,FALSE),"")</f>
        <v/>
      </c>
      <c r="M150" s="419" t="str">
        <f>IFERROR(VLOOKUP(M149,'P1'!$B:$AP,41,FALSE),"")</f>
        <v/>
      </c>
      <c r="N150" s="419" t="str">
        <f>IFERROR(VLOOKUP(N149,'P1'!$B:$AP,41,FALSE),"")</f>
        <v/>
      </c>
      <c r="O150" s="419" t="str">
        <f>IFERROR(VLOOKUP(O149,'P1'!$B:$AP,41,FALSE),"")</f>
        <v/>
      </c>
      <c r="P150" s="419" t="str">
        <f>IFERROR(VLOOKUP(P149,'P1'!$B:$AP,41,FALSE),"")</f>
        <v/>
      </c>
      <c r="Q150" s="419" t="str">
        <f>IFERROR(VLOOKUP(Q149,'P1'!$B:$AP,41,FALSE),"")</f>
        <v/>
      </c>
      <c r="R150" s="419" t="str">
        <f>IFERROR(VLOOKUP(R149,'P1'!$B:$AP,41,FALSE),"")</f>
        <v/>
      </c>
      <c r="S150" s="419" t="str">
        <f>IFERROR(VLOOKUP(S149,'P1'!$B:$AP,41,FALSE),"")</f>
        <v/>
      </c>
      <c r="T150" s="419" t="str">
        <f>IFERROR(VLOOKUP(T149,'P1'!$B:$AP,41,FALSE),"")</f>
        <v/>
      </c>
      <c r="U150" s="419" t="str">
        <f>IFERROR(VLOOKUP(U149,'P1'!$B:$AP,41,FALSE),"")</f>
        <v/>
      </c>
      <c r="V150" s="419" t="str">
        <f>IFERROR(VLOOKUP(V149,'P1'!$B:$AP,41,FALSE),"")</f>
        <v/>
      </c>
      <c r="W150" s="419" t="str">
        <f>IFERROR(VLOOKUP(W149,'P1'!$B:$AP,41,FALSE),"")</f>
        <v/>
      </c>
      <c r="X150" s="419" t="str">
        <f>IFERROR(VLOOKUP(X149,'P1'!$B:$AP,41,FALSE),"")</f>
        <v/>
      </c>
      <c r="Y150" s="419" t="str">
        <f>IFERROR(VLOOKUP(Y149,'P1'!$B:$AP,41,FALSE),"")</f>
        <v/>
      </c>
      <c r="Z150" s="419" t="str">
        <f>IFERROR(VLOOKUP(Z149,'P1'!$B:$AP,41,FALSE),"")</f>
        <v/>
      </c>
      <c r="AA150" s="419" t="str">
        <f>IFERROR(VLOOKUP(AA149,'P1'!$B:$AP,41,FALSE),"")</f>
        <v/>
      </c>
      <c r="AB150" s="419" t="str">
        <f>IFERROR(VLOOKUP(AB149,'P1'!$B:$AP,41,FALSE),"")</f>
        <v/>
      </c>
      <c r="AC150" s="419" t="str">
        <f>IFERROR(VLOOKUP(AC149,'P1'!$B:$AP,41,FALSE),"")</f>
        <v/>
      </c>
      <c r="AD150" s="419" t="str">
        <f>IFERROR(VLOOKUP(AD149,'P1'!$B:$AP,41,FALSE),"")</f>
        <v/>
      </c>
      <c r="AE150" s="419" t="str">
        <f>IFERROR(VLOOKUP(AE149,'P1'!$B:$AP,41,FALSE),"")</f>
        <v/>
      </c>
      <c r="AF150" s="419" t="str">
        <f>IFERROR(VLOOKUP(AF149,'P1'!$B:$AP,41,FALSE),"")</f>
        <v/>
      </c>
      <c r="AG150" s="419" t="str">
        <f>IFERROR(VLOOKUP(AG149,'P1'!$B:$AP,41,FALSE),"")</f>
        <v/>
      </c>
      <c r="AH150" s="419" t="str">
        <f>IFERROR(VLOOKUP(AH149,'P1'!$B:$AP,41,FALSE),"")</f>
        <v/>
      </c>
      <c r="AI150" s="419" t="str">
        <f>IFERROR(VLOOKUP(AI149,'P1'!$B:$AP,41,FALSE),"")</f>
        <v/>
      </c>
      <c r="AJ150" s="419" t="str">
        <f>IFERROR(VLOOKUP(AJ149,'P1'!$B:$AP,41,FALSE),"")</f>
        <v/>
      </c>
      <c r="AK150" s="419" t="str">
        <f>IFERROR(VLOOKUP(AK149,'P1'!$B:$AP,41,FALSE),"")</f>
        <v/>
      </c>
      <c r="AL150" s="419" t="str">
        <f>IFERROR(VLOOKUP(AL149,'P1'!$B:$AP,41,FALSE),"")</f>
        <v/>
      </c>
      <c r="AM150" s="419" t="str">
        <f>IFERROR(VLOOKUP(AM149,'P1'!$B:$AP,41,FALSE),"")</f>
        <v/>
      </c>
      <c r="AN150" s="643"/>
      <c r="AO150" s="621"/>
      <c r="AP150" s="647"/>
      <c r="AQ150" s="648"/>
      <c r="AR150" s="621"/>
      <c r="AS150" s="621"/>
      <c r="AT150" s="623"/>
      <c r="AU150" s="417" t="str">
        <f t="shared" ref="AU150" si="164">IFERROR(IF($D149="□",($AO149/$AK$6),($AO149/$AK$8)),"")</f>
        <v/>
      </c>
      <c r="AV150" s="417" t="str">
        <f t="shared" ref="AV150" si="165">IFERROR(IF($D149="□",($AN149/$AO$6),($AN149/$AO$8)),"")</f>
        <v/>
      </c>
      <c r="AX150" s="417" t="s">
        <v>623</v>
      </c>
      <c r="AY150" s="417" t="s">
        <v>623</v>
      </c>
    </row>
    <row r="151" spans="1:51" s="393" customFormat="1" ht="12" customHeight="1">
      <c r="A151" s="626"/>
      <c r="B151" s="629"/>
      <c r="C151" s="632"/>
      <c r="D151" s="635"/>
      <c r="E151" s="414"/>
      <c r="F151" s="640"/>
      <c r="G151" s="641"/>
      <c r="H151" s="418" t="s">
        <v>470</v>
      </c>
      <c r="I151" s="419" t="str">
        <f>IFERROR(VLOOKUP(I149,'P1'!$B:$AP,31,FALSE),"")</f>
        <v/>
      </c>
      <c r="J151" s="419" t="str">
        <f>IFERROR(VLOOKUP(J149,'P1'!$B:$AP,31,FALSE),"")</f>
        <v/>
      </c>
      <c r="K151" s="419" t="str">
        <f>IFERROR(VLOOKUP(K149,'P1'!$B:$AP,31,FALSE),"")</f>
        <v/>
      </c>
      <c r="L151" s="419" t="str">
        <f>IFERROR(VLOOKUP(L149,'P1'!$B:$AP,31,FALSE),"")</f>
        <v/>
      </c>
      <c r="M151" s="419" t="str">
        <f>IFERROR(VLOOKUP(M149,'P1'!$B:$AP,31,FALSE),"")</f>
        <v/>
      </c>
      <c r="N151" s="419" t="str">
        <f>IFERROR(VLOOKUP(N149,'P1'!$B:$AP,31,FALSE),"")</f>
        <v/>
      </c>
      <c r="O151" s="419" t="str">
        <f>IFERROR(VLOOKUP(O149,'P1'!$B:$AP,31,FALSE),"")</f>
        <v/>
      </c>
      <c r="P151" s="419" t="str">
        <f>IFERROR(VLOOKUP(P149,'P1'!$B:$AP,31,FALSE),"")</f>
        <v/>
      </c>
      <c r="Q151" s="419" t="str">
        <f>IFERROR(VLOOKUP(Q149,'P1'!$B:$AP,31,FALSE),"")</f>
        <v/>
      </c>
      <c r="R151" s="419" t="str">
        <f>IFERROR(VLOOKUP(R149,'P1'!$B:$AP,31,FALSE),"")</f>
        <v/>
      </c>
      <c r="S151" s="419" t="str">
        <f>IFERROR(VLOOKUP(S149,'P1'!$B:$AP,31,FALSE),"")</f>
        <v/>
      </c>
      <c r="T151" s="419" t="str">
        <f>IFERROR(VLOOKUP(T149,'P1'!$B:$AP,31,FALSE),"")</f>
        <v/>
      </c>
      <c r="U151" s="419" t="str">
        <f>IFERROR(VLOOKUP(U149,'P1'!$B:$AP,31,FALSE),"")</f>
        <v/>
      </c>
      <c r="V151" s="419" t="str">
        <f>IFERROR(VLOOKUP(V149,'P1'!$B:$AP,31,FALSE),"")</f>
        <v/>
      </c>
      <c r="W151" s="419" t="str">
        <f>IFERROR(VLOOKUP(W149,'P1'!$B:$AP,31,FALSE),"")</f>
        <v/>
      </c>
      <c r="X151" s="419" t="str">
        <f>IFERROR(VLOOKUP(X149,'P1'!$B:$AP,31,FALSE),"")</f>
        <v/>
      </c>
      <c r="Y151" s="419" t="str">
        <f>IFERROR(VLOOKUP(Y149,'P1'!$B:$AP,31,FALSE),"")</f>
        <v/>
      </c>
      <c r="Z151" s="419" t="str">
        <f>IFERROR(VLOOKUP(Z149,'P1'!$B:$AP,31,FALSE),"")</f>
        <v/>
      </c>
      <c r="AA151" s="419" t="str">
        <f>IFERROR(VLOOKUP(AA149,'P1'!$B:$AP,31,FALSE),"")</f>
        <v/>
      </c>
      <c r="AB151" s="419" t="str">
        <f>IFERROR(VLOOKUP(AB149,'P1'!$B:$AP,31,FALSE),"")</f>
        <v/>
      </c>
      <c r="AC151" s="419" t="str">
        <f>IFERROR(VLOOKUP(AC149,'P1'!$B:$AP,31,FALSE),"")</f>
        <v/>
      </c>
      <c r="AD151" s="419" t="str">
        <f>IFERROR(VLOOKUP(AD149,'P1'!$B:$AP,31,FALSE),"")</f>
        <v/>
      </c>
      <c r="AE151" s="419" t="str">
        <f>IFERROR(VLOOKUP(AE149,'P1'!$B:$AP,31,FALSE),"")</f>
        <v/>
      </c>
      <c r="AF151" s="419" t="str">
        <f>IFERROR(VLOOKUP(AF149,'P1'!$B:$AP,31,FALSE),"")</f>
        <v/>
      </c>
      <c r="AG151" s="419" t="str">
        <f>IFERROR(VLOOKUP(AG149,'P1'!$B:$AP,31,FALSE),"")</f>
        <v/>
      </c>
      <c r="AH151" s="419" t="str">
        <f>IFERROR(VLOOKUP(AH149,'P1'!$B:$AP,31,FALSE),"")</f>
        <v/>
      </c>
      <c r="AI151" s="419" t="str">
        <f>IFERROR(VLOOKUP(AI149,'P1'!$B:$AP,31,FALSE),"")</f>
        <v/>
      </c>
      <c r="AJ151" s="419" t="str">
        <f>IFERROR(VLOOKUP(AJ149,'P1'!$B:$AP,31,FALSE),"")</f>
        <v/>
      </c>
      <c r="AK151" s="419" t="str">
        <f>IFERROR(VLOOKUP(AK149,'P1'!$B:$AP,31,FALSE),"")</f>
        <v/>
      </c>
      <c r="AL151" s="419" t="str">
        <f>IFERROR(VLOOKUP(AL149,'P1'!$B:$AP,31,FALSE),"")</f>
        <v/>
      </c>
      <c r="AM151" s="419" t="str">
        <f>IFERROR(VLOOKUP(AM149,'P1'!$B:$AP,31,FALSE),"")</f>
        <v/>
      </c>
      <c r="AN151" s="644"/>
      <c r="AO151" s="622"/>
      <c r="AP151" s="649"/>
      <c r="AQ151" s="650"/>
      <c r="AR151" s="622"/>
      <c r="AS151" s="622"/>
      <c r="AT151" s="623"/>
      <c r="AU151" s="420"/>
      <c r="AV151" s="420"/>
      <c r="AX151" s="420"/>
      <c r="AY151" s="420"/>
    </row>
    <row r="152" spans="1:51" s="393" customFormat="1" ht="12" customHeight="1">
      <c r="A152" s="624">
        <v>44</v>
      </c>
      <c r="B152" s="627"/>
      <c r="C152" s="630"/>
      <c r="D152" s="633" t="s">
        <v>463</v>
      </c>
      <c r="E152" s="410"/>
      <c r="F152" s="636"/>
      <c r="G152" s="637"/>
      <c r="H152" s="411" t="s">
        <v>464</v>
      </c>
      <c r="I152" s="412"/>
      <c r="J152" s="412"/>
      <c r="K152" s="412"/>
      <c r="L152" s="412"/>
      <c r="M152" s="412"/>
      <c r="N152" s="412"/>
      <c r="O152" s="412"/>
      <c r="P152" s="412"/>
      <c r="Q152" s="412"/>
      <c r="R152" s="412"/>
      <c r="S152" s="412"/>
      <c r="T152" s="412"/>
      <c r="U152" s="412"/>
      <c r="V152" s="412"/>
      <c r="W152" s="412"/>
      <c r="X152" s="412"/>
      <c r="Y152" s="412"/>
      <c r="Z152" s="412"/>
      <c r="AA152" s="412"/>
      <c r="AB152" s="412"/>
      <c r="AC152" s="412"/>
      <c r="AD152" s="412"/>
      <c r="AE152" s="412"/>
      <c r="AF152" s="412"/>
      <c r="AG152" s="412"/>
      <c r="AH152" s="412"/>
      <c r="AI152" s="412"/>
      <c r="AJ152" s="412"/>
      <c r="AK152" s="412"/>
      <c r="AL152" s="412"/>
      <c r="AM152" s="412"/>
      <c r="AN152" s="642">
        <f t="shared" ref="AN152" si="166">IF(LEFT($AN$1,6)="共同生活援助",SUM(I153:AM153),SUM(I153:AM154))</f>
        <v>0</v>
      </c>
      <c r="AO152" s="620">
        <f>IF($AN$3="４週",AN152/4,AN152/(DAY(EOMONTH($I$21,0))/7))</f>
        <v>0</v>
      </c>
      <c r="AP152" s="645"/>
      <c r="AQ152" s="646"/>
      <c r="AR152" s="620" t="str">
        <f t="shared" ref="AR152" si="167">IF($AN$3="４週",AU153,AV153)</f>
        <v/>
      </c>
      <c r="AS152" s="620"/>
      <c r="AT152" s="623"/>
      <c r="AU152" s="413" t="s">
        <v>465</v>
      </c>
      <c r="AV152" s="413" t="s">
        <v>466</v>
      </c>
      <c r="AX152" s="413" t="s">
        <v>467</v>
      </c>
      <c r="AY152" s="413" t="s">
        <v>468</v>
      </c>
    </row>
    <row r="153" spans="1:51" s="393" customFormat="1" ht="12" customHeight="1">
      <c r="A153" s="625"/>
      <c r="B153" s="628"/>
      <c r="C153" s="631"/>
      <c r="D153" s="634"/>
      <c r="E153" s="414"/>
      <c r="F153" s="638"/>
      <c r="G153" s="639"/>
      <c r="H153" s="415" t="s">
        <v>469</v>
      </c>
      <c r="I153" s="419" t="str">
        <f>IFERROR(VLOOKUP(I152,'P1'!$B:$AP,41,FALSE),"")</f>
        <v/>
      </c>
      <c r="J153" s="419" t="str">
        <f>IFERROR(VLOOKUP(J152,'P1'!$B:$AP,41,FALSE),"")</f>
        <v/>
      </c>
      <c r="K153" s="419" t="str">
        <f>IFERROR(VLOOKUP(K152,'P1'!$B:$AP,41,FALSE),"")</f>
        <v/>
      </c>
      <c r="L153" s="419" t="str">
        <f>IFERROR(VLOOKUP(L152,'P1'!$B:$AP,41,FALSE),"")</f>
        <v/>
      </c>
      <c r="M153" s="419" t="str">
        <f>IFERROR(VLOOKUP(M152,'P1'!$B:$AP,41,FALSE),"")</f>
        <v/>
      </c>
      <c r="N153" s="419" t="str">
        <f>IFERROR(VLOOKUP(N152,'P1'!$B:$AP,41,FALSE),"")</f>
        <v/>
      </c>
      <c r="O153" s="419" t="str">
        <f>IFERROR(VLOOKUP(O152,'P1'!$B:$AP,41,FALSE),"")</f>
        <v/>
      </c>
      <c r="P153" s="419" t="str">
        <f>IFERROR(VLOOKUP(P152,'P1'!$B:$AP,41,FALSE),"")</f>
        <v/>
      </c>
      <c r="Q153" s="419" t="str">
        <f>IFERROR(VLOOKUP(Q152,'P1'!$B:$AP,41,FALSE),"")</f>
        <v/>
      </c>
      <c r="R153" s="419" t="str">
        <f>IFERROR(VLOOKUP(R152,'P1'!$B:$AP,41,FALSE),"")</f>
        <v/>
      </c>
      <c r="S153" s="419" t="str">
        <f>IFERROR(VLOOKUP(S152,'P1'!$B:$AP,41,FALSE),"")</f>
        <v/>
      </c>
      <c r="T153" s="419" t="str">
        <f>IFERROR(VLOOKUP(T152,'P1'!$B:$AP,41,FALSE),"")</f>
        <v/>
      </c>
      <c r="U153" s="419" t="str">
        <f>IFERROR(VLOOKUP(U152,'P1'!$B:$AP,41,FALSE),"")</f>
        <v/>
      </c>
      <c r="V153" s="419" t="str">
        <f>IFERROR(VLOOKUP(V152,'P1'!$B:$AP,41,FALSE),"")</f>
        <v/>
      </c>
      <c r="W153" s="419" t="str">
        <f>IFERROR(VLOOKUP(W152,'P1'!$B:$AP,41,FALSE),"")</f>
        <v/>
      </c>
      <c r="X153" s="419" t="str">
        <f>IFERROR(VLOOKUP(X152,'P1'!$B:$AP,41,FALSE),"")</f>
        <v/>
      </c>
      <c r="Y153" s="419" t="str">
        <f>IFERROR(VLOOKUP(Y152,'P1'!$B:$AP,41,FALSE),"")</f>
        <v/>
      </c>
      <c r="Z153" s="419" t="str">
        <f>IFERROR(VLOOKUP(Z152,'P1'!$B:$AP,41,FALSE),"")</f>
        <v/>
      </c>
      <c r="AA153" s="419" t="str">
        <f>IFERROR(VLOOKUP(AA152,'P1'!$B:$AP,41,FALSE),"")</f>
        <v/>
      </c>
      <c r="AB153" s="419" t="str">
        <f>IFERROR(VLOOKUP(AB152,'P1'!$B:$AP,41,FALSE),"")</f>
        <v/>
      </c>
      <c r="AC153" s="419" t="str">
        <f>IFERROR(VLOOKUP(AC152,'P1'!$B:$AP,41,FALSE),"")</f>
        <v/>
      </c>
      <c r="AD153" s="419" t="str">
        <f>IFERROR(VLOOKUP(AD152,'P1'!$B:$AP,41,FALSE),"")</f>
        <v/>
      </c>
      <c r="AE153" s="419" t="str">
        <f>IFERROR(VLOOKUP(AE152,'P1'!$B:$AP,41,FALSE),"")</f>
        <v/>
      </c>
      <c r="AF153" s="419" t="str">
        <f>IFERROR(VLOOKUP(AF152,'P1'!$B:$AP,41,FALSE),"")</f>
        <v/>
      </c>
      <c r="AG153" s="419" t="str">
        <f>IFERROR(VLOOKUP(AG152,'P1'!$B:$AP,41,FALSE),"")</f>
        <v/>
      </c>
      <c r="AH153" s="419" t="str">
        <f>IFERROR(VLOOKUP(AH152,'P1'!$B:$AP,41,FALSE),"")</f>
        <v/>
      </c>
      <c r="AI153" s="419" t="str">
        <f>IFERROR(VLOOKUP(AI152,'P1'!$B:$AP,41,FALSE),"")</f>
        <v/>
      </c>
      <c r="AJ153" s="419" t="str">
        <f>IFERROR(VLOOKUP(AJ152,'P1'!$B:$AP,41,FALSE),"")</f>
        <v/>
      </c>
      <c r="AK153" s="419" t="str">
        <f>IFERROR(VLOOKUP(AK152,'P1'!$B:$AP,41,FALSE),"")</f>
        <v/>
      </c>
      <c r="AL153" s="419" t="str">
        <f>IFERROR(VLOOKUP(AL152,'P1'!$B:$AP,41,FALSE),"")</f>
        <v/>
      </c>
      <c r="AM153" s="419" t="str">
        <f>IFERROR(VLOOKUP(AM152,'P1'!$B:$AP,41,FALSE),"")</f>
        <v/>
      </c>
      <c r="AN153" s="643"/>
      <c r="AO153" s="621"/>
      <c r="AP153" s="647"/>
      <c r="AQ153" s="648"/>
      <c r="AR153" s="621"/>
      <c r="AS153" s="621"/>
      <c r="AT153" s="623"/>
      <c r="AU153" s="417" t="str">
        <f t="shared" ref="AU153" si="168">IFERROR(IF($D152="□",($AO152/$AK$6),($AO152/$AK$8)),"")</f>
        <v/>
      </c>
      <c r="AV153" s="417" t="str">
        <f t="shared" ref="AV153" si="169">IFERROR(IF($D152="□",($AN152/$AO$6),($AN152/$AO$8)),"")</f>
        <v/>
      </c>
      <c r="AX153" s="417" t="s">
        <v>623</v>
      </c>
      <c r="AY153" s="417" t="s">
        <v>623</v>
      </c>
    </row>
    <row r="154" spans="1:51" s="393" customFormat="1" ht="12" customHeight="1">
      <c r="A154" s="626"/>
      <c r="B154" s="629"/>
      <c r="C154" s="632"/>
      <c r="D154" s="635"/>
      <c r="E154" s="414"/>
      <c r="F154" s="640"/>
      <c r="G154" s="641"/>
      <c r="H154" s="418" t="s">
        <v>470</v>
      </c>
      <c r="I154" s="419" t="str">
        <f>IFERROR(VLOOKUP(I152,'P1'!$B:$AP,31,FALSE),"")</f>
        <v/>
      </c>
      <c r="J154" s="419" t="str">
        <f>IFERROR(VLOOKUP(J152,'P1'!$B:$AP,31,FALSE),"")</f>
        <v/>
      </c>
      <c r="K154" s="419" t="str">
        <f>IFERROR(VLOOKUP(K152,'P1'!$B:$AP,31,FALSE),"")</f>
        <v/>
      </c>
      <c r="L154" s="419" t="str">
        <f>IFERROR(VLOOKUP(L152,'P1'!$B:$AP,31,FALSE),"")</f>
        <v/>
      </c>
      <c r="M154" s="419" t="str">
        <f>IFERROR(VLOOKUP(M152,'P1'!$B:$AP,31,FALSE),"")</f>
        <v/>
      </c>
      <c r="N154" s="419" t="str">
        <f>IFERROR(VLOOKUP(N152,'P1'!$B:$AP,31,FALSE),"")</f>
        <v/>
      </c>
      <c r="O154" s="419" t="str">
        <f>IFERROR(VLOOKUP(O152,'P1'!$B:$AP,31,FALSE),"")</f>
        <v/>
      </c>
      <c r="P154" s="419" t="str">
        <f>IFERROR(VLOOKUP(P152,'P1'!$B:$AP,31,FALSE),"")</f>
        <v/>
      </c>
      <c r="Q154" s="419" t="str">
        <f>IFERROR(VLOOKUP(Q152,'P1'!$B:$AP,31,FALSE),"")</f>
        <v/>
      </c>
      <c r="R154" s="419" t="str">
        <f>IFERROR(VLOOKUP(R152,'P1'!$B:$AP,31,FALSE),"")</f>
        <v/>
      </c>
      <c r="S154" s="419" t="str">
        <f>IFERROR(VLOOKUP(S152,'P1'!$B:$AP,31,FALSE),"")</f>
        <v/>
      </c>
      <c r="T154" s="419" t="str">
        <f>IFERROR(VLOOKUP(T152,'P1'!$B:$AP,31,FALSE),"")</f>
        <v/>
      </c>
      <c r="U154" s="419" t="str">
        <f>IFERROR(VLOOKUP(U152,'P1'!$B:$AP,31,FALSE),"")</f>
        <v/>
      </c>
      <c r="V154" s="419" t="str">
        <f>IFERROR(VLOOKUP(V152,'P1'!$B:$AP,31,FALSE),"")</f>
        <v/>
      </c>
      <c r="W154" s="419" t="str">
        <f>IFERROR(VLOOKUP(W152,'P1'!$B:$AP,31,FALSE),"")</f>
        <v/>
      </c>
      <c r="X154" s="419" t="str">
        <f>IFERROR(VLOOKUP(X152,'P1'!$B:$AP,31,FALSE),"")</f>
        <v/>
      </c>
      <c r="Y154" s="419" t="str">
        <f>IFERROR(VLOOKUP(Y152,'P1'!$B:$AP,31,FALSE),"")</f>
        <v/>
      </c>
      <c r="Z154" s="419" t="str">
        <f>IFERROR(VLOOKUP(Z152,'P1'!$B:$AP,31,FALSE),"")</f>
        <v/>
      </c>
      <c r="AA154" s="419" t="str">
        <f>IFERROR(VLOOKUP(AA152,'P1'!$B:$AP,31,FALSE),"")</f>
        <v/>
      </c>
      <c r="AB154" s="419" t="str">
        <f>IFERROR(VLOOKUP(AB152,'P1'!$B:$AP,31,FALSE),"")</f>
        <v/>
      </c>
      <c r="AC154" s="419" t="str">
        <f>IFERROR(VLOOKUP(AC152,'P1'!$B:$AP,31,FALSE),"")</f>
        <v/>
      </c>
      <c r="AD154" s="419" t="str">
        <f>IFERROR(VLOOKUP(AD152,'P1'!$B:$AP,31,FALSE),"")</f>
        <v/>
      </c>
      <c r="AE154" s="419" t="str">
        <f>IFERROR(VLOOKUP(AE152,'P1'!$B:$AP,31,FALSE),"")</f>
        <v/>
      </c>
      <c r="AF154" s="419" t="str">
        <f>IFERROR(VLOOKUP(AF152,'P1'!$B:$AP,31,FALSE),"")</f>
        <v/>
      </c>
      <c r="AG154" s="419" t="str">
        <f>IFERROR(VLOOKUP(AG152,'P1'!$B:$AP,31,FALSE),"")</f>
        <v/>
      </c>
      <c r="AH154" s="419" t="str">
        <f>IFERROR(VLOOKUP(AH152,'P1'!$B:$AP,31,FALSE),"")</f>
        <v/>
      </c>
      <c r="AI154" s="419" t="str">
        <f>IFERROR(VLOOKUP(AI152,'P1'!$B:$AP,31,FALSE),"")</f>
        <v/>
      </c>
      <c r="AJ154" s="419" t="str">
        <f>IFERROR(VLOOKUP(AJ152,'P1'!$B:$AP,31,FALSE),"")</f>
        <v/>
      </c>
      <c r="AK154" s="419" t="str">
        <f>IFERROR(VLOOKUP(AK152,'P1'!$B:$AP,31,FALSE),"")</f>
        <v/>
      </c>
      <c r="AL154" s="419" t="str">
        <f>IFERROR(VLOOKUP(AL152,'P1'!$B:$AP,31,FALSE),"")</f>
        <v/>
      </c>
      <c r="AM154" s="419" t="str">
        <f>IFERROR(VLOOKUP(AM152,'P1'!$B:$AP,31,FALSE),"")</f>
        <v/>
      </c>
      <c r="AN154" s="644"/>
      <c r="AO154" s="622"/>
      <c r="AP154" s="649"/>
      <c r="AQ154" s="650"/>
      <c r="AR154" s="622"/>
      <c r="AS154" s="622"/>
      <c r="AT154" s="623"/>
      <c r="AU154" s="420"/>
      <c r="AV154" s="420"/>
      <c r="AX154" s="420"/>
      <c r="AY154" s="420"/>
    </row>
    <row r="155" spans="1:51" s="393" customFormat="1" ht="12" customHeight="1">
      <c r="A155" s="624">
        <v>45</v>
      </c>
      <c r="B155" s="627"/>
      <c r="C155" s="630"/>
      <c r="D155" s="633" t="s">
        <v>463</v>
      </c>
      <c r="E155" s="410"/>
      <c r="F155" s="636"/>
      <c r="G155" s="637"/>
      <c r="H155" s="411" t="s">
        <v>464</v>
      </c>
      <c r="I155" s="412"/>
      <c r="J155" s="412"/>
      <c r="K155" s="412"/>
      <c r="L155" s="412"/>
      <c r="M155" s="412"/>
      <c r="N155" s="412"/>
      <c r="O155" s="412"/>
      <c r="P155" s="412"/>
      <c r="Q155" s="412"/>
      <c r="R155" s="412"/>
      <c r="S155" s="412"/>
      <c r="T155" s="412"/>
      <c r="U155" s="412"/>
      <c r="V155" s="412"/>
      <c r="W155" s="412"/>
      <c r="X155" s="412"/>
      <c r="Y155" s="412"/>
      <c r="Z155" s="412"/>
      <c r="AA155" s="412"/>
      <c r="AB155" s="412"/>
      <c r="AC155" s="412"/>
      <c r="AD155" s="412"/>
      <c r="AE155" s="412"/>
      <c r="AF155" s="412"/>
      <c r="AG155" s="412"/>
      <c r="AH155" s="412"/>
      <c r="AI155" s="412"/>
      <c r="AJ155" s="412"/>
      <c r="AK155" s="412"/>
      <c r="AL155" s="412"/>
      <c r="AM155" s="412"/>
      <c r="AN155" s="642">
        <f t="shared" ref="AN155" si="170">IF(LEFT($AN$1,6)="共同生活援助",SUM(I156:AM156),SUM(I156:AM157))</f>
        <v>0</v>
      </c>
      <c r="AO155" s="620">
        <f>IF($AN$3="４週",AN155/4,AN155/(DAY(EOMONTH($I$21,0))/7))</f>
        <v>0</v>
      </c>
      <c r="AP155" s="645"/>
      <c r="AQ155" s="646"/>
      <c r="AR155" s="620" t="str">
        <f t="shared" ref="AR155" si="171">IF($AN$3="４週",AU156,AV156)</f>
        <v/>
      </c>
      <c r="AS155" s="620"/>
      <c r="AT155" s="623"/>
      <c r="AU155" s="413" t="s">
        <v>465</v>
      </c>
      <c r="AV155" s="413" t="s">
        <v>466</v>
      </c>
      <c r="AX155" s="413" t="s">
        <v>467</v>
      </c>
      <c r="AY155" s="413" t="s">
        <v>468</v>
      </c>
    </row>
    <row r="156" spans="1:51" s="393" customFormat="1" ht="12" customHeight="1">
      <c r="A156" s="625"/>
      <c r="B156" s="628"/>
      <c r="C156" s="631"/>
      <c r="D156" s="634"/>
      <c r="E156" s="414"/>
      <c r="F156" s="638"/>
      <c r="G156" s="639"/>
      <c r="H156" s="415" t="s">
        <v>469</v>
      </c>
      <c r="I156" s="419" t="str">
        <f>IFERROR(VLOOKUP(I155,'P1'!$B:$AP,41,FALSE),"")</f>
        <v/>
      </c>
      <c r="J156" s="419" t="str">
        <f>IFERROR(VLOOKUP(J155,'P1'!$B:$AP,41,FALSE),"")</f>
        <v/>
      </c>
      <c r="K156" s="419" t="str">
        <f>IFERROR(VLOOKUP(K155,'P1'!$B:$AP,41,FALSE),"")</f>
        <v/>
      </c>
      <c r="L156" s="419" t="str">
        <f>IFERROR(VLOOKUP(L155,'P1'!$B:$AP,41,FALSE),"")</f>
        <v/>
      </c>
      <c r="M156" s="419" t="str">
        <f>IFERROR(VLOOKUP(M155,'P1'!$B:$AP,41,FALSE),"")</f>
        <v/>
      </c>
      <c r="N156" s="419" t="str">
        <f>IFERROR(VLOOKUP(N155,'P1'!$B:$AP,41,FALSE),"")</f>
        <v/>
      </c>
      <c r="O156" s="419" t="str">
        <f>IFERROR(VLOOKUP(O155,'P1'!$B:$AP,41,FALSE),"")</f>
        <v/>
      </c>
      <c r="P156" s="419" t="str">
        <f>IFERROR(VLOOKUP(P155,'P1'!$B:$AP,41,FALSE),"")</f>
        <v/>
      </c>
      <c r="Q156" s="419" t="str">
        <f>IFERROR(VLOOKUP(Q155,'P1'!$B:$AP,41,FALSE),"")</f>
        <v/>
      </c>
      <c r="R156" s="419" t="str">
        <f>IFERROR(VLOOKUP(R155,'P1'!$B:$AP,41,FALSE),"")</f>
        <v/>
      </c>
      <c r="S156" s="419" t="str">
        <f>IFERROR(VLOOKUP(S155,'P1'!$B:$AP,41,FALSE),"")</f>
        <v/>
      </c>
      <c r="T156" s="419" t="str">
        <f>IFERROR(VLOOKUP(T155,'P1'!$B:$AP,41,FALSE),"")</f>
        <v/>
      </c>
      <c r="U156" s="419" t="str">
        <f>IFERROR(VLOOKUP(U155,'P1'!$B:$AP,41,FALSE),"")</f>
        <v/>
      </c>
      <c r="V156" s="419" t="str">
        <f>IFERROR(VLOOKUP(V155,'P1'!$B:$AP,41,FALSE),"")</f>
        <v/>
      </c>
      <c r="W156" s="419" t="str">
        <f>IFERROR(VLOOKUP(W155,'P1'!$B:$AP,41,FALSE),"")</f>
        <v/>
      </c>
      <c r="X156" s="419" t="str">
        <f>IFERROR(VLOOKUP(X155,'P1'!$B:$AP,41,FALSE),"")</f>
        <v/>
      </c>
      <c r="Y156" s="419" t="str">
        <f>IFERROR(VLOOKUP(Y155,'P1'!$B:$AP,41,FALSE),"")</f>
        <v/>
      </c>
      <c r="Z156" s="419" t="str">
        <f>IFERROR(VLOOKUP(Z155,'P1'!$B:$AP,41,FALSE),"")</f>
        <v/>
      </c>
      <c r="AA156" s="419" t="str">
        <f>IFERROR(VLOOKUP(AA155,'P1'!$B:$AP,41,FALSE),"")</f>
        <v/>
      </c>
      <c r="AB156" s="419" t="str">
        <f>IFERROR(VLOOKUP(AB155,'P1'!$B:$AP,41,FALSE),"")</f>
        <v/>
      </c>
      <c r="AC156" s="419" t="str">
        <f>IFERROR(VLOOKUP(AC155,'P1'!$B:$AP,41,FALSE),"")</f>
        <v/>
      </c>
      <c r="AD156" s="419" t="str">
        <f>IFERROR(VLOOKUP(AD155,'P1'!$B:$AP,41,FALSE),"")</f>
        <v/>
      </c>
      <c r="AE156" s="419" t="str">
        <f>IFERROR(VLOOKUP(AE155,'P1'!$B:$AP,41,FALSE),"")</f>
        <v/>
      </c>
      <c r="AF156" s="419" t="str">
        <f>IFERROR(VLOOKUP(AF155,'P1'!$B:$AP,41,FALSE),"")</f>
        <v/>
      </c>
      <c r="AG156" s="419" t="str">
        <f>IFERROR(VLOOKUP(AG155,'P1'!$B:$AP,41,FALSE),"")</f>
        <v/>
      </c>
      <c r="AH156" s="419" t="str">
        <f>IFERROR(VLOOKUP(AH155,'P1'!$B:$AP,41,FALSE),"")</f>
        <v/>
      </c>
      <c r="AI156" s="419" t="str">
        <f>IFERROR(VLOOKUP(AI155,'P1'!$B:$AP,41,FALSE),"")</f>
        <v/>
      </c>
      <c r="AJ156" s="419" t="str">
        <f>IFERROR(VLOOKUP(AJ155,'P1'!$B:$AP,41,FALSE),"")</f>
        <v/>
      </c>
      <c r="AK156" s="419" t="str">
        <f>IFERROR(VLOOKUP(AK155,'P1'!$B:$AP,41,FALSE),"")</f>
        <v/>
      </c>
      <c r="AL156" s="419" t="str">
        <f>IFERROR(VLOOKUP(AL155,'P1'!$B:$AP,41,FALSE),"")</f>
        <v/>
      </c>
      <c r="AM156" s="419" t="str">
        <f>IFERROR(VLOOKUP(AM155,'P1'!$B:$AP,41,FALSE),"")</f>
        <v/>
      </c>
      <c r="AN156" s="643"/>
      <c r="AO156" s="621"/>
      <c r="AP156" s="647"/>
      <c r="AQ156" s="648"/>
      <c r="AR156" s="621"/>
      <c r="AS156" s="621"/>
      <c r="AT156" s="623"/>
      <c r="AU156" s="417" t="str">
        <f t="shared" ref="AU156" si="172">IFERROR(IF($D155="□",($AO155/$AK$6),($AO155/$AK$8)),"")</f>
        <v/>
      </c>
      <c r="AV156" s="417" t="str">
        <f t="shared" ref="AV156" si="173">IFERROR(IF($D155="□",($AN155/$AO$6),($AN155/$AO$8)),"")</f>
        <v/>
      </c>
      <c r="AX156" s="417" t="s">
        <v>623</v>
      </c>
      <c r="AY156" s="417" t="s">
        <v>623</v>
      </c>
    </row>
    <row r="157" spans="1:51" s="393" customFormat="1" ht="12" customHeight="1">
      <c r="A157" s="626"/>
      <c r="B157" s="629"/>
      <c r="C157" s="632"/>
      <c r="D157" s="635"/>
      <c r="E157" s="414"/>
      <c r="F157" s="640"/>
      <c r="G157" s="641"/>
      <c r="H157" s="418" t="s">
        <v>470</v>
      </c>
      <c r="I157" s="421" t="str">
        <f>IFERROR(VLOOKUP(I155,'P1'!$B:$AP,31,FALSE),"")</f>
        <v/>
      </c>
      <c r="J157" s="419" t="str">
        <f>IFERROR(VLOOKUP(J155,'P1'!$B:$AP,31,FALSE),"")</f>
        <v/>
      </c>
      <c r="K157" s="419" t="str">
        <f>IFERROR(VLOOKUP(K155,'P1'!$B:$AP,31,FALSE),"")</f>
        <v/>
      </c>
      <c r="L157" s="419" t="str">
        <f>IFERROR(VLOOKUP(L155,'P1'!$B:$AP,31,FALSE),"")</f>
        <v/>
      </c>
      <c r="M157" s="419" t="str">
        <f>IFERROR(VLOOKUP(M155,'P1'!$B:$AP,31,FALSE),"")</f>
        <v/>
      </c>
      <c r="N157" s="419" t="str">
        <f>IFERROR(VLOOKUP(N155,'P1'!$B:$AP,31,FALSE),"")</f>
        <v/>
      </c>
      <c r="O157" s="419" t="str">
        <f>IFERROR(VLOOKUP(O155,'P1'!$B:$AP,31,FALSE),"")</f>
        <v/>
      </c>
      <c r="P157" s="419" t="str">
        <f>IFERROR(VLOOKUP(P155,'P1'!$B:$AP,31,FALSE),"")</f>
        <v/>
      </c>
      <c r="Q157" s="419" t="str">
        <f>IFERROR(VLOOKUP(Q155,'P1'!$B:$AP,31,FALSE),"")</f>
        <v/>
      </c>
      <c r="R157" s="419" t="str">
        <f>IFERROR(VLOOKUP(R155,'P1'!$B:$AP,31,FALSE),"")</f>
        <v/>
      </c>
      <c r="S157" s="419" t="str">
        <f>IFERROR(VLOOKUP(S155,'P1'!$B:$AP,31,FALSE),"")</f>
        <v/>
      </c>
      <c r="T157" s="419" t="str">
        <f>IFERROR(VLOOKUP(T155,'P1'!$B:$AP,31,FALSE),"")</f>
        <v/>
      </c>
      <c r="U157" s="419" t="str">
        <f>IFERROR(VLOOKUP(U155,'P1'!$B:$AP,31,FALSE),"")</f>
        <v/>
      </c>
      <c r="V157" s="419" t="str">
        <f>IFERROR(VLOOKUP(V155,'P1'!$B:$AP,31,FALSE),"")</f>
        <v/>
      </c>
      <c r="W157" s="419" t="str">
        <f>IFERROR(VLOOKUP(W155,'P1'!$B:$AP,31,FALSE),"")</f>
        <v/>
      </c>
      <c r="X157" s="419" t="str">
        <f>IFERROR(VLOOKUP(X155,'P1'!$B:$AP,31,FALSE),"")</f>
        <v/>
      </c>
      <c r="Y157" s="419" t="str">
        <f>IFERROR(VLOOKUP(Y155,'P1'!$B:$AP,31,FALSE),"")</f>
        <v/>
      </c>
      <c r="Z157" s="419" t="str">
        <f>IFERROR(VLOOKUP(Z155,'P1'!$B:$AP,31,FALSE),"")</f>
        <v/>
      </c>
      <c r="AA157" s="419" t="str">
        <f>IFERROR(VLOOKUP(AA155,'P1'!$B:$AP,31,FALSE),"")</f>
        <v/>
      </c>
      <c r="AB157" s="419" t="str">
        <f>IFERROR(VLOOKUP(AB155,'P1'!$B:$AP,31,FALSE),"")</f>
        <v/>
      </c>
      <c r="AC157" s="419" t="str">
        <f>IFERROR(VLOOKUP(AC155,'P1'!$B:$AP,31,FALSE),"")</f>
        <v/>
      </c>
      <c r="AD157" s="419" t="str">
        <f>IFERROR(VLOOKUP(AD155,'P1'!$B:$AP,31,FALSE),"")</f>
        <v/>
      </c>
      <c r="AE157" s="419" t="str">
        <f>IFERROR(VLOOKUP(AE155,'P1'!$B:$AP,31,FALSE),"")</f>
        <v/>
      </c>
      <c r="AF157" s="419" t="str">
        <f>IFERROR(VLOOKUP(AF155,'P1'!$B:$AP,31,FALSE),"")</f>
        <v/>
      </c>
      <c r="AG157" s="419" t="str">
        <f>IFERROR(VLOOKUP(AG155,'P1'!$B:$AP,31,FALSE),"")</f>
        <v/>
      </c>
      <c r="AH157" s="419" t="str">
        <f>IFERROR(VLOOKUP(AH155,'P1'!$B:$AP,31,FALSE),"")</f>
        <v/>
      </c>
      <c r="AI157" s="419" t="str">
        <f>IFERROR(VLOOKUP(AI155,'P1'!$B:$AP,31,FALSE),"")</f>
        <v/>
      </c>
      <c r="AJ157" s="419" t="str">
        <f>IFERROR(VLOOKUP(AJ155,'P1'!$B:$AP,31,FALSE),"")</f>
        <v/>
      </c>
      <c r="AK157" s="419" t="str">
        <f>IFERROR(VLOOKUP(AK155,'P1'!$B:$AP,31,FALSE),"")</f>
        <v/>
      </c>
      <c r="AL157" s="419" t="str">
        <f>IFERROR(VLOOKUP(AL155,'P1'!$B:$AP,31,FALSE),"")</f>
        <v/>
      </c>
      <c r="AM157" s="419" t="str">
        <f>IFERROR(VLOOKUP(AM155,'P1'!$B:$AP,31,FALSE),"")</f>
        <v/>
      </c>
      <c r="AN157" s="644"/>
      <c r="AO157" s="622"/>
      <c r="AP157" s="649"/>
      <c r="AQ157" s="650"/>
      <c r="AR157" s="622"/>
      <c r="AS157" s="622"/>
      <c r="AT157" s="623"/>
      <c r="AU157" s="420"/>
      <c r="AV157" s="420"/>
      <c r="AX157" s="420"/>
      <c r="AY157" s="420"/>
    </row>
    <row r="158" spans="1:51" s="393" customFormat="1" ht="12" customHeight="1">
      <c r="A158" s="624">
        <v>46</v>
      </c>
      <c r="B158" s="627"/>
      <c r="C158" s="630"/>
      <c r="D158" s="633" t="s">
        <v>463</v>
      </c>
      <c r="E158" s="410"/>
      <c r="F158" s="636"/>
      <c r="G158" s="637"/>
      <c r="H158" s="411" t="s">
        <v>464</v>
      </c>
      <c r="I158" s="412"/>
      <c r="J158" s="412"/>
      <c r="K158" s="412"/>
      <c r="L158" s="412"/>
      <c r="M158" s="412"/>
      <c r="N158" s="412"/>
      <c r="O158" s="412"/>
      <c r="P158" s="412"/>
      <c r="Q158" s="412"/>
      <c r="R158" s="412"/>
      <c r="S158" s="412"/>
      <c r="T158" s="412"/>
      <c r="U158" s="412"/>
      <c r="V158" s="412"/>
      <c r="W158" s="412"/>
      <c r="X158" s="412"/>
      <c r="Y158" s="412"/>
      <c r="Z158" s="412"/>
      <c r="AA158" s="412"/>
      <c r="AB158" s="412"/>
      <c r="AC158" s="412"/>
      <c r="AD158" s="412"/>
      <c r="AE158" s="412"/>
      <c r="AF158" s="412"/>
      <c r="AG158" s="412"/>
      <c r="AH158" s="412"/>
      <c r="AI158" s="412"/>
      <c r="AJ158" s="412"/>
      <c r="AK158" s="412"/>
      <c r="AL158" s="412"/>
      <c r="AM158" s="412"/>
      <c r="AN158" s="642">
        <f t="shared" ref="AN158" si="174">IF(LEFT($AN$1,6)="共同生活援助",SUM(I159:AM159),SUM(I159:AM160))</f>
        <v>0</v>
      </c>
      <c r="AO158" s="620">
        <f>IF($AN$3="４週",AN158/4,AN158/(DAY(EOMONTH($I$21,0))/7))</f>
        <v>0</v>
      </c>
      <c r="AP158" s="645"/>
      <c r="AQ158" s="646"/>
      <c r="AR158" s="620" t="str">
        <f t="shared" ref="AR158" si="175">IF($AN$3="４週",AU159,AV159)</f>
        <v/>
      </c>
      <c r="AS158" s="620"/>
      <c r="AT158" s="623"/>
      <c r="AU158" s="413" t="s">
        <v>465</v>
      </c>
      <c r="AV158" s="413" t="s">
        <v>466</v>
      </c>
      <c r="AX158" s="413" t="s">
        <v>467</v>
      </c>
      <c r="AY158" s="413" t="s">
        <v>468</v>
      </c>
    </row>
    <row r="159" spans="1:51" s="393" customFormat="1" ht="12" customHeight="1">
      <c r="A159" s="625"/>
      <c r="B159" s="628"/>
      <c r="C159" s="631"/>
      <c r="D159" s="634"/>
      <c r="E159" s="414"/>
      <c r="F159" s="638"/>
      <c r="G159" s="639"/>
      <c r="H159" s="415" t="s">
        <v>469</v>
      </c>
      <c r="I159" s="419" t="str">
        <f>IFERROR(VLOOKUP(I158,'P1'!$B:$AP,41,FALSE),"")</f>
        <v/>
      </c>
      <c r="J159" s="419" t="str">
        <f>IFERROR(VLOOKUP(J158,'P1'!$B:$AP,41,FALSE),"")</f>
        <v/>
      </c>
      <c r="K159" s="419" t="str">
        <f>IFERROR(VLOOKUP(K158,'P1'!$B:$AP,41,FALSE),"")</f>
        <v/>
      </c>
      <c r="L159" s="419" t="str">
        <f>IFERROR(VLOOKUP(L158,'P1'!$B:$AP,41,FALSE),"")</f>
        <v/>
      </c>
      <c r="M159" s="419" t="str">
        <f>IFERROR(VLOOKUP(M158,'P1'!$B:$AP,41,FALSE),"")</f>
        <v/>
      </c>
      <c r="N159" s="419" t="str">
        <f>IFERROR(VLOOKUP(N158,'P1'!$B:$AP,41,FALSE),"")</f>
        <v/>
      </c>
      <c r="O159" s="419" t="str">
        <f>IFERROR(VLOOKUP(O158,'P1'!$B:$AP,41,FALSE),"")</f>
        <v/>
      </c>
      <c r="P159" s="419" t="str">
        <f>IFERROR(VLOOKUP(P158,'P1'!$B:$AP,41,FALSE),"")</f>
        <v/>
      </c>
      <c r="Q159" s="419" t="str">
        <f>IFERROR(VLOOKUP(Q158,'P1'!$B:$AP,41,FALSE),"")</f>
        <v/>
      </c>
      <c r="R159" s="419" t="str">
        <f>IFERROR(VLOOKUP(R158,'P1'!$B:$AP,41,FALSE),"")</f>
        <v/>
      </c>
      <c r="S159" s="419" t="str">
        <f>IFERROR(VLOOKUP(S158,'P1'!$B:$AP,41,FALSE),"")</f>
        <v/>
      </c>
      <c r="T159" s="419" t="str">
        <f>IFERROR(VLOOKUP(T158,'P1'!$B:$AP,41,FALSE),"")</f>
        <v/>
      </c>
      <c r="U159" s="419" t="str">
        <f>IFERROR(VLOOKUP(U158,'P1'!$B:$AP,41,FALSE),"")</f>
        <v/>
      </c>
      <c r="V159" s="419" t="str">
        <f>IFERROR(VLOOKUP(V158,'P1'!$B:$AP,41,FALSE),"")</f>
        <v/>
      </c>
      <c r="W159" s="419" t="str">
        <f>IFERROR(VLOOKUP(W158,'P1'!$B:$AP,41,FALSE),"")</f>
        <v/>
      </c>
      <c r="X159" s="419" t="str">
        <f>IFERROR(VLOOKUP(X158,'P1'!$B:$AP,41,FALSE),"")</f>
        <v/>
      </c>
      <c r="Y159" s="419" t="str">
        <f>IFERROR(VLOOKUP(Y158,'P1'!$B:$AP,41,FALSE),"")</f>
        <v/>
      </c>
      <c r="Z159" s="419" t="str">
        <f>IFERROR(VLOOKUP(Z158,'P1'!$B:$AP,41,FALSE),"")</f>
        <v/>
      </c>
      <c r="AA159" s="419" t="str">
        <f>IFERROR(VLOOKUP(AA158,'P1'!$B:$AP,41,FALSE),"")</f>
        <v/>
      </c>
      <c r="AB159" s="419" t="str">
        <f>IFERROR(VLOOKUP(AB158,'P1'!$B:$AP,41,FALSE),"")</f>
        <v/>
      </c>
      <c r="AC159" s="419" t="str">
        <f>IFERROR(VLOOKUP(AC158,'P1'!$B:$AP,41,FALSE),"")</f>
        <v/>
      </c>
      <c r="AD159" s="419" t="str">
        <f>IFERROR(VLOOKUP(AD158,'P1'!$B:$AP,41,FALSE),"")</f>
        <v/>
      </c>
      <c r="AE159" s="419" t="str">
        <f>IFERROR(VLOOKUP(AE158,'P1'!$B:$AP,41,FALSE),"")</f>
        <v/>
      </c>
      <c r="AF159" s="419" t="str">
        <f>IFERROR(VLOOKUP(AF158,'P1'!$B:$AP,41,FALSE),"")</f>
        <v/>
      </c>
      <c r="AG159" s="419" t="str">
        <f>IFERROR(VLOOKUP(AG158,'P1'!$B:$AP,41,FALSE),"")</f>
        <v/>
      </c>
      <c r="AH159" s="419" t="str">
        <f>IFERROR(VLOOKUP(AH158,'P1'!$B:$AP,41,FALSE),"")</f>
        <v/>
      </c>
      <c r="AI159" s="419" t="str">
        <f>IFERROR(VLOOKUP(AI158,'P1'!$B:$AP,41,FALSE),"")</f>
        <v/>
      </c>
      <c r="AJ159" s="419" t="str">
        <f>IFERROR(VLOOKUP(AJ158,'P1'!$B:$AP,41,FALSE),"")</f>
        <v/>
      </c>
      <c r="AK159" s="419" t="str">
        <f>IFERROR(VLOOKUP(AK158,'P1'!$B:$AP,41,FALSE),"")</f>
        <v/>
      </c>
      <c r="AL159" s="419" t="str">
        <f>IFERROR(VLOOKUP(AL158,'P1'!$B:$AP,41,FALSE),"")</f>
        <v/>
      </c>
      <c r="AM159" s="419" t="str">
        <f>IFERROR(VLOOKUP(AM158,'P1'!$B:$AP,41,FALSE),"")</f>
        <v/>
      </c>
      <c r="AN159" s="643"/>
      <c r="AO159" s="621"/>
      <c r="AP159" s="647"/>
      <c r="AQ159" s="648"/>
      <c r="AR159" s="621"/>
      <c r="AS159" s="621"/>
      <c r="AT159" s="623"/>
      <c r="AU159" s="417" t="str">
        <f t="shared" ref="AU159" si="176">IFERROR(IF($D158="□",($AO158/$AK$6),($AO158/$AK$8)),"")</f>
        <v/>
      </c>
      <c r="AV159" s="417" t="str">
        <f t="shared" ref="AV159" si="177">IFERROR(IF($D158="□",($AN158/$AO$6),($AN158/$AO$8)),"")</f>
        <v/>
      </c>
      <c r="AX159" s="417" t="s">
        <v>623</v>
      </c>
      <c r="AY159" s="417" t="s">
        <v>623</v>
      </c>
    </row>
    <row r="160" spans="1:51" s="393" customFormat="1" ht="12" customHeight="1">
      <c r="A160" s="626"/>
      <c r="B160" s="629"/>
      <c r="C160" s="632"/>
      <c r="D160" s="635"/>
      <c r="E160" s="414"/>
      <c r="F160" s="640"/>
      <c r="G160" s="641"/>
      <c r="H160" s="418" t="s">
        <v>470</v>
      </c>
      <c r="I160" s="419" t="str">
        <f>IFERROR(VLOOKUP(I158,'P1'!$B:$AP,31,FALSE),"")</f>
        <v/>
      </c>
      <c r="J160" s="419" t="str">
        <f>IFERROR(VLOOKUP(J158,'P1'!$B:$AP,31,FALSE),"")</f>
        <v/>
      </c>
      <c r="K160" s="419" t="str">
        <f>IFERROR(VLOOKUP(K158,'P1'!$B:$AP,31,FALSE),"")</f>
        <v/>
      </c>
      <c r="L160" s="419" t="str">
        <f>IFERROR(VLOOKUP(L158,'P1'!$B:$AP,31,FALSE),"")</f>
        <v/>
      </c>
      <c r="M160" s="419" t="str">
        <f>IFERROR(VLOOKUP(M158,'P1'!$B:$AP,31,FALSE),"")</f>
        <v/>
      </c>
      <c r="N160" s="419" t="str">
        <f>IFERROR(VLOOKUP(N158,'P1'!$B:$AP,31,FALSE),"")</f>
        <v/>
      </c>
      <c r="O160" s="419" t="str">
        <f>IFERROR(VLOOKUP(O158,'P1'!$B:$AP,31,FALSE),"")</f>
        <v/>
      </c>
      <c r="P160" s="419" t="str">
        <f>IFERROR(VLOOKUP(P158,'P1'!$B:$AP,31,FALSE),"")</f>
        <v/>
      </c>
      <c r="Q160" s="419" t="str">
        <f>IFERROR(VLOOKUP(Q158,'P1'!$B:$AP,31,FALSE),"")</f>
        <v/>
      </c>
      <c r="R160" s="419" t="str">
        <f>IFERROR(VLOOKUP(R158,'P1'!$B:$AP,31,FALSE),"")</f>
        <v/>
      </c>
      <c r="S160" s="419" t="str">
        <f>IFERROR(VLOOKUP(S158,'P1'!$B:$AP,31,FALSE),"")</f>
        <v/>
      </c>
      <c r="T160" s="419" t="str">
        <f>IFERROR(VLOOKUP(T158,'P1'!$B:$AP,31,FALSE),"")</f>
        <v/>
      </c>
      <c r="U160" s="419" t="str">
        <f>IFERROR(VLOOKUP(U158,'P1'!$B:$AP,31,FALSE),"")</f>
        <v/>
      </c>
      <c r="V160" s="419" t="str">
        <f>IFERROR(VLOOKUP(V158,'P1'!$B:$AP,31,FALSE),"")</f>
        <v/>
      </c>
      <c r="W160" s="419" t="str">
        <f>IFERROR(VLOOKUP(W158,'P1'!$B:$AP,31,FALSE),"")</f>
        <v/>
      </c>
      <c r="X160" s="419" t="str">
        <f>IFERROR(VLOOKUP(X158,'P1'!$B:$AP,31,FALSE),"")</f>
        <v/>
      </c>
      <c r="Y160" s="419" t="str">
        <f>IFERROR(VLOOKUP(Y158,'P1'!$B:$AP,31,FALSE),"")</f>
        <v/>
      </c>
      <c r="Z160" s="419" t="str">
        <f>IFERROR(VLOOKUP(Z158,'P1'!$B:$AP,31,FALSE),"")</f>
        <v/>
      </c>
      <c r="AA160" s="419" t="str">
        <f>IFERROR(VLOOKUP(AA158,'P1'!$B:$AP,31,FALSE),"")</f>
        <v/>
      </c>
      <c r="AB160" s="419" t="str">
        <f>IFERROR(VLOOKUP(AB158,'P1'!$B:$AP,31,FALSE),"")</f>
        <v/>
      </c>
      <c r="AC160" s="419" t="str">
        <f>IFERROR(VLOOKUP(AC158,'P1'!$B:$AP,31,FALSE),"")</f>
        <v/>
      </c>
      <c r="AD160" s="419" t="str">
        <f>IFERROR(VLOOKUP(AD158,'P1'!$B:$AP,31,FALSE),"")</f>
        <v/>
      </c>
      <c r="AE160" s="419" t="str">
        <f>IFERROR(VLOOKUP(AE158,'P1'!$B:$AP,31,FALSE),"")</f>
        <v/>
      </c>
      <c r="AF160" s="419" t="str">
        <f>IFERROR(VLOOKUP(AF158,'P1'!$B:$AP,31,FALSE),"")</f>
        <v/>
      </c>
      <c r="AG160" s="419" t="str">
        <f>IFERROR(VLOOKUP(AG158,'P1'!$B:$AP,31,FALSE),"")</f>
        <v/>
      </c>
      <c r="AH160" s="419" t="str">
        <f>IFERROR(VLOOKUP(AH158,'P1'!$B:$AP,31,FALSE),"")</f>
        <v/>
      </c>
      <c r="AI160" s="419" t="str">
        <f>IFERROR(VLOOKUP(AI158,'P1'!$B:$AP,31,FALSE),"")</f>
        <v/>
      </c>
      <c r="AJ160" s="419" t="str">
        <f>IFERROR(VLOOKUP(AJ158,'P1'!$B:$AP,31,FALSE),"")</f>
        <v/>
      </c>
      <c r="AK160" s="419" t="str">
        <f>IFERROR(VLOOKUP(AK158,'P1'!$B:$AP,31,FALSE),"")</f>
        <v/>
      </c>
      <c r="AL160" s="419" t="str">
        <f>IFERROR(VLOOKUP(AL158,'P1'!$B:$AP,31,FALSE),"")</f>
        <v/>
      </c>
      <c r="AM160" s="419" t="str">
        <f>IFERROR(VLOOKUP(AM158,'P1'!$B:$AP,31,FALSE),"")</f>
        <v/>
      </c>
      <c r="AN160" s="644"/>
      <c r="AO160" s="622"/>
      <c r="AP160" s="649"/>
      <c r="AQ160" s="650"/>
      <c r="AR160" s="622"/>
      <c r="AS160" s="622"/>
      <c r="AT160" s="623"/>
      <c r="AU160" s="420"/>
      <c r="AV160" s="420"/>
      <c r="AX160" s="420"/>
      <c r="AY160" s="420"/>
    </row>
    <row r="161" spans="1:51" s="393" customFormat="1" ht="12" customHeight="1">
      <c r="A161" s="624">
        <v>47</v>
      </c>
      <c r="B161" s="627"/>
      <c r="C161" s="630"/>
      <c r="D161" s="633" t="s">
        <v>463</v>
      </c>
      <c r="E161" s="410"/>
      <c r="F161" s="636"/>
      <c r="G161" s="637"/>
      <c r="H161" s="411" t="s">
        <v>464</v>
      </c>
      <c r="I161" s="412"/>
      <c r="J161" s="412"/>
      <c r="K161" s="412"/>
      <c r="L161" s="412"/>
      <c r="M161" s="412"/>
      <c r="N161" s="412"/>
      <c r="O161" s="412"/>
      <c r="P161" s="412"/>
      <c r="Q161" s="412"/>
      <c r="R161" s="412"/>
      <c r="S161" s="412"/>
      <c r="T161" s="412"/>
      <c r="U161" s="412"/>
      <c r="V161" s="412"/>
      <c r="W161" s="412"/>
      <c r="X161" s="412"/>
      <c r="Y161" s="412"/>
      <c r="Z161" s="412"/>
      <c r="AA161" s="412"/>
      <c r="AB161" s="412"/>
      <c r="AC161" s="412"/>
      <c r="AD161" s="412"/>
      <c r="AE161" s="412"/>
      <c r="AF161" s="412"/>
      <c r="AG161" s="412"/>
      <c r="AH161" s="412"/>
      <c r="AI161" s="412"/>
      <c r="AJ161" s="412"/>
      <c r="AK161" s="412"/>
      <c r="AL161" s="412"/>
      <c r="AM161" s="412"/>
      <c r="AN161" s="642">
        <f t="shared" ref="AN161" si="178">IF(LEFT($AN$1,6)="共同生活援助",SUM(I162:AM162),SUM(I162:AM163))</f>
        <v>0</v>
      </c>
      <c r="AO161" s="620">
        <f>IF($AN$3="４週",AN161/4,AN161/(DAY(EOMONTH($I$21,0))/7))</f>
        <v>0</v>
      </c>
      <c r="AP161" s="645"/>
      <c r="AQ161" s="646"/>
      <c r="AR161" s="620" t="str">
        <f t="shared" ref="AR161" si="179">IF($AN$3="４週",AU162,AV162)</f>
        <v/>
      </c>
      <c r="AS161" s="620"/>
      <c r="AT161" s="623"/>
      <c r="AU161" s="413" t="s">
        <v>465</v>
      </c>
      <c r="AV161" s="413" t="s">
        <v>466</v>
      </c>
      <c r="AX161" s="413" t="s">
        <v>467</v>
      </c>
      <c r="AY161" s="413" t="s">
        <v>468</v>
      </c>
    </row>
    <row r="162" spans="1:51" s="393" customFormat="1" ht="12" customHeight="1">
      <c r="A162" s="625"/>
      <c r="B162" s="628"/>
      <c r="C162" s="631"/>
      <c r="D162" s="634"/>
      <c r="E162" s="414"/>
      <c r="F162" s="638"/>
      <c r="G162" s="639"/>
      <c r="H162" s="415" t="s">
        <v>469</v>
      </c>
      <c r="I162" s="419" t="str">
        <f>IFERROR(VLOOKUP(I161,'P1'!$B:$AP,41,FALSE),"")</f>
        <v/>
      </c>
      <c r="J162" s="419" t="str">
        <f>IFERROR(VLOOKUP(J161,'P1'!$B:$AP,41,FALSE),"")</f>
        <v/>
      </c>
      <c r="K162" s="419" t="str">
        <f>IFERROR(VLOOKUP(K161,'P1'!$B:$AP,41,FALSE),"")</f>
        <v/>
      </c>
      <c r="L162" s="419" t="str">
        <f>IFERROR(VLOOKUP(L161,'P1'!$B:$AP,41,FALSE),"")</f>
        <v/>
      </c>
      <c r="M162" s="419" t="str">
        <f>IFERROR(VLOOKUP(M161,'P1'!$B:$AP,41,FALSE),"")</f>
        <v/>
      </c>
      <c r="N162" s="419" t="str">
        <f>IFERROR(VLOOKUP(N161,'P1'!$B:$AP,41,FALSE),"")</f>
        <v/>
      </c>
      <c r="O162" s="419" t="str">
        <f>IFERROR(VLOOKUP(O161,'P1'!$B:$AP,41,FALSE),"")</f>
        <v/>
      </c>
      <c r="P162" s="419" t="str">
        <f>IFERROR(VLOOKUP(P161,'P1'!$B:$AP,41,FALSE),"")</f>
        <v/>
      </c>
      <c r="Q162" s="419" t="str">
        <f>IFERROR(VLOOKUP(Q161,'P1'!$B:$AP,41,FALSE),"")</f>
        <v/>
      </c>
      <c r="R162" s="419" t="str">
        <f>IFERROR(VLOOKUP(R161,'P1'!$B:$AP,41,FALSE),"")</f>
        <v/>
      </c>
      <c r="S162" s="419" t="str">
        <f>IFERROR(VLOOKUP(S161,'P1'!$B:$AP,41,FALSE),"")</f>
        <v/>
      </c>
      <c r="T162" s="419" t="str">
        <f>IFERROR(VLOOKUP(T161,'P1'!$B:$AP,41,FALSE),"")</f>
        <v/>
      </c>
      <c r="U162" s="419" t="str">
        <f>IFERROR(VLOOKUP(U161,'P1'!$B:$AP,41,FALSE),"")</f>
        <v/>
      </c>
      <c r="V162" s="419" t="str">
        <f>IFERROR(VLOOKUP(V161,'P1'!$B:$AP,41,FALSE),"")</f>
        <v/>
      </c>
      <c r="W162" s="419" t="str">
        <f>IFERROR(VLOOKUP(W161,'P1'!$B:$AP,41,FALSE),"")</f>
        <v/>
      </c>
      <c r="X162" s="419" t="str">
        <f>IFERROR(VLOOKUP(X161,'P1'!$B:$AP,41,FALSE),"")</f>
        <v/>
      </c>
      <c r="Y162" s="419" t="str">
        <f>IFERROR(VLOOKUP(Y161,'P1'!$B:$AP,41,FALSE),"")</f>
        <v/>
      </c>
      <c r="Z162" s="419" t="str">
        <f>IFERROR(VLOOKUP(Z161,'P1'!$B:$AP,41,FALSE),"")</f>
        <v/>
      </c>
      <c r="AA162" s="419" t="str">
        <f>IFERROR(VLOOKUP(AA161,'P1'!$B:$AP,41,FALSE),"")</f>
        <v/>
      </c>
      <c r="AB162" s="419" t="str">
        <f>IFERROR(VLOOKUP(AB161,'P1'!$B:$AP,41,FALSE),"")</f>
        <v/>
      </c>
      <c r="AC162" s="419" t="str">
        <f>IFERROR(VLOOKUP(AC161,'P1'!$B:$AP,41,FALSE),"")</f>
        <v/>
      </c>
      <c r="AD162" s="419" t="str">
        <f>IFERROR(VLOOKUP(AD161,'P1'!$B:$AP,41,FALSE),"")</f>
        <v/>
      </c>
      <c r="AE162" s="419" t="str">
        <f>IFERROR(VLOOKUP(AE161,'P1'!$B:$AP,41,FALSE),"")</f>
        <v/>
      </c>
      <c r="AF162" s="419" t="str">
        <f>IFERROR(VLOOKUP(AF161,'P1'!$B:$AP,41,FALSE),"")</f>
        <v/>
      </c>
      <c r="AG162" s="419" t="str">
        <f>IFERROR(VLOOKUP(AG161,'P1'!$B:$AP,41,FALSE),"")</f>
        <v/>
      </c>
      <c r="AH162" s="419" t="str">
        <f>IFERROR(VLOOKUP(AH161,'P1'!$B:$AP,41,FALSE),"")</f>
        <v/>
      </c>
      <c r="AI162" s="419" t="str">
        <f>IFERROR(VLOOKUP(AI161,'P1'!$B:$AP,41,FALSE),"")</f>
        <v/>
      </c>
      <c r="AJ162" s="419" t="str">
        <f>IFERROR(VLOOKUP(AJ161,'P1'!$B:$AP,41,FALSE),"")</f>
        <v/>
      </c>
      <c r="AK162" s="419" t="str">
        <f>IFERROR(VLOOKUP(AK161,'P1'!$B:$AP,41,FALSE),"")</f>
        <v/>
      </c>
      <c r="AL162" s="419" t="str">
        <f>IFERROR(VLOOKUP(AL161,'P1'!$B:$AP,41,FALSE),"")</f>
        <v/>
      </c>
      <c r="AM162" s="419" t="str">
        <f>IFERROR(VLOOKUP(AM161,'P1'!$B:$AP,41,FALSE),"")</f>
        <v/>
      </c>
      <c r="AN162" s="643"/>
      <c r="AO162" s="621"/>
      <c r="AP162" s="647"/>
      <c r="AQ162" s="648"/>
      <c r="AR162" s="621"/>
      <c r="AS162" s="621"/>
      <c r="AT162" s="623"/>
      <c r="AU162" s="417" t="str">
        <f t="shared" ref="AU162" si="180">IFERROR(IF($D161="□",($AO161/$AK$6),($AO161/$AK$8)),"")</f>
        <v/>
      </c>
      <c r="AV162" s="417" t="str">
        <f t="shared" ref="AV162" si="181">IFERROR(IF($D161="□",($AN161/$AO$6),($AN161/$AO$8)),"")</f>
        <v/>
      </c>
      <c r="AX162" s="417" t="s">
        <v>623</v>
      </c>
      <c r="AY162" s="417" t="s">
        <v>623</v>
      </c>
    </row>
    <row r="163" spans="1:51" s="393" customFormat="1" ht="12" customHeight="1">
      <c r="A163" s="626"/>
      <c r="B163" s="629"/>
      <c r="C163" s="632"/>
      <c r="D163" s="635"/>
      <c r="E163" s="414"/>
      <c r="F163" s="640"/>
      <c r="G163" s="641"/>
      <c r="H163" s="418" t="s">
        <v>470</v>
      </c>
      <c r="I163" s="419" t="str">
        <f>IFERROR(VLOOKUP(I161,'P1'!$B:$AP,31,FALSE),"")</f>
        <v/>
      </c>
      <c r="J163" s="419" t="str">
        <f>IFERROR(VLOOKUP(J161,'P1'!$B:$AP,31,FALSE),"")</f>
        <v/>
      </c>
      <c r="K163" s="419" t="str">
        <f>IFERROR(VLOOKUP(K161,'P1'!$B:$AP,31,FALSE),"")</f>
        <v/>
      </c>
      <c r="L163" s="419" t="str">
        <f>IFERROR(VLOOKUP(L161,'P1'!$B:$AP,31,FALSE),"")</f>
        <v/>
      </c>
      <c r="M163" s="419" t="str">
        <f>IFERROR(VLOOKUP(M161,'P1'!$B:$AP,31,FALSE),"")</f>
        <v/>
      </c>
      <c r="N163" s="419" t="str">
        <f>IFERROR(VLOOKUP(N161,'P1'!$B:$AP,31,FALSE),"")</f>
        <v/>
      </c>
      <c r="O163" s="419" t="str">
        <f>IFERROR(VLOOKUP(O161,'P1'!$B:$AP,31,FALSE),"")</f>
        <v/>
      </c>
      <c r="P163" s="419" t="str">
        <f>IFERROR(VLOOKUP(P161,'P1'!$B:$AP,31,FALSE),"")</f>
        <v/>
      </c>
      <c r="Q163" s="419" t="str">
        <f>IFERROR(VLOOKUP(Q161,'P1'!$B:$AP,31,FALSE),"")</f>
        <v/>
      </c>
      <c r="R163" s="419" t="str">
        <f>IFERROR(VLOOKUP(R161,'P1'!$B:$AP,31,FALSE),"")</f>
        <v/>
      </c>
      <c r="S163" s="419" t="str">
        <f>IFERROR(VLOOKUP(S161,'P1'!$B:$AP,31,FALSE),"")</f>
        <v/>
      </c>
      <c r="T163" s="419" t="str">
        <f>IFERROR(VLOOKUP(T161,'P1'!$B:$AP,31,FALSE),"")</f>
        <v/>
      </c>
      <c r="U163" s="419" t="str">
        <f>IFERROR(VLOOKUP(U161,'P1'!$B:$AP,31,FALSE),"")</f>
        <v/>
      </c>
      <c r="V163" s="419" t="str">
        <f>IFERROR(VLOOKUP(V161,'P1'!$B:$AP,31,FALSE),"")</f>
        <v/>
      </c>
      <c r="W163" s="419" t="str">
        <f>IFERROR(VLOOKUP(W161,'P1'!$B:$AP,31,FALSE),"")</f>
        <v/>
      </c>
      <c r="X163" s="419" t="str">
        <f>IFERROR(VLOOKUP(X161,'P1'!$B:$AP,31,FALSE),"")</f>
        <v/>
      </c>
      <c r="Y163" s="419" t="str">
        <f>IFERROR(VLOOKUP(Y161,'P1'!$B:$AP,31,FALSE),"")</f>
        <v/>
      </c>
      <c r="Z163" s="419" t="str">
        <f>IFERROR(VLOOKUP(Z161,'P1'!$B:$AP,31,FALSE),"")</f>
        <v/>
      </c>
      <c r="AA163" s="419" t="str">
        <f>IFERROR(VLOOKUP(AA161,'P1'!$B:$AP,31,FALSE),"")</f>
        <v/>
      </c>
      <c r="AB163" s="419" t="str">
        <f>IFERROR(VLOOKUP(AB161,'P1'!$B:$AP,31,FALSE),"")</f>
        <v/>
      </c>
      <c r="AC163" s="419" t="str">
        <f>IFERROR(VLOOKUP(AC161,'P1'!$B:$AP,31,FALSE),"")</f>
        <v/>
      </c>
      <c r="AD163" s="419" t="str">
        <f>IFERROR(VLOOKUP(AD161,'P1'!$B:$AP,31,FALSE),"")</f>
        <v/>
      </c>
      <c r="AE163" s="419" t="str">
        <f>IFERROR(VLOOKUP(AE161,'P1'!$B:$AP,31,FALSE),"")</f>
        <v/>
      </c>
      <c r="AF163" s="419" t="str">
        <f>IFERROR(VLOOKUP(AF161,'P1'!$B:$AP,31,FALSE),"")</f>
        <v/>
      </c>
      <c r="AG163" s="419" t="str">
        <f>IFERROR(VLOOKUP(AG161,'P1'!$B:$AP,31,FALSE),"")</f>
        <v/>
      </c>
      <c r="AH163" s="419" t="str">
        <f>IFERROR(VLOOKUP(AH161,'P1'!$B:$AP,31,FALSE),"")</f>
        <v/>
      </c>
      <c r="AI163" s="419" t="str">
        <f>IFERROR(VLOOKUP(AI161,'P1'!$B:$AP,31,FALSE),"")</f>
        <v/>
      </c>
      <c r="AJ163" s="419" t="str">
        <f>IFERROR(VLOOKUP(AJ161,'P1'!$B:$AP,31,FALSE),"")</f>
        <v/>
      </c>
      <c r="AK163" s="419" t="str">
        <f>IFERROR(VLOOKUP(AK161,'P1'!$B:$AP,31,FALSE),"")</f>
        <v/>
      </c>
      <c r="AL163" s="419" t="str">
        <f>IFERROR(VLOOKUP(AL161,'P1'!$B:$AP,31,FALSE),"")</f>
        <v/>
      </c>
      <c r="AM163" s="419" t="str">
        <f>IFERROR(VLOOKUP(AM161,'P1'!$B:$AP,31,FALSE),"")</f>
        <v/>
      </c>
      <c r="AN163" s="644"/>
      <c r="AO163" s="622"/>
      <c r="AP163" s="649"/>
      <c r="AQ163" s="650"/>
      <c r="AR163" s="622"/>
      <c r="AS163" s="622"/>
      <c r="AT163" s="623"/>
      <c r="AU163" s="420"/>
      <c r="AV163" s="420"/>
      <c r="AX163" s="420"/>
      <c r="AY163" s="420"/>
    </row>
    <row r="164" spans="1:51" s="393" customFormat="1" ht="12" customHeight="1">
      <c r="A164" s="624">
        <v>48</v>
      </c>
      <c r="B164" s="627"/>
      <c r="C164" s="661"/>
      <c r="D164" s="633" t="s">
        <v>463</v>
      </c>
      <c r="E164" s="410"/>
      <c r="F164" s="636"/>
      <c r="G164" s="637"/>
      <c r="H164" s="411" t="s">
        <v>464</v>
      </c>
      <c r="I164" s="412"/>
      <c r="J164" s="412"/>
      <c r="K164" s="412"/>
      <c r="L164" s="412"/>
      <c r="M164" s="412"/>
      <c r="N164" s="412"/>
      <c r="O164" s="412"/>
      <c r="P164" s="412"/>
      <c r="Q164" s="412"/>
      <c r="R164" s="412"/>
      <c r="S164" s="412"/>
      <c r="T164" s="412"/>
      <c r="U164" s="412"/>
      <c r="V164" s="412"/>
      <c r="W164" s="412"/>
      <c r="X164" s="412"/>
      <c r="Y164" s="412"/>
      <c r="Z164" s="412"/>
      <c r="AA164" s="412"/>
      <c r="AB164" s="412"/>
      <c r="AC164" s="412"/>
      <c r="AD164" s="412"/>
      <c r="AE164" s="412"/>
      <c r="AF164" s="412"/>
      <c r="AG164" s="412"/>
      <c r="AH164" s="412"/>
      <c r="AI164" s="412"/>
      <c r="AJ164" s="412"/>
      <c r="AK164" s="412"/>
      <c r="AL164" s="412"/>
      <c r="AM164" s="412"/>
      <c r="AN164" s="642">
        <f t="shared" ref="AN164" si="182">IF(LEFT($AN$1,6)="共同生活援助",SUM(I165:AM165),SUM(I165:AM166))</f>
        <v>0</v>
      </c>
      <c r="AO164" s="620">
        <f>IF($AN$3="４週",AN164/4,AN164/(DAY(EOMONTH($I$21,0))/7))</f>
        <v>0</v>
      </c>
      <c r="AP164" s="645"/>
      <c r="AQ164" s="646"/>
      <c r="AR164" s="620" t="str">
        <f t="shared" ref="AR164" si="183">IF($AN$3="４週",AU165,AV165)</f>
        <v/>
      </c>
      <c r="AS164" s="620"/>
      <c r="AT164" s="623"/>
      <c r="AU164" s="413" t="s">
        <v>465</v>
      </c>
      <c r="AV164" s="413" t="s">
        <v>466</v>
      </c>
      <c r="AX164" s="413" t="s">
        <v>467</v>
      </c>
      <c r="AY164" s="413" t="s">
        <v>468</v>
      </c>
    </row>
    <row r="165" spans="1:51" s="393" customFormat="1" ht="12" customHeight="1">
      <c r="A165" s="625"/>
      <c r="B165" s="628"/>
      <c r="C165" s="662"/>
      <c r="D165" s="634"/>
      <c r="E165" s="414"/>
      <c r="F165" s="638"/>
      <c r="G165" s="639"/>
      <c r="H165" s="415" t="s">
        <v>469</v>
      </c>
      <c r="I165" s="419" t="str">
        <f>IFERROR(VLOOKUP(I164,'P1'!$B:$AP,41,FALSE),"")</f>
        <v/>
      </c>
      <c r="J165" s="419" t="str">
        <f>IFERROR(VLOOKUP(J164,'P1'!$B:$AP,41,FALSE),"")</f>
        <v/>
      </c>
      <c r="K165" s="419" t="str">
        <f>IFERROR(VLOOKUP(K164,'P1'!$B:$AP,41,FALSE),"")</f>
        <v/>
      </c>
      <c r="L165" s="419" t="str">
        <f>IFERROR(VLOOKUP(L164,'P1'!$B:$AP,41,FALSE),"")</f>
        <v/>
      </c>
      <c r="M165" s="419" t="str">
        <f>IFERROR(VLOOKUP(M164,'P1'!$B:$AP,41,FALSE),"")</f>
        <v/>
      </c>
      <c r="N165" s="419" t="str">
        <f>IFERROR(VLOOKUP(N164,'P1'!$B:$AP,41,FALSE),"")</f>
        <v/>
      </c>
      <c r="O165" s="419" t="str">
        <f>IFERROR(VLOOKUP(O164,'P1'!$B:$AP,41,FALSE),"")</f>
        <v/>
      </c>
      <c r="P165" s="419" t="str">
        <f>IFERROR(VLOOKUP(P164,'P1'!$B:$AP,41,FALSE),"")</f>
        <v/>
      </c>
      <c r="Q165" s="419" t="str">
        <f>IFERROR(VLOOKUP(Q164,'P1'!$B:$AP,41,FALSE),"")</f>
        <v/>
      </c>
      <c r="R165" s="419" t="str">
        <f>IFERROR(VLOOKUP(R164,'P1'!$B:$AP,41,FALSE),"")</f>
        <v/>
      </c>
      <c r="S165" s="419" t="str">
        <f>IFERROR(VLOOKUP(S164,'P1'!$B:$AP,41,FALSE),"")</f>
        <v/>
      </c>
      <c r="T165" s="419" t="str">
        <f>IFERROR(VLOOKUP(T164,'P1'!$B:$AP,41,FALSE),"")</f>
        <v/>
      </c>
      <c r="U165" s="419" t="str">
        <f>IFERROR(VLOOKUP(U164,'P1'!$B:$AP,41,FALSE),"")</f>
        <v/>
      </c>
      <c r="V165" s="419" t="str">
        <f>IFERROR(VLOOKUP(V164,'P1'!$B:$AP,41,FALSE),"")</f>
        <v/>
      </c>
      <c r="W165" s="419" t="str">
        <f>IFERROR(VLOOKUP(W164,'P1'!$B:$AP,41,FALSE),"")</f>
        <v/>
      </c>
      <c r="X165" s="419" t="str">
        <f>IFERROR(VLOOKUP(X164,'P1'!$B:$AP,41,FALSE),"")</f>
        <v/>
      </c>
      <c r="Y165" s="419" t="str">
        <f>IFERROR(VLOOKUP(Y164,'P1'!$B:$AP,41,FALSE),"")</f>
        <v/>
      </c>
      <c r="Z165" s="419" t="str">
        <f>IFERROR(VLOOKUP(Z164,'P1'!$B:$AP,41,FALSE),"")</f>
        <v/>
      </c>
      <c r="AA165" s="419" t="str">
        <f>IFERROR(VLOOKUP(AA164,'P1'!$B:$AP,41,FALSE),"")</f>
        <v/>
      </c>
      <c r="AB165" s="419" t="str">
        <f>IFERROR(VLOOKUP(AB164,'P1'!$B:$AP,41,FALSE),"")</f>
        <v/>
      </c>
      <c r="AC165" s="419" t="str">
        <f>IFERROR(VLOOKUP(AC164,'P1'!$B:$AP,41,FALSE),"")</f>
        <v/>
      </c>
      <c r="AD165" s="419" t="str">
        <f>IFERROR(VLOOKUP(AD164,'P1'!$B:$AP,41,FALSE),"")</f>
        <v/>
      </c>
      <c r="AE165" s="419" t="str">
        <f>IFERROR(VLOOKUP(AE164,'P1'!$B:$AP,41,FALSE),"")</f>
        <v/>
      </c>
      <c r="AF165" s="419" t="str">
        <f>IFERROR(VLOOKUP(AF164,'P1'!$B:$AP,41,FALSE),"")</f>
        <v/>
      </c>
      <c r="AG165" s="419" t="str">
        <f>IFERROR(VLOOKUP(AG164,'P1'!$B:$AP,41,FALSE),"")</f>
        <v/>
      </c>
      <c r="AH165" s="419" t="str">
        <f>IFERROR(VLOOKUP(AH164,'P1'!$B:$AP,41,FALSE),"")</f>
        <v/>
      </c>
      <c r="AI165" s="419" t="str">
        <f>IFERROR(VLOOKUP(AI164,'P1'!$B:$AP,41,FALSE),"")</f>
        <v/>
      </c>
      <c r="AJ165" s="419" t="str">
        <f>IFERROR(VLOOKUP(AJ164,'P1'!$B:$AP,41,FALSE),"")</f>
        <v/>
      </c>
      <c r="AK165" s="419" t="str">
        <f>IFERROR(VLOOKUP(AK164,'P1'!$B:$AP,41,FALSE),"")</f>
        <v/>
      </c>
      <c r="AL165" s="419" t="str">
        <f>IFERROR(VLOOKUP(AL164,'P1'!$B:$AP,41,FALSE),"")</f>
        <v/>
      </c>
      <c r="AM165" s="419" t="str">
        <f>IFERROR(VLOOKUP(AM164,'P1'!$B:$AP,41,FALSE),"")</f>
        <v/>
      </c>
      <c r="AN165" s="643"/>
      <c r="AO165" s="621"/>
      <c r="AP165" s="647"/>
      <c r="AQ165" s="648"/>
      <c r="AR165" s="621"/>
      <c r="AS165" s="621"/>
      <c r="AT165" s="623"/>
      <c r="AU165" s="417" t="str">
        <f t="shared" ref="AU165" si="184">IFERROR(IF($D164="□",($AO164/$AK$6),($AO164/$AK$8)),"")</f>
        <v/>
      </c>
      <c r="AV165" s="417" t="str">
        <f t="shared" ref="AV165" si="185">IFERROR(IF($D164="□",($AN164/$AO$6),($AN164/$AO$8)),"")</f>
        <v/>
      </c>
      <c r="AX165" s="417" t="s">
        <v>623</v>
      </c>
      <c r="AY165" s="417" t="s">
        <v>623</v>
      </c>
    </row>
    <row r="166" spans="1:51" s="393" customFormat="1" ht="12" customHeight="1">
      <c r="A166" s="626"/>
      <c r="B166" s="629"/>
      <c r="C166" s="663"/>
      <c r="D166" s="635"/>
      <c r="E166" s="414"/>
      <c r="F166" s="640"/>
      <c r="G166" s="641"/>
      <c r="H166" s="418" t="s">
        <v>470</v>
      </c>
      <c r="I166" s="419" t="str">
        <f>IFERROR(VLOOKUP(I164,'P1'!$B:$AP,31,FALSE),"")</f>
        <v/>
      </c>
      <c r="J166" s="419" t="str">
        <f>IFERROR(VLOOKUP(J164,'P1'!$B:$AP,31,FALSE),"")</f>
        <v/>
      </c>
      <c r="K166" s="419" t="str">
        <f>IFERROR(VLOOKUP(K164,'P1'!$B:$AP,31,FALSE),"")</f>
        <v/>
      </c>
      <c r="L166" s="419" t="str">
        <f>IFERROR(VLOOKUP(L164,'P1'!$B:$AP,31,FALSE),"")</f>
        <v/>
      </c>
      <c r="M166" s="419" t="str">
        <f>IFERROR(VLOOKUP(M164,'P1'!$B:$AP,31,FALSE),"")</f>
        <v/>
      </c>
      <c r="N166" s="419" t="str">
        <f>IFERROR(VLOOKUP(N164,'P1'!$B:$AP,31,FALSE),"")</f>
        <v/>
      </c>
      <c r="O166" s="419" t="str">
        <f>IFERROR(VLOOKUP(O164,'P1'!$B:$AP,31,FALSE),"")</f>
        <v/>
      </c>
      <c r="P166" s="419" t="str">
        <f>IFERROR(VLOOKUP(P164,'P1'!$B:$AP,31,FALSE),"")</f>
        <v/>
      </c>
      <c r="Q166" s="419" t="str">
        <f>IFERROR(VLOOKUP(Q164,'P1'!$B:$AP,31,FALSE),"")</f>
        <v/>
      </c>
      <c r="R166" s="419" t="str">
        <f>IFERROR(VLOOKUP(R164,'P1'!$B:$AP,31,FALSE),"")</f>
        <v/>
      </c>
      <c r="S166" s="419" t="str">
        <f>IFERROR(VLOOKUP(S164,'P1'!$B:$AP,31,FALSE),"")</f>
        <v/>
      </c>
      <c r="T166" s="419" t="str">
        <f>IFERROR(VLOOKUP(T164,'P1'!$B:$AP,31,FALSE),"")</f>
        <v/>
      </c>
      <c r="U166" s="419" t="str">
        <f>IFERROR(VLOOKUP(U164,'P1'!$B:$AP,31,FALSE),"")</f>
        <v/>
      </c>
      <c r="V166" s="419" t="str">
        <f>IFERROR(VLOOKUP(V164,'P1'!$B:$AP,31,FALSE),"")</f>
        <v/>
      </c>
      <c r="W166" s="419" t="str">
        <f>IFERROR(VLOOKUP(W164,'P1'!$B:$AP,31,FALSE),"")</f>
        <v/>
      </c>
      <c r="X166" s="419" t="str">
        <f>IFERROR(VLOOKUP(X164,'P1'!$B:$AP,31,FALSE),"")</f>
        <v/>
      </c>
      <c r="Y166" s="419" t="str">
        <f>IFERROR(VLOOKUP(Y164,'P1'!$B:$AP,31,FALSE),"")</f>
        <v/>
      </c>
      <c r="Z166" s="419" t="str">
        <f>IFERROR(VLOOKUP(Z164,'P1'!$B:$AP,31,FALSE),"")</f>
        <v/>
      </c>
      <c r="AA166" s="419" t="str">
        <f>IFERROR(VLOOKUP(AA164,'P1'!$B:$AP,31,FALSE),"")</f>
        <v/>
      </c>
      <c r="AB166" s="419" t="str">
        <f>IFERROR(VLOOKUP(AB164,'P1'!$B:$AP,31,FALSE),"")</f>
        <v/>
      </c>
      <c r="AC166" s="419" t="str">
        <f>IFERROR(VLOOKUP(AC164,'P1'!$B:$AP,31,FALSE),"")</f>
        <v/>
      </c>
      <c r="AD166" s="419" t="str">
        <f>IFERROR(VLOOKUP(AD164,'P1'!$B:$AP,31,FALSE),"")</f>
        <v/>
      </c>
      <c r="AE166" s="419" t="str">
        <f>IFERROR(VLOOKUP(AE164,'P1'!$B:$AP,31,FALSE),"")</f>
        <v/>
      </c>
      <c r="AF166" s="419" t="str">
        <f>IFERROR(VLOOKUP(AF164,'P1'!$B:$AP,31,FALSE),"")</f>
        <v/>
      </c>
      <c r="AG166" s="419" t="str">
        <f>IFERROR(VLOOKUP(AG164,'P1'!$B:$AP,31,FALSE),"")</f>
        <v/>
      </c>
      <c r="AH166" s="419" t="str">
        <f>IFERROR(VLOOKUP(AH164,'P1'!$B:$AP,31,FALSE),"")</f>
        <v/>
      </c>
      <c r="AI166" s="419" t="str">
        <f>IFERROR(VLOOKUP(AI164,'P1'!$B:$AP,31,FALSE),"")</f>
        <v/>
      </c>
      <c r="AJ166" s="419" t="str">
        <f>IFERROR(VLOOKUP(AJ164,'P1'!$B:$AP,31,FALSE),"")</f>
        <v/>
      </c>
      <c r="AK166" s="419" t="str">
        <f>IFERROR(VLOOKUP(AK164,'P1'!$B:$AP,31,FALSE),"")</f>
        <v/>
      </c>
      <c r="AL166" s="419" t="str">
        <f>IFERROR(VLOOKUP(AL164,'P1'!$B:$AP,31,FALSE),"")</f>
        <v/>
      </c>
      <c r="AM166" s="419" t="str">
        <f>IFERROR(VLOOKUP(AM164,'P1'!$B:$AP,31,FALSE),"")</f>
        <v/>
      </c>
      <c r="AN166" s="644"/>
      <c r="AO166" s="622"/>
      <c r="AP166" s="649"/>
      <c r="AQ166" s="650"/>
      <c r="AR166" s="622"/>
      <c r="AS166" s="622"/>
      <c r="AT166" s="623"/>
      <c r="AU166" s="420"/>
      <c r="AV166" s="420"/>
      <c r="AX166" s="420"/>
      <c r="AY166" s="420"/>
    </row>
    <row r="167" spans="1:51" s="393" customFormat="1" ht="12" customHeight="1">
      <c r="A167" s="624">
        <v>49</v>
      </c>
      <c r="B167" s="627"/>
      <c r="C167" s="630"/>
      <c r="D167" s="633" t="s">
        <v>463</v>
      </c>
      <c r="E167" s="410"/>
      <c r="F167" s="636"/>
      <c r="G167" s="637"/>
      <c r="H167" s="411" t="s">
        <v>464</v>
      </c>
      <c r="I167" s="412"/>
      <c r="J167" s="412"/>
      <c r="K167" s="412"/>
      <c r="L167" s="412"/>
      <c r="M167" s="412"/>
      <c r="N167" s="412"/>
      <c r="O167" s="412"/>
      <c r="P167" s="412"/>
      <c r="Q167" s="412"/>
      <c r="R167" s="412"/>
      <c r="S167" s="412"/>
      <c r="T167" s="412"/>
      <c r="U167" s="412"/>
      <c r="V167" s="412"/>
      <c r="W167" s="412"/>
      <c r="X167" s="412"/>
      <c r="Y167" s="412"/>
      <c r="Z167" s="412"/>
      <c r="AA167" s="412"/>
      <c r="AB167" s="412"/>
      <c r="AC167" s="412"/>
      <c r="AD167" s="412"/>
      <c r="AE167" s="412"/>
      <c r="AF167" s="412"/>
      <c r="AG167" s="412"/>
      <c r="AH167" s="412"/>
      <c r="AI167" s="412"/>
      <c r="AJ167" s="412"/>
      <c r="AK167" s="412"/>
      <c r="AL167" s="412"/>
      <c r="AM167" s="412"/>
      <c r="AN167" s="642">
        <f t="shared" ref="AN167" si="186">IF(LEFT($AN$1,6)="共同生活援助",SUM(I168:AM168),SUM(I168:AM169))</f>
        <v>0</v>
      </c>
      <c r="AO167" s="620">
        <f>IF($AN$3="４週",AN167/4,AN167/(DAY(EOMONTH($I$21,0))/7))</f>
        <v>0</v>
      </c>
      <c r="AP167" s="645"/>
      <c r="AQ167" s="646"/>
      <c r="AR167" s="620" t="str">
        <f t="shared" ref="AR167" si="187">IF($AN$3="４週",AU168,AV168)</f>
        <v/>
      </c>
      <c r="AS167" s="620"/>
      <c r="AT167" s="623"/>
      <c r="AU167" s="413" t="s">
        <v>465</v>
      </c>
      <c r="AV167" s="413" t="s">
        <v>466</v>
      </c>
      <c r="AX167" s="413" t="s">
        <v>467</v>
      </c>
      <c r="AY167" s="413" t="s">
        <v>468</v>
      </c>
    </row>
    <row r="168" spans="1:51" s="393" customFormat="1" ht="12" customHeight="1">
      <c r="A168" s="625"/>
      <c r="B168" s="628"/>
      <c r="C168" s="631"/>
      <c r="D168" s="634"/>
      <c r="E168" s="414"/>
      <c r="F168" s="638"/>
      <c r="G168" s="639"/>
      <c r="H168" s="415" t="s">
        <v>469</v>
      </c>
      <c r="I168" s="419" t="str">
        <f>IFERROR(VLOOKUP(I167,'P1'!$B:$AP,41,FALSE),"")</f>
        <v/>
      </c>
      <c r="J168" s="419" t="str">
        <f>IFERROR(VLOOKUP(J167,'P1'!$B:$AP,41,FALSE),"")</f>
        <v/>
      </c>
      <c r="K168" s="419" t="str">
        <f>IFERROR(VLOOKUP(K167,'P1'!$B:$AP,41,FALSE),"")</f>
        <v/>
      </c>
      <c r="L168" s="419" t="str">
        <f>IFERROR(VLOOKUP(L167,'P1'!$B:$AP,41,FALSE),"")</f>
        <v/>
      </c>
      <c r="M168" s="419" t="str">
        <f>IFERROR(VLOOKUP(M167,'P1'!$B:$AP,41,FALSE),"")</f>
        <v/>
      </c>
      <c r="N168" s="419" t="str">
        <f>IFERROR(VLOOKUP(N167,'P1'!$B:$AP,41,FALSE),"")</f>
        <v/>
      </c>
      <c r="O168" s="419" t="str">
        <f>IFERROR(VLOOKUP(O167,'P1'!$B:$AP,41,FALSE),"")</f>
        <v/>
      </c>
      <c r="P168" s="419" t="str">
        <f>IFERROR(VLOOKUP(P167,'P1'!$B:$AP,41,FALSE),"")</f>
        <v/>
      </c>
      <c r="Q168" s="419" t="str">
        <f>IFERROR(VLOOKUP(Q167,'P1'!$B:$AP,41,FALSE),"")</f>
        <v/>
      </c>
      <c r="R168" s="419" t="str">
        <f>IFERROR(VLOOKUP(R167,'P1'!$B:$AP,41,FALSE),"")</f>
        <v/>
      </c>
      <c r="S168" s="419" t="str">
        <f>IFERROR(VLOOKUP(S167,'P1'!$B:$AP,41,FALSE),"")</f>
        <v/>
      </c>
      <c r="T168" s="419" t="str">
        <f>IFERROR(VLOOKUP(T167,'P1'!$B:$AP,41,FALSE),"")</f>
        <v/>
      </c>
      <c r="U168" s="419" t="str">
        <f>IFERROR(VLOOKUP(U167,'P1'!$B:$AP,41,FALSE),"")</f>
        <v/>
      </c>
      <c r="V168" s="419" t="str">
        <f>IFERROR(VLOOKUP(V167,'P1'!$B:$AP,41,FALSE),"")</f>
        <v/>
      </c>
      <c r="W168" s="419" t="str">
        <f>IFERROR(VLOOKUP(W167,'P1'!$B:$AP,41,FALSE),"")</f>
        <v/>
      </c>
      <c r="X168" s="419" t="str">
        <f>IFERROR(VLOOKUP(X167,'P1'!$B:$AP,41,FALSE),"")</f>
        <v/>
      </c>
      <c r="Y168" s="419" t="str">
        <f>IFERROR(VLOOKUP(Y167,'P1'!$B:$AP,41,FALSE),"")</f>
        <v/>
      </c>
      <c r="Z168" s="419" t="str">
        <f>IFERROR(VLOOKUP(Z167,'P1'!$B:$AP,41,FALSE),"")</f>
        <v/>
      </c>
      <c r="AA168" s="419" t="str">
        <f>IFERROR(VLOOKUP(AA167,'P1'!$B:$AP,41,FALSE),"")</f>
        <v/>
      </c>
      <c r="AB168" s="419" t="str">
        <f>IFERROR(VLOOKUP(AB167,'P1'!$B:$AP,41,FALSE),"")</f>
        <v/>
      </c>
      <c r="AC168" s="419" t="str">
        <f>IFERROR(VLOOKUP(AC167,'P1'!$B:$AP,41,FALSE),"")</f>
        <v/>
      </c>
      <c r="AD168" s="419" t="str">
        <f>IFERROR(VLOOKUP(AD167,'P1'!$B:$AP,41,FALSE),"")</f>
        <v/>
      </c>
      <c r="AE168" s="419" t="str">
        <f>IFERROR(VLOOKUP(AE167,'P1'!$B:$AP,41,FALSE),"")</f>
        <v/>
      </c>
      <c r="AF168" s="419" t="str">
        <f>IFERROR(VLOOKUP(AF167,'P1'!$B:$AP,41,FALSE),"")</f>
        <v/>
      </c>
      <c r="AG168" s="419" t="str">
        <f>IFERROR(VLOOKUP(AG167,'P1'!$B:$AP,41,FALSE),"")</f>
        <v/>
      </c>
      <c r="AH168" s="419" t="str">
        <f>IFERROR(VLOOKUP(AH167,'P1'!$B:$AP,41,FALSE),"")</f>
        <v/>
      </c>
      <c r="AI168" s="419" t="str">
        <f>IFERROR(VLOOKUP(AI167,'P1'!$B:$AP,41,FALSE),"")</f>
        <v/>
      </c>
      <c r="AJ168" s="419" t="str">
        <f>IFERROR(VLOOKUP(AJ167,'P1'!$B:$AP,41,FALSE),"")</f>
        <v/>
      </c>
      <c r="AK168" s="419" t="str">
        <f>IFERROR(VLOOKUP(AK167,'P1'!$B:$AP,41,FALSE),"")</f>
        <v/>
      </c>
      <c r="AL168" s="419" t="str">
        <f>IFERROR(VLOOKUP(AL167,'P1'!$B:$AP,41,FALSE),"")</f>
        <v/>
      </c>
      <c r="AM168" s="419" t="str">
        <f>IFERROR(VLOOKUP(AM167,'P1'!$B:$AP,41,FALSE),"")</f>
        <v/>
      </c>
      <c r="AN168" s="643"/>
      <c r="AO168" s="621"/>
      <c r="AP168" s="647"/>
      <c r="AQ168" s="648"/>
      <c r="AR168" s="621"/>
      <c r="AS168" s="621"/>
      <c r="AT168" s="623"/>
      <c r="AU168" s="417" t="str">
        <f t="shared" ref="AU168" si="188">IFERROR(IF($D167="□",($AO167/$AK$6),($AO167/$AK$8)),"")</f>
        <v/>
      </c>
      <c r="AV168" s="417" t="str">
        <f t="shared" ref="AV168" si="189">IFERROR(IF($D167="□",($AN167/$AO$6),($AN167/$AO$8)),"")</f>
        <v/>
      </c>
      <c r="AX168" s="417" t="s">
        <v>623</v>
      </c>
      <c r="AY168" s="417" t="s">
        <v>623</v>
      </c>
    </row>
    <row r="169" spans="1:51" s="393" customFormat="1" ht="12" customHeight="1">
      <c r="A169" s="626"/>
      <c r="B169" s="629"/>
      <c r="C169" s="632"/>
      <c r="D169" s="635"/>
      <c r="E169" s="414"/>
      <c r="F169" s="640"/>
      <c r="G169" s="641"/>
      <c r="H169" s="418" t="s">
        <v>470</v>
      </c>
      <c r="I169" s="419" t="str">
        <f>IFERROR(VLOOKUP(I167,'P1'!$B:$AP,31,FALSE),"")</f>
        <v/>
      </c>
      <c r="J169" s="419" t="str">
        <f>IFERROR(VLOOKUP(J167,'P1'!$B:$AP,31,FALSE),"")</f>
        <v/>
      </c>
      <c r="K169" s="419" t="str">
        <f>IFERROR(VLOOKUP(K167,'P1'!$B:$AP,31,FALSE),"")</f>
        <v/>
      </c>
      <c r="L169" s="419" t="str">
        <f>IFERROR(VLOOKUP(L167,'P1'!$B:$AP,31,FALSE),"")</f>
        <v/>
      </c>
      <c r="M169" s="419" t="str">
        <f>IFERROR(VLOOKUP(M167,'P1'!$B:$AP,31,FALSE),"")</f>
        <v/>
      </c>
      <c r="N169" s="419" t="str">
        <f>IFERROR(VLOOKUP(N167,'P1'!$B:$AP,31,FALSE),"")</f>
        <v/>
      </c>
      <c r="O169" s="419" t="str">
        <f>IFERROR(VLOOKUP(O167,'P1'!$B:$AP,31,FALSE),"")</f>
        <v/>
      </c>
      <c r="P169" s="419" t="str">
        <f>IFERROR(VLOOKUP(P167,'P1'!$B:$AP,31,FALSE),"")</f>
        <v/>
      </c>
      <c r="Q169" s="419" t="str">
        <f>IFERROR(VLOOKUP(Q167,'P1'!$B:$AP,31,FALSE),"")</f>
        <v/>
      </c>
      <c r="R169" s="419" t="str">
        <f>IFERROR(VLOOKUP(R167,'P1'!$B:$AP,31,FALSE),"")</f>
        <v/>
      </c>
      <c r="S169" s="419" t="str">
        <f>IFERROR(VLOOKUP(S167,'P1'!$B:$AP,31,FALSE),"")</f>
        <v/>
      </c>
      <c r="T169" s="419" t="str">
        <f>IFERROR(VLOOKUP(T167,'P1'!$B:$AP,31,FALSE),"")</f>
        <v/>
      </c>
      <c r="U169" s="419" t="str">
        <f>IFERROR(VLOOKUP(U167,'P1'!$B:$AP,31,FALSE),"")</f>
        <v/>
      </c>
      <c r="V169" s="419" t="str">
        <f>IFERROR(VLOOKUP(V167,'P1'!$B:$AP,31,FALSE),"")</f>
        <v/>
      </c>
      <c r="W169" s="419" t="str">
        <f>IFERROR(VLOOKUP(W167,'P1'!$B:$AP,31,FALSE),"")</f>
        <v/>
      </c>
      <c r="X169" s="419" t="str">
        <f>IFERROR(VLOOKUP(X167,'P1'!$B:$AP,31,FALSE),"")</f>
        <v/>
      </c>
      <c r="Y169" s="419" t="str">
        <f>IFERROR(VLOOKUP(Y167,'P1'!$B:$AP,31,FALSE),"")</f>
        <v/>
      </c>
      <c r="Z169" s="419" t="str">
        <f>IFERROR(VLOOKUP(Z167,'P1'!$B:$AP,31,FALSE),"")</f>
        <v/>
      </c>
      <c r="AA169" s="419" t="str">
        <f>IFERROR(VLOOKUP(AA167,'P1'!$B:$AP,31,FALSE),"")</f>
        <v/>
      </c>
      <c r="AB169" s="419" t="str">
        <f>IFERROR(VLOOKUP(AB167,'P1'!$B:$AP,31,FALSE),"")</f>
        <v/>
      </c>
      <c r="AC169" s="419" t="str">
        <f>IFERROR(VLOOKUP(AC167,'P1'!$B:$AP,31,FALSE),"")</f>
        <v/>
      </c>
      <c r="AD169" s="419" t="str">
        <f>IFERROR(VLOOKUP(AD167,'P1'!$B:$AP,31,FALSE),"")</f>
        <v/>
      </c>
      <c r="AE169" s="419" t="str">
        <f>IFERROR(VLOOKUP(AE167,'P1'!$B:$AP,31,FALSE),"")</f>
        <v/>
      </c>
      <c r="AF169" s="419" t="str">
        <f>IFERROR(VLOOKUP(AF167,'P1'!$B:$AP,31,FALSE),"")</f>
        <v/>
      </c>
      <c r="AG169" s="419" t="str">
        <f>IFERROR(VLOOKUP(AG167,'P1'!$B:$AP,31,FALSE),"")</f>
        <v/>
      </c>
      <c r="AH169" s="419" t="str">
        <f>IFERROR(VLOOKUP(AH167,'P1'!$B:$AP,31,FALSE),"")</f>
        <v/>
      </c>
      <c r="AI169" s="419" t="str">
        <f>IFERROR(VLOOKUP(AI167,'P1'!$B:$AP,31,FALSE),"")</f>
        <v/>
      </c>
      <c r="AJ169" s="419" t="str">
        <f>IFERROR(VLOOKUP(AJ167,'P1'!$B:$AP,31,FALSE),"")</f>
        <v/>
      </c>
      <c r="AK169" s="419" t="str">
        <f>IFERROR(VLOOKUP(AK167,'P1'!$B:$AP,31,FALSE),"")</f>
        <v/>
      </c>
      <c r="AL169" s="419" t="str">
        <f>IFERROR(VLOOKUP(AL167,'P1'!$B:$AP,31,FALSE),"")</f>
        <v/>
      </c>
      <c r="AM169" s="419" t="str">
        <f>IFERROR(VLOOKUP(AM167,'P1'!$B:$AP,31,FALSE),"")</f>
        <v/>
      </c>
      <c r="AN169" s="644"/>
      <c r="AO169" s="622"/>
      <c r="AP169" s="649"/>
      <c r="AQ169" s="650"/>
      <c r="AR169" s="622"/>
      <c r="AS169" s="622"/>
      <c r="AT169" s="623"/>
      <c r="AU169" s="420"/>
      <c r="AV169" s="420"/>
      <c r="AX169" s="420"/>
      <c r="AY169" s="420"/>
    </row>
    <row r="170" spans="1:51" s="393" customFormat="1" ht="12" customHeight="1">
      <c r="A170" s="624">
        <v>50</v>
      </c>
      <c r="B170" s="627"/>
      <c r="C170" s="630"/>
      <c r="D170" s="633" t="s">
        <v>463</v>
      </c>
      <c r="E170" s="410"/>
      <c r="F170" s="636"/>
      <c r="G170" s="637"/>
      <c r="H170" s="411" t="s">
        <v>464</v>
      </c>
      <c r="I170" s="412"/>
      <c r="J170" s="412"/>
      <c r="K170" s="412"/>
      <c r="L170" s="412"/>
      <c r="M170" s="412"/>
      <c r="N170" s="412"/>
      <c r="O170" s="412"/>
      <c r="P170" s="412"/>
      <c r="Q170" s="412"/>
      <c r="R170" s="412"/>
      <c r="S170" s="412"/>
      <c r="T170" s="412"/>
      <c r="U170" s="412"/>
      <c r="V170" s="412"/>
      <c r="W170" s="412"/>
      <c r="X170" s="412"/>
      <c r="Y170" s="412"/>
      <c r="Z170" s="412"/>
      <c r="AA170" s="412"/>
      <c r="AB170" s="412"/>
      <c r="AC170" s="412"/>
      <c r="AD170" s="412"/>
      <c r="AE170" s="412"/>
      <c r="AF170" s="412"/>
      <c r="AG170" s="412"/>
      <c r="AH170" s="412"/>
      <c r="AI170" s="412"/>
      <c r="AJ170" s="412"/>
      <c r="AK170" s="412"/>
      <c r="AL170" s="412"/>
      <c r="AM170" s="412"/>
      <c r="AN170" s="642">
        <f t="shared" ref="AN170" si="190">IF(LEFT($AN$1,6)="共同生活援助",SUM(I171:AM171),SUM(I171:AM172))</f>
        <v>0</v>
      </c>
      <c r="AO170" s="620">
        <f>IF($AN$3="４週",AN170/4,AN170/(DAY(EOMONTH($I$21,0))/7))</f>
        <v>0</v>
      </c>
      <c r="AP170" s="645"/>
      <c r="AQ170" s="646"/>
      <c r="AR170" s="620" t="str">
        <f t="shared" ref="AR170" si="191">IF($AN$3="４週",AU171,AV171)</f>
        <v/>
      </c>
      <c r="AS170" s="620"/>
      <c r="AT170" s="623"/>
      <c r="AU170" s="413" t="s">
        <v>465</v>
      </c>
      <c r="AV170" s="413" t="s">
        <v>466</v>
      </c>
      <c r="AX170" s="413" t="s">
        <v>467</v>
      </c>
      <c r="AY170" s="413" t="s">
        <v>468</v>
      </c>
    </row>
    <row r="171" spans="1:51" s="393" customFormat="1" ht="12" customHeight="1">
      <c r="A171" s="625"/>
      <c r="B171" s="628"/>
      <c r="C171" s="631"/>
      <c r="D171" s="634"/>
      <c r="E171" s="414"/>
      <c r="F171" s="638"/>
      <c r="G171" s="639"/>
      <c r="H171" s="415" t="s">
        <v>469</v>
      </c>
      <c r="I171" s="419" t="str">
        <f>IFERROR(VLOOKUP(I170,'P1'!$B:$AP,41,FALSE),"")</f>
        <v/>
      </c>
      <c r="J171" s="419" t="str">
        <f>IFERROR(VLOOKUP(J170,'P1'!$B:$AP,41,FALSE),"")</f>
        <v/>
      </c>
      <c r="K171" s="419" t="str">
        <f>IFERROR(VLOOKUP(K170,'P1'!$B:$AP,41,FALSE),"")</f>
        <v/>
      </c>
      <c r="L171" s="419" t="str">
        <f>IFERROR(VLOOKUP(L170,'P1'!$B:$AP,41,FALSE),"")</f>
        <v/>
      </c>
      <c r="M171" s="419" t="str">
        <f>IFERROR(VLOOKUP(M170,'P1'!$B:$AP,41,FALSE),"")</f>
        <v/>
      </c>
      <c r="N171" s="419" t="str">
        <f>IFERROR(VLOOKUP(N170,'P1'!$B:$AP,41,FALSE),"")</f>
        <v/>
      </c>
      <c r="O171" s="419" t="str">
        <f>IFERROR(VLOOKUP(O170,'P1'!$B:$AP,41,FALSE),"")</f>
        <v/>
      </c>
      <c r="P171" s="419" t="str">
        <f>IFERROR(VLOOKUP(P170,'P1'!$B:$AP,41,FALSE),"")</f>
        <v/>
      </c>
      <c r="Q171" s="419" t="str">
        <f>IFERROR(VLOOKUP(Q170,'P1'!$B:$AP,41,FALSE),"")</f>
        <v/>
      </c>
      <c r="R171" s="419" t="str">
        <f>IFERROR(VLOOKUP(R170,'P1'!$B:$AP,41,FALSE),"")</f>
        <v/>
      </c>
      <c r="S171" s="419" t="str">
        <f>IFERROR(VLOOKUP(S170,'P1'!$B:$AP,41,FALSE),"")</f>
        <v/>
      </c>
      <c r="T171" s="419" t="str">
        <f>IFERROR(VLOOKUP(T170,'P1'!$B:$AP,41,FALSE),"")</f>
        <v/>
      </c>
      <c r="U171" s="419" t="str">
        <f>IFERROR(VLOOKUP(U170,'P1'!$B:$AP,41,FALSE),"")</f>
        <v/>
      </c>
      <c r="V171" s="419" t="str">
        <f>IFERROR(VLOOKUP(V170,'P1'!$B:$AP,41,FALSE),"")</f>
        <v/>
      </c>
      <c r="W171" s="419" t="str">
        <f>IFERROR(VLOOKUP(W170,'P1'!$B:$AP,41,FALSE),"")</f>
        <v/>
      </c>
      <c r="X171" s="419" t="str">
        <f>IFERROR(VLOOKUP(X170,'P1'!$B:$AP,41,FALSE),"")</f>
        <v/>
      </c>
      <c r="Y171" s="419" t="str">
        <f>IFERROR(VLOOKUP(Y170,'P1'!$B:$AP,41,FALSE),"")</f>
        <v/>
      </c>
      <c r="Z171" s="419" t="str">
        <f>IFERROR(VLOOKUP(Z170,'P1'!$B:$AP,41,FALSE),"")</f>
        <v/>
      </c>
      <c r="AA171" s="419" t="str">
        <f>IFERROR(VLOOKUP(AA170,'P1'!$B:$AP,41,FALSE),"")</f>
        <v/>
      </c>
      <c r="AB171" s="419" t="str">
        <f>IFERROR(VLOOKUP(AB170,'P1'!$B:$AP,41,FALSE),"")</f>
        <v/>
      </c>
      <c r="AC171" s="419" t="str">
        <f>IFERROR(VLOOKUP(AC170,'P1'!$B:$AP,41,FALSE),"")</f>
        <v/>
      </c>
      <c r="AD171" s="419" t="str">
        <f>IFERROR(VLOOKUP(AD170,'P1'!$B:$AP,41,FALSE),"")</f>
        <v/>
      </c>
      <c r="AE171" s="419" t="str">
        <f>IFERROR(VLOOKUP(AE170,'P1'!$B:$AP,41,FALSE),"")</f>
        <v/>
      </c>
      <c r="AF171" s="419" t="str">
        <f>IFERROR(VLOOKUP(AF170,'P1'!$B:$AP,41,FALSE),"")</f>
        <v/>
      </c>
      <c r="AG171" s="419" t="str">
        <f>IFERROR(VLOOKUP(AG170,'P1'!$B:$AP,41,FALSE),"")</f>
        <v/>
      </c>
      <c r="AH171" s="419" t="str">
        <f>IFERROR(VLOOKUP(AH170,'P1'!$B:$AP,41,FALSE),"")</f>
        <v/>
      </c>
      <c r="AI171" s="419" t="str">
        <f>IFERROR(VLOOKUP(AI170,'P1'!$B:$AP,41,FALSE),"")</f>
        <v/>
      </c>
      <c r="AJ171" s="419" t="str">
        <f>IFERROR(VLOOKUP(AJ170,'P1'!$B:$AP,41,FALSE),"")</f>
        <v/>
      </c>
      <c r="AK171" s="419" t="str">
        <f>IFERROR(VLOOKUP(AK170,'P1'!$B:$AP,41,FALSE),"")</f>
        <v/>
      </c>
      <c r="AL171" s="419" t="str">
        <f>IFERROR(VLOOKUP(AL170,'P1'!$B:$AP,41,FALSE),"")</f>
        <v/>
      </c>
      <c r="AM171" s="419" t="str">
        <f>IFERROR(VLOOKUP(AM170,'P1'!$B:$AP,41,FALSE),"")</f>
        <v/>
      </c>
      <c r="AN171" s="643"/>
      <c r="AO171" s="621"/>
      <c r="AP171" s="647"/>
      <c r="AQ171" s="648"/>
      <c r="AR171" s="621"/>
      <c r="AS171" s="621"/>
      <c r="AT171" s="623"/>
      <c r="AU171" s="417" t="str">
        <f t="shared" ref="AU171" si="192">IFERROR(IF($D170="□",($AO170/$AK$6),($AO170/$AK$8)),"")</f>
        <v/>
      </c>
      <c r="AV171" s="417" t="str">
        <f t="shared" ref="AV171" si="193">IFERROR(IF($D170="□",($AN170/$AO$6),($AN170/$AO$8)),"")</f>
        <v/>
      </c>
      <c r="AX171" s="417" t="s">
        <v>623</v>
      </c>
      <c r="AY171" s="417" t="s">
        <v>623</v>
      </c>
    </row>
    <row r="172" spans="1:51" s="393" customFormat="1" ht="12" customHeight="1">
      <c r="A172" s="626"/>
      <c r="B172" s="629"/>
      <c r="C172" s="632"/>
      <c r="D172" s="635"/>
      <c r="E172" s="414"/>
      <c r="F172" s="640"/>
      <c r="G172" s="641"/>
      <c r="H172" s="418" t="s">
        <v>470</v>
      </c>
      <c r="I172" s="419" t="str">
        <f>IFERROR(VLOOKUP(I170,'P1'!$B:$AP,31,FALSE),"")</f>
        <v/>
      </c>
      <c r="J172" s="419" t="str">
        <f>IFERROR(VLOOKUP(J170,'P1'!$B:$AP,31,FALSE),"")</f>
        <v/>
      </c>
      <c r="K172" s="419" t="str">
        <f>IFERROR(VLOOKUP(K170,'P1'!$B:$AP,31,FALSE),"")</f>
        <v/>
      </c>
      <c r="L172" s="419" t="str">
        <f>IFERROR(VLOOKUP(L170,'P1'!$B:$AP,31,FALSE),"")</f>
        <v/>
      </c>
      <c r="M172" s="419" t="str">
        <f>IFERROR(VLOOKUP(M170,'P1'!$B:$AP,31,FALSE),"")</f>
        <v/>
      </c>
      <c r="N172" s="419" t="str">
        <f>IFERROR(VLOOKUP(N170,'P1'!$B:$AP,31,FALSE),"")</f>
        <v/>
      </c>
      <c r="O172" s="419" t="str">
        <f>IFERROR(VLOOKUP(O170,'P1'!$B:$AP,31,FALSE),"")</f>
        <v/>
      </c>
      <c r="P172" s="419" t="str">
        <f>IFERROR(VLOOKUP(P170,'P1'!$B:$AP,31,FALSE),"")</f>
        <v/>
      </c>
      <c r="Q172" s="419" t="str">
        <f>IFERROR(VLOOKUP(Q170,'P1'!$B:$AP,31,FALSE),"")</f>
        <v/>
      </c>
      <c r="R172" s="419" t="str">
        <f>IFERROR(VLOOKUP(R170,'P1'!$B:$AP,31,FALSE),"")</f>
        <v/>
      </c>
      <c r="S172" s="419" t="str">
        <f>IFERROR(VLOOKUP(S170,'P1'!$B:$AP,31,FALSE),"")</f>
        <v/>
      </c>
      <c r="T172" s="419" t="str">
        <f>IFERROR(VLOOKUP(T170,'P1'!$B:$AP,31,FALSE),"")</f>
        <v/>
      </c>
      <c r="U172" s="419" t="str">
        <f>IFERROR(VLOOKUP(U170,'P1'!$B:$AP,31,FALSE),"")</f>
        <v/>
      </c>
      <c r="V172" s="419" t="str">
        <f>IFERROR(VLOOKUP(V170,'P1'!$B:$AP,31,FALSE),"")</f>
        <v/>
      </c>
      <c r="W172" s="419" t="str">
        <f>IFERROR(VLOOKUP(W170,'P1'!$B:$AP,31,FALSE),"")</f>
        <v/>
      </c>
      <c r="X172" s="419" t="str">
        <f>IFERROR(VLOOKUP(X170,'P1'!$B:$AP,31,FALSE),"")</f>
        <v/>
      </c>
      <c r="Y172" s="419" t="str">
        <f>IFERROR(VLOOKUP(Y170,'P1'!$B:$AP,31,FALSE),"")</f>
        <v/>
      </c>
      <c r="Z172" s="419" t="str">
        <f>IFERROR(VLOOKUP(Z170,'P1'!$B:$AP,31,FALSE),"")</f>
        <v/>
      </c>
      <c r="AA172" s="419" t="str">
        <f>IFERROR(VLOOKUP(AA170,'P1'!$B:$AP,31,FALSE),"")</f>
        <v/>
      </c>
      <c r="AB172" s="419" t="str">
        <f>IFERROR(VLOOKUP(AB170,'P1'!$B:$AP,31,FALSE),"")</f>
        <v/>
      </c>
      <c r="AC172" s="419" t="str">
        <f>IFERROR(VLOOKUP(AC170,'P1'!$B:$AP,31,FALSE),"")</f>
        <v/>
      </c>
      <c r="AD172" s="419" t="str">
        <f>IFERROR(VLOOKUP(AD170,'P1'!$B:$AP,31,FALSE),"")</f>
        <v/>
      </c>
      <c r="AE172" s="419" t="str">
        <f>IFERROR(VLOOKUP(AE170,'P1'!$B:$AP,31,FALSE),"")</f>
        <v/>
      </c>
      <c r="AF172" s="419" t="str">
        <f>IFERROR(VLOOKUP(AF170,'P1'!$B:$AP,31,FALSE),"")</f>
        <v/>
      </c>
      <c r="AG172" s="419" t="str">
        <f>IFERROR(VLOOKUP(AG170,'P1'!$B:$AP,31,FALSE),"")</f>
        <v/>
      </c>
      <c r="AH172" s="419" t="str">
        <f>IFERROR(VLOOKUP(AH170,'P1'!$B:$AP,31,FALSE),"")</f>
        <v/>
      </c>
      <c r="AI172" s="419" t="str">
        <f>IFERROR(VLOOKUP(AI170,'P1'!$B:$AP,31,FALSE),"")</f>
        <v/>
      </c>
      <c r="AJ172" s="419" t="str">
        <f>IFERROR(VLOOKUP(AJ170,'P1'!$B:$AP,31,FALSE),"")</f>
        <v/>
      </c>
      <c r="AK172" s="419" t="str">
        <f>IFERROR(VLOOKUP(AK170,'P1'!$B:$AP,31,FALSE),"")</f>
        <v/>
      </c>
      <c r="AL172" s="419" t="str">
        <f>IFERROR(VLOOKUP(AL170,'P1'!$B:$AP,31,FALSE),"")</f>
        <v/>
      </c>
      <c r="AM172" s="419" t="str">
        <f>IFERROR(VLOOKUP(AM170,'P1'!$B:$AP,31,FALSE),"")</f>
        <v/>
      </c>
      <c r="AN172" s="644"/>
      <c r="AO172" s="622"/>
      <c r="AP172" s="649"/>
      <c r="AQ172" s="650"/>
      <c r="AR172" s="622"/>
      <c r="AS172" s="622"/>
      <c r="AT172" s="623"/>
      <c r="AU172" s="420"/>
      <c r="AV172" s="420"/>
      <c r="AX172" s="420"/>
      <c r="AY172" s="420"/>
    </row>
    <row r="173" spans="1:51" s="393" customFormat="1" ht="12" customHeight="1">
      <c r="A173" s="624">
        <v>51</v>
      </c>
      <c r="B173" s="627"/>
      <c r="C173" s="630"/>
      <c r="D173" s="633" t="s">
        <v>463</v>
      </c>
      <c r="E173" s="410"/>
      <c r="F173" s="636"/>
      <c r="G173" s="637"/>
      <c r="H173" s="411" t="s">
        <v>464</v>
      </c>
      <c r="I173" s="412"/>
      <c r="J173" s="412"/>
      <c r="K173" s="412"/>
      <c r="L173" s="412"/>
      <c r="M173" s="412"/>
      <c r="N173" s="412"/>
      <c r="O173" s="412"/>
      <c r="P173" s="412"/>
      <c r="Q173" s="412"/>
      <c r="R173" s="412"/>
      <c r="S173" s="412"/>
      <c r="T173" s="412"/>
      <c r="U173" s="412"/>
      <c r="V173" s="412"/>
      <c r="W173" s="412"/>
      <c r="X173" s="412"/>
      <c r="Y173" s="412"/>
      <c r="Z173" s="412"/>
      <c r="AA173" s="412"/>
      <c r="AB173" s="412"/>
      <c r="AC173" s="412"/>
      <c r="AD173" s="412"/>
      <c r="AE173" s="412"/>
      <c r="AF173" s="412"/>
      <c r="AG173" s="412"/>
      <c r="AH173" s="412"/>
      <c r="AI173" s="412"/>
      <c r="AJ173" s="412"/>
      <c r="AK173" s="412"/>
      <c r="AL173" s="412"/>
      <c r="AM173" s="412"/>
      <c r="AN173" s="642">
        <f t="shared" ref="AN173" si="194">IF(LEFT($AN$1,6)="共同生活援助",SUM(I174:AM174),SUM(I174:AM175))</f>
        <v>0</v>
      </c>
      <c r="AO173" s="620">
        <f>IF($AN$3="４週",AN173/4,AN173/(DAY(EOMONTH($I$21,0))/7))</f>
        <v>0</v>
      </c>
      <c r="AP173" s="645"/>
      <c r="AQ173" s="646"/>
      <c r="AR173" s="620" t="str">
        <f t="shared" ref="AR173" si="195">IF($AN$3="４週",AU174,AV174)</f>
        <v/>
      </c>
      <c r="AS173" s="620"/>
      <c r="AT173" s="623"/>
      <c r="AU173" s="413" t="s">
        <v>465</v>
      </c>
      <c r="AV173" s="413" t="s">
        <v>466</v>
      </c>
      <c r="AX173" s="413" t="s">
        <v>467</v>
      </c>
      <c r="AY173" s="413" t="s">
        <v>468</v>
      </c>
    </row>
    <row r="174" spans="1:51" s="393" customFormat="1" ht="12" customHeight="1">
      <c r="A174" s="625"/>
      <c r="B174" s="628"/>
      <c r="C174" s="631"/>
      <c r="D174" s="634"/>
      <c r="E174" s="414"/>
      <c r="F174" s="638"/>
      <c r="G174" s="639"/>
      <c r="H174" s="415" t="s">
        <v>469</v>
      </c>
      <c r="I174" s="419" t="str">
        <f>IFERROR(VLOOKUP(I173,'P1'!$B:$AP,41,FALSE),"")</f>
        <v/>
      </c>
      <c r="J174" s="419" t="str">
        <f>IFERROR(VLOOKUP(J173,'P1'!$B:$AP,41,FALSE),"")</f>
        <v/>
      </c>
      <c r="K174" s="419" t="str">
        <f>IFERROR(VLOOKUP(K173,'P1'!$B:$AP,41,FALSE),"")</f>
        <v/>
      </c>
      <c r="L174" s="419" t="str">
        <f>IFERROR(VLOOKUP(L173,'P1'!$B:$AP,41,FALSE),"")</f>
        <v/>
      </c>
      <c r="M174" s="419" t="str">
        <f>IFERROR(VLOOKUP(M173,'P1'!$B:$AP,41,FALSE),"")</f>
        <v/>
      </c>
      <c r="N174" s="419" t="str">
        <f>IFERROR(VLOOKUP(N173,'P1'!$B:$AP,41,FALSE),"")</f>
        <v/>
      </c>
      <c r="O174" s="419" t="str">
        <f>IFERROR(VLOOKUP(O173,'P1'!$B:$AP,41,FALSE),"")</f>
        <v/>
      </c>
      <c r="P174" s="419" t="str">
        <f>IFERROR(VLOOKUP(P173,'P1'!$B:$AP,41,FALSE),"")</f>
        <v/>
      </c>
      <c r="Q174" s="419" t="str">
        <f>IFERROR(VLOOKUP(Q173,'P1'!$B:$AP,41,FALSE),"")</f>
        <v/>
      </c>
      <c r="R174" s="419" t="str">
        <f>IFERROR(VLOOKUP(R173,'P1'!$B:$AP,41,FALSE),"")</f>
        <v/>
      </c>
      <c r="S174" s="419" t="str">
        <f>IFERROR(VLOOKUP(S173,'P1'!$B:$AP,41,FALSE),"")</f>
        <v/>
      </c>
      <c r="T174" s="419" t="str">
        <f>IFERROR(VLOOKUP(T173,'P1'!$B:$AP,41,FALSE),"")</f>
        <v/>
      </c>
      <c r="U174" s="419" t="str">
        <f>IFERROR(VLOOKUP(U173,'P1'!$B:$AP,41,FALSE),"")</f>
        <v/>
      </c>
      <c r="V174" s="419" t="str">
        <f>IFERROR(VLOOKUP(V173,'P1'!$B:$AP,41,FALSE),"")</f>
        <v/>
      </c>
      <c r="W174" s="419" t="str">
        <f>IFERROR(VLOOKUP(W173,'P1'!$B:$AP,41,FALSE),"")</f>
        <v/>
      </c>
      <c r="X174" s="419" t="str">
        <f>IFERROR(VLOOKUP(X173,'P1'!$B:$AP,41,FALSE),"")</f>
        <v/>
      </c>
      <c r="Y174" s="419" t="str">
        <f>IFERROR(VLOOKUP(Y173,'P1'!$B:$AP,41,FALSE),"")</f>
        <v/>
      </c>
      <c r="Z174" s="419" t="str">
        <f>IFERROR(VLOOKUP(Z173,'P1'!$B:$AP,41,FALSE),"")</f>
        <v/>
      </c>
      <c r="AA174" s="419" t="str">
        <f>IFERROR(VLOOKUP(AA173,'P1'!$B:$AP,41,FALSE),"")</f>
        <v/>
      </c>
      <c r="AB174" s="419" t="str">
        <f>IFERROR(VLOOKUP(AB173,'P1'!$B:$AP,41,FALSE),"")</f>
        <v/>
      </c>
      <c r="AC174" s="419" t="str">
        <f>IFERROR(VLOOKUP(AC173,'P1'!$B:$AP,41,FALSE),"")</f>
        <v/>
      </c>
      <c r="AD174" s="419" t="str">
        <f>IFERROR(VLOOKUP(AD173,'P1'!$B:$AP,41,FALSE),"")</f>
        <v/>
      </c>
      <c r="AE174" s="419" t="str">
        <f>IFERROR(VLOOKUP(AE173,'P1'!$B:$AP,41,FALSE),"")</f>
        <v/>
      </c>
      <c r="AF174" s="419" t="str">
        <f>IFERROR(VLOOKUP(AF173,'P1'!$B:$AP,41,FALSE),"")</f>
        <v/>
      </c>
      <c r="AG174" s="419" t="str">
        <f>IFERROR(VLOOKUP(AG173,'P1'!$B:$AP,41,FALSE),"")</f>
        <v/>
      </c>
      <c r="AH174" s="419" t="str">
        <f>IFERROR(VLOOKUP(AH173,'P1'!$B:$AP,41,FALSE),"")</f>
        <v/>
      </c>
      <c r="AI174" s="419" t="str">
        <f>IFERROR(VLOOKUP(AI173,'P1'!$B:$AP,41,FALSE),"")</f>
        <v/>
      </c>
      <c r="AJ174" s="419" t="str">
        <f>IFERROR(VLOOKUP(AJ173,'P1'!$B:$AP,41,FALSE),"")</f>
        <v/>
      </c>
      <c r="AK174" s="419" t="str">
        <f>IFERROR(VLOOKUP(AK173,'P1'!$B:$AP,41,FALSE),"")</f>
        <v/>
      </c>
      <c r="AL174" s="419" t="str">
        <f>IFERROR(VLOOKUP(AL173,'P1'!$B:$AP,41,FALSE),"")</f>
        <v/>
      </c>
      <c r="AM174" s="419" t="str">
        <f>IFERROR(VLOOKUP(AM173,'P1'!$B:$AP,41,FALSE),"")</f>
        <v/>
      </c>
      <c r="AN174" s="643"/>
      <c r="AO174" s="621"/>
      <c r="AP174" s="647"/>
      <c r="AQ174" s="648"/>
      <c r="AR174" s="621"/>
      <c r="AS174" s="621"/>
      <c r="AT174" s="623"/>
      <c r="AU174" s="417" t="str">
        <f t="shared" ref="AU174" si="196">IFERROR(IF($D173="□",($AO173/$AK$6),($AO173/$AK$8)),"")</f>
        <v/>
      </c>
      <c r="AV174" s="417" t="str">
        <f t="shared" ref="AV174" si="197">IFERROR(IF($D173="□",($AN173/$AO$6),($AN173/$AO$8)),"")</f>
        <v/>
      </c>
      <c r="AX174" s="417" t="s">
        <v>623</v>
      </c>
      <c r="AY174" s="417" t="s">
        <v>623</v>
      </c>
    </row>
    <row r="175" spans="1:51" s="393" customFormat="1" ht="12" customHeight="1">
      <c r="A175" s="626"/>
      <c r="B175" s="629"/>
      <c r="C175" s="632"/>
      <c r="D175" s="635"/>
      <c r="E175" s="414"/>
      <c r="F175" s="640"/>
      <c r="G175" s="641"/>
      <c r="H175" s="418" t="s">
        <v>470</v>
      </c>
      <c r="I175" s="419" t="str">
        <f>IFERROR(VLOOKUP(I173,'P1'!$B:$AP,31,FALSE),"")</f>
        <v/>
      </c>
      <c r="J175" s="419" t="str">
        <f>IFERROR(VLOOKUP(J173,'P1'!$B:$AP,31,FALSE),"")</f>
        <v/>
      </c>
      <c r="K175" s="419" t="str">
        <f>IFERROR(VLOOKUP(K173,'P1'!$B:$AP,31,FALSE),"")</f>
        <v/>
      </c>
      <c r="L175" s="419" t="str">
        <f>IFERROR(VLOOKUP(L173,'P1'!$B:$AP,31,FALSE),"")</f>
        <v/>
      </c>
      <c r="M175" s="419" t="str">
        <f>IFERROR(VLOOKUP(M173,'P1'!$B:$AP,31,FALSE),"")</f>
        <v/>
      </c>
      <c r="N175" s="419" t="str">
        <f>IFERROR(VLOOKUP(N173,'P1'!$B:$AP,31,FALSE),"")</f>
        <v/>
      </c>
      <c r="O175" s="419" t="str">
        <f>IFERROR(VLOOKUP(O173,'P1'!$B:$AP,31,FALSE),"")</f>
        <v/>
      </c>
      <c r="P175" s="419" t="str">
        <f>IFERROR(VLOOKUP(P173,'P1'!$B:$AP,31,FALSE),"")</f>
        <v/>
      </c>
      <c r="Q175" s="419" t="str">
        <f>IFERROR(VLOOKUP(Q173,'P1'!$B:$AP,31,FALSE),"")</f>
        <v/>
      </c>
      <c r="R175" s="419" t="str">
        <f>IFERROR(VLOOKUP(R173,'P1'!$B:$AP,31,FALSE),"")</f>
        <v/>
      </c>
      <c r="S175" s="419" t="str">
        <f>IFERROR(VLOOKUP(S173,'P1'!$B:$AP,31,FALSE),"")</f>
        <v/>
      </c>
      <c r="T175" s="419" t="str">
        <f>IFERROR(VLOOKUP(T173,'P1'!$B:$AP,31,FALSE),"")</f>
        <v/>
      </c>
      <c r="U175" s="419" t="str">
        <f>IFERROR(VLOOKUP(U173,'P1'!$B:$AP,31,FALSE),"")</f>
        <v/>
      </c>
      <c r="V175" s="419" t="str">
        <f>IFERROR(VLOOKUP(V173,'P1'!$B:$AP,31,FALSE),"")</f>
        <v/>
      </c>
      <c r="W175" s="419" t="str">
        <f>IFERROR(VLOOKUP(W173,'P1'!$B:$AP,31,FALSE),"")</f>
        <v/>
      </c>
      <c r="X175" s="419" t="str">
        <f>IFERROR(VLOOKUP(X173,'P1'!$B:$AP,31,FALSE),"")</f>
        <v/>
      </c>
      <c r="Y175" s="419" t="str">
        <f>IFERROR(VLOOKUP(Y173,'P1'!$B:$AP,31,FALSE),"")</f>
        <v/>
      </c>
      <c r="Z175" s="419" t="str">
        <f>IFERROR(VLOOKUP(Z173,'P1'!$B:$AP,31,FALSE),"")</f>
        <v/>
      </c>
      <c r="AA175" s="419" t="str">
        <f>IFERROR(VLOOKUP(AA173,'P1'!$B:$AP,31,FALSE),"")</f>
        <v/>
      </c>
      <c r="AB175" s="419" t="str">
        <f>IFERROR(VLOOKUP(AB173,'P1'!$B:$AP,31,FALSE),"")</f>
        <v/>
      </c>
      <c r="AC175" s="419" t="str">
        <f>IFERROR(VLOOKUP(AC173,'P1'!$B:$AP,31,FALSE),"")</f>
        <v/>
      </c>
      <c r="AD175" s="419" t="str">
        <f>IFERROR(VLOOKUP(AD173,'P1'!$B:$AP,31,FALSE),"")</f>
        <v/>
      </c>
      <c r="AE175" s="419" t="str">
        <f>IFERROR(VLOOKUP(AE173,'P1'!$B:$AP,31,FALSE),"")</f>
        <v/>
      </c>
      <c r="AF175" s="419" t="str">
        <f>IFERROR(VLOOKUP(AF173,'P1'!$B:$AP,31,FALSE),"")</f>
        <v/>
      </c>
      <c r="AG175" s="419" t="str">
        <f>IFERROR(VLOOKUP(AG173,'P1'!$B:$AP,31,FALSE),"")</f>
        <v/>
      </c>
      <c r="AH175" s="419" t="str">
        <f>IFERROR(VLOOKUP(AH173,'P1'!$B:$AP,31,FALSE),"")</f>
        <v/>
      </c>
      <c r="AI175" s="419" t="str">
        <f>IFERROR(VLOOKUP(AI173,'P1'!$B:$AP,31,FALSE),"")</f>
        <v/>
      </c>
      <c r="AJ175" s="419" t="str">
        <f>IFERROR(VLOOKUP(AJ173,'P1'!$B:$AP,31,FALSE),"")</f>
        <v/>
      </c>
      <c r="AK175" s="419" t="str">
        <f>IFERROR(VLOOKUP(AK173,'P1'!$B:$AP,31,FALSE),"")</f>
        <v/>
      </c>
      <c r="AL175" s="419" t="str">
        <f>IFERROR(VLOOKUP(AL173,'P1'!$B:$AP,31,FALSE),"")</f>
        <v/>
      </c>
      <c r="AM175" s="419" t="str">
        <f>IFERROR(VLOOKUP(AM173,'P1'!$B:$AP,31,FALSE),"")</f>
        <v/>
      </c>
      <c r="AN175" s="644"/>
      <c r="AO175" s="622"/>
      <c r="AP175" s="649"/>
      <c r="AQ175" s="650"/>
      <c r="AR175" s="622"/>
      <c r="AS175" s="622"/>
      <c r="AT175" s="623"/>
      <c r="AU175" s="420"/>
      <c r="AV175" s="420"/>
      <c r="AX175" s="420"/>
      <c r="AY175" s="420"/>
    </row>
    <row r="176" spans="1:51" s="393" customFormat="1" ht="12" customHeight="1">
      <c r="A176" s="624">
        <v>52</v>
      </c>
      <c r="B176" s="627"/>
      <c r="C176" s="630"/>
      <c r="D176" s="633" t="s">
        <v>463</v>
      </c>
      <c r="E176" s="410"/>
      <c r="F176" s="636"/>
      <c r="G176" s="637"/>
      <c r="H176" s="411" t="s">
        <v>464</v>
      </c>
      <c r="I176" s="412"/>
      <c r="J176" s="412"/>
      <c r="K176" s="412"/>
      <c r="L176" s="412"/>
      <c r="M176" s="412"/>
      <c r="N176" s="412"/>
      <c r="O176" s="412"/>
      <c r="P176" s="412"/>
      <c r="Q176" s="412"/>
      <c r="R176" s="412"/>
      <c r="S176" s="412"/>
      <c r="T176" s="412"/>
      <c r="U176" s="412"/>
      <c r="V176" s="412"/>
      <c r="W176" s="412"/>
      <c r="X176" s="412"/>
      <c r="Y176" s="412"/>
      <c r="Z176" s="412"/>
      <c r="AA176" s="412"/>
      <c r="AB176" s="412"/>
      <c r="AC176" s="412"/>
      <c r="AD176" s="412"/>
      <c r="AE176" s="412"/>
      <c r="AF176" s="412"/>
      <c r="AG176" s="412"/>
      <c r="AH176" s="412"/>
      <c r="AI176" s="412"/>
      <c r="AJ176" s="412"/>
      <c r="AK176" s="412"/>
      <c r="AL176" s="412"/>
      <c r="AM176" s="412"/>
      <c r="AN176" s="642">
        <f t="shared" ref="AN176" si="198">IF(LEFT($AN$1,6)="共同生活援助",SUM(I177:AM177),SUM(I177:AM178))</f>
        <v>0</v>
      </c>
      <c r="AO176" s="620">
        <f>IF($AN$3="４週",AN176/4,AN176/(DAY(EOMONTH($I$21,0))/7))</f>
        <v>0</v>
      </c>
      <c r="AP176" s="645"/>
      <c r="AQ176" s="646"/>
      <c r="AR176" s="620" t="str">
        <f t="shared" ref="AR176" si="199">IF($AN$3="４週",AU177,AV177)</f>
        <v/>
      </c>
      <c r="AS176" s="620"/>
      <c r="AT176" s="623"/>
      <c r="AU176" s="413" t="s">
        <v>465</v>
      </c>
      <c r="AV176" s="413" t="s">
        <v>466</v>
      </c>
      <c r="AX176" s="413" t="s">
        <v>467</v>
      </c>
      <c r="AY176" s="413" t="s">
        <v>468</v>
      </c>
    </row>
    <row r="177" spans="1:51" s="393" customFormat="1" ht="12" customHeight="1">
      <c r="A177" s="625"/>
      <c r="B177" s="628"/>
      <c r="C177" s="631"/>
      <c r="D177" s="634"/>
      <c r="E177" s="414"/>
      <c r="F177" s="638"/>
      <c r="G177" s="639"/>
      <c r="H177" s="415" t="s">
        <v>469</v>
      </c>
      <c r="I177" s="419" t="str">
        <f>IFERROR(VLOOKUP(I176,'P1'!$B:$AP,41,FALSE),"")</f>
        <v/>
      </c>
      <c r="J177" s="419" t="str">
        <f>IFERROR(VLOOKUP(J176,'P1'!$B:$AP,41,FALSE),"")</f>
        <v/>
      </c>
      <c r="K177" s="419" t="str">
        <f>IFERROR(VLOOKUP(K176,'P1'!$B:$AP,41,FALSE),"")</f>
        <v/>
      </c>
      <c r="L177" s="419" t="str">
        <f>IFERROR(VLOOKUP(L176,'P1'!$B:$AP,41,FALSE),"")</f>
        <v/>
      </c>
      <c r="M177" s="419" t="str">
        <f>IFERROR(VLOOKUP(M176,'P1'!$B:$AP,41,FALSE),"")</f>
        <v/>
      </c>
      <c r="N177" s="419" t="str">
        <f>IFERROR(VLOOKUP(N176,'P1'!$B:$AP,41,FALSE),"")</f>
        <v/>
      </c>
      <c r="O177" s="419" t="str">
        <f>IFERROR(VLOOKUP(O176,'P1'!$B:$AP,41,FALSE),"")</f>
        <v/>
      </c>
      <c r="P177" s="419" t="str">
        <f>IFERROR(VLOOKUP(P176,'P1'!$B:$AP,41,FALSE),"")</f>
        <v/>
      </c>
      <c r="Q177" s="419" t="str">
        <f>IFERROR(VLOOKUP(Q176,'P1'!$B:$AP,41,FALSE),"")</f>
        <v/>
      </c>
      <c r="R177" s="419" t="str">
        <f>IFERROR(VLOOKUP(R176,'P1'!$B:$AP,41,FALSE),"")</f>
        <v/>
      </c>
      <c r="S177" s="419" t="str">
        <f>IFERROR(VLOOKUP(S176,'P1'!$B:$AP,41,FALSE),"")</f>
        <v/>
      </c>
      <c r="T177" s="419" t="str">
        <f>IFERROR(VLOOKUP(T176,'P1'!$B:$AP,41,FALSE),"")</f>
        <v/>
      </c>
      <c r="U177" s="419" t="str">
        <f>IFERROR(VLOOKUP(U176,'P1'!$B:$AP,41,FALSE),"")</f>
        <v/>
      </c>
      <c r="V177" s="419" t="str">
        <f>IFERROR(VLOOKUP(V176,'P1'!$B:$AP,41,FALSE),"")</f>
        <v/>
      </c>
      <c r="W177" s="419" t="str">
        <f>IFERROR(VLOOKUP(W176,'P1'!$B:$AP,41,FALSE),"")</f>
        <v/>
      </c>
      <c r="X177" s="419" t="str">
        <f>IFERROR(VLOOKUP(X176,'P1'!$B:$AP,41,FALSE),"")</f>
        <v/>
      </c>
      <c r="Y177" s="419" t="str">
        <f>IFERROR(VLOOKUP(Y176,'P1'!$B:$AP,41,FALSE),"")</f>
        <v/>
      </c>
      <c r="Z177" s="419" t="str">
        <f>IFERROR(VLOOKUP(Z176,'P1'!$B:$AP,41,FALSE),"")</f>
        <v/>
      </c>
      <c r="AA177" s="419" t="str">
        <f>IFERROR(VLOOKUP(AA176,'P1'!$B:$AP,41,FALSE),"")</f>
        <v/>
      </c>
      <c r="AB177" s="419" t="str">
        <f>IFERROR(VLOOKUP(AB176,'P1'!$B:$AP,41,FALSE),"")</f>
        <v/>
      </c>
      <c r="AC177" s="419" t="str">
        <f>IFERROR(VLOOKUP(AC176,'P1'!$B:$AP,41,FALSE),"")</f>
        <v/>
      </c>
      <c r="AD177" s="419" t="str">
        <f>IFERROR(VLOOKUP(AD176,'P1'!$B:$AP,41,FALSE),"")</f>
        <v/>
      </c>
      <c r="AE177" s="419" t="str">
        <f>IFERROR(VLOOKUP(AE176,'P1'!$B:$AP,41,FALSE),"")</f>
        <v/>
      </c>
      <c r="AF177" s="419" t="str">
        <f>IFERROR(VLOOKUP(AF176,'P1'!$B:$AP,41,FALSE),"")</f>
        <v/>
      </c>
      <c r="AG177" s="419" t="str">
        <f>IFERROR(VLOOKUP(AG176,'P1'!$B:$AP,41,FALSE),"")</f>
        <v/>
      </c>
      <c r="AH177" s="419" t="str">
        <f>IFERROR(VLOOKUP(AH176,'P1'!$B:$AP,41,FALSE),"")</f>
        <v/>
      </c>
      <c r="AI177" s="419" t="str">
        <f>IFERROR(VLOOKUP(AI176,'P1'!$B:$AP,41,FALSE),"")</f>
        <v/>
      </c>
      <c r="AJ177" s="419" t="str">
        <f>IFERROR(VLOOKUP(AJ176,'P1'!$B:$AP,41,FALSE),"")</f>
        <v/>
      </c>
      <c r="AK177" s="419" t="str">
        <f>IFERROR(VLOOKUP(AK176,'P1'!$B:$AP,41,FALSE),"")</f>
        <v/>
      </c>
      <c r="AL177" s="419" t="str">
        <f>IFERROR(VLOOKUP(AL176,'P1'!$B:$AP,41,FALSE),"")</f>
        <v/>
      </c>
      <c r="AM177" s="419" t="str">
        <f>IFERROR(VLOOKUP(AM176,'P1'!$B:$AP,41,FALSE),"")</f>
        <v/>
      </c>
      <c r="AN177" s="643"/>
      <c r="AO177" s="621"/>
      <c r="AP177" s="647"/>
      <c r="AQ177" s="648"/>
      <c r="AR177" s="621"/>
      <c r="AS177" s="621"/>
      <c r="AT177" s="623"/>
      <c r="AU177" s="417" t="str">
        <f>IFERROR(IF($D176="□",($AO176/$AK$6),($AO176/$AK$8)),"")</f>
        <v/>
      </c>
      <c r="AV177" s="417" t="str">
        <f>IFERROR(IF($D176="□",($AN176/$AO$6),($AN176/$AO$8)),"")</f>
        <v/>
      </c>
      <c r="AX177" s="417" t="s">
        <v>623</v>
      </c>
      <c r="AY177" s="417" t="s">
        <v>623</v>
      </c>
    </row>
    <row r="178" spans="1:51" s="393" customFormat="1" ht="12" customHeight="1">
      <c r="A178" s="626"/>
      <c r="B178" s="629"/>
      <c r="C178" s="632"/>
      <c r="D178" s="635"/>
      <c r="E178" s="414"/>
      <c r="F178" s="640"/>
      <c r="G178" s="641"/>
      <c r="H178" s="418" t="s">
        <v>470</v>
      </c>
      <c r="I178" s="419" t="str">
        <f>IFERROR(VLOOKUP(I176,'P1'!$B:$AP,31,FALSE),"")</f>
        <v/>
      </c>
      <c r="J178" s="419" t="str">
        <f>IFERROR(VLOOKUP(J176,'P1'!$B:$AP,31,FALSE),"")</f>
        <v/>
      </c>
      <c r="K178" s="419" t="str">
        <f>IFERROR(VLOOKUP(K176,'P1'!$B:$AP,31,FALSE),"")</f>
        <v/>
      </c>
      <c r="L178" s="419" t="str">
        <f>IFERROR(VLOOKUP(L176,'P1'!$B:$AP,31,FALSE),"")</f>
        <v/>
      </c>
      <c r="M178" s="419" t="str">
        <f>IFERROR(VLOOKUP(M176,'P1'!$B:$AP,31,FALSE),"")</f>
        <v/>
      </c>
      <c r="N178" s="419" t="str">
        <f>IFERROR(VLOOKUP(N176,'P1'!$B:$AP,31,FALSE),"")</f>
        <v/>
      </c>
      <c r="O178" s="419" t="str">
        <f>IFERROR(VLOOKUP(O176,'P1'!$B:$AP,31,FALSE),"")</f>
        <v/>
      </c>
      <c r="P178" s="419" t="str">
        <f>IFERROR(VLOOKUP(P176,'P1'!$B:$AP,31,FALSE),"")</f>
        <v/>
      </c>
      <c r="Q178" s="419" t="str">
        <f>IFERROR(VLOOKUP(Q176,'P1'!$B:$AP,31,FALSE),"")</f>
        <v/>
      </c>
      <c r="R178" s="419" t="str">
        <f>IFERROR(VLOOKUP(R176,'P1'!$B:$AP,31,FALSE),"")</f>
        <v/>
      </c>
      <c r="S178" s="419" t="str">
        <f>IFERROR(VLOOKUP(S176,'P1'!$B:$AP,31,FALSE),"")</f>
        <v/>
      </c>
      <c r="T178" s="419" t="str">
        <f>IFERROR(VLOOKUP(T176,'P1'!$B:$AP,31,FALSE),"")</f>
        <v/>
      </c>
      <c r="U178" s="419" t="str">
        <f>IFERROR(VLOOKUP(U176,'P1'!$B:$AP,31,FALSE),"")</f>
        <v/>
      </c>
      <c r="V178" s="419" t="str">
        <f>IFERROR(VLOOKUP(V176,'P1'!$B:$AP,31,FALSE),"")</f>
        <v/>
      </c>
      <c r="W178" s="419" t="str">
        <f>IFERROR(VLOOKUP(W176,'P1'!$B:$AP,31,FALSE),"")</f>
        <v/>
      </c>
      <c r="X178" s="419" t="str">
        <f>IFERROR(VLOOKUP(X176,'P1'!$B:$AP,31,FALSE),"")</f>
        <v/>
      </c>
      <c r="Y178" s="419" t="str">
        <f>IFERROR(VLOOKUP(Y176,'P1'!$B:$AP,31,FALSE),"")</f>
        <v/>
      </c>
      <c r="Z178" s="419" t="str">
        <f>IFERROR(VLOOKUP(Z176,'P1'!$B:$AP,31,FALSE),"")</f>
        <v/>
      </c>
      <c r="AA178" s="419" t="str">
        <f>IFERROR(VLOOKUP(AA176,'P1'!$B:$AP,31,FALSE),"")</f>
        <v/>
      </c>
      <c r="AB178" s="419" t="str">
        <f>IFERROR(VLOOKUP(AB176,'P1'!$B:$AP,31,FALSE),"")</f>
        <v/>
      </c>
      <c r="AC178" s="419" t="str">
        <f>IFERROR(VLOOKUP(AC176,'P1'!$B:$AP,31,FALSE),"")</f>
        <v/>
      </c>
      <c r="AD178" s="419" t="str">
        <f>IFERROR(VLOOKUP(AD176,'P1'!$B:$AP,31,FALSE),"")</f>
        <v/>
      </c>
      <c r="AE178" s="419" t="str">
        <f>IFERROR(VLOOKUP(AE176,'P1'!$B:$AP,31,FALSE),"")</f>
        <v/>
      </c>
      <c r="AF178" s="419" t="str">
        <f>IFERROR(VLOOKUP(AF176,'P1'!$B:$AP,31,FALSE),"")</f>
        <v/>
      </c>
      <c r="AG178" s="419" t="str">
        <f>IFERROR(VLOOKUP(AG176,'P1'!$B:$AP,31,FALSE),"")</f>
        <v/>
      </c>
      <c r="AH178" s="419" t="str">
        <f>IFERROR(VLOOKUP(AH176,'P1'!$B:$AP,31,FALSE),"")</f>
        <v/>
      </c>
      <c r="AI178" s="419" t="str">
        <f>IFERROR(VLOOKUP(AI176,'P1'!$B:$AP,31,FALSE),"")</f>
        <v/>
      </c>
      <c r="AJ178" s="419" t="str">
        <f>IFERROR(VLOOKUP(AJ176,'P1'!$B:$AP,31,FALSE),"")</f>
        <v/>
      </c>
      <c r="AK178" s="419" t="str">
        <f>IFERROR(VLOOKUP(AK176,'P1'!$B:$AP,31,FALSE),"")</f>
        <v/>
      </c>
      <c r="AL178" s="419" t="str">
        <f>IFERROR(VLOOKUP(AL176,'P1'!$B:$AP,31,FALSE),"")</f>
        <v/>
      </c>
      <c r="AM178" s="419" t="str">
        <f>IFERROR(VLOOKUP(AM176,'P1'!$B:$AP,31,FALSE),"")</f>
        <v/>
      </c>
      <c r="AN178" s="644"/>
      <c r="AO178" s="622"/>
      <c r="AP178" s="649"/>
      <c r="AQ178" s="650"/>
      <c r="AR178" s="622"/>
      <c r="AS178" s="622"/>
      <c r="AT178" s="623"/>
      <c r="AU178" s="420"/>
      <c r="AV178" s="420"/>
      <c r="AX178" s="420"/>
      <c r="AY178" s="420"/>
    </row>
    <row r="179" spans="1:51" s="393" customFormat="1" ht="12" customHeight="1">
      <c r="A179" s="624">
        <v>53</v>
      </c>
      <c r="B179" s="627"/>
      <c r="C179" s="630"/>
      <c r="D179" s="633" t="s">
        <v>463</v>
      </c>
      <c r="E179" s="410"/>
      <c r="F179" s="636"/>
      <c r="G179" s="637"/>
      <c r="H179" s="411" t="s">
        <v>464</v>
      </c>
      <c r="I179" s="412"/>
      <c r="J179" s="412"/>
      <c r="K179" s="412"/>
      <c r="L179" s="412"/>
      <c r="M179" s="412"/>
      <c r="N179" s="412"/>
      <c r="O179" s="412"/>
      <c r="P179" s="412"/>
      <c r="Q179" s="412"/>
      <c r="R179" s="412"/>
      <c r="S179" s="412"/>
      <c r="T179" s="412"/>
      <c r="U179" s="412"/>
      <c r="V179" s="412"/>
      <c r="W179" s="412"/>
      <c r="X179" s="412"/>
      <c r="Y179" s="412"/>
      <c r="Z179" s="412"/>
      <c r="AA179" s="412"/>
      <c r="AB179" s="412"/>
      <c r="AC179" s="412"/>
      <c r="AD179" s="412"/>
      <c r="AE179" s="412"/>
      <c r="AF179" s="412"/>
      <c r="AG179" s="412"/>
      <c r="AH179" s="412"/>
      <c r="AI179" s="412"/>
      <c r="AJ179" s="412"/>
      <c r="AK179" s="412"/>
      <c r="AL179" s="412"/>
      <c r="AM179" s="412"/>
      <c r="AN179" s="642">
        <f t="shared" ref="AN179" si="200">IF(LEFT($AN$1,6)="共同生活援助",SUM(I180:AM180),SUM(I180:AM181))</f>
        <v>0</v>
      </c>
      <c r="AO179" s="620">
        <f>IF($AN$3="４週",AN179/4,AN179/(DAY(EOMONTH($I$21,0))/7))</f>
        <v>0</v>
      </c>
      <c r="AP179" s="645"/>
      <c r="AQ179" s="646"/>
      <c r="AR179" s="620" t="str">
        <f t="shared" ref="AR179" si="201">IF($AN$3="４週",AU180,AV180)</f>
        <v/>
      </c>
      <c r="AS179" s="620"/>
      <c r="AT179" s="623"/>
      <c r="AU179" s="413" t="s">
        <v>465</v>
      </c>
      <c r="AV179" s="413" t="s">
        <v>466</v>
      </c>
      <c r="AX179" s="413" t="s">
        <v>467</v>
      </c>
      <c r="AY179" s="413" t="s">
        <v>468</v>
      </c>
    </row>
    <row r="180" spans="1:51" s="393" customFormat="1" ht="12" customHeight="1">
      <c r="A180" s="625"/>
      <c r="B180" s="628"/>
      <c r="C180" s="631"/>
      <c r="D180" s="634"/>
      <c r="E180" s="414"/>
      <c r="F180" s="638"/>
      <c r="G180" s="639"/>
      <c r="H180" s="415" t="s">
        <v>469</v>
      </c>
      <c r="I180" s="419" t="str">
        <f>IFERROR(VLOOKUP(I179,'P1'!$B:$AP,41,FALSE),"")</f>
        <v/>
      </c>
      <c r="J180" s="419" t="str">
        <f>IFERROR(VLOOKUP(J179,'P1'!$B:$AP,41,FALSE),"")</f>
        <v/>
      </c>
      <c r="K180" s="419" t="str">
        <f>IFERROR(VLOOKUP(K179,'P1'!$B:$AP,41,FALSE),"")</f>
        <v/>
      </c>
      <c r="L180" s="419" t="str">
        <f>IFERROR(VLOOKUP(L179,'P1'!$B:$AP,41,FALSE),"")</f>
        <v/>
      </c>
      <c r="M180" s="419" t="str">
        <f>IFERROR(VLOOKUP(M179,'P1'!$B:$AP,41,FALSE),"")</f>
        <v/>
      </c>
      <c r="N180" s="419" t="str">
        <f>IFERROR(VLOOKUP(N179,'P1'!$B:$AP,41,FALSE),"")</f>
        <v/>
      </c>
      <c r="O180" s="419" t="str">
        <f>IFERROR(VLOOKUP(O179,'P1'!$B:$AP,41,FALSE),"")</f>
        <v/>
      </c>
      <c r="P180" s="419" t="str">
        <f>IFERROR(VLOOKUP(P179,'P1'!$B:$AP,41,FALSE),"")</f>
        <v/>
      </c>
      <c r="Q180" s="419" t="str">
        <f>IFERROR(VLOOKUP(Q179,'P1'!$B:$AP,41,FALSE),"")</f>
        <v/>
      </c>
      <c r="R180" s="419" t="str">
        <f>IFERROR(VLOOKUP(R179,'P1'!$B:$AP,41,FALSE),"")</f>
        <v/>
      </c>
      <c r="S180" s="419" t="str">
        <f>IFERROR(VLOOKUP(S179,'P1'!$B:$AP,41,FALSE),"")</f>
        <v/>
      </c>
      <c r="T180" s="419" t="str">
        <f>IFERROR(VLOOKUP(T179,'P1'!$B:$AP,41,FALSE),"")</f>
        <v/>
      </c>
      <c r="U180" s="419" t="str">
        <f>IFERROR(VLOOKUP(U179,'P1'!$B:$AP,41,FALSE),"")</f>
        <v/>
      </c>
      <c r="V180" s="419" t="str">
        <f>IFERROR(VLOOKUP(V179,'P1'!$B:$AP,41,FALSE),"")</f>
        <v/>
      </c>
      <c r="W180" s="419" t="str">
        <f>IFERROR(VLOOKUP(W179,'P1'!$B:$AP,41,FALSE),"")</f>
        <v/>
      </c>
      <c r="X180" s="419" t="str">
        <f>IFERROR(VLOOKUP(X179,'P1'!$B:$AP,41,FALSE),"")</f>
        <v/>
      </c>
      <c r="Y180" s="419" t="str">
        <f>IFERROR(VLOOKUP(Y179,'P1'!$B:$AP,41,FALSE),"")</f>
        <v/>
      </c>
      <c r="Z180" s="419" t="str">
        <f>IFERROR(VLOOKUP(Z179,'P1'!$B:$AP,41,FALSE),"")</f>
        <v/>
      </c>
      <c r="AA180" s="419" t="str">
        <f>IFERROR(VLOOKUP(AA179,'P1'!$B:$AP,41,FALSE),"")</f>
        <v/>
      </c>
      <c r="AB180" s="419" t="str">
        <f>IFERROR(VLOOKUP(AB179,'P1'!$B:$AP,41,FALSE),"")</f>
        <v/>
      </c>
      <c r="AC180" s="419" t="str">
        <f>IFERROR(VLOOKUP(AC179,'P1'!$B:$AP,41,FALSE),"")</f>
        <v/>
      </c>
      <c r="AD180" s="419" t="str">
        <f>IFERROR(VLOOKUP(AD179,'P1'!$B:$AP,41,FALSE),"")</f>
        <v/>
      </c>
      <c r="AE180" s="419" t="str">
        <f>IFERROR(VLOOKUP(AE179,'P1'!$B:$AP,41,FALSE),"")</f>
        <v/>
      </c>
      <c r="AF180" s="419" t="str">
        <f>IFERROR(VLOOKUP(AF179,'P1'!$B:$AP,41,FALSE),"")</f>
        <v/>
      </c>
      <c r="AG180" s="419" t="str">
        <f>IFERROR(VLOOKUP(AG179,'P1'!$B:$AP,41,FALSE),"")</f>
        <v/>
      </c>
      <c r="AH180" s="419" t="str">
        <f>IFERROR(VLOOKUP(AH179,'P1'!$B:$AP,41,FALSE),"")</f>
        <v/>
      </c>
      <c r="AI180" s="419" t="str">
        <f>IFERROR(VLOOKUP(AI179,'P1'!$B:$AP,41,FALSE),"")</f>
        <v/>
      </c>
      <c r="AJ180" s="419" t="str">
        <f>IFERROR(VLOOKUP(AJ179,'P1'!$B:$AP,41,FALSE),"")</f>
        <v/>
      </c>
      <c r="AK180" s="419" t="str">
        <f>IFERROR(VLOOKUP(AK179,'P1'!$B:$AP,41,FALSE),"")</f>
        <v/>
      </c>
      <c r="AL180" s="419" t="str">
        <f>IFERROR(VLOOKUP(AL179,'P1'!$B:$AP,41,FALSE),"")</f>
        <v/>
      </c>
      <c r="AM180" s="419" t="str">
        <f>IFERROR(VLOOKUP(AM179,'P1'!$B:$AP,41,FALSE),"")</f>
        <v/>
      </c>
      <c r="AN180" s="643"/>
      <c r="AO180" s="621"/>
      <c r="AP180" s="647"/>
      <c r="AQ180" s="648"/>
      <c r="AR180" s="621"/>
      <c r="AS180" s="621"/>
      <c r="AT180" s="623"/>
      <c r="AU180" s="417" t="str">
        <f t="shared" ref="AU180" si="202">IFERROR(IF($D179="□",($AO179/$AK$6),($AO179/$AK$8)),"")</f>
        <v/>
      </c>
      <c r="AV180" s="417" t="str">
        <f t="shared" ref="AV180" si="203">IFERROR(IF($D179="□",($AN179/$AO$6),($AN179/$AO$8)),"")</f>
        <v/>
      </c>
      <c r="AX180" s="417" t="s">
        <v>623</v>
      </c>
      <c r="AY180" s="417" t="s">
        <v>623</v>
      </c>
    </row>
    <row r="181" spans="1:51" s="393" customFormat="1" ht="12" customHeight="1">
      <c r="A181" s="626"/>
      <c r="B181" s="629"/>
      <c r="C181" s="632"/>
      <c r="D181" s="635"/>
      <c r="E181" s="414"/>
      <c r="F181" s="640"/>
      <c r="G181" s="641"/>
      <c r="H181" s="418" t="s">
        <v>470</v>
      </c>
      <c r="I181" s="419" t="str">
        <f>IFERROR(VLOOKUP(I179,'P1'!$B:$AP,31,FALSE),"")</f>
        <v/>
      </c>
      <c r="J181" s="419" t="str">
        <f>IFERROR(VLOOKUP(J179,'P1'!$B:$AP,31,FALSE),"")</f>
        <v/>
      </c>
      <c r="K181" s="419" t="str">
        <f>IFERROR(VLOOKUP(K179,'P1'!$B:$AP,31,FALSE),"")</f>
        <v/>
      </c>
      <c r="L181" s="419" t="str">
        <f>IFERROR(VLOOKUP(L179,'P1'!$B:$AP,31,FALSE),"")</f>
        <v/>
      </c>
      <c r="M181" s="419" t="str">
        <f>IFERROR(VLOOKUP(M179,'P1'!$B:$AP,31,FALSE),"")</f>
        <v/>
      </c>
      <c r="N181" s="419" t="str">
        <f>IFERROR(VLOOKUP(N179,'P1'!$B:$AP,31,FALSE),"")</f>
        <v/>
      </c>
      <c r="O181" s="419" t="str">
        <f>IFERROR(VLOOKUP(O179,'P1'!$B:$AP,31,FALSE),"")</f>
        <v/>
      </c>
      <c r="P181" s="419" t="str">
        <f>IFERROR(VLOOKUP(P179,'P1'!$B:$AP,31,FALSE),"")</f>
        <v/>
      </c>
      <c r="Q181" s="419" t="str">
        <f>IFERROR(VLOOKUP(Q179,'P1'!$B:$AP,31,FALSE),"")</f>
        <v/>
      </c>
      <c r="R181" s="419" t="str">
        <f>IFERROR(VLOOKUP(R179,'P1'!$B:$AP,31,FALSE),"")</f>
        <v/>
      </c>
      <c r="S181" s="419" t="str">
        <f>IFERROR(VLOOKUP(S179,'P1'!$B:$AP,31,FALSE),"")</f>
        <v/>
      </c>
      <c r="T181" s="419" t="str">
        <f>IFERROR(VLOOKUP(T179,'P1'!$B:$AP,31,FALSE),"")</f>
        <v/>
      </c>
      <c r="U181" s="419" t="str">
        <f>IFERROR(VLOOKUP(U179,'P1'!$B:$AP,31,FALSE),"")</f>
        <v/>
      </c>
      <c r="V181" s="419" t="str">
        <f>IFERROR(VLOOKUP(V179,'P1'!$B:$AP,31,FALSE),"")</f>
        <v/>
      </c>
      <c r="W181" s="419" t="str">
        <f>IFERROR(VLOOKUP(W179,'P1'!$B:$AP,31,FALSE),"")</f>
        <v/>
      </c>
      <c r="X181" s="419" t="str">
        <f>IFERROR(VLOOKUP(X179,'P1'!$B:$AP,31,FALSE),"")</f>
        <v/>
      </c>
      <c r="Y181" s="419" t="str">
        <f>IFERROR(VLOOKUP(Y179,'P1'!$B:$AP,31,FALSE),"")</f>
        <v/>
      </c>
      <c r="Z181" s="419" t="str">
        <f>IFERROR(VLOOKUP(Z179,'P1'!$B:$AP,31,FALSE),"")</f>
        <v/>
      </c>
      <c r="AA181" s="419" t="str">
        <f>IFERROR(VLOOKUP(AA179,'P1'!$B:$AP,31,FALSE),"")</f>
        <v/>
      </c>
      <c r="AB181" s="419" t="str">
        <f>IFERROR(VLOOKUP(AB179,'P1'!$B:$AP,31,FALSE),"")</f>
        <v/>
      </c>
      <c r="AC181" s="419" t="str">
        <f>IFERROR(VLOOKUP(AC179,'P1'!$B:$AP,31,FALSE),"")</f>
        <v/>
      </c>
      <c r="AD181" s="419" t="str">
        <f>IFERROR(VLOOKUP(AD179,'P1'!$B:$AP,31,FALSE),"")</f>
        <v/>
      </c>
      <c r="AE181" s="419" t="str">
        <f>IFERROR(VLOOKUP(AE179,'P1'!$B:$AP,31,FALSE),"")</f>
        <v/>
      </c>
      <c r="AF181" s="419" t="str">
        <f>IFERROR(VLOOKUP(AF179,'P1'!$B:$AP,31,FALSE),"")</f>
        <v/>
      </c>
      <c r="AG181" s="419" t="str">
        <f>IFERROR(VLOOKUP(AG179,'P1'!$B:$AP,31,FALSE),"")</f>
        <v/>
      </c>
      <c r="AH181" s="419" t="str">
        <f>IFERROR(VLOOKUP(AH179,'P1'!$B:$AP,31,FALSE),"")</f>
        <v/>
      </c>
      <c r="AI181" s="419" t="str">
        <f>IFERROR(VLOOKUP(AI179,'P1'!$B:$AP,31,FALSE),"")</f>
        <v/>
      </c>
      <c r="AJ181" s="419" t="str">
        <f>IFERROR(VLOOKUP(AJ179,'P1'!$B:$AP,31,FALSE),"")</f>
        <v/>
      </c>
      <c r="AK181" s="419" t="str">
        <f>IFERROR(VLOOKUP(AK179,'P1'!$B:$AP,31,FALSE),"")</f>
        <v/>
      </c>
      <c r="AL181" s="419" t="str">
        <f>IFERROR(VLOOKUP(AL179,'P1'!$B:$AP,31,FALSE),"")</f>
        <v/>
      </c>
      <c r="AM181" s="419" t="str">
        <f>IFERROR(VLOOKUP(AM179,'P1'!$B:$AP,31,FALSE),"")</f>
        <v/>
      </c>
      <c r="AN181" s="644"/>
      <c r="AO181" s="622"/>
      <c r="AP181" s="649"/>
      <c r="AQ181" s="650"/>
      <c r="AR181" s="622"/>
      <c r="AS181" s="622"/>
      <c r="AT181" s="623"/>
      <c r="AU181" s="420"/>
      <c r="AV181" s="420"/>
      <c r="AX181" s="420"/>
      <c r="AY181" s="420"/>
    </row>
    <row r="182" spans="1:51" s="393" customFormat="1" ht="12" customHeight="1">
      <c r="A182" s="624">
        <v>54</v>
      </c>
      <c r="B182" s="627"/>
      <c r="C182" s="630"/>
      <c r="D182" s="633" t="s">
        <v>463</v>
      </c>
      <c r="E182" s="410"/>
      <c r="F182" s="636"/>
      <c r="G182" s="637"/>
      <c r="H182" s="411" t="s">
        <v>464</v>
      </c>
      <c r="I182" s="412"/>
      <c r="J182" s="412"/>
      <c r="K182" s="412"/>
      <c r="L182" s="412"/>
      <c r="M182" s="412"/>
      <c r="N182" s="412"/>
      <c r="O182" s="412"/>
      <c r="P182" s="412"/>
      <c r="Q182" s="412"/>
      <c r="R182" s="412"/>
      <c r="S182" s="412"/>
      <c r="T182" s="412"/>
      <c r="U182" s="412"/>
      <c r="V182" s="412"/>
      <c r="W182" s="412"/>
      <c r="X182" s="412"/>
      <c r="Y182" s="412"/>
      <c r="Z182" s="412"/>
      <c r="AA182" s="412"/>
      <c r="AB182" s="412"/>
      <c r="AC182" s="412"/>
      <c r="AD182" s="412"/>
      <c r="AE182" s="412"/>
      <c r="AF182" s="412"/>
      <c r="AG182" s="412"/>
      <c r="AH182" s="412"/>
      <c r="AI182" s="412"/>
      <c r="AJ182" s="412"/>
      <c r="AK182" s="412"/>
      <c r="AL182" s="412"/>
      <c r="AM182" s="412"/>
      <c r="AN182" s="642">
        <f t="shared" ref="AN182" si="204">IF(LEFT($AN$1,6)="共同生活援助",SUM(I183:AM183),SUM(I183:AM184))</f>
        <v>0</v>
      </c>
      <c r="AO182" s="620">
        <f>IF($AN$3="４週",AN182/4,AN182/(DAY(EOMONTH($I$21,0))/7))</f>
        <v>0</v>
      </c>
      <c r="AP182" s="645"/>
      <c r="AQ182" s="646"/>
      <c r="AR182" s="620" t="str">
        <f t="shared" ref="AR182" si="205">IF($AN$3="４週",AU183,AV183)</f>
        <v/>
      </c>
      <c r="AS182" s="620"/>
      <c r="AT182" s="623"/>
      <c r="AU182" s="413" t="s">
        <v>465</v>
      </c>
      <c r="AV182" s="413" t="s">
        <v>466</v>
      </c>
      <c r="AX182" s="413" t="s">
        <v>467</v>
      </c>
      <c r="AY182" s="413" t="s">
        <v>468</v>
      </c>
    </row>
    <row r="183" spans="1:51" s="393" customFormat="1" ht="12" customHeight="1">
      <c r="A183" s="625"/>
      <c r="B183" s="628"/>
      <c r="C183" s="631"/>
      <c r="D183" s="634"/>
      <c r="E183" s="414"/>
      <c r="F183" s="638"/>
      <c r="G183" s="639"/>
      <c r="H183" s="415" t="s">
        <v>469</v>
      </c>
      <c r="I183" s="419" t="str">
        <f>IFERROR(VLOOKUP(I182,'P1'!$B:$AP,41,FALSE),"")</f>
        <v/>
      </c>
      <c r="J183" s="419" t="str">
        <f>IFERROR(VLOOKUP(J182,'P1'!$B:$AP,41,FALSE),"")</f>
        <v/>
      </c>
      <c r="K183" s="419" t="str">
        <f>IFERROR(VLOOKUP(K182,'P1'!$B:$AP,41,FALSE),"")</f>
        <v/>
      </c>
      <c r="L183" s="419" t="str">
        <f>IFERROR(VLOOKUP(L182,'P1'!$B:$AP,41,FALSE),"")</f>
        <v/>
      </c>
      <c r="M183" s="419" t="str">
        <f>IFERROR(VLOOKUP(M182,'P1'!$B:$AP,41,FALSE),"")</f>
        <v/>
      </c>
      <c r="N183" s="419" t="str">
        <f>IFERROR(VLOOKUP(N182,'P1'!$B:$AP,41,FALSE),"")</f>
        <v/>
      </c>
      <c r="O183" s="419" t="str">
        <f>IFERROR(VLOOKUP(O182,'P1'!$B:$AP,41,FALSE),"")</f>
        <v/>
      </c>
      <c r="P183" s="419" t="str">
        <f>IFERROR(VLOOKUP(P182,'P1'!$B:$AP,41,FALSE),"")</f>
        <v/>
      </c>
      <c r="Q183" s="419" t="str">
        <f>IFERROR(VLOOKUP(Q182,'P1'!$B:$AP,41,FALSE),"")</f>
        <v/>
      </c>
      <c r="R183" s="419" t="str">
        <f>IFERROR(VLOOKUP(R182,'P1'!$B:$AP,41,FALSE),"")</f>
        <v/>
      </c>
      <c r="S183" s="419" t="str">
        <f>IFERROR(VLOOKUP(S182,'P1'!$B:$AP,41,FALSE),"")</f>
        <v/>
      </c>
      <c r="T183" s="419" t="str">
        <f>IFERROR(VLOOKUP(T182,'P1'!$B:$AP,41,FALSE),"")</f>
        <v/>
      </c>
      <c r="U183" s="419" t="str">
        <f>IFERROR(VLOOKUP(U182,'P1'!$B:$AP,41,FALSE),"")</f>
        <v/>
      </c>
      <c r="V183" s="419" t="str">
        <f>IFERROR(VLOOKUP(V182,'P1'!$B:$AP,41,FALSE),"")</f>
        <v/>
      </c>
      <c r="W183" s="419" t="str">
        <f>IFERROR(VLOOKUP(W182,'P1'!$B:$AP,41,FALSE),"")</f>
        <v/>
      </c>
      <c r="X183" s="419" t="str">
        <f>IFERROR(VLOOKUP(X182,'P1'!$B:$AP,41,FALSE),"")</f>
        <v/>
      </c>
      <c r="Y183" s="419" t="str">
        <f>IFERROR(VLOOKUP(Y182,'P1'!$B:$AP,41,FALSE),"")</f>
        <v/>
      </c>
      <c r="Z183" s="419" t="str">
        <f>IFERROR(VLOOKUP(Z182,'P1'!$B:$AP,41,FALSE),"")</f>
        <v/>
      </c>
      <c r="AA183" s="419" t="str">
        <f>IFERROR(VLOOKUP(AA182,'P1'!$B:$AP,41,FALSE),"")</f>
        <v/>
      </c>
      <c r="AB183" s="419" t="str">
        <f>IFERROR(VLOOKUP(AB182,'P1'!$B:$AP,41,FALSE),"")</f>
        <v/>
      </c>
      <c r="AC183" s="419" t="str">
        <f>IFERROR(VLOOKUP(AC182,'P1'!$B:$AP,41,FALSE),"")</f>
        <v/>
      </c>
      <c r="AD183" s="419" t="str">
        <f>IFERROR(VLOOKUP(AD182,'P1'!$B:$AP,41,FALSE),"")</f>
        <v/>
      </c>
      <c r="AE183" s="419" t="str">
        <f>IFERROR(VLOOKUP(AE182,'P1'!$B:$AP,41,FALSE),"")</f>
        <v/>
      </c>
      <c r="AF183" s="419" t="str">
        <f>IFERROR(VLOOKUP(AF182,'P1'!$B:$AP,41,FALSE),"")</f>
        <v/>
      </c>
      <c r="AG183" s="419" t="str">
        <f>IFERROR(VLOOKUP(AG182,'P1'!$B:$AP,41,FALSE),"")</f>
        <v/>
      </c>
      <c r="AH183" s="419" t="str">
        <f>IFERROR(VLOOKUP(AH182,'P1'!$B:$AP,41,FALSE),"")</f>
        <v/>
      </c>
      <c r="AI183" s="419" t="str">
        <f>IFERROR(VLOOKUP(AI182,'P1'!$B:$AP,41,FALSE),"")</f>
        <v/>
      </c>
      <c r="AJ183" s="419" t="str">
        <f>IFERROR(VLOOKUP(AJ182,'P1'!$B:$AP,41,FALSE),"")</f>
        <v/>
      </c>
      <c r="AK183" s="419" t="str">
        <f>IFERROR(VLOOKUP(AK182,'P1'!$B:$AP,41,FALSE),"")</f>
        <v/>
      </c>
      <c r="AL183" s="419" t="str">
        <f>IFERROR(VLOOKUP(AL182,'P1'!$B:$AP,41,FALSE),"")</f>
        <v/>
      </c>
      <c r="AM183" s="419" t="str">
        <f>IFERROR(VLOOKUP(AM182,'P1'!$B:$AP,41,FALSE),"")</f>
        <v/>
      </c>
      <c r="AN183" s="643"/>
      <c r="AO183" s="621"/>
      <c r="AP183" s="647"/>
      <c r="AQ183" s="648"/>
      <c r="AR183" s="621"/>
      <c r="AS183" s="621"/>
      <c r="AT183" s="623"/>
      <c r="AU183" s="417" t="str">
        <f t="shared" ref="AU183" si="206">IFERROR(IF($D182="□",($AO182/$AK$6),($AO182/$AK$8)),"")</f>
        <v/>
      </c>
      <c r="AV183" s="417" t="str">
        <f t="shared" ref="AV183" si="207">IFERROR(IF($D182="□",($AN182/$AO$6),($AN182/$AO$8)),"")</f>
        <v/>
      </c>
      <c r="AX183" s="417" t="s">
        <v>623</v>
      </c>
      <c r="AY183" s="417" t="s">
        <v>623</v>
      </c>
    </row>
    <row r="184" spans="1:51" s="393" customFormat="1" ht="12" customHeight="1">
      <c r="A184" s="626"/>
      <c r="B184" s="629"/>
      <c r="C184" s="632"/>
      <c r="D184" s="635"/>
      <c r="E184" s="414"/>
      <c r="F184" s="640"/>
      <c r="G184" s="641"/>
      <c r="H184" s="418" t="s">
        <v>470</v>
      </c>
      <c r="I184" s="419" t="str">
        <f>IFERROR(VLOOKUP(I182,'P1'!$B:$AP,31,FALSE),"")</f>
        <v/>
      </c>
      <c r="J184" s="419" t="str">
        <f>IFERROR(VLOOKUP(J182,'P1'!$B:$AP,31,FALSE),"")</f>
        <v/>
      </c>
      <c r="K184" s="419" t="str">
        <f>IFERROR(VLOOKUP(K182,'P1'!$B:$AP,31,FALSE),"")</f>
        <v/>
      </c>
      <c r="L184" s="419" t="str">
        <f>IFERROR(VLOOKUP(L182,'P1'!$B:$AP,31,FALSE),"")</f>
        <v/>
      </c>
      <c r="M184" s="419" t="str">
        <f>IFERROR(VLOOKUP(M182,'P1'!$B:$AP,31,FALSE),"")</f>
        <v/>
      </c>
      <c r="N184" s="419" t="str">
        <f>IFERROR(VLOOKUP(N182,'P1'!$B:$AP,31,FALSE),"")</f>
        <v/>
      </c>
      <c r="O184" s="419" t="str">
        <f>IFERROR(VLOOKUP(O182,'P1'!$B:$AP,31,FALSE),"")</f>
        <v/>
      </c>
      <c r="P184" s="419" t="str">
        <f>IFERROR(VLOOKUP(P182,'P1'!$B:$AP,31,FALSE),"")</f>
        <v/>
      </c>
      <c r="Q184" s="419" t="str">
        <f>IFERROR(VLOOKUP(Q182,'P1'!$B:$AP,31,FALSE),"")</f>
        <v/>
      </c>
      <c r="R184" s="419" t="str">
        <f>IFERROR(VLOOKUP(R182,'P1'!$B:$AP,31,FALSE),"")</f>
        <v/>
      </c>
      <c r="S184" s="419" t="str">
        <f>IFERROR(VLOOKUP(S182,'P1'!$B:$AP,31,FALSE),"")</f>
        <v/>
      </c>
      <c r="T184" s="419" t="str">
        <f>IFERROR(VLOOKUP(T182,'P1'!$B:$AP,31,FALSE),"")</f>
        <v/>
      </c>
      <c r="U184" s="419" t="str">
        <f>IFERROR(VLOOKUP(U182,'P1'!$B:$AP,31,FALSE),"")</f>
        <v/>
      </c>
      <c r="V184" s="419" t="str">
        <f>IFERROR(VLOOKUP(V182,'P1'!$B:$AP,31,FALSE),"")</f>
        <v/>
      </c>
      <c r="W184" s="419" t="str">
        <f>IFERROR(VLOOKUP(W182,'P1'!$B:$AP,31,FALSE),"")</f>
        <v/>
      </c>
      <c r="X184" s="419" t="str">
        <f>IFERROR(VLOOKUP(X182,'P1'!$B:$AP,31,FALSE),"")</f>
        <v/>
      </c>
      <c r="Y184" s="419" t="str">
        <f>IFERROR(VLOOKUP(Y182,'P1'!$B:$AP,31,FALSE),"")</f>
        <v/>
      </c>
      <c r="Z184" s="419" t="str">
        <f>IFERROR(VLOOKUP(Z182,'P1'!$B:$AP,31,FALSE),"")</f>
        <v/>
      </c>
      <c r="AA184" s="419" t="str">
        <f>IFERROR(VLOOKUP(AA182,'P1'!$B:$AP,31,FALSE),"")</f>
        <v/>
      </c>
      <c r="AB184" s="419" t="str">
        <f>IFERROR(VLOOKUP(AB182,'P1'!$B:$AP,31,FALSE),"")</f>
        <v/>
      </c>
      <c r="AC184" s="419" t="str">
        <f>IFERROR(VLOOKUP(AC182,'P1'!$B:$AP,31,FALSE),"")</f>
        <v/>
      </c>
      <c r="AD184" s="419" t="str">
        <f>IFERROR(VLOOKUP(AD182,'P1'!$B:$AP,31,FALSE),"")</f>
        <v/>
      </c>
      <c r="AE184" s="419" t="str">
        <f>IFERROR(VLOOKUP(AE182,'P1'!$B:$AP,31,FALSE),"")</f>
        <v/>
      </c>
      <c r="AF184" s="419" t="str">
        <f>IFERROR(VLOOKUP(AF182,'P1'!$B:$AP,31,FALSE),"")</f>
        <v/>
      </c>
      <c r="AG184" s="419" t="str">
        <f>IFERROR(VLOOKUP(AG182,'P1'!$B:$AP,31,FALSE),"")</f>
        <v/>
      </c>
      <c r="AH184" s="419" t="str">
        <f>IFERROR(VLOOKUP(AH182,'P1'!$B:$AP,31,FALSE),"")</f>
        <v/>
      </c>
      <c r="AI184" s="419" t="str">
        <f>IFERROR(VLOOKUP(AI182,'P1'!$B:$AP,31,FALSE),"")</f>
        <v/>
      </c>
      <c r="AJ184" s="419" t="str">
        <f>IFERROR(VLOOKUP(AJ182,'P1'!$B:$AP,31,FALSE),"")</f>
        <v/>
      </c>
      <c r="AK184" s="419" t="str">
        <f>IFERROR(VLOOKUP(AK182,'P1'!$B:$AP,31,FALSE),"")</f>
        <v/>
      </c>
      <c r="AL184" s="419" t="str">
        <f>IFERROR(VLOOKUP(AL182,'P1'!$B:$AP,31,FALSE),"")</f>
        <v/>
      </c>
      <c r="AM184" s="419" t="str">
        <f>IFERROR(VLOOKUP(AM182,'P1'!$B:$AP,31,FALSE),"")</f>
        <v/>
      </c>
      <c r="AN184" s="644"/>
      <c r="AO184" s="622"/>
      <c r="AP184" s="649"/>
      <c r="AQ184" s="650"/>
      <c r="AR184" s="622"/>
      <c r="AS184" s="622"/>
      <c r="AT184" s="623"/>
      <c r="AU184" s="420"/>
      <c r="AV184" s="420"/>
      <c r="AX184" s="420"/>
      <c r="AY184" s="420"/>
    </row>
    <row r="185" spans="1:51" s="393" customFormat="1" ht="12" customHeight="1">
      <c r="A185" s="624">
        <v>55</v>
      </c>
      <c r="B185" s="627"/>
      <c r="C185" s="630"/>
      <c r="D185" s="633" t="s">
        <v>463</v>
      </c>
      <c r="E185" s="410"/>
      <c r="F185" s="636"/>
      <c r="G185" s="637"/>
      <c r="H185" s="411" t="s">
        <v>464</v>
      </c>
      <c r="I185" s="412"/>
      <c r="J185" s="412"/>
      <c r="K185" s="412"/>
      <c r="L185" s="412"/>
      <c r="M185" s="412"/>
      <c r="N185" s="412"/>
      <c r="O185" s="412"/>
      <c r="P185" s="412"/>
      <c r="Q185" s="412"/>
      <c r="R185" s="412"/>
      <c r="S185" s="412"/>
      <c r="T185" s="412"/>
      <c r="U185" s="412"/>
      <c r="V185" s="412"/>
      <c r="W185" s="412"/>
      <c r="X185" s="412"/>
      <c r="Y185" s="412"/>
      <c r="Z185" s="412"/>
      <c r="AA185" s="412"/>
      <c r="AB185" s="412"/>
      <c r="AC185" s="412"/>
      <c r="AD185" s="412"/>
      <c r="AE185" s="412"/>
      <c r="AF185" s="412"/>
      <c r="AG185" s="412"/>
      <c r="AH185" s="412"/>
      <c r="AI185" s="412"/>
      <c r="AJ185" s="412"/>
      <c r="AK185" s="412"/>
      <c r="AL185" s="412"/>
      <c r="AM185" s="412"/>
      <c r="AN185" s="642">
        <f t="shared" ref="AN185" si="208">IF(LEFT($AN$1,6)="共同生活援助",SUM(I186:AM186),SUM(I186:AM187))</f>
        <v>0</v>
      </c>
      <c r="AO185" s="620">
        <f>IF($AN$3="４週",AN185/4,AN185/(DAY(EOMONTH($I$21,0))/7))</f>
        <v>0</v>
      </c>
      <c r="AP185" s="645"/>
      <c r="AQ185" s="646"/>
      <c r="AR185" s="620" t="str">
        <f t="shared" ref="AR185" si="209">IF($AN$3="４週",AU186,AV186)</f>
        <v/>
      </c>
      <c r="AS185" s="620"/>
      <c r="AT185" s="623"/>
      <c r="AU185" s="413" t="s">
        <v>465</v>
      </c>
      <c r="AV185" s="413" t="s">
        <v>466</v>
      </c>
      <c r="AX185" s="413" t="s">
        <v>467</v>
      </c>
      <c r="AY185" s="413" t="s">
        <v>468</v>
      </c>
    </row>
    <row r="186" spans="1:51" s="393" customFormat="1" ht="12" customHeight="1">
      <c r="A186" s="625"/>
      <c r="B186" s="628"/>
      <c r="C186" s="631"/>
      <c r="D186" s="634"/>
      <c r="E186" s="414"/>
      <c r="F186" s="638"/>
      <c r="G186" s="639"/>
      <c r="H186" s="415" t="s">
        <v>469</v>
      </c>
      <c r="I186" s="419" t="str">
        <f>IFERROR(VLOOKUP(I185,'P1'!$B:$AP,41,FALSE),"")</f>
        <v/>
      </c>
      <c r="J186" s="421" t="str">
        <f>IFERROR(VLOOKUP(J185,'P1'!$B:$AP,41,FALSE),"")</f>
        <v/>
      </c>
      <c r="K186" s="419" t="str">
        <f>IFERROR(VLOOKUP(K185,'P1'!$B:$AP,41,FALSE),"")</f>
        <v/>
      </c>
      <c r="L186" s="419" t="str">
        <f>IFERROR(VLOOKUP(L185,'P1'!$B:$AP,41,FALSE),"")</f>
        <v/>
      </c>
      <c r="M186" s="419" t="str">
        <f>IFERROR(VLOOKUP(M185,'P1'!$B:$AP,41,FALSE),"")</f>
        <v/>
      </c>
      <c r="N186" s="419" t="str">
        <f>IFERROR(VLOOKUP(N185,'P1'!$B:$AP,41,FALSE),"")</f>
        <v/>
      </c>
      <c r="O186" s="419" t="str">
        <f>IFERROR(VLOOKUP(O185,'P1'!$B:$AP,41,FALSE),"")</f>
        <v/>
      </c>
      <c r="P186" s="419" t="str">
        <f>IFERROR(VLOOKUP(P185,'P1'!$B:$AP,41,FALSE),"")</f>
        <v/>
      </c>
      <c r="Q186" s="419" t="str">
        <f>IFERROR(VLOOKUP(Q185,'P1'!$B:$AP,41,FALSE),"")</f>
        <v/>
      </c>
      <c r="R186" s="419" t="str">
        <f>IFERROR(VLOOKUP(R185,'P1'!$B:$AP,41,FALSE),"")</f>
        <v/>
      </c>
      <c r="S186" s="419" t="str">
        <f>IFERROR(VLOOKUP(S185,'P1'!$B:$AP,41,FALSE),"")</f>
        <v/>
      </c>
      <c r="T186" s="419" t="str">
        <f>IFERROR(VLOOKUP(T185,'P1'!$B:$AP,41,FALSE),"")</f>
        <v/>
      </c>
      <c r="U186" s="419" t="str">
        <f>IFERROR(VLOOKUP(U185,'P1'!$B:$AP,41,FALSE),"")</f>
        <v/>
      </c>
      <c r="V186" s="419" t="str">
        <f>IFERROR(VLOOKUP(V185,'P1'!$B:$AP,41,FALSE),"")</f>
        <v/>
      </c>
      <c r="W186" s="419" t="str">
        <f>IFERROR(VLOOKUP(W185,'P1'!$B:$AP,41,FALSE),"")</f>
        <v/>
      </c>
      <c r="X186" s="419" t="str">
        <f>IFERROR(VLOOKUP(X185,'P1'!$B:$AP,41,FALSE),"")</f>
        <v/>
      </c>
      <c r="Y186" s="419" t="str">
        <f>IFERROR(VLOOKUP(Y185,'P1'!$B:$AP,41,FALSE),"")</f>
        <v/>
      </c>
      <c r="Z186" s="419" t="str">
        <f>IFERROR(VLOOKUP(Z185,'P1'!$B:$AP,41,FALSE),"")</f>
        <v/>
      </c>
      <c r="AA186" s="419" t="str">
        <f>IFERROR(VLOOKUP(AA185,'P1'!$B:$AP,41,FALSE),"")</f>
        <v/>
      </c>
      <c r="AB186" s="419" t="str">
        <f>IFERROR(VLOOKUP(AB185,'P1'!$B:$AP,41,FALSE),"")</f>
        <v/>
      </c>
      <c r="AC186" s="419" t="str">
        <f>IFERROR(VLOOKUP(AC185,'P1'!$B:$AP,41,FALSE),"")</f>
        <v/>
      </c>
      <c r="AD186" s="419" t="str">
        <f>IFERROR(VLOOKUP(AD185,'P1'!$B:$AP,41,FALSE),"")</f>
        <v/>
      </c>
      <c r="AE186" s="419" t="str">
        <f>IFERROR(VLOOKUP(AE185,'P1'!$B:$AP,41,FALSE),"")</f>
        <v/>
      </c>
      <c r="AF186" s="419" t="str">
        <f>IFERROR(VLOOKUP(AF185,'P1'!$B:$AP,41,FALSE),"")</f>
        <v/>
      </c>
      <c r="AG186" s="419" t="str">
        <f>IFERROR(VLOOKUP(AG185,'P1'!$B:$AP,41,FALSE),"")</f>
        <v/>
      </c>
      <c r="AH186" s="419" t="str">
        <f>IFERROR(VLOOKUP(AH185,'P1'!$B:$AP,41,FALSE),"")</f>
        <v/>
      </c>
      <c r="AI186" s="419" t="str">
        <f>IFERROR(VLOOKUP(AI185,'P1'!$B:$AP,41,FALSE),"")</f>
        <v/>
      </c>
      <c r="AJ186" s="419" t="str">
        <f>IFERROR(VLOOKUP(AJ185,'P1'!$B:$AP,41,FALSE),"")</f>
        <v/>
      </c>
      <c r="AK186" s="419" t="str">
        <f>IFERROR(VLOOKUP(AK185,'P1'!$B:$AP,41,FALSE),"")</f>
        <v/>
      </c>
      <c r="AL186" s="419" t="str">
        <f>IFERROR(VLOOKUP(AL185,'P1'!$B:$AP,41,FALSE),"")</f>
        <v/>
      </c>
      <c r="AM186" s="419" t="str">
        <f>IFERROR(VLOOKUP(AM185,'P1'!$B:$AP,41,FALSE),"")</f>
        <v/>
      </c>
      <c r="AN186" s="643"/>
      <c r="AO186" s="621"/>
      <c r="AP186" s="647"/>
      <c r="AQ186" s="648"/>
      <c r="AR186" s="621"/>
      <c r="AS186" s="621"/>
      <c r="AT186" s="623"/>
      <c r="AU186" s="417" t="str">
        <f t="shared" ref="AU186" si="210">IFERROR(IF($D185="□",($AO185/$AK$6),($AO185/$AK$8)),"")</f>
        <v/>
      </c>
      <c r="AV186" s="417" t="str">
        <f t="shared" ref="AV186" si="211">IFERROR(IF($D185="□",($AN185/$AO$6),($AN185/$AO$8)),"")</f>
        <v/>
      </c>
      <c r="AX186" s="417" t="s">
        <v>623</v>
      </c>
      <c r="AY186" s="417" t="s">
        <v>623</v>
      </c>
    </row>
    <row r="187" spans="1:51" s="393" customFormat="1" ht="12" customHeight="1">
      <c r="A187" s="626"/>
      <c r="B187" s="629"/>
      <c r="C187" s="632"/>
      <c r="D187" s="635"/>
      <c r="E187" s="414"/>
      <c r="F187" s="640"/>
      <c r="G187" s="641"/>
      <c r="H187" s="418" t="s">
        <v>470</v>
      </c>
      <c r="I187" s="419" t="str">
        <f>IFERROR(VLOOKUP(I185,'P1'!$B:$AP,31,FALSE),"")</f>
        <v/>
      </c>
      <c r="J187" s="419" t="str">
        <f>IFERROR(VLOOKUP(J185,'P1'!$B:$AP,31,FALSE),"")</f>
        <v/>
      </c>
      <c r="K187" s="419" t="str">
        <f>IFERROR(VLOOKUP(K185,'P1'!$B:$AP,31,FALSE),"")</f>
        <v/>
      </c>
      <c r="L187" s="419" t="str">
        <f>IFERROR(VLOOKUP(L185,'P1'!$B:$AP,31,FALSE),"")</f>
        <v/>
      </c>
      <c r="M187" s="419" t="str">
        <f>IFERROR(VLOOKUP(M185,'P1'!$B:$AP,31,FALSE),"")</f>
        <v/>
      </c>
      <c r="N187" s="419" t="str">
        <f>IFERROR(VLOOKUP(N185,'P1'!$B:$AP,31,FALSE),"")</f>
        <v/>
      </c>
      <c r="O187" s="419" t="str">
        <f>IFERROR(VLOOKUP(O185,'P1'!$B:$AP,31,FALSE),"")</f>
        <v/>
      </c>
      <c r="P187" s="419" t="str">
        <f>IFERROR(VLOOKUP(P185,'P1'!$B:$AP,31,FALSE),"")</f>
        <v/>
      </c>
      <c r="Q187" s="419" t="str">
        <f>IFERROR(VLOOKUP(Q185,'P1'!$B:$AP,31,FALSE),"")</f>
        <v/>
      </c>
      <c r="R187" s="419" t="str">
        <f>IFERROR(VLOOKUP(R185,'P1'!$B:$AP,31,FALSE),"")</f>
        <v/>
      </c>
      <c r="S187" s="419" t="str">
        <f>IFERROR(VLOOKUP(S185,'P1'!$B:$AP,31,FALSE),"")</f>
        <v/>
      </c>
      <c r="T187" s="419" t="str">
        <f>IFERROR(VLOOKUP(T185,'P1'!$B:$AP,31,FALSE),"")</f>
        <v/>
      </c>
      <c r="U187" s="419" t="str">
        <f>IFERROR(VLOOKUP(U185,'P1'!$B:$AP,31,FALSE),"")</f>
        <v/>
      </c>
      <c r="V187" s="419" t="str">
        <f>IFERROR(VLOOKUP(V185,'P1'!$B:$AP,31,FALSE),"")</f>
        <v/>
      </c>
      <c r="W187" s="419" t="str">
        <f>IFERROR(VLOOKUP(W185,'P1'!$B:$AP,31,FALSE),"")</f>
        <v/>
      </c>
      <c r="X187" s="419" t="str">
        <f>IFERROR(VLOOKUP(X185,'P1'!$B:$AP,31,FALSE),"")</f>
        <v/>
      </c>
      <c r="Y187" s="419" t="str">
        <f>IFERROR(VLOOKUP(Y185,'P1'!$B:$AP,31,FALSE),"")</f>
        <v/>
      </c>
      <c r="Z187" s="419" t="str">
        <f>IFERROR(VLOOKUP(Z185,'P1'!$B:$AP,31,FALSE),"")</f>
        <v/>
      </c>
      <c r="AA187" s="419" t="str">
        <f>IFERROR(VLOOKUP(AA185,'P1'!$B:$AP,31,FALSE),"")</f>
        <v/>
      </c>
      <c r="AB187" s="419" t="str">
        <f>IFERROR(VLOOKUP(AB185,'P1'!$B:$AP,31,FALSE),"")</f>
        <v/>
      </c>
      <c r="AC187" s="419" t="str">
        <f>IFERROR(VLOOKUP(AC185,'P1'!$B:$AP,31,FALSE),"")</f>
        <v/>
      </c>
      <c r="AD187" s="419" t="str">
        <f>IFERROR(VLOOKUP(AD185,'P1'!$B:$AP,31,FALSE),"")</f>
        <v/>
      </c>
      <c r="AE187" s="419" t="str">
        <f>IFERROR(VLOOKUP(AE185,'P1'!$B:$AP,31,FALSE),"")</f>
        <v/>
      </c>
      <c r="AF187" s="419" t="str">
        <f>IFERROR(VLOOKUP(AF185,'P1'!$B:$AP,31,FALSE),"")</f>
        <v/>
      </c>
      <c r="AG187" s="419" t="str">
        <f>IFERROR(VLOOKUP(AG185,'P1'!$B:$AP,31,FALSE),"")</f>
        <v/>
      </c>
      <c r="AH187" s="419" t="str">
        <f>IFERROR(VLOOKUP(AH185,'P1'!$B:$AP,31,FALSE),"")</f>
        <v/>
      </c>
      <c r="AI187" s="419" t="str">
        <f>IFERROR(VLOOKUP(AI185,'P1'!$B:$AP,31,FALSE),"")</f>
        <v/>
      </c>
      <c r="AJ187" s="419" t="str">
        <f>IFERROR(VLOOKUP(AJ185,'P1'!$B:$AP,31,FALSE),"")</f>
        <v/>
      </c>
      <c r="AK187" s="419" t="str">
        <f>IFERROR(VLOOKUP(AK185,'P1'!$B:$AP,31,FALSE),"")</f>
        <v/>
      </c>
      <c r="AL187" s="419" t="str">
        <f>IFERROR(VLOOKUP(AL185,'P1'!$B:$AP,31,FALSE),"")</f>
        <v/>
      </c>
      <c r="AM187" s="419" t="str">
        <f>IFERROR(VLOOKUP(AM185,'P1'!$B:$AP,31,FALSE),"")</f>
        <v/>
      </c>
      <c r="AN187" s="644"/>
      <c r="AO187" s="622"/>
      <c r="AP187" s="649"/>
      <c r="AQ187" s="650"/>
      <c r="AR187" s="622"/>
      <c r="AS187" s="622"/>
      <c r="AT187" s="623"/>
      <c r="AU187" s="420"/>
      <c r="AV187" s="420"/>
      <c r="AX187" s="420"/>
      <c r="AY187" s="420"/>
    </row>
    <row r="188" spans="1:51" s="393" customFormat="1" ht="12" customHeight="1">
      <c r="A188" s="624">
        <v>56</v>
      </c>
      <c r="B188" s="627"/>
      <c r="C188" s="630"/>
      <c r="D188" s="633" t="s">
        <v>463</v>
      </c>
      <c r="E188" s="410"/>
      <c r="F188" s="636"/>
      <c r="G188" s="637"/>
      <c r="H188" s="411" t="s">
        <v>464</v>
      </c>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642">
        <f t="shared" ref="AN188" si="212">IF(LEFT($AN$1,6)="共同生活援助",SUM(I189:AM189),SUM(I189:AM190))</f>
        <v>0</v>
      </c>
      <c r="AO188" s="620">
        <f>IF($AN$3="４週",AN188/4,AN188/(DAY(EOMONTH($I$21,0))/7))</f>
        <v>0</v>
      </c>
      <c r="AP188" s="645"/>
      <c r="AQ188" s="646"/>
      <c r="AR188" s="620" t="str">
        <f t="shared" ref="AR188" si="213">IF($AN$3="４週",AU189,AV189)</f>
        <v/>
      </c>
      <c r="AS188" s="620"/>
      <c r="AT188" s="623"/>
      <c r="AU188" s="413" t="s">
        <v>465</v>
      </c>
      <c r="AV188" s="413" t="s">
        <v>466</v>
      </c>
      <c r="AX188" s="413" t="s">
        <v>467</v>
      </c>
      <c r="AY188" s="413" t="s">
        <v>468</v>
      </c>
    </row>
    <row r="189" spans="1:51" s="393" customFormat="1" ht="12" customHeight="1">
      <c r="A189" s="625"/>
      <c r="B189" s="628"/>
      <c r="C189" s="631"/>
      <c r="D189" s="634"/>
      <c r="E189" s="414"/>
      <c r="F189" s="638"/>
      <c r="G189" s="639"/>
      <c r="H189" s="415" t="s">
        <v>469</v>
      </c>
      <c r="I189" s="419" t="str">
        <f>IFERROR(VLOOKUP(I188,'P1'!$B:$AP,41,FALSE),"")</f>
        <v/>
      </c>
      <c r="J189" s="419" t="str">
        <f>IFERROR(VLOOKUP(J188,'P1'!$B:$AP,41,FALSE),"")</f>
        <v/>
      </c>
      <c r="K189" s="419" t="str">
        <f>IFERROR(VLOOKUP(K188,'P1'!$B:$AP,41,FALSE),"")</f>
        <v/>
      </c>
      <c r="L189" s="419" t="str">
        <f>IFERROR(VLOOKUP(L188,'P1'!$B:$AP,41,FALSE),"")</f>
        <v/>
      </c>
      <c r="M189" s="419" t="str">
        <f>IFERROR(VLOOKUP(M188,'P1'!$B:$AP,41,FALSE),"")</f>
        <v/>
      </c>
      <c r="N189" s="419" t="str">
        <f>IFERROR(VLOOKUP(N188,'P1'!$B:$AP,41,FALSE),"")</f>
        <v/>
      </c>
      <c r="O189" s="419" t="str">
        <f>IFERROR(VLOOKUP(O188,'P1'!$B:$AP,41,FALSE),"")</f>
        <v/>
      </c>
      <c r="P189" s="419" t="str">
        <f>IFERROR(VLOOKUP(P188,'P1'!$B:$AP,41,FALSE),"")</f>
        <v/>
      </c>
      <c r="Q189" s="419" t="str">
        <f>IFERROR(VLOOKUP(Q188,'P1'!$B:$AP,41,FALSE),"")</f>
        <v/>
      </c>
      <c r="R189" s="419" t="str">
        <f>IFERROR(VLOOKUP(R188,'P1'!$B:$AP,41,FALSE),"")</f>
        <v/>
      </c>
      <c r="S189" s="419" t="str">
        <f>IFERROR(VLOOKUP(S188,'P1'!$B:$AP,41,FALSE),"")</f>
        <v/>
      </c>
      <c r="T189" s="419" t="str">
        <f>IFERROR(VLOOKUP(T188,'P1'!$B:$AP,41,FALSE),"")</f>
        <v/>
      </c>
      <c r="U189" s="419" t="str">
        <f>IFERROR(VLOOKUP(U188,'P1'!$B:$AP,41,FALSE),"")</f>
        <v/>
      </c>
      <c r="V189" s="419" t="str">
        <f>IFERROR(VLOOKUP(V188,'P1'!$B:$AP,41,FALSE),"")</f>
        <v/>
      </c>
      <c r="W189" s="419" t="str">
        <f>IFERROR(VLOOKUP(W188,'P1'!$B:$AP,41,FALSE),"")</f>
        <v/>
      </c>
      <c r="X189" s="419" t="str">
        <f>IFERROR(VLOOKUP(X188,'P1'!$B:$AP,41,FALSE),"")</f>
        <v/>
      </c>
      <c r="Y189" s="419" t="str">
        <f>IFERROR(VLOOKUP(Y188,'P1'!$B:$AP,41,FALSE),"")</f>
        <v/>
      </c>
      <c r="Z189" s="419" t="str">
        <f>IFERROR(VLOOKUP(Z188,'P1'!$B:$AP,41,FALSE),"")</f>
        <v/>
      </c>
      <c r="AA189" s="419" t="str">
        <f>IFERROR(VLOOKUP(AA188,'P1'!$B:$AP,41,FALSE),"")</f>
        <v/>
      </c>
      <c r="AB189" s="419" t="str">
        <f>IFERROR(VLOOKUP(AB188,'P1'!$B:$AP,41,FALSE),"")</f>
        <v/>
      </c>
      <c r="AC189" s="419" t="str">
        <f>IFERROR(VLOOKUP(AC188,'P1'!$B:$AP,41,FALSE),"")</f>
        <v/>
      </c>
      <c r="AD189" s="419" t="str">
        <f>IFERROR(VLOOKUP(AD188,'P1'!$B:$AP,41,FALSE),"")</f>
        <v/>
      </c>
      <c r="AE189" s="419" t="str">
        <f>IFERROR(VLOOKUP(AE188,'P1'!$B:$AP,41,FALSE),"")</f>
        <v/>
      </c>
      <c r="AF189" s="419" t="str">
        <f>IFERROR(VLOOKUP(AF188,'P1'!$B:$AP,41,FALSE),"")</f>
        <v/>
      </c>
      <c r="AG189" s="419" t="str">
        <f>IFERROR(VLOOKUP(AG188,'P1'!$B:$AP,41,FALSE),"")</f>
        <v/>
      </c>
      <c r="AH189" s="419" t="str">
        <f>IFERROR(VLOOKUP(AH188,'P1'!$B:$AP,41,FALSE),"")</f>
        <v/>
      </c>
      <c r="AI189" s="419" t="str">
        <f>IFERROR(VLOOKUP(AI188,'P1'!$B:$AP,41,FALSE),"")</f>
        <v/>
      </c>
      <c r="AJ189" s="419" t="str">
        <f>IFERROR(VLOOKUP(AJ188,'P1'!$B:$AP,41,FALSE),"")</f>
        <v/>
      </c>
      <c r="AK189" s="419" t="str">
        <f>IFERROR(VLOOKUP(AK188,'P1'!$B:$AP,41,FALSE),"")</f>
        <v/>
      </c>
      <c r="AL189" s="419" t="str">
        <f>IFERROR(VLOOKUP(AL188,'P1'!$B:$AP,41,FALSE),"")</f>
        <v/>
      </c>
      <c r="AM189" s="419" t="str">
        <f>IFERROR(VLOOKUP(AM188,'P1'!$B:$AP,41,FALSE),"")</f>
        <v/>
      </c>
      <c r="AN189" s="643"/>
      <c r="AO189" s="621"/>
      <c r="AP189" s="647"/>
      <c r="AQ189" s="648"/>
      <c r="AR189" s="621"/>
      <c r="AS189" s="621"/>
      <c r="AT189" s="623"/>
      <c r="AU189" s="417" t="str">
        <f t="shared" ref="AU189" si="214">IFERROR(IF($D188="□",($AO188/$AK$6),($AO188/$AK$8)),"")</f>
        <v/>
      </c>
      <c r="AV189" s="417" t="str">
        <f t="shared" ref="AV189" si="215">IFERROR(IF($D188="□",($AN188/$AO$6),($AN188/$AO$8)),"")</f>
        <v/>
      </c>
      <c r="AX189" s="417" t="s">
        <v>623</v>
      </c>
      <c r="AY189" s="417" t="s">
        <v>623</v>
      </c>
    </row>
    <row r="190" spans="1:51" s="393" customFormat="1" ht="12" customHeight="1">
      <c r="A190" s="626"/>
      <c r="B190" s="629"/>
      <c r="C190" s="632"/>
      <c r="D190" s="635"/>
      <c r="E190" s="414"/>
      <c r="F190" s="640"/>
      <c r="G190" s="641"/>
      <c r="H190" s="418" t="s">
        <v>470</v>
      </c>
      <c r="I190" s="419" t="str">
        <f>IFERROR(VLOOKUP(I188,'P1'!$B:$AP,31,FALSE),"")</f>
        <v/>
      </c>
      <c r="J190" s="419" t="str">
        <f>IFERROR(VLOOKUP(J188,'P1'!$B:$AP,31,FALSE),"")</f>
        <v/>
      </c>
      <c r="K190" s="419" t="str">
        <f>IFERROR(VLOOKUP(K188,'P1'!$B:$AP,31,FALSE),"")</f>
        <v/>
      </c>
      <c r="L190" s="419" t="str">
        <f>IFERROR(VLOOKUP(L188,'P1'!$B:$AP,31,FALSE),"")</f>
        <v/>
      </c>
      <c r="M190" s="419" t="str">
        <f>IFERROR(VLOOKUP(M188,'P1'!$B:$AP,31,FALSE),"")</f>
        <v/>
      </c>
      <c r="N190" s="419" t="str">
        <f>IFERROR(VLOOKUP(N188,'P1'!$B:$AP,31,FALSE),"")</f>
        <v/>
      </c>
      <c r="O190" s="419" t="str">
        <f>IFERROR(VLOOKUP(O188,'P1'!$B:$AP,31,FALSE),"")</f>
        <v/>
      </c>
      <c r="P190" s="419" t="str">
        <f>IFERROR(VLOOKUP(P188,'P1'!$B:$AP,31,FALSE),"")</f>
        <v/>
      </c>
      <c r="Q190" s="419" t="str">
        <f>IFERROR(VLOOKUP(Q188,'P1'!$B:$AP,31,FALSE),"")</f>
        <v/>
      </c>
      <c r="R190" s="419" t="str">
        <f>IFERROR(VLOOKUP(R188,'P1'!$B:$AP,31,FALSE),"")</f>
        <v/>
      </c>
      <c r="S190" s="419" t="str">
        <f>IFERROR(VLOOKUP(S188,'P1'!$B:$AP,31,FALSE),"")</f>
        <v/>
      </c>
      <c r="T190" s="419" t="str">
        <f>IFERROR(VLOOKUP(T188,'P1'!$B:$AP,31,FALSE),"")</f>
        <v/>
      </c>
      <c r="U190" s="419" t="str">
        <f>IFERROR(VLOOKUP(U188,'P1'!$B:$AP,31,FALSE),"")</f>
        <v/>
      </c>
      <c r="V190" s="419" t="str">
        <f>IFERROR(VLOOKUP(V188,'P1'!$B:$AP,31,FALSE),"")</f>
        <v/>
      </c>
      <c r="W190" s="419" t="str">
        <f>IFERROR(VLOOKUP(W188,'P1'!$B:$AP,31,FALSE),"")</f>
        <v/>
      </c>
      <c r="X190" s="419" t="str">
        <f>IFERROR(VLOOKUP(X188,'P1'!$B:$AP,31,FALSE),"")</f>
        <v/>
      </c>
      <c r="Y190" s="419" t="str">
        <f>IFERROR(VLOOKUP(Y188,'P1'!$B:$AP,31,FALSE),"")</f>
        <v/>
      </c>
      <c r="Z190" s="419" t="str">
        <f>IFERROR(VLOOKUP(Z188,'P1'!$B:$AP,31,FALSE),"")</f>
        <v/>
      </c>
      <c r="AA190" s="419" t="str">
        <f>IFERROR(VLOOKUP(AA188,'P1'!$B:$AP,31,FALSE),"")</f>
        <v/>
      </c>
      <c r="AB190" s="419" t="str">
        <f>IFERROR(VLOOKUP(AB188,'P1'!$B:$AP,31,FALSE),"")</f>
        <v/>
      </c>
      <c r="AC190" s="419" t="str">
        <f>IFERROR(VLOOKUP(AC188,'P1'!$B:$AP,31,FALSE),"")</f>
        <v/>
      </c>
      <c r="AD190" s="419" t="str">
        <f>IFERROR(VLOOKUP(AD188,'P1'!$B:$AP,31,FALSE),"")</f>
        <v/>
      </c>
      <c r="AE190" s="419" t="str">
        <f>IFERROR(VLOOKUP(AE188,'P1'!$B:$AP,31,FALSE),"")</f>
        <v/>
      </c>
      <c r="AF190" s="419" t="str">
        <f>IFERROR(VLOOKUP(AF188,'P1'!$B:$AP,31,FALSE),"")</f>
        <v/>
      </c>
      <c r="AG190" s="419" t="str">
        <f>IFERROR(VLOOKUP(AG188,'P1'!$B:$AP,31,FALSE),"")</f>
        <v/>
      </c>
      <c r="AH190" s="419" t="str">
        <f>IFERROR(VLOOKUP(AH188,'P1'!$B:$AP,31,FALSE),"")</f>
        <v/>
      </c>
      <c r="AI190" s="419" t="str">
        <f>IFERROR(VLOOKUP(AI188,'P1'!$B:$AP,31,FALSE),"")</f>
        <v/>
      </c>
      <c r="AJ190" s="419" t="str">
        <f>IFERROR(VLOOKUP(AJ188,'P1'!$B:$AP,31,FALSE),"")</f>
        <v/>
      </c>
      <c r="AK190" s="419" t="str">
        <f>IFERROR(VLOOKUP(AK188,'P1'!$B:$AP,31,FALSE),"")</f>
        <v/>
      </c>
      <c r="AL190" s="419" t="str">
        <f>IFERROR(VLOOKUP(AL188,'P1'!$B:$AP,31,FALSE),"")</f>
        <v/>
      </c>
      <c r="AM190" s="419" t="str">
        <f>IFERROR(VLOOKUP(AM188,'P1'!$B:$AP,31,FALSE),"")</f>
        <v/>
      </c>
      <c r="AN190" s="644"/>
      <c r="AO190" s="622"/>
      <c r="AP190" s="649"/>
      <c r="AQ190" s="650"/>
      <c r="AR190" s="622"/>
      <c r="AS190" s="622"/>
      <c r="AT190" s="623"/>
      <c r="AU190" s="420"/>
      <c r="AV190" s="420"/>
      <c r="AX190" s="420"/>
      <c r="AY190" s="420"/>
    </row>
    <row r="191" spans="1:51" s="393" customFormat="1" ht="12" customHeight="1">
      <c r="A191" s="624">
        <v>57</v>
      </c>
      <c r="B191" s="627"/>
      <c r="C191" s="630"/>
      <c r="D191" s="633" t="s">
        <v>463</v>
      </c>
      <c r="E191" s="410"/>
      <c r="F191" s="636"/>
      <c r="G191" s="637"/>
      <c r="H191" s="411" t="s">
        <v>464</v>
      </c>
      <c r="I191" s="412"/>
      <c r="J191" s="412"/>
      <c r="K191" s="412"/>
      <c r="L191" s="412"/>
      <c r="M191" s="412"/>
      <c r="N191" s="412"/>
      <c r="O191" s="412"/>
      <c r="P191" s="412"/>
      <c r="Q191" s="412"/>
      <c r="R191" s="412"/>
      <c r="S191" s="412"/>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642">
        <f t="shared" ref="AN191" si="216">IF(LEFT($AN$1,6)="共同生活援助",SUM(I192:AM192),SUM(I192:AM193))</f>
        <v>0</v>
      </c>
      <c r="AO191" s="620">
        <f>IF($AN$3="４週",AN191/4,AN191/(DAY(EOMONTH($I$21,0))/7))</f>
        <v>0</v>
      </c>
      <c r="AP191" s="645"/>
      <c r="AQ191" s="646"/>
      <c r="AR191" s="620" t="str">
        <f t="shared" ref="AR191" si="217">IF($AN$3="４週",AU192,AV192)</f>
        <v/>
      </c>
      <c r="AS191" s="620"/>
      <c r="AT191" s="623"/>
      <c r="AU191" s="413" t="s">
        <v>465</v>
      </c>
      <c r="AV191" s="413" t="s">
        <v>466</v>
      </c>
      <c r="AX191" s="413" t="s">
        <v>467</v>
      </c>
      <c r="AY191" s="413" t="s">
        <v>468</v>
      </c>
    </row>
    <row r="192" spans="1:51" s="393" customFormat="1" ht="12" customHeight="1">
      <c r="A192" s="625"/>
      <c r="B192" s="628"/>
      <c r="C192" s="631"/>
      <c r="D192" s="634"/>
      <c r="E192" s="414"/>
      <c r="F192" s="638"/>
      <c r="G192" s="639"/>
      <c r="H192" s="415" t="s">
        <v>469</v>
      </c>
      <c r="I192" s="419" t="str">
        <f>IFERROR(VLOOKUP(I191,'P1'!$B:$AP,41,FALSE),"")</f>
        <v/>
      </c>
      <c r="J192" s="419" t="str">
        <f>IFERROR(VLOOKUP(J191,'P1'!$B:$AP,41,FALSE),"")</f>
        <v/>
      </c>
      <c r="K192" s="419" t="str">
        <f>IFERROR(VLOOKUP(K191,'P1'!$B:$AP,41,FALSE),"")</f>
        <v/>
      </c>
      <c r="L192" s="419" t="str">
        <f>IFERROR(VLOOKUP(L191,'P1'!$B:$AP,41,FALSE),"")</f>
        <v/>
      </c>
      <c r="M192" s="419" t="str">
        <f>IFERROR(VLOOKUP(M191,'P1'!$B:$AP,41,FALSE),"")</f>
        <v/>
      </c>
      <c r="N192" s="419" t="str">
        <f>IFERROR(VLOOKUP(N191,'P1'!$B:$AP,41,FALSE),"")</f>
        <v/>
      </c>
      <c r="O192" s="419" t="str">
        <f>IFERROR(VLOOKUP(O191,'P1'!$B:$AP,41,FALSE),"")</f>
        <v/>
      </c>
      <c r="P192" s="419" t="str">
        <f>IFERROR(VLOOKUP(P191,'P1'!$B:$AP,41,FALSE),"")</f>
        <v/>
      </c>
      <c r="Q192" s="419" t="str">
        <f>IFERROR(VLOOKUP(Q191,'P1'!$B:$AP,41,FALSE),"")</f>
        <v/>
      </c>
      <c r="R192" s="419" t="str">
        <f>IFERROR(VLOOKUP(R191,'P1'!$B:$AP,41,FALSE),"")</f>
        <v/>
      </c>
      <c r="S192" s="419" t="str">
        <f>IFERROR(VLOOKUP(S191,'P1'!$B:$AP,41,FALSE),"")</f>
        <v/>
      </c>
      <c r="T192" s="419" t="str">
        <f>IFERROR(VLOOKUP(T191,'P1'!$B:$AP,41,FALSE),"")</f>
        <v/>
      </c>
      <c r="U192" s="419" t="str">
        <f>IFERROR(VLOOKUP(U191,'P1'!$B:$AP,41,FALSE),"")</f>
        <v/>
      </c>
      <c r="V192" s="419" t="str">
        <f>IFERROR(VLOOKUP(V191,'P1'!$B:$AP,41,FALSE),"")</f>
        <v/>
      </c>
      <c r="W192" s="419" t="str">
        <f>IFERROR(VLOOKUP(W191,'P1'!$B:$AP,41,FALSE),"")</f>
        <v/>
      </c>
      <c r="X192" s="419" t="str">
        <f>IFERROR(VLOOKUP(X191,'P1'!$B:$AP,41,FALSE),"")</f>
        <v/>
      </c>
      <c r="Y192" s="419" t="str">
        <f>IFERROR(VLOOKUP(Y191,'P1'!$B:$AP,41,FALSE),"")</f>
        <v/>
      </c>
      <c r="Z192" s="419" t="str">
        <f>IFERROR(VLOOKUP(Z191,'P1'!$B:$AP,41,FALSE),"")</f>
        <v/>
      </c>
      <c r="AA192" s="419" t="str">
        <f>IFERROR(VLOOKUP(AA191,'P1'!$B:$AP,41,FALSE),"")</f>
        <v/>
      </c>
      <c r="AB192" s="419" t="str">
        <f>IFERROR(VLOOKUP(AB191,'P1'!$B:$AP,41,FALSE),"")</f>
        <v/>
      </c>
      <c r="AC192" s="419" t="str">
        <f>IFERROR(VLOOKUP(AC191,'P1'!$B:$AP,41,FALSE),"")</f>
        <v/>
      </c>
      <c r="AD192" s="419" t="str">
        <f>IFERROR(VLOOKUP(AD191,'P1'!$B:$AP,41,FALSE),"")</f>
        <v/>
      </c>
      <c r="AE192" s="419" t="str">
        <f>IFERROR(VLOOKUP(AE191,'P1'!$B:$AP,41,FALSE),"")</f>
        <v/>
      </c>
      <c r="AF192" s="419" t="str">
        <f>IFERROR(VLOOKUP(AF191,'P1'!$B:$AP,41,FALSE),"")</f>
        <v/>
      </c>
      <c r="AG192" s="419" t="str">
        <f>IFERROR(VLOOKUP(AG191,'P1'!$B:$AP,41,FALSE),"")</f>
        <v/>
      </c>
      <c r="AH192" s="419" t="str">
        <f>IFERROR(VLOOKUP(AH191,'P1'!$B:$AP,41,FALSE),"")</f>
        <v/>
      </c>
      <c r="AI192" s="419" t="str">
        <f>IFERROR(VLOOKUP(AI191,'P1'!$B:$AP,41,FALSE),"")</f>
        <v/>
      </c>
      <c r="AJ192" s="419" t="str">
        <f>IFERROR(VLOOKUP(AJ191,'P1'!$B:$AP,41,FALSE),"")</f>
        <v/>
      </c>
      <c r="AK192" s="419" t="str">
        <f>IFERROR(VLOOKUP(AK191,'P1'!$B:$AP,41,FALSE),"")</f>
        <v/>
      </c>
      <c r="AL192" s="419" t="str">
        <f>IFERROR(VLOOKUP(AL191,'P1'!$B:$AP,41,FALSE),"")</f>
        <v/>
      </c>
      <c r="AM192" s="419" t="str">
        <f>IFERROR(VLOOKUP(AM191,'P1'!$B:$AP,41,FALSE),"")</f>
        <v/>
      </c>
      <c r="AN192" s="643"/>
      <c r="AO192" s="621"/>
      <c r="AP192" s="647"/>
      <c r="AQ192" s="648"/>
      <c r="AR192" s="621"/>
      <c r="AS192" s="621"/>
      <c r="AT192" s="623"/>
      <c r="AU192" s="417" t="str">
        <f t="shared" ref="AU192" si="218">IFERROR(IF($D191="□",($AO191/$AK$6),($AO191/$AK$8)),"")</f>
        <v/>
      </c>
      <c r="AV192" s="417" t="str">
        <f t="shared" ref="AV192" si="219">IFERROR(IF($D191="□",($AN191/$AO$6),($AN191/$AO$8)),"")</f>
        <v/>
      </c>
      <c r="AX192" s="417" t="s">
        <v>623</v>
      </c>
      <c r="AY192" s="417" t="s">
        <v>623</v>
      </c>
    </row>
    <row r="193" spans="1:51" s="393" customFormat="1" ht="12" customHeight="1">
      <c r="A193" s="626"/>
      <c r="B193" s="629"/>
      <c r="C193" s="632"/>
      <c r="D193" s="635"/>
      <c r="E193" s="414"/>
      <c r="F193" s="640"/>
      <c r="G193" s="641"/>
      <c r="H193" s="418" t="s">
        <v>470</v>
      </c>
      <c r="I193" s="419" t="str">
        <f>IFERROR(VLOOKUP(I191,'P1'!$B:$AP,31,FALSE),"")</f>
        <v/>
      </c>
      <c r="J193" s="419" t="str">
        <f>IFERROR(VLOOKUP(J191,'P1'!$B:$AP,31,FALSE),"")</f>
        <v/>
      </c>
      <c r="K193" s="419" t="str">
        <f>IFERROR(VLOOKUP(K191,'P1'!$B:$AP,31,FALSE),"")</f>
        <v/>
      </c>
      <c r="L193" s="419" t="str">
        <f>IFERROR(VLOOKUP(L191,'P1'!$B:$AP,31,FALSE),"")</f>
        <v/>
      </c>
      <c r="M193" s="419" t="str">
        <f>IFERROR(VLOOKUP(M191,'P1'!$B:$AP,31,FALSE),"")</f>
        <v/>
      </c>
      <c r="N193" s="419" t="str">
        <f>IFERROR(VLOOKUP(N191,'P1'!$B:$AP,31,FALSE),"")</f>
        <v/>
      </c>
      <c r="O193" s="419" t="str">
        <f>IFERROR(VLOOKUP(O191,'P1'!$B:$AP,31,FALSE),"")</f>
        <v/>
      </c>
      <c r="P193" s="419" t="str">
        <f>IFERROR(VLOOKUP(P191,'P1'!$B:$AP,31,FALSE),"")</f>
        <v/>
      </c>
      <c r="Q193" s="419" t="str">
        <f>IFERROR(VLOOKUP(Q191,'P1'!$B:$AP,31,FALSE),"")</f>
        <v/>
      </c>
      <c r="R193" s="419" t="str">
        <f>IFERROR(VLOOKUP(R191,'P1'!$B:$AP,31,FALSE),"")</f>
        <v/>
      </c>
      <c r="S193" s="419" t="str">
        <f>IFERROR(VLOOKUP(S191,'P1'!$B:$AP,31,FALSE),"")</f>
        <v/>
      </c>
      <c r="T193" s="419" t="str">
        <f>IFERROR(VLOOKUP(T191,'P1'!$B:$AP,31,FALSE),"")</f>
        <v/>
      </c>
      <c r="U193" s="419" t="str">
        <f>IFERROR(VLOOKUP(U191,'P1'!$B:$AP,31,FALSE),"")</f>
        <v/>
      </c>
      <c r="V193" s="419" t="str">
        <f>IFERROR(VLOOKUP(V191,'P1'!$B:$AP,31,FALSE),"")</f>
        <v/>
      </c>
      <c r="W193" s="419" t="str">
        <f>IFERROR(VLOOKUP(W191,'P1'!$B:$AP,31,FALSE),"")</f>
        <v/>
      </c>
      <c r="X193" s="419" t="str">
        <f>IFERROR(VLOOKUP(X191,'P1'!$B:$AP,31,FALSE),"")</f>
        <v/>
      </c>
      <c r="Y193" s="419" t="str">
        <f>IFERROR(VLOOKUP(Y191,'P1'!$B:$AP,31,FALSE),"")</f>
        <v/>
      </c>
      <c r="Z193" s="419" t="str">
        <f>IFERROR(VLOOKUP(Z191,'P1'!$B:$AP,31,FALSE),"")</f>
        <v/>
      </c>
      <c r="AA193" s="419" t="str">
        <f>IFERROR(VLOOKUP(AA191,'P1'!$B:$AP,31,FALSE),"")</f>
        <v/>
      </c>
      <c r="AB193" s="419" t="str">
        <f>IFERROR(VLOOKUP(AB191,'P1'!$B:$AP,31,FALSE),"")</f>
        <v/>
      </c>
      <c r="AC193" s="419" t="str">
        <f>IFERROR(VLOOKUP(AC191,'P1'!$B:$AP,31,FALSE),"")</f>
        <v/>
      </c>
      <c r="AD193" s="419" t="str">
        <f>IFERROR(VLOOKUP(AD191,'P1'!$B:$AP,31,FALSE),"")</f>
        <v/>
      </c>
      <c r="AE193" s="419" t="str">
        <f>IFERROR(VLOOKUP(AE191,'P1'!$B:$AP,31,FALSE),"")</f>
        <v/>
      </c>
      <c r="AF193" s="419" t="str">
        <f>IFERROR(VLOOKUP(AF191,'P1'!$B:$AP,31,FALSE),"")</f>
        <v/>
      </c>
      <c r="AG193" s="419" t="str">
        <f>IFERROR(VLOOKUP(AG191,'P1'!$B:$AP,31,FALSE),"")</f>
        <v/>
      </c>
      <c r="AH193" s="419" t="str">
        <f>IFERROR(VLOOKUP(AH191,'P1'!$B:$AP,31,FALSE),"")</f>
        <v/>
      </c>
      <c r="AI193" s="419" t="str">
        <f>IFERROR(VLOOKUP(AI191,'P1'!$B:$AP,31,FALSE),"")</f>
        <v/>
      </c>
      <c r="AJ193" s="419" t="str">
        <f>IFERROR(VLOOKUP(AJ191,'P1'!$B:$AP,31,FALSE),"")</f>
        <v/>
      </c>
      <c r="AK193" s="419" t="str">
        <f>IFERROR(VLOOKUP(AK191,'P1'!$B:$AP,31,FALSE),"")</f>
        <v/>
      </c>
      <c r="AL193" s="419" t="str">
        <f>IFERROR(VLOOKUP(AL191,'P1'!$B:$AP,31,FALSE),"")</f>
        <v/>
      </c>
      <c r="AM193" s="419" t="str">
        <f>IFERROR(VLOOKUP(AM191,'P1'!$B:$AP,31,FALSE),"")</f>
        <v/>
      </c>
      <c r="AN193" s="644"/>
      <c r="AO193" s="622"/>
      <c r="AP193" s="649"/>
      <c r="AQ193" s="650"/>
      <c r="AR193" s="622"/>
      <c r="AS193" s="622"/>
      <c r="AT193" s="623"/>
      <c r="AU193" s="420"/>
      <c r="AV193" s="420"/>
      <c r="AX193" s="420"/>
      <c r="AY193" s="420"/>
    </row>
    <row r="194" spans="1:51" s="393" customFormat="1" ht="12" customHeight="1">
      <c r="A194" s="624">
        <v>58</v>
      </c>
      <c r="B194" s="627"/>
      <c r="C194" s="630"/>
      <c r="D194" s="633" t="s">
        <v>463</v>
      </c>
      <c r="E194" s="410"/>
      <c r="F194" s="636"/>
      <c r="G194" s="637"/>
      <c r="H194" s="411" t="s">
        <v>464</v>
      </c>
      <c r="I194" s="412"/>
      <c r="J194" s="412"/>
      <c r="K194" s="412"/>
      <c r="L194" s="412"/>
      <c r="M194" s="412"/>
      <c r="N194" s="412"/>
      <c r="O194" s="412"/>
      <c r="P194" s="412"/>
      <c r="Q194" s="412"/>
      <c r="R194" s="412"/>
      <c r="S194" s="412"/>
      <c r="T194" s="412"/>
      <c r="U194" s="412"/>
      <c r="V194" s="412"/>
      <c r="W194" s="412"/>
      <c r="X194" s="412"/>
      <c r="Y194" s="412"/>
      <c r="Z194" s="412"/>
      <c r="AA194" s="412"/>
      <c r="AB194" s="412"/>
      <c r="AC194" s="412"/>
      <c r="AD194" s="412"/>
      <c r="AE194" s="412"/>
      <c r="AF194" s="412"/>
      <c r="AG194" s="412"/>
      <c r="AH194" s="412"/>
      <c r="AI194" s="412"/>
      <c r="AJ194" s="412"/>
      <c r="AK194" s="412"/>
      <c r="AL194" s="412"/>
      <c r="AM194" s="412"/>
      <c r="AN194" s="642">
        <f t="shared" ref="AN194" si="220">IF(LEFT($AN$1,6)="共同生活援助",SUM(I195:AM195),SUM(I195:AM196))</f>
        <v>0</v>
      </c>
      <c r="AO194" s="620">
        <f>IF($AN$3="４週",AN194/4,AN194/(DAY(EOMONTH($I$21,0))/7))</f>
        <v>0</v>
      </c>
      <c r="AP194" s="645"/>
      <c r="AQ194" s="646"/>
      <c r="AR194" s="620" t="str">
        <f t="shared" ref="AR194" si="221">IF($AN$3="４週",AU195,AV195)</f>
        <v/>
      </c>
      <c r="AS194" s="620"/>
      <c r="AT194" s="623"/>
      <c r="AU194" s="413" t="s">
        <v>465</v>
      </c>
      <c r="AV194" s="413" t="s">
        <v>466</v>
      </c>
      <c r="AX194" s="413" t="s">
        <v>467</v>
      </c>
      <c r="AY194" s="413" t="s">
        <v>468</v>
      </c>
    </row>
    <row r="195" spans="1:51" s="393" customFormat="1" ht="12" customHeight="1">
      <c r="A195" s="625"/>
      <c r="B195" s="628"/>
      <c r="C195" s="631"/>
      <c r="D195" s="634"/>
      <c r="E195" s="414"/>
      <c r="F195" s="638"/>
      <c r="G195" s="639"/>
      <c r="H195" s="415" t="s">
        <v>469</v>
      </c>
      <c r="I195" s="419" t="str">
        <f>IFERROR(VLOOKUP(I194,'P1'!$B:$AP,41,FALSE),"")</f>
        <v/>
      </c>
      <c r="J195" s="419" t="str">
        <f>IFERROR(VLOOKUP(J194,'P1'!$B:$AP,41,FALSE),"")</f>
        <v/>
      </c>
      <c r="K195" s="419" t="str">
        <f>IFERROR(VLOOKUP(K194,'P1'!$B:$AP,41,FALSE),"")</f>
        <v/>
      </c>
      <c r="L195" s="419" t="str">
        <f>IFERROR(VLOOKUP(L194,'P1'!$B:$AP,41,FALSE),"")</f>
        <v/>
      </c>
      <c r="M195" s="419" t="str">
        <f>IFERROR(VLOOKUP(M194,'P1'!$B:$AP,41,FALSE),"")</f>
        <v/>
      </c>
      <c r="N195" s="419" t="str">
        <f>IFERROR(VLOOKUP(N194,'P1'!$B:$AP,41,FALSE),"")</f>
        <v/>
      </c>
      <c r="O195" s="419" t="str">
        <f>IFERROR(VLOOKUP(O194,'P1'!$B:$AP,41,FALSE),"")</f>
        <v/>
      </c>
      <c r="P195" s="419" t="str">
        <f>IFERROR(VLOOKUP(P194,'P1'!$B:$AP,41,FALSE),"")</f>
        <v/>
      </c>
      <c r="Q195" s="419" t="str">
        <f>IFERROR(VLOOKUP(Q194,'P1'!$B:$AP,41,FALSE),"")</f>
        <v/>
      </c>
      <c r="R195" s="419" t="str">
        <f>IFERROR(VLOOKUP(R194,'P1'!$B:$AP,41,FALSE),"")</f>
        <v/>
      </c>
      <c r="S195" s="419" t="str">
        <f>IFERROR(VLOOKUP(S194,'P1'!$B:$AP,41,FALSE),"")</f>
        <v/>
      </c>
      <c r="T195" s="419" t="str">
        <f>IFERROR(VLOOKUP(T194,'P1'!$B:$AP,41,FALSE),"")</f>
        <v/>
      </c>
      <c r="U195" s="419" t="str">
        <f>IFERROR(VLOOKUP(U194,'P1'!$B:$AP,41,FALSE),"")</f>
        <v/>
      </c>
      <c r="V195" s="419" t="str">
        <f>IFERROR(VLOOKUP(V194,'P1'!$B:$AP,41,FALSE),"")</f>
        <v/>
      </c>
      <c r="W195" s="419" t="str">
        <f>IFERROR(VLOOKUP(W194,'P1'!$B:$AP,41,FALSE),"")</f>
        <v/>
      </c>
      <c r="X195" s="419" t="str">
        <f>IFERROR(VLOOKUP(X194,'P1'!$B:$AP,41,FALSE),"")</f>
        <v/>
      </c>
      <c r="Y195" s="419" t="str">
        <f>IFERROR(VLOOKUP(Y194,'P1'!$B:$AP,41,FALSE),"")</f>
        <v/>
      </c>
      <c r="Z195" s="419" t="str">
        <f>IFERROR(VLOOKUP(Z194,'P1'!$B:$AP,41,FALSE),"")</f>
        <v/>
      </c>
      <c r="AA195" s="419" t="str">
        <f>IFERROR(VLOOKUP(AA194,'P1'!$B:$AP,41,FALSE),"")</f>
        <v/>
      </c>
      <c r="AB195" s="419" t="str">
        <f>IFERROR(VLOOKUP(AB194,'P1'!$B:$AP,41,FALSE),"")</f>
        <v/>
      </c>
      <c r="AC195" s="419" t="str">
        <f>IFERROR(VLOOKUP(AC194,'P1'!$B:$AP,41,FALSE),"")</f>
        <v/>
      </c>
      <c r="AD195" s="419" t="str">
        <f>IFERROR(VLOOKUP(AD194,'P1'!$B:$AP,41,FALSE),"")</f>
        <v/>
      </c>
      <c r="AE195" s="419" t="str">
        <f>IFERROR(VLOOKUP(AE194,'P1'!$B:$AP,41,FALSE),"")</f>
        <v/>
      </c>
      <c r="AF195" s="419" t="str">
        <f>IFERROR(VLOOKUP(AF194,'P1'!$B:$AP,41,FALSE),"")</f>
        <v/>
      </c>
      <c r="AG195" s="419" t="str">
        <f>IFERROR(VLOOKUP(AG194,'P1'!$B:$AP,41,FALSE),"")</f>
        <v/>
      </c>
      <c r="AH195" s="419" t="str">
        <f>IFERROR(VLOOKUP(AH194,'P1'!$B:$AP,41,FALSE),"")</f>
        <v/>
      </c>
      <c r="AI195" s="419" t="str">
        <f>IFERROR(VLOOKUP(AI194,'P1'!$B:$AP,41,FALSE),"")</f>
        <v/>
      </c>
      <c r="AJ195" s="419" t="str">
        <f>IFERROR(VLOOKUP(AJ194,'P1'!$B:$AP,41,FALSE),"")</f>
        <v/>
      </c>
      <c r="AK195" s="419" t="str">
        <f>IFERROR(VLOOKUP(AK194,'P1'!$B:$AP,41,FALSE),"")</f>
        <v/>
      </c>
      <c r="AL195" s="419" t="str">
        <f>IFERROR(VLOOKUP(AL194,'P1'!$B:$AP,41,FALSE),"")</f>
        <v/>
      </c>
      <c r="AM195" s="419" t="str">
        <f>IFERROR(VLOOKUP(AM194,'P1'!$B:$AP,41,FALSE),"")</f>
        <v/>
      </c>
      <c r="AN195" s="643"/>
      <c r="AO195" s="621"/>
      <c r="AP195" s="647"/>
      <c r="AQ195" s="648"/>
      <c r="AR195" s="621"/>
      <c r="AS195" s="621"/>
      <c r="AT195" s="623"/>
      <c r="AU195" s="417" t="str">
        <f t="shared" ref="AU195" si="222">IFERROR(IF($D194="□",($AO194/$AK$6),($AO194/$AK$8)),"")</f>
        <v/>
      </c>
      <c r="AV195" s="417" t="str">
        <f t="shared" ref="AV195" si="223">IFERROR(IF($D194="□",($AN194/$AO$6),($AN194/$AO$8)),"")</f>
        <v/>
      </c>
      <c r="AX195" s="417" t="s">
        <v>623</v>
      </c>
      <c r="AY195" s="417" t="s">
        <v>623</v>
      </c>
    </row>
    <row r="196" spans="1:51" s="393" customFormat="1" ht="12" customHeight="1">
      <c r="A196" s="626"/>
      <c r="B196" s="629"/>
      <c r="C196" s="632"/>
      <c r="D196" s="635"/>
      <c r="E196" s="414"/>
      <c r="F196" s="640"/>
      <c r="G196" s="641"/>
      <c r="H196" s="418" t="s">
        <v>470</v>
      </c>
      <c r="I196" s="419" t="str">
        <f>IFERROR(VLOOKUP(I194,'P1'!$B:$AP,31,FALSE),"")</f>
        <v/>
      </c>
      <c r="J196" s="419" t="str">
        <f>IFERROR(VLOOKUP(J194,'P1'!$B:$AP,31,FALSE),"")</f>
        <v/>
      </c>
      <c r="K196" s="419" t="str">
        <f>IFERROR(VLOOKUP(K194,'P1'!$B:$AP,31,FALSE),"")</f>
        <v/>
      </c>
      <c r="L196" s="419" t="str">
        <f>IFERROR(VLOOKUP(L194,'P1'!$B:$AP,31,FALSE),"")</f>
        <v/>
      </c>
      <c r="M196" s="419" t="str">
        <f>IFERROR(VLOOKUP(M194,'P1'!$B:$AP,31,FALSE),"")</f>
        <v/>
      </c>
      <c r="N196" s="419" t="str">
        <f>IFERROR(VLOOKUP(N194,'P1'!$B:$AP,31,FALSE),"")</f>
        <v/>
      </c>
      <c r="O196" s="419" t="str">
        <f>IFERROR(VLOOKUP(O194,'P1'!$B:$AP,31,FALSE),"")</f>
        <v/>
      </c>
      <c r="P196" s="419" t="str">
        <f>IFERROR(VLOOKUP(P194,'P1'!$B:$AP,31,FALSE),"")</f>
        <v/>
      </c>
      <c r="Q196" s="419" t="str">
        <f>IFERROR(VLOOKUP(Q194,'P1'!$B:$AP,31,FALSE),"")</f>
        <v/>
      </c>
      <c r="R196" s="419" t="str">
        <f>IFERROR(VLOOKUP(R194,'P1'!$B:$AP,31,FALSE),"")</f>
        <v/>
      </c>
      <c r="S196" s="419" t="str">
        <f>IFERROR(VLOOKUP(S194,'P1'!$B:$AP,31,FALSE),"")</f>
        <v/>
      </c>
      <c r="T196" s="419" t="str">
        <f>IFERROR(VLOOKUP(T194,'P1'!$B:$AP,31,FALSE),"")</f>
        <v/>
      </c>
      <c r="U196" s="419" t="str">
        <f>IFERROR(VLOOKUP(U194,'P1'!$B:$AP,31,FALSE),"")</f>
        <v/>
      </c>
      <c r="V196" s="419" t="str">
        <f>IFERROR(VLOOKUP(V194,'P1'!$B:$AP,31,FALSE),"")</f>
        <v/>
      </c>
      <c r="W196" s="419" t="str">
        <f>IFERROR(VLOOKUP(W194,'P1'!$B:$AP,31,FALSE),"")</f>
        <v/>
      </c>
      <c r="X196" s="419" t="str">
        <f>IFERROR(VLOOKUP(X194,'P1'!$B:$AP,31,FALSE),"")</f>
        <v/>
      </c>
      <c r="Y196" s="419" t="str">
        <f>IFERROR(VLOOKUP(Y194,'P1'!$B:$AP,31,FALSE),"")</f>
        <v/>
      </c>
      <c r="Z196" s="419" t="str">
        <f>IFERROR(VLOOKUP(Z194,'P1'!$B:$AP,31,FALSE),"")</f>
        <v/>
      </c>
      <c r="AA196" s="419" t="str">
        <f>IFERROR(VLOOKUP(AA194,'P1'!$B:$AP,31,FALSE),"")</f>
        <v/>
      </c>
      <c r="AB196" s="419" t="str">
        <f>IFERROR(VLOOKUP(AB194,'P1'!$B:$AP,31,FALSE),"")</f>
        <v/>
      </c>
      <c r="AC196" s="419" t="str">
        <f>IFERROR(VLOOKUP(AC194,'P1'!$B:$AP,31,FALSE),"")</f>
        <v/>
      </c>
      <c r="AD196" s="419" t="str">
        <f>IFERROR(VLOOKUP(AD194,'P1'!$B:$AP,31,FALSE),"")</f>
        <v/>
      </c>
      <c r="AE196" s="419" t="str">
        <f>IFERROR(VLOOKUP(AE194,'P1'!$B:$AP,31,FALSE),"")</f>
        <v/>
      </c>
      <c r="AF196" s="419" t="str">
        <f>IFERROR(VLOOKUP(AF194,'P1'!$B:$AP,31,FALSE),"")</f>
        <v/>
      </c>
      <c r="AG196" s="419" t="str">
        <f>IFERROR(VLOOKUP(AG194,'P1'!$B:$AP,31,FALSE),"")</f>
        <v/>
      </c>
      <c r="AH196" s="419" t="str">
        <f>IFERROR(VLOOKUP(AH194,'P1'!$B:$AP,31,FALSE),"")</f>
        <v/>
      </c>
      <c r="AI196" s="419" t="str">
        <f>IFERROR(VLOOKUP(AI194,'P1'!$B:$AP,31,FALSE),"")</f>
        <v/>
      </c>
      <c r="AJ196" s="419" t="str">
        <f>IFERROR(VLOOKUP(AJ194,'P1'!$B:$AP,31,FALSE),"")</f>
        <v/>
      </c>
      <c r="AK196" s="419" t="str">
        <f>IFERROR(VLOOKUP(AK194,'P1'!$B:$AP,31,FALSE),"")</f>
        <v/>
      </c>
      <c r="AL196" s="419" t="str">
        <f>IFERROR(VLOOKUP(AL194,'P1'!$B:$AP,31,FALSE),"")</f>
        <v/>
      </c>
      <c r="AM196" s="419" t="str">
        <f>IFERROR(VLOOKUP(AM194,'P1'!$B:$AP,31,FALSE),"")</f>
        <v/>
      </c>
      <c r="AN196" s="644"/>
      <c r="AO196" s="622"/>
      <c r="AP196" s="649"/>
      <c r="AQ196" s="650"/>
      <c r="AR196" s="622"/>
      <c r="AS196" s="622"/>
      <c r="AT196" s="623"/>
      <c r="AU196" s="420"/>
      <c r="AV196" s="420"/>
      <c r="AX196" s="420"/>
      <c r="AY196" s="420"/>
    </row>
    <row r="197" spans="1:51" s="393" customFormat="1" ht="12" customHeight="1">
      <c r="A197" s="624">
        <v>59</v>
      </c>
      <c r="B197" s="627"/>
      <c r="C197" s="630"/>
      <c r="D197" s="633" t="s">
        <v>463</v>
      </c>
      <c r="E197" s="410"/>
      <c r="F197" s="636"/>
      <c r="G197" s="637"/>
      <c r="H197" s="411" t="s">
        <v>464</v>
      </c>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2"/>
      <c r="AF197" s="412"/>
      <c r="AG197" s="412"/>
      <c r="AH197" s="412"/>
      <c r="AI197" s="412"/>
      <c r="AJ197" s="412"/>
      <c r="AK197" s="412"/>
      <c r="AL197" s="412"/>
      <c r="AM197" s="412"/>
      <c r="AN197" s="642">
        <f t="shared" ref="AN197" si="224">IF(LEFT($AN$1,6)="共同生活援助",SUM(I198:AM198),SUM(I198:AM199))</f>
        <v>0</v>
      </c>
      <c r="AO197" s="620">
        <f>IF($AN$3="４週",AN197/4,AN197/(DAY(EOMONTH($I$21,0))/7))</f>
        <v>0</v>
      </c>
      <c r="AP197" s="645"/>
      <c r="AQ197" s="646"/>
      <c r="AR197" s="620" t="str">
        <f t="shared" ref="AR197" si="225">IF($AN$3="４週",AU198,AV198)</f>
        <v/>
      </c>
      <c r="AS197" s="620"/>
      <c r="AT197" s="623"/>
      <c r="AU197" s="413" t="s">
        <v>465</v>
      </c>
      <c r="AV197" s="413" t="s">
        <v>466</v>
      </c>
      <c r="AX197" s="413" t="s">
        <v>467</v>
      </c>
      <c r="AY197" s="413" t="s">
        <v>468</v>
      </c>
    </row>
    <row r="198" spans="1:51" s="393" customFormat="1" ht="12" customHeight="1">
      <c r="A198" s="625"/>
      <c r="B198" s="628"/>
      <c r="C198" s="631"/>
      <c r="D198" s="634"/>
      <c r="E198" s="414"/>
      <c r="F198" s="638"/>
      <c r="G198" s="639"/>
      <c r="H198" s="415" t="s">
        <v>469</v>
      </c>
      <c r="I198" s="419" t="str">
        <f>IFERROR(VLOOKUP(I197,'P1'!$B:$AP,41,FALSE),"")</f>
        <v/>
      </c>
      <c r="J198" s="419" t="str">
        <f>IFERROR(VLOOKUP(J197,'P1'!$B:$AP,41,FALSE),"")</f>
        <v/>
      </c>
      <c r="K198" s="419" t="str">
        <f>IFERROR(VLOOKUP(K197,'P1'!$B:$AP,41,FALSE),"")</f>
        <v/>
      </c>
      <c r="L198" s="419" t="str">
        <f>IFERROR(VLOOKUP(L197,'P1'!$B:$AP,41,FALSE),"")</f>
        <v/>
      </c>
      <c r="M198" s="419" t="str">
        <f>IFERROR(VLOOKUP(M197,'P1'!$B:$AP,41,FALSE),"")</f>
        <v/>
      </c>
      <c r="N198" s="419" t="str">
        <f>IFERROR(VLOOKUP(N197,'P1'!$B:$AP,41,FALSE),"")</f>
        <v/>
      </c>
      <c r="O198" s="419" t="str">
        <f>IFERROR(VLOOKUP(O197,'P1'!$B:$AP,41,FALSE),"")</f>
        <v/>
      </c>
      <c r="P198" s="419" t="str">
        <f>IFERROR(VLOOKUP(P197,'P1'!$B:$AP,41,FALSE),"")</f>
        <v/>
      </c>
      <c r="Q198" s="419" t="str">
        <f>IFERROR(VLOOKUP(Q197,'P1'!$B:$AP,41,FALSE),"")</f>
        <v/>
      </c>
      <c r="R198" s="419" t="str">
        <f>IFERROR(VLOOKUP(R197,'P1'!$B:$AP,41,FALSE),"")</f>
        <v/>
      </c>
      <c r="S198" s="419" t="str">
        <f>IFERROR(VLOOKUP(S197,'P1'!$B:$AP,41,FALSE),"")</f>
        <v/>
      </c>
      <c r="T198" s="419" t="str">
        <f>IFERROR(VLOOKUP(T197,'P1'!$B:$AP,41,FALSE),"")</f>
        <v/>
      </c>
      <c r="U198" s="419" t="str">
        <f>IFERROR(VLOOKUP(U197,'P1'!$B:$AP,41,FALSE),"")</f>
        <v/>
      </c>
      <c r="V198" s="419" t="str">
        <f>IFERROR(VLOOKUP(V197,'P1'!$B:$AP,41,FALSE),"")</f>
        <v/>
      </c>
      <c r="W198" s="419" t="str">
        <f>IFERROR(VLOOKUP(W197,'P1'!$B:$AP,41,FALSE),"")</f>
        <v/>
      </c>
      <c r="X198" s="419" t="str">
        <f>IFERROR(VLOOKUP(X197,'P1'!$B:$AP,41,FALSE),"")</f>
        <v/>
      </c>
      <c r="Y198" s="419" t="str">
        <f>IFERROR(VLOOKUP(Y197,'P1'!$B:$AP,41,FALSE),"")</f>
        <v/>
      </c>
      <c r="Z198" s="419" t="str">
        <f>IFERROR(VLOOKUP(Z197,'P1'!$B:$AP,41,FALSE),"")</f>
        <v/>
      </c>
      <c r="AA198" s="419" t="str">
        <f>IFERROR(VLOOKUP(AA197,'P1'!$B:$AP,41,FALSE),"")</f>
        <v/>
      </c>
      <c r="AB198" s="419" t="str">
        <f>IFERROR(VLOOKUP(AB197,'P1'!$B:$AP,41,FALSE),"")</f>
        <v/>
      </c>
      <c r="AC198" s="419" t="str">
        <f>IFERROR(VLOOKUP(AC197,'P1'!$B:$AP,41,FALSE),"")</f>
        <v/>
      </c>
      <c r="AD198" s="419" t="str">
        <f>IFERROR(VLOOKUP(AD197,'P1'!$B:$AP,41,FALSE),"")</f>
        <v/>
      </c>
      <c r="AE198" s="419" t="str">
        <f>IFERROR(VLOOKUP(AE197,'P1'!$B:$AP,41,FALSE),"")</f>
        <v/>
      </c>
      <c r="AF198" s="419" t="str">
        <f>IFERROR(VLOOKUP(AF197,'P1'!$B:$AP,41,FALSE),"")</f>
        <v/>
      </c>
      <c r="AG198" s="419" t="str">
        <f>IFERROR(VLOOKUP(AG197,'P1'!$B:$AP,41,FALSE),"")</f>
        <v/>
      </c>
      <c r="AH198" s="419" t="str">
        <f>IFERROR(VLOOKUP(AH197,'P1'!$B:$AP,41,FALSE),"")</f>
        <v/>
      </c>
      <c r="AI198" s="419" t="str">
        <f>IFERROR(VLOOKUP(AI197,'P1'!$B:$AP,41,FALSE),"")</f>
        <v/>
      </c>
      <c r="AJ198" s="419" t="str">
        <f>IFERROR(VLOOKUP(AJ197,'P1'!$B:$AP,41,FALSE),"")</f>
        <v/>
      </c>
      <c r="AK198" s="419" t="str">
        <f>IFERROR(VLOOKUP(AK197,'P1'!$B:$AP,41,FALSE),"")</f>
        <v/>
      </c>
      <c r="AL198" s="419" t="str">
        <f>IFERROR(VLOOKUP(AL197,'P1'!$B:$AP,41,FALSE),"")</f>
        <v/>
      </c>
      <c r="AM198" s="419" t="str">
        <f>IFERROR(VLOOKUP(AM197,'P1'!$B:$AP,41,FALSE),"")</f>
        <v/>
      </c>
      <c r="AN198" s="643"/>
      <c r="AO198" s="621"/>
      <c r="AP198" s="647"/>
      <c r="AQ198" s="648"/>
      <c r="AR198" s="621"/>
      <c r="AS198" s="621"/>
      <c r="AT198" s="623"/>
      <c r="AU198" s="417" t="str">
        <f t="shared" ref="AU198" si="226">IFERROR(IF($D197="□",($AO197/$AK$6),($AO197/$AK$8)),"")</f>
        <v/>
      </c>
      <c r="AV198" s="417" t="str">
        <f t="shared" ref="AV198" si="227">IFERROR(IF($D197="□",($AN197/$AO$6),($AN197/$AO$8)),"")</f>
        <v/>
      </c>
      <c r="AX198" s="417" t="s">
        <v>623</v>
      </c>
      <c r="AY198" s="417" t="s">
        <v>623</v>
      </c>
    </row>
    <row r="199" spans="1:51" s="393" customFormat="1" ht="12" customHeight="1">
      <c r="A199" s="626"/>
      <c r="B199" s="629"/>
      <c r="C199" s="632"/>
      <c r="D199" s="635"/>
      <c r="E199" s="414"/>
      <c r="F199" s="640"/>
      <c r="G199" s="641"/>
      <c r="H199" s="418" t="s">
        <v>470</v>
      </c>
      <c r="I199" s="419" t="str">
        <f>IFERROR(VLOOKUP(I197,'P1'!$B:$AP,31,FALSE),"")</f>
        <v/>
      </c>
      <c r="J199" s="419" t="str">
        <f>IFERROR(VLOOKUP(J197,'P1'!$B:$AP,31,FALSE),"")</f>
        <v/>
      </c>
      <c r="K199" s="419" t="str">
        <f>IFERROR(VLOOKUP(K197,'P1'!$B:$AP,31,FALSE),"")</f>
        <v/>
      </c>
      <c r="L199" s="419" t="str">
        <f>IFERROR(VLOOKUP(L197,'P1'!$B:$AP,31,FALSE),"")</f>
        <v/>
      </c>
      <c r="M199" s="419" t="str">
        <f>IFERROR(VLOOKUP(M197,'P1'!$B:$AP,31,FALSE),"")</f>
        <v/>
      </c>
      <c r="N199" s="419" t="str">
        <f>IFERROR(VLOOKUP(N197,'P1'!$B:$AP,31,FALSE),"")</f>
        <v/>
      </c>
      <c r="O199" s="419" t="str">
        <f>IFERROR(VLOOKUP(O197,'P1'!$B:$AP,31,FALSE),"")</f>
        <v/>
      </c>
      <c r="P199" s="419" t="str">
        <f>IFERROR(VLOOKUP(P197,'P1'!$B:$AP,31,FALSE),"")</f>
        <v/>
      </c>
      <c r="Q199" s="419" t="str">
        <f>IFERROR(VLOOKUP(Q197,'P1'!$B:$AP,31,FALSE),"")</f>
        <v/>
      </c>
      <c r="R199" s="419" t="str">
        <f>IFERROR(VLOOKUP(R197,'P1'!$B:$AP,31,FALSE),"")</f>
        <v/>
      </c>
      <c r="S199" s="419" t="str">
        <f>IFERROR(VLOOKUP(S197,'P1'!$B:$AP,31,FALSE),"")</f>
        <v/>
      </c>
      <c r="T199" s="419" t="str">
        <f>IFERROR(VLOOKUP(T197,'P1'!$B:$AP,31,FALSE),"")</f>
        <v/>
      </c>
      <c r="U199" s="419" t="str">
        <f>IFERROR(VLOOKUP(U197,'P1'!$B:$AP,31,FALSE),"")</f>
        <v/>
      </c>
      <c r="V199" s="419" t="str">
        <f>IFERROR(VLOOKUP(V197,'P1'!$B:$AP,31,FALSE),"")</f>
        <v/>
      </c>
      <c r="W199" s="419" t="str">
        <f>IFERROR(VLOOKUP(W197,'P1'!$B:$AP,31,FALSE),"")</f>
        <v/>
      </c>
      <c r="X199" s="419" t="str">
        <f>IFERROR(VLOOKUP(X197,'P1'!$B:$AP,31,FALSE),"")</f>
        <v/>
      </c>
      <c r="Y199" s="419" t="str">
        <f>IFERROR(VLOOKUP(Y197,'P1'!$B:$AP,31,FALSE),"")</f>
        <v/>
      </c>
      <c r="Z199" s="419" t="str">
        <f>IFERROR(VLOOKUP(Z197,'P1'!$B:$AP,31,FALSE),"")</f>
        <v/>
      </c>
      <c r="AA199" s="419" t="str">
        <f>IFERROR(VLOOKUP(AA197,'P1'!$B:$AP,31,FALSE),"")</f>
        <v/>
      </c>
      <c r="AB199" s="419" t="str">
        <f>IFERROR(VLOOKUP(AB197,'P1'!$B:$AP,31,FALSE),"")</f>
        <v/>
      </c>
      <c r="AC199" s="419" t="str">
        <f>IFERROR(VLOOKUP(AC197,'P1'!$B:$AP,31,FALSE),"")</f>
        <v/>
      </c>
      <c r="AD199" s="419" t="str">
        <f>IFERROR(VLOOKUP(AD197,'P1'!$B:$AP,31,FALSE),"")</f>
        <v/>
      </c>
      <c r="AE199" s="419" t="str">
        <f>IFERROR(VLOOKUP(AE197,'P1'!$B:$AP,31,FALSE),"")</f>
        <v/>
      </c>
      <c r="AF199" s="419" t="str">
        <f>IFERROR(VLOOKUP(AF197,'P1'!$B:$AP,31,FALSE),"")</f>
        <v/>
      </c>
      <c r="AG199" s="419" t="str">
        <f>IFERROR(VLOOKUP(AG197,'P1'!$B:$AP,31,FALSE),"")</f>
        <v/>
      </c>
      <c r="AH199" s="419" t="str">
        <f>IFERROR(VLOOKUP(AH197,'P1'!$B:$AP,31,FALSE),"")</f>
        <v/>
      </c>
      <c r="AI199" s="419" t="str">
        <f>IFERROR(VLOOKUP(AI197,'P1'!$B:$AP,31,FALSE),"")</f>
        <v/>
      </c>
      <c r="AJ199" s="419" t="str">
        <f>IFERROR(VLOOKUP(AJ197,'P1'!$B:$AP,31,FALSE),"")</f>
        <v/>
      </c>
      <c r="AK199" s="419" t="str">
        <f>IFERROR(VLOOKUP(AK197,'P1'!$B:$AP,31,FALSE),"")</f>
        <v/>
      </c>
      <c r="AL199" s="419" t="str">
        <f>IFERROR(VLOOKUP(AL197,'P1'!$B:$AP,31,FALSE),"")</f>
        <v/>
      </c>
      <c r="AM199" s="419" t="str">
        <f>IFERROR(VLOOKUP(AM197,'P1'!$B:$AP,31,FALSE),"")</f>
        <v/>
      </c>
      <c r="AN199" s="644"/>
      <c r="AO199" s="622"/>
      <c r="AP199" s="649"/>
      <c r="AQ199" s="650"/>
      <c r="AR199" s="622"/>
      <c r="AS199" s="622"/>
      <c r="AT199" s="623"/>
      <c r="AU199" s="420"/>
      <c r="AV199" s="420"/>
      <c r="AX199" s="420"/>
      <c r="AY199" s="420"/>
    </row>
    <row r="200" spans="1:51" s="393" customFormat="1" ht="12" customHeight="1">
      <c r="A200" s="624">
        <v>60</v>
      </c>
      <c r="B200" s="627"/>
      <c r="C200" s="630"/>
      <c r="D200" s="633" t="s">
        <v>463</v>
      </c>
      <c r="E200" s="410"/>
      <c r="F200" s="636"/>
      <c r="G200" s="637"/>
      <c r="H200" s="411" t="s">
        <v>464</v>
      </c>
      <c r="I200" s="412"/>
      <c r="J200" s="412"/>
      <c r="K200" s="412"/>
      <c r="L200" s="412"/>
      <c r="M200" s="412"/>
      <c r="N200" s="412"/>
      <c r="O200" s="412"/>
      <c r="P200" s="412"/>
      <c r="Q200" s="412"/>
      <c r="R200" s="412"/>
      <c r="S200" s="412"/>
      <c r="T200" s="412"/>
      <c r="U200" s="412"/>
      <c r="V200" s="412"/>
      <c r="W200" s="412"/>
      <c r="X200" s="412"/>
      <c r="Y200" s="412"/>
      <c r="Z200" s="412"/>
      <c r="AA200" s="412"/>
      <c r="AB200" s="412"/>
      <c r="AC200" s="412"/>
      <c r="AD200" s="412"/>
      <c r="AE200" s="412"/>
      <c r="AF200" s="412"/>
      <c r="AG200" s="412"/>
      <c r="AH200" s="412"/>
      <c r="AI200" s="412"/>
      <c r="AJ200" s="412"/>
      <c r="AK200" s="412"/>
      <c r="AL200" s="412"/>
      <c r="AM200" s="412"/>
      <c r="AN200" s="642">
        <f t="shared" ref="AN200" si="228">IF(LEFT($AN$1,6)="共同生活援助",SUM(I201:AM201),SUM(I201:AM202))</f>
        <v>0</v>
      </c>
      <c r="AO200" s="620">
        <f>IF($AN$3="４週",AN200/4,AN200/(DAY(EOMONTH($I$21,0))/7))</f>
        <v>0</v>
      </c>
      <c r="AP200" s="645"/>
      <c r="AQ200" s="646"/>
      <c r="AR200" s="620" t="str">
        <f t="shared" ref="AR200" si="229">IF($AN$3="４週",AU201,AV201)</f>
        <v/>
      </c>
      <c r="AS200" s="620"/>
      <c r="AT200" s="623"/>
      <c r="AU200" s="413" t="s">
        <v>465</v>
      </c>
      <c r="AV200" s="413" t="s">
        <v>466</v>
      </c>
      <c r="AX200" s="413" t="s">
        <v>467</v>
      </c>
      <c r="AY200" s="413" t="s">
        <v>468</v>
      </c>
    </row>
    <row r="201" spans="1:51" s="393" customFormat="1" ht="12" customHeight="1">
      <c r="A201" s="625"/>
      <c r="B201" s="628"/>
      <c r="C201" s="631"/>
      <c r="D201" s="634"/>
      <c r="E201" s="414"/>
      <c r="F201" s="638"/>
      <c r="G201" s="639"/>
      <c r="H201" s="415" t="s">
        <v>469</v>
      </c>
      <c r="I201" s="419" t="str">
        <f>IFERROR(VLOOKUP(I200,'P1'!$B:$AP,41,FALSE),"")</f>
        <v/>
      </c>
      <c r="J201" s="419" t="str">
        <f>IFERROR(VLOOKUP(J200,'P1'!$B:$AP,41,FALSE),"")</f>
        <v/>
      </c>
      <c r="K201" s="419" t="str">
        <f>IFERROR(VLOOKUP(K200,'P1'!$B:$AP,41,FALSE),"")</f>
        <v/>
      </c>
      <c r="L201" s="419" t="str">
        <f>IFERROR(VLOOKUP(L200,'P1'!$B:$AP,41,FALSE),"")</f>
        <v/>
      </c>
      <c r="M201" s="419" t="str">
        <f>IFERROR(VLOOKUP(M200,'P1'!$B:$AP,41,FALSE),"")</f>
        <v/>
      </c>
      <c r="N201" s="419" t="str">
        <f>IFERROR(VLOOKUP(N200,'P1'!$B:$AP,41,FALSE),"")</f>
        <v/>
      </c>
      <c r="O201" s="419" t="str">
        <f>IFERROR(VLOOKUP(O200,'P1'!$B:$AP,41,FALSE),"")</f>
        <v/>
      </c>
      <c r="P201" s="419" t="str">
        <f>IFERROR(VLOOKUP(P200,'P1'!$B:$AP,41,FALSE),"")</f>
        <v/>
      </c>
      <c r="Q201" s="419" t="str">
        <f>IFERROR(VLOOKUP(Q200,'P1'!$B:$AP,41,FALSE),"")</f>
        <v/>
      </c>
      <c r="R201" s="419" t="str">
        <f>IFERROR(VLOOKUP(R200,'P1'!$B:$AP,41,FALSE),"")</f>
        <v/>
      </c>
      <c r="S201" s="419" t="str">
        <f>IFERROR(VLOOKUP(S200,'P1'!$B:$AP,41,FALSE),"")</f>
        <v/>
      </c>
      <c r="T201" s="419" t="str">
        <f>IFERROR(VLOOKUP(T200,'P1'!$B:$AP,41,FALSE),"")</f>
        <v/>
      </c>
      <c r="U201" s="419" t="str">
        <f>IFERROR(VLOOKUP(U200,'P1'!$B:$AP,41,FALSE),"")</f>
        <v/>
      </c>
      <c r="V201" s="419" t="str">
        <f>IFERROR(VLOOKUP(V200,'P1'!$B:$AP,41,FALSE),"")</f>
        <v/>
      </c>
      <c r="W201" s="419" t="str">
        <f>IFERROR(VLOOKUP(W200,'P1'!$B:$AP,41,FALSE),"")</f>
        <v/>
      </c>
      <c r="X201" s="419" t="str">
        <f>IFERROR(VLOOKUP(X200,'P1'!$B:$AP,41,FALSE),"")</f>
        <v/>
      </c>
      <c r="Y201" s="419" t="str">
        <f>IFERROR(VLOOKUP(Y200,'P1'!$B:$AP,41,FALSE),"")</f>
        <v/>
      </c>
      <c r="Z201" s="419" t="str">
        <f>IFERROR(VLOOKUP(Z200,'P1'!$B:$AP,41,FALSE),"")</f>
        <v/>
      </c>
      <c r="AA201" s="419" t="str">
        <f>IFERROR(VLOOKUP(AA200,'P1'!$B:$AP,41,FALSE),"")</f>
        <v/>
      </c>
      <c r="AB201" s="419" t="str">
        <f>IFERROR(VLOOKUP(AB200,'P1'!$B:$AP,41,FALSE),"")</f>
        <v/>
      </c>
      <c r="AC201" s="419" t="str">
        <f>IFERROR(VLOOKUP(AC200,'P1'!$B:$AP,41,FALSE),"")</f>
        <v/>
      </c>
      <c r="AD201" s="419" t="str">
        <f>IFERROR(VLOOKUP(AD200,'P1'!$B:$AP,41,FALSE),"")</f>
        <v/>
      </c>
      <c r="AE201" s="419" t="str">
        <f>IFERROR(VLOOKUP(AE200,'P1'!$B:$AP,41,FALSE),"")</f>
        <v/>
      </c>
      <c r="AF201" s="419" t="str">
        <f>IFERROR(VLOOKUP(AF200,'P1'!$B:$AP,41,FALSE),"")</f>
        <v/>
      </c>
      <c r="AG201" s="419" t="str">
        <f>IFERROR(VLOOKUP(AG200,'P1'!$B:$AP,41,FALSE),"")</f>
        <v/>
      </c>
      <c r="AH201" s="419" t="str">
        <f>IFERROR(VLOOKUP(AH200,'P1'!$B:$AP,41,FALSE),"")</f>
        <v/>
      </c>
      <c r="AI201" s="419" t="str">
        <f>IFERROR(VLOOKUP(AI200,'P1'!$B:$AP,41,FALSE),"")</f>
        <v/>
      </c>
      <c r="AJ201" s="419" t="str">
        <f>IFERROR(VLOOKUP(AJ200,'P1'!$B:$AP,41,FALSE),"")</f>
        <v/>
      </c>
      <c r="AK201" s="419" t="str">
        <f>IFERROR(VLOOKUP(AK200,'P1'!$B:$AP,41,FALSE),"")</f>
        <v/>
      </c>
      <c r="AL201" s="419" t="str">
        <f>IFERROR(VLOOKUP(AL200,'P1'!$B:$AP,41,FALSE),"")</f>
        <v/>
      </c>
      <c r="AM201" s="419" t="str">
        <f>IFERROR(VLOOKUP(AM200,'P1'!$B:$AP,41,FALSE),"")</f>
        <v/>
      </c>
      <c r="AN201" s="643"/>
      <c r="AO201" s="621"/>
      <c r="AP201" s="647"/>
      <c r="AQ201" s="648"/>
      <c r="AR201" s="621"/>
      <c r="AS201" s="621"/>
      <c r="AT201" s="623"/>
      <c r="AU201" s="417" t="str">
        <f t="shared" ref="AU201" si="230">IFERROR(IF($D200="□",($AO200/$AK$6),($AO200/$AK$8)),"")</f>
        <v/>
      </c>
      <c r="AV201" s="417" t="str">
        <f t="shared" ref="AV201" si="231">IFERROR(IF($D200="□",($AN200/$AO$6),($AN200/$AO$8)),"")</f>
        <v/>
      </c>
      <c r="AX201" s="417" t="s">
        <v>623</v>
      </c>
      <c r="AY201" s="417" t="s">
        <v>623</v>
      </c>
    </row>
    <row r="202" spans="1:51" s="393" customFormat="1" ht="12" customHeight="1">
      <c r="A202" s="626"/>
      <c r="B202" s="629"/>
      <c r="C202" s="632"/>
      <c r="D202" s="635"/>
      <c r="E202" s="414"/>
      <c r="F202" s="640"/>
      <c r="G202" s="641"/>
      <c r="H202" s="418" t="s">
        <v>470</v>
      </c>
      <c r="I202" s="419" t="str">
        <f>IFERROR(VLOOKUP(I200,'P1'!$B:$AP,31,FALSE),"")</f>
        <v/>
      </c>
      <c r="J202" s="419" t="str">
        <f>IFERROR(VLOOKUP(J200,'P1'!$B:$AP,31,FALSE),"")</f>
        <v/>
      </c>
      <c r="K202" s="419" t="str">
        <f>IFERROR(VLOOKUP(K200,'P1'!$B:$AP,31,FALSE),"")</f>
        <v/>
      </c>
      <c r="L202" s="419" t="str">
        <f>IFERROR(VLOOKUP(L200,'P1'!$B:$AP,31,FALSE),"")</f>
        <v/>
      </c>
      <c r="M202" s="419" t="str">
        <f>IFERROR(VLOOKUP(M200,'P1'!$B:$AP,31,FALSE),"")</f>
        <v/>
      </c>
      <c r="N202" s="419" t="str">
        <f>IFERROR(VLOOKUP(N200,'P1'!$B:$AP,31,FALSE),"")</f>
        <v/>
      </c>
      <c r="O202" s="419" t="str">
        <f>IFERROR(VLOOKUP(O200,'P1'!$B:$AP,31,FALSE),"")</f>
        <v/>
      </c>
      <c r="P202" s="419" t="str">
        <f>IFERROR(VLOOKUP(P200,'P1'!$B:$AP,31,FALSE),"")</f>
        <v/>
      </c>
      <c r="Q202" s="419" t="str">
        <f>IFERROR(VLOOKUP(Q200,'P1'!$B:$AP,31,FALSE),"")</f>
        <v/>
      </c>
      <c r="R202" s="419" t="str">
        <f>IFERROR(VLOOKUP(R200,'P1'!$B:$AP,31,FALSE),"")</f>
        <v/>
      </c>
      <c r="S202" s="419" t="str">
        <f>IFERROR(VLOOKUP(S200,'P1'!$B:$AP,31,FALSE),"")</f>
        <v/>
      </c>
      <c r="T202" s="419" t="str">
        <f>IFERROR(VLOOKUP(T200,'P1'!$B:$AP,31,FALSE),"")</f>
        <v/>
      </c>
      <c r="U202" s="419" t="str">
        <f>IFERROR(VLOOKUP(U200,'P1'!$B:$AP,31,FALSE),"")</f>
        <v/>
      </c>
      <c r="V202" s="419" t="str">
        <f>IFERROR(VLOOKUP(V200,'P1'!$B:$AP,31,FALSE),"")</f>
        <v/>
      </c>
      <c r="W202" s="419" t="str">
        <f>IFERROR(VLOOKUP(W200,'P1'!$B:$AP,31,FALSE),"")</f>
        <v/>
      </c>
      <c r="X202" s="419" t="str">
        <f>IFERROR(VLOOKUP(X200,'P1'!$B:$AP,31,FALSE),"")</f>
        <v/>
      </c>
      <c r="Y202" s="419" t="str">
        <f>IFERROR(VLOOKUP(Y200,'P1'!$B:$AP,31,FALSE),"")</f>
        <v/>
      </c>
      <c r="Z202" s="419" t="str">
        <f>IFERROR(VLOOKUP(Z200,'P1'!$B:$AP,31,FALSE),"")</f>
        <v/>
      </c>
      <c r="AA202" s="419" t="str">
        <f>IFERROR(VLOOKUP(AA200,'P1'!$B:$AP,31,FALSE),"")</f>
        <v/>
      </c>
      <c r="AB202" s="419" t="str">
        <f>IFERROR(VLOOKUP(AB200,'P1'!$B:$AP,31,FALSE),"")</f>
        <v/>
      </c>
      <c r="AC202" s="419" t="str">
        <f>IFERROR(VLOOKUP(AC200,'P1'!$B:$AP,31,FALSE),"")</f>
        <v/>
      </c>
      <c r="AD202" s="419" t="str">
        <f>IFERROR(VLOOKUP(AD200,'P1'!$B:$AP,31,FALSE),"")</f>
        <v/>
      </c>
      <c r="AE202" s="419" t="str">
        <f>IFERROR(VLOOKUP(AE200,'P1'!$B:$AP,31,FALSE),"")</f>
        <v/>
      </c>
      <c r="AF202" s="419" t="str">
        <f>IFERROR(VLOOKUP(AF200,'P1'!$B:$AP,31,FALSE),"")</f>
        <v/>
      </c>
      <c r="AG202" s="419" t="str">
        <f>IFERROR(VLOOKUP(AG200,'P1'!$B:$AP,31,FALSE),"")</f>
        <v/>
      </c>
      <c r="AH202" s="419" t="str">
        <f>IFERROR(VLOOKUP(AH200,'P1'!$B:$AP,31,FALSE),"")</f>
        <v/>
      </c>
      <c r="AI202" s="419" t="str">
        <f>IFERROR(VLOOKUP(AI200,'P1'!$B:$AP,31,FALSE),"")</f>
        <v/>
      </c>
      <c r="AJ202" s="419" t="str">
        <f>IFERROR(VLOOKUP(AJ200,'P1'!$B:$AP,31,FALSE),"")</f>
        <v/>
      </c>
      <c r="AK202" s="419" t="str">
        <f>IFERROR(VLOOKUP(AK200,'P1'!$B:$AP,31,FALSE),"")</f>
        <v/>
      </c>
      <c r="AL202" s="419" t="str">
        <f>IFERROR(VLOOKUP(AL200,'P1'!$B:$AP,31,FALSE),"")</f>
        <v/>
      </c>
      <c r="AM202" s="419" t="str">
        <f>IFERROR(VLOOKUP(AM200,'P1'!$B:$AP,31,FALSE),"")</f>
        <v/>
      </c>
      <c r="AN202" s="644"/>
      <c r="AO202" s="622"/>
      <c r="AP202" s="649"/>
      <c r="AQ202" s="650"/>
      <c r="AR202" s="622"/>
      <c r="AS202" s="622"/>
      <c r="AT202" s="623"/>
      <c r="AU202" s="420"/>
      <c r="AV202" s="420"/>
      <c r="AX202" s="420"/>
      <c r="AY202" s="420"/>
    </row>
    <row r="203" spans="1:51" s="393" customFormat="1" ht="12" customHeight="1">
      <c r="A203" s="624">
        <v>61</v>
      </c>
      <c r="B203" s="627"/>
      <c r="C203" s="630"/>
      <c r="D203" s="633" t="s">
        <v>463</v>
      </c>
      <c r="E203" s="410"/>
      <c r="F203" s="636"/>
      <c r="G203" s="637"/>
      <c r="H203" s="411" t="s">
        <v>464</v>
      </c>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2"/>
      <c r="AF203" s="412"/>
      <c r="AG203" s="412"/>
      <c r="AH203" s="412"/>
      <c r="AI203" s="412"/>
      <c r="AJ203" s="412"/>
      <c r="AK203" s="412"/>
      <c r="AL203" s="412"/>
      <c r="AM203" s="412"/>
      <c r="AN203" s="642">
        <f t="shared" ref="AN203" si="232">IF(LEFT($AN$1,6)="共同生活援助",SUM(I204:AM204),SUM(I204:AM205))</f>
        <v>0</v>
      </c>
      <c r="AO203" s="620">
        <f>IF($AN$3="４週",AN203/4,AN203/(DAY(EOMONTH($I$21,0))/7))</f>
        <v>0</v>
      </c>
      <c r="AP203" s="645"/>
      <c r="AQ203" s="646"/>
      <c r="AR203" s="620" t="str">
        <f t="shared" ref="AR203" si="233">IF($AN$3="４週",AU204,AV204)</f>
        <v/>
      </c>
      <c r="AS203" s="620"/>
      <c r="AT203" s="623"/>
      <c r="AU203" s="413" t="s">
        <v>465</v>
      </c>
      <c r="AV203" s="413" t="s">
        <v>466</v>
      </c>
      <c r="AX203" s="413" t="s">
        <v>467</v>
      </c>
      <c r="AY203" s="413" t="s">
        <v>468</v>
      </c>
    </row>
    <row r="204" spans="1:51" s="393" customFormat="1" ht="12" customHeight="1">
      <c r="A204" s="625"/>
      <c r="B204" s="628"/>
      <c r="C204" s="631"/>
      <c r="D204" s="634"/>
      <c r="E204" s="414"/>
      <c r="F204" s="638"/>
      <c r="G204" s="639"/>
      <c r="H204" s="415" t="s">
        <v>469</v>
      </c>
      <c r="I204" s="419" t="str">
        <f>IFERROR(VLOOKUP(I203,'P1'!$B:$AP,41,FALSE),"")</f>
        <v/>
      </c>
      <c r="J204" s="419" t="str">
        <f>IFERROR(VLOOKUP(J203,'P1'!$B:$AP,41,FALSE),"")</f>
        <v/>
      </c>
      <c r="K204" s="419" t="str">
        <f>IFERROR(VLOOKUP(K203,'P1'!$B:$AP,41,FALSE),"")</f>
        <v/>
      </c>
      <c r="L204" s="419" t="str">
        <f>IFERROR(VLOOKUP(L203,'P1'!$B:$AP,41,FALSE),"")</f>
        <v/>
      </c>
      <c r="M204" s="419" t="str">
        <f>IFERROR(VLOOKUP(M203,'P1'!$B:$AP,41,FALSE),"")</f>
        <v/>
      </c>
      <c r="N204" s="419" t="str">
        <f>IFERROR(VLOOKUP(N203,'P1'!$B:$AP,41,FALSE),"")</f>
        <v/>
      </c>
      <c r="O204" s="419" t="str">
        <f>IFERROR(VLOOKUP(O203,'P1'!$B:$AP,41,FALSE),"")</f>
        <v/>
      </c>
      <c r="P204" s="419" t="str">
        <f>IFERROR(VLOOKUP(P203,'P1'!$B:$AP,41,FALSE),"")</f>
        <v/>
      </c>
      <c r="Q204" s="419" t="str">
        <f>IFERROR(VLOOKUP(Q203,'P1'!$B:$AP,41,FALSE),"")</f>
        <v/>
      </c>
      <c r="R204" s="419" t="str">
        <f>IFERROR(VLOOKUP(R203,'P1'!$B:$AP,41,FALSE),"")</f>
        <v/>
      </c>
      <c r="S204" s="419" t="str">
        <f>IFERROR(VLOOKUP(S203,'P1'!$B:$AP,41,FALSE),"")</f>
        <v/>
      </c>
      <c r="T204" s="419" t="str">
        <f>IFERROR(VLOOKUP(T203,'P1'!$B:$AP,41,FALSE),"")</f>
        <v/>
      </c>
      <c r="U204" s="419" t="str">
        <f>IFERROR(VLOOKUP(U203,'P1'!$B:$AP,41,FALSE),"")</f>
        <v/>
      </c>
      <c r="V204" s="419" t="str">
        <f>IFERROR(VLOOKUP(V203,'P1'!$B:$AP,41,FALSE),"")</f>
        <v/>
      </c>
      <c r="W204" s="419" t="str">
        <f>IFERROR(VLOOKUP(W203,'P1'!$B:$AP,41,FALSE),"")</f>
        <v/>
      </c>
      <c r="X204" s="419" t="str">
        <f>IFERROR(VLOOKUP(X203,'P1'!$B:$AP,41,FALSE),"")</f>
        <v/>
      </c>
      <c r="Y204" s="419" t="str">
        <f>IFERROR(VLOOKUP(Y203,'P1'!$B:$AP,41,FALSE),"")</f>
        <v/>
      </c>
      <c r="Z204" s="419" t="str">
        <f>IFERROR(VLOOKUP(Z203,'P1'!$B:$AP,41,FALSE),"")</f>
        <v/>
      </c>
      <c r="AA204" s="419" t="str">
        <f>IFERROR(VLOOKUP(AA203,'P1'!$B:$AP,41,FALSE),"")</f>
        <v/>
      </c>
      <c r="AB204" s="419" t="str">
        <f>IFERROR(VLOOKUP(AB203,'P1'!$B:$AP,41,FALSE),"")</f>
        <v/>
      </c>
      <c r="AC204" s="419" t="str">
        <f>IFERROR(VLOOKUP(AC203,'P1'!$B:$AP,41,FALSE),"")</f>
        <v/>
      </c>
      <c r="AD204" s="419" t="str">
        <f>IFERROR(VLOOKUP(AD203,'P1'!$B:$AP,41,FALSE),"")</f>
        <v/>
      </c>
      <c r="AE204" s="419" t="str">
        <f>IFERROR(VLOOKUP(AE203,'P1'!$B:$AP,41,FALSE),"")</f>
        <v/>
      </c>
      <c r="AF204" s="419" t="str">
        <f>IFERROR(VLOOKUP(AF203,'P1'!$B:$AP,41,FALSE),"")</f>
        <v/>
      </c>
      <c r="AG204" s="419" t="str">
        <f>IFERROR(VLOOKUP(AG203,'P1'!$B:$AP,41,FALSE),"")</f>
        <v/>
      </c>
      <c r="AH204" s="419" t="str">
        <f>IFERROR(VLOOKUP(AH203,'P1'!$B:$AP,41,FALSE),"")</f>
        <v/>
      </c>
      <c r="AI204" s="419" t="str">
        <f>IFERROR(VLOOKUP(AI203,'P1'!$B:$AP,41,FALSE),"")</f>
        <v/>
      </c>
      <c r="AJ204" s="419" t="str">
        <f>IFERROR(VLOOKUP(AJ203,'P1'!$B:$AP,41,FALSE),"")</f>
        <v/>
      </c>
      <c r="AK204" s="419" t="str">
        <f>IFERROR(VLOOKUP(AK203,'P1'!$B:$AP,41,FALSE),"")</f>
        <v/>
      </c>
      <c r="AL204" s="419" t="str">
        <f>IFERROR(VLOOKUP(AL203,'P1'!$B:$AP,41,FALSE),"")</f>
        <v/>
      </c>
      <c r="AM204" s="419" t="str">
        <f>IFERROR(VLOOKUP(AM203,'P1'!$B:$AP,41,FALSE),"")</f>
        <v/>
      </c>
      <c r="AN204" s="643"/>
      <c r="AO204" s="621"/>
      <c r="AP204" s="647"/>
      <c r="AQ204" s="648"/>
      <c r="AR204" s="621"/>
      <c r="AS204" s="621"/>
      <c r="AT204" s="623"/>
      <c r="AU204" s="417" t="str">
        <f t="shared" ref="AU204" si="234">IFERROR(IF($D203="□",($AO203/$AK$6),($AO203/$AK$8)),"")</f>
        <v/>
      </c>
      <c r="AV204" s="417" t="str">
        <f t="shared" ref="AV204" si="235">IFERROR(IF($D203="□",($AN203/$AO$6),($AN203/$AO$8)),"")</f>
        <v/>
      </c>
      <c r="AX204" s="417" t="s">
        <v>623</v>
      </c>
      <c r="AY204" s="417" t="s">
        <v>623</v>
      </c>
    </row>
    <row r="205" spans="1:51" s="393" customFormat="1" ht="12" customHeight="1">
      <c r="A205" s="626"/>
      <c r="B205" s="629"/>
      <c r="C205" s="632"/>
      <c r="D205" s="635"/>
      <c r="E205" s="414"/>
      <c r="F205" s="640"/>
      <c r="G205" s="641"/>
      <c r="H205" s="418" t="s">
        <v>470</v>
      </c>
      <c r="I205" s="419" t="str">
        <f>IFERROR(VLOOKUP(I203,'P1'!$B:$AP,31,FALSE),"")</f>
        <v/>
      </c>
      <c r="J205" s="419" t="str">
        <f>IFERROR(VLOOKUP(J203,'P1'!$B:$AP,31,FALSE),"")</f>
        <v/>
      </c>
      <c r="K205" s="419" t="str">
        <f>IFERROR(VLOOKUP(K203,'P1'!$B:$AP,31,FALSE),"")</f>
        <v/>
      </c>
      <c r="L205" s="419" t="str">
        <f>IFERROR(VLOOKUP(L203,'P1'!$B:$AP,31,FALSE),"")</f>
        <v/>
      </c>
      <c r="M205" s="419" t="str">
        <f>IFERROR(VLOOKUP(M203,'P1'!$B:$AP,31,FALSE),"")</f>
        <v/>
      </c>
      <c r="N205" s="419" t="str">
        <f>IFERROR(VLOOKUP(N203,'P1'!$B:$AP,31,FALSE),"")</f>
        <v/>
      </c>
      <c r="O205" s="419" t="str">
        <f>IFERROR(VLOOKUP(O203,'P1'!$B:$AP,31,FALSE),"")</f>
        <v/>
      </c>
      <c r="P205" s="419" t="str">
        <f>IFERROR(VLOOKUP(P203,'P1'!$B:$AP,31,FALSE),"")</f>
        <v/>
      </c>
      <c r="Q205" s="419" t="str">
        <f>IFERROR(VLOOKUP(Q203,'P1'!$B:$AP,31,FALSE),"")</f>
        <v/>
      </c>
      <c r="R205" s="419" t="str">
        <f>IFERROR(VLOOKUP(R203,'P1'!$B:$AP,31,FALSE),"")</f>
        <v/>
      </c>
      <c r="S205" s="419" t="str">
        <f>IFERROR(VLOOKUP(S203,'P1'!$B:$AP,31,FALSE),"")</f>
        <v/>
      </c>
      <c r="T205" s="419" t="str">
        <f>IFERROR(VLOOKUP(T203,'P1'!$B:$AP,31,FALSE),"")</f>
        <v/>
      </c>
      <c r="U205" s="419" t="str">
        <f>IFERROR(VLOOKUP(U203,'P1'!$B:$AP,31,FALSE),"")</f>
        <v/>
      </c>
      <c r="V205" s="419" t="str">
        <f>IFERROR(VLOOKUP(V203,'P1'!$B:$AP,31,FALSE),"")</f>
        <v/>
      </c>
      <c r="W205" s="419" t="str">
        <f>IFERROR(VLOOKUP(W203,'P1'!$B:$AP,31,FALSE),"")</f>
        <v/>
      </c>
      <c r="X205" s="419" t="str">
        <f>IFERROR(VLOOKUP(X203,'P1'!$B:$AP,31,FALSE),"")</f>
        <v/>
      </c>
      <c r="Y205" s="419" t="str">
        <f>IFERROR(VLOOKUP(Y203,'P1'!$B:$AP,31,FALSE),"")</f>
        <v/>
      </c>
      <c r="Z205" s="419" t="str">
        <f>IFERROR(VLOOKUP(Z203,'P1'!$B:$AP,31,FALSE),"")</f>
        <v/>
      </c>
      <c r="AA205" s="419" t="str">
        <f>IFERROR(VLOOKUP(AA203,'P1'!$B:$AP,31,FALSE),"")</f>
        <v/>
      </c>
      <c r="AB205" s="419" t="str">
        <f>IFERROR(VLOOKUP(AB203,'P1'!$B:$AP,31,FALSE),"")</f>
        <v/>
      </c>
      <c r="AC205" s="419" t="str">
        <f>IFERROR(VLOOKUP(AC203,'P1'!$B:$AP,31,FALSE),"")</f>
        <v/>
      </c>
      <c r="AD205" s="419" t="str">
        <f>IFERROR(VLOOKUP(AD203,'P1'!$B:$AP,31,FALSE),"")</f>
        <v/>
      </c>
      <c r="AE205" s="419" t="str">
        <f>IFERROR(VLOOKUP(AE203,'P1'!$B:$AP,31,FALSE),"")</f>
        <v/>
      </c>
      <c r="AF205" s="419" t="str">
        <f>IFERROR(VLOOKUP(AF203,'P1'!$B:$AP,31,FALSE),"")</f>
        <v/>
      </c>
      <c r="AG205" s="419" t="str">
        <f>IFERROR(VLOOKUP(AG203,'P1'!$B:$AP,31,FALSE),"")</f>
        <v/>
      </c>
      <c r="AH205" s="419" t="str">
        <f>IFERROR(VLOOKUP(AH203,'P1'!$B:$AP,31,FALSE),"")</f>
        <v/>
      </c>
      <c r="AI205" s="419" t="str">
        <f>IFERROR(VLOOKUP(AI203,'P1'!$B:$AP,31,FALSE),"")</f>
        <v/>
      </c>
      <c r="AJ205" s="419" t="str">
        <f>IFERROR(VLOOKUP(AJ203,'P1'!$B:$AP,31,FALSE),"")</f>
        <v/>
      </c>
      <c r="AK205" s="419" t="str">
        <f>IFERROR(VLOOKUP(AK203,'P1'!$B:$AP,31,FALSE),"")</f>
        <v/>
      </c>
      <c r="AL205" s="419" t="str">
        <f>IFERROR(VLOOKUP(AL203,'P1'!$B:$AP,31,FALSE),"")</f>
        <v/>
      </c>
      <c r="AM205" s="419" t="str">
        <f>IFERROR(VLOOKUP(AM203,'P1'!$B:$AP,31,FALSE),"")</f>
        <v/>
      </c>
      <c r="AN205" s="644"/>
      <c r="AO205" s="622"/>
      <c r="AP205" s="649"/>
      <c r="AQ205" s="650"/>
      <c r="AR205" s="622"/>
      <c r="AS205" s="622"/>
      <c r="AT205" s="623"/>
      <c r="AU205" s="420"/>
      <c r="AV205" s="420"/>
      <c r="AX205" s="420"/>
      <c r="AY205" s="420"/>
    </row>
    <row r="206" spans="1:51" s="393" customFormat="1" ht="12" customHeight="1">
      <c r="A206" s="624">
        <v>62</v>
      </c>
      <c r="B206" s="627"/>
      <c r="C206" s="630"/>
      <c r="D206" s="633" t="s">
        <v>463</v>
      </c>
      <c r="E206" s="410"/>
      <c r="F206" s="636"/>
      <c r="G206" s="637"/>
      <c r="H206" s="411" t="s">
        <v>464</v>
      </c>
      <c r="I206" s="412"/>
      <c r="J206" s="412"/>
      <c r="K206" s="412"/>
      <c r="L206" s="412"/>
      <c r="M206" s="412"/>
      <c r="N206" s="412"/>
      <c r="O206" s="412"/>
      <c r="P206" s="412"/>
      <c r="Q206" s="412"/>
      <c r="R206" s="412"/>
      <c r="S206" s="412"/>
      <c r="T206" s="412"/>
      <c r="U206" s="412"/>
      <c r="V206" s="412"/>
      <c r="W206" s="412"/>
      <c r="X206" s="412"/>
      <c r="Y206" s="412"/>
      <c r="Z206" s="412"/>
      <c r="AA206" s="412"/>
      <c r="AB206" s="412"/>
      <c r="AC206" s="412"/>
      <c r="AD206" s="412"/>
      <c r="AE206" s="412"/>
      <c r="AF206" s="412"/>
      <c r="AG206" s="412"/>
      <c r="AH206" s="412"/>
      <c r="AI206" s="412"/>
      <c r="AJ206" s="412"/>
      <c r="AK206" s="412"/>
      <c r="AL206" s="412"/>
      <c r="AM206" s="412"/>
      <c r="AN206" s="642">
        <f t="shared" ref="AN206" si="236">IF(LEFT($AN$1,6)="共同生活援助",SUM(I207:AM207),SUM(I207:AM208))</f>
        <v>0</v>
      </c>
      <c r="AO206" s="620">
        <f>IF($AN$3="４週",AN206/4,AN206/(DAY(EOMONTH($I$21,0))/7))</f>
        <v>0</v>
      </c>
      <c r="AP206" s="645"/>
      <c r="AQ206" s="646"/>
      <c r="AR206" s="620" t="str">
        <f t="shared" ref="AR206" si="237">IF($AN$3="４週",AU207,AV207)</f>
        <v/>
      </c>
      <c r="AS206" s="620"/>
      <c r="AT206" s="623"/>
      <c r="AU206" s="413" t="s">
        <v>465</v>
      </c>
      <c r="AV206" s="413" t="s">
        <v>466</v>
      </c>
      <c r="AX206" s="413" t="s">
        <v>467</v>
      </c>
      <c r="AY206" s="413" t="s">
        <v>468</v>
      </c>
    </row>
    <row r="207" spans="1:51" s="393" customFormat="1" ht="12" customHeight="1">
      <c r="A207" s="625"/>
      <c r="B207" s="628"/>
      <c r="C207" s="631"/>
      <c r="D207" s="634"/>
      <c r="E207" s="414"/>
      <c r="F207" s="638"/>
      <c r="G207" s="639"/>
      <c r="H207" s="415" t="s">
        <v>469</v>
      </c>
      <c r="I207" s="419" t="str">
        <f>IFERROR(VLOOKUP(I206,'P1'!$B:$AP,41,FALSE),"")</f>
        <v/>
      </c>
      <c r="J207" s="419" t="str">
        <f>IFERROR(VLOOKUP(J206,'P1'!$B:$AP,41,FALSE),"")</f>
        <v/>
      </c>
      <c r="K207" s="419" t="str">
        <f>IFERROR(VLOOKUP(K206,'P1'!$B:$AP,41,FALSE),"")</f>
        <v/>
      </c>
      <c r="L207" s="419" t="str">
        <f>IFERROR(VLOOKUP(L206,'P1'!$B:$AP,41,FALSE),"")</f>
        <v/>
      </c>
      <c r="M207" s="419" t="str">
        <f>IFERROR(VLOOKUP(M206,'P1'!$B:$AP,41,FALSE),"")</f>
        <v/>
      </c>
      <c r="N207" s="419" t="str">
        <f>IFERROR(VLOOKUP(N206,'P1'!$B:$AP,41,FALSE),"")</f>
        <v/>
      </c>
      <c r="O207" s="419" t="str">
        <f>IFERROR(VLOOKUP(O206,'P1'!$B:$AP,41,FALSE),"")</f>
        <v/>
      </c>
      <c r="P207" s="419" t="str">
        <f>IFERROR(VLOOKUP(P206,'P1'!$B:$AP,41,FALSE),"")</f>
        <v/>
      </c>
      <c r="Q207" s="419" t="str">
        <f>IFERROR(VLOOKUP(Q206,'P1'!$B:$AP,41,FALSE),"")</f>
        <v/>
      </c>
      <c r="R207" s="419" t="str">
        <f>IFERROR(VLOOKUP(R206,'P1'!$B:$AP,41,FALSE),"")</f>
        <v/>
      </c>
      <c r="S207" s="419" t="str">
        <f>IFERROR(VLOOKUP(S206,'P1'!$B:$AP,41,FALSE),"")</f>
        <v/>
      </c>
      <c r="T207" s="419" t="str">
        <f>IFERROR(VLOOKUP(T206,'P1'!$B:$AP,41,FALSE),"")</f>
        <v/>
      </c>
      <c r="U207" s="419" t="str">
        <f>IFERROR(VLOOKUP(U206,'P1'!$B:$AP,41,FALSE),"")</f>
        <v/>
      </c>
      <c r="V207" s="419" t="str">
        <f>IFERROR(VLOOKUP(V206,'P1'!$B:$AP,41,FALSE),"")</f>
        <v/>
      </c>
      <c r="W207" s="419" t="str">
        <f>IFERROR(VLOOKUP(W206,'P1'!$B:$AP,41,FALSE),"")</f>
        <v/>
      </c>
      <c r="X207" s="419" t="str">
        <f>IFERROR(VLOOKUP(X206,'P1'!$B:$AP,41,FALSE),"")</f>
        <v/>
      </c>
      <c r="Y207" s="419" t="str">
        <f>IFERROR(VLOOKUP(Y206,'P1'!$B:$AP,41,FALSE),"")</f>
        <v/>
      </c>
      <c r="Z207" s="419" t="str">
        <f>IFERROR(VLOOKUP(Z206,'P1'!$B:$AP,41,FALSE),"")</f>
        <v/>
      </c>
      <c r="AA207" s="419" t="str">
        <f>IFERROR(VLOOKUP(AA206,'P1'!$B:$AP,41,FALSE),"")</f>
        <v/>
      </c>
      <c r="AB207" s="419" t="str">
        <f>IFERROR(VLOOKUP(AB206,'P1'!$B:$AP,41,FALSE),"")</f>
        <v/>
      </c>
      <c r="AC207" s="419" t="str">
        <f>IFERROR(VLOOKUP(AC206,'P1'!$B:$AP,41,FALSE),"")</f>
        <v/>
      </c>
      <c r="AD207" s="419" t="str">
        <f>IFERROR(VLOOKUP(AD206,'P1'!$B:$AP,41,FALSE),"")</f>
        <v/>
      </c>
      <c r="AE207" s="419" t="str">
        <f>IFERROR(VLOOKUP(AE206,'P1'!$B:$AP,41,FALSE),"")</f>
        <v/>
      </c>
      <c r="AF207" s="419" t="str">
        <f>IFERROR(VLOOKUP(AF206,'P1'!$B:$AP,41,FALSE),"")</f>
        <v/>
      </c>
      <c r="AG207" s="419" t="str">
        <f>IFERROR(VLOOKUP(AG206,'P1'!$B:$AP,41,FALSE),"")</f>
        <v/>
      </c>
      <c r="AH207" s="419" t="str">
        <f>IFERROR(VLOOKUP(AH206,'P1'!$B:$AP,41,FALSE),"")</f>
        <v/>
      </c>
      <c r="AI207" s="419" t="str">
        <f>IFERROR(VLOOKUP(AI206,'P1'!$B:$AP,41,FALSE),"")</f>
        <v/>
      </c>
      <c r="AJ207" s="419" t="str">
        <f>IFERROR(VLOOKUP(AJ206,'P1'!$B:$AP,41,FALSE),"")</f>
        <v/>
      </c>
      <c r="AK207" s="419" t="str">
        <f>IFERROR(VLOOKUP(AK206,'P1'!$B:$AP,41,FALSE),"")</f>
        <v/>
      </c>
      <c r="AL207" s="419" t="str">
        <f>IFERROR(VLOOKUP(AL206,'P1'!$B:$AP,41,FALSE),"")</f>
        <v/>
      </c>
      <c r="AM207" s="419" t="str">
        <f>IFERROR(VLOOKUP(AM206,'P1'!$B:$AP,41,FALSE),"")</f>
        <v/>
      </c>
      <c r="AN207" s="643"/>
      <c r="AO207" s="621"/>
      <c r="AP207" s="647"/>
      <c r="AQ207" s="648"/>
      <c r="AR207" s="621"/>
      <c r="AS207" s="621"/>
      <c r="AT207" s="623"/>
      <c r="AU207" s="417" t="str">
        <f t="shared" ref="AU207" si="238">IFERROR(IF($D206="□",($AO206/$AK$6),($AO206/$AK$8)),"")</f>
        <v/>
      </c>
      <c r="AV207" s="417" t="str">
        <f t="shared" ref="AV207" si="239">IFERROR(IF($D206="□",($AN206/$AO$6),($AN206/$AO$8)),"")</f>
        <v/>
      </c>
      <c r="AX207" s="417" t="s">
        <v>623</v>
      </c>
      <c r="AY207" s="417" t="s">
        <v>623</v>
      </c>
    </row>
    <row r="208" spans="1:51" s="393" customFormat="1" ht="12" customHeight="1">
      <c r="A208" s="626"/>
      <c r="B208" s="629"/>
      <c r="C208" s="632"/>
      <c r="D208" s="635"/>
      <c r="E208" s="414"/>
      <c r="F208" s="640"/>
      <c r="G208" s="641"/>
      <c r="H208" s="418" t="s">
        <v>470</v>
      </c>
      <c r="I208" s="419" t="str">
        <f>IFERROR(VLOOKUP(I206,'P1'!$B:$AP,31,FALSE),"")</f>
        <v/>
      </c>
      <c r="J208" s="419" t="str">
        <f>IFERROR(VLOOKUP(J206,'P1'!$B:$AP,31,FALSE),"")</f>
        <v/>
      </c>
      <c r="K208" s="419" t="str">
        <f>IFERROR(VLOOKUP(K206,'P1'!$B:$AP,31,FALSE),"")</f>
        <v/>
      </c>
      <c r="L208" s="419" t="str">
        <f>IFERROR(VLOOKUP(L206,'P1'!$B:$AP,31,FALSE),"")</f>
        <v/>
      </c>
      <c r="M208" s="419" t="str">
        <f>IFERROR(VLOOKUP(M206,'P1'!$B:$AP,31,FALSE),"")</f>
        <v/>
      </c>
      <c r="N208" s="419" t="str">
        <f>IFERROR(VLOOKUP(N206,'P1'!$B:$AP,31,FALSE),"")</f>
        <v/>
      </c>
      <c r="O208" s="419" t="str">
        <f>IFERROR(VLOOKUP(O206,'P1'!$B:$AP,31,FALSE),"")</f>
        <v/>
      </c>
      <c r="P208" s="419" t="str">
        <f>IFERROR(VLOOKUP(P206,'P1'!$B:$AP,31,FALSE),"")</f>
        <v/>
      </c>
      <c r="Q208" s="419" t="str">
        <f>IFERROR(VLOOKUP(Q206,'P1'!$B:$AP,31,FALSE),"")</f>
        <v/>
      </c>
      <c r="R208" s="419" t="str">
        <f>IFERROR(VLOOKUP(R206,'P1'!$B:$AP,31,FALSE),"")</f>
        <v/>
      </c>
      <c r="S208" s="419" t="str">
        <f>IFERROR(VLOOKUP(S206,'P1'!$B:$AP,31,FALSE),"")</f>
        <v/>
      </c>
      <c r="T208" s="419" t="str">
        <f>IFERROR(VLOOKUP(T206,'P1'!$B:$AP,31,FALSE),"")</f>
        <v/>
      </c>
      <c r="U208" s="419" t="str">
        <f>IFERROR(VLOOKUP(U206,'P1'!$B:$AP,31,FALSE),"")</f>
        <v/>
      </c>
      <c r="V208" s="419" t="str">
        <f>IFERROR(VLOOKUP(V206,'P1'!$B:$AP,31,FALSE),"")</f>
        <v/>
      </c>
      <c r="W208" s="419" t="str">
        <f>IFERROR(VLOOKUP(W206,'P1'!$B:$AP,31,FALSE),"")</f>
        <v/>
      </c>
      <c r="X208" s="419" t="str">
        <f>IFERROR(VLOOKUP(X206,'P1'!$B:$AP,31,FALSE),"")</f>
        <v/>
      </c>
      <c r="Y208" s="419" t="str">
        <f>IFERROR(VLOOKUP(Y206,'P1'!$B:$AP,31,FALSE),"")</f>
        <v/>
      </c>
      <c r="Z208" s="419" t="str">
        <f>IFERROR(VLOOKUP(Z206,'P1'!$B:$AP,31,FALSE),"")</f>
        <v/>
      </c>
      <c r="AA208" s="419" t="str">
        <f>IFERROR(VLOOKUP(AA206,'P1'!$B:$AP,31,FALSE),"")</f>
        <v/>
      </c>
      <c r="AB208" s="419" t="str">
        <f>IFERROR(VLOOKUP(AB206,'P1'!$B:$AP,31,FALSE),"")</f>
        <v/>
      </c>
      <c r="AC208" s="419" t="str">
        <f>IFERROR(VLOOKUP(AC206,'P1'!$B:$AP,31,FALSE),"")</f>
        <v/>
      </c>
      <c r="AD208" s="419" t="str">
        <f>IFERROR(VLOOKUP(AD206,'P1'!$B:$AP,31,FALSE),"")</f>
        <v/>
      </c>
      <c r="AE208" s="419" t="str">
        <f>IFERROR(VLOOKUP(AE206,'P1'!$B:$AP,31,FALSE),"")</f>
        <v/>
      </c>
      <c r="AF208" s="419" t="str">
        <f>IFERROR(VLOOKUP(AF206,'P1'!$B:$AP,31,FALSE),"")</f>
        <v/>
      </c>
      <c r="AG208" s="419" t="str">
        <f>IFERROR(VLOOKUP(AG206,'P1'!$B:$AP,31,FALSE),"")</f>
        <v/>
      </c>
      <c r="AH208" s="419" t="str">
        <f>IFERROR(VLOOKUP(AH206,'P1'!$B:$AP,31,FALSE),"")</f>
        <v/>
      </c>
      <c r="AI208" s="419" t="str">
        <f>IFERROR(VLOOKUP(AI206,'P1'!$B:$AP,31,FALSE),"")</f>
        <v/>
      </c>
      <c r="AJ208" s="419" t="str">
        <f>IFERROR(VLOOKUP(AJ206,'P1'!$B:$AP,31,FALSE),"")</f>
        <v/>
      </c>
      <c r="AK208" s="419" t="str">
        <f>IFERROR(VLOOKUP(AK206,'P1'!$B:$AP,31,FALSE),"")</f>
        <v/>
      </c>
      <c r="AL208" s="419" t="str">
        <f>IFERROR(VLOOKUP(AL206,'P1'!$B:$AP,31,FALSE),"")</f>
        <v/>
      </c>
      <c r="AM208" s="419" t="str">
        <f>IFERROR(VLOOKUP(AM206,'P1'!$B:$AP,31,FALSE),"")</f>
        <v/>
      </c>
      <c r="AN208" s="644"/>
      <c r="AO208" s="622"/>
      <c r="AP208" s="649"/>
      <c r="AQ208" s="650"/>
      <c r="AR208" s="622"/>
      <c r="AS208" s="622"/>
      <c r="AT208" s="623"/>
      <c r="AU208" s="420"/>
      <c r="AV208" s="420"/>
      <c r="AX208" s="420"/>
      <c r="AY208" s="420"/>
    </row>
    <row r="209" spans="1:51" s="393" customFormat="1" ht="12" customHeight="1">
      <c r="A209" s="624">
        <v>63</v>
      </c>
      <c r="B209" s="627"/>
      <c r="C209" s="630"/>
      <c r="D209" s="633" t="s">
        <v>463</v>
      </c>
      <c r="E209" s="410"/>
      <c r="F209" s="636"/>
      <c r="G209" s="637"/>
      <c r="H209" s="411" t="s">
        <v>464</v>
      </c>
      <c r="I209" s="412"/>
      <c r="J209" s="412"/>
      <c r="K209" s="412"/>
      <c r="L209" s="412"/>
      <c r="M209" s="412"/>
      <c r="N209" s="412"/>
      <c r="O209" s="412"/>
      <c r="P209" s="412"/>
      <c r="Q209" s="412"/>
      <c r="R209" s="412"/>
      <c r="S209" s="412"/>
      <c r="T209" s="412"/>
      <c r="U209" s="412"/>
      <c r="V209" s="412"/>
      <c r="W209" s="412"/>
      <c r="X209" s="412"/>
      <c r="Y209" s="412"/>
      <c r="Z209" s="412"/>
      <c r="AA209" s="412"/>
      <c r="AB209" s="412"/>
      <c r="AC209" s="412"/>
      <c r="AD209" s="412"/>
      <c r="AE209" s="412"/>
      <c r="AF209" s="412"/>
      <c r="AG209" s="412"/>
      <c r="AH209" s="412"/>
      <c r="AI209" s="412"/>
      <c r="AJ209" s="412"/>
      <c r="AK209" s="412"/>
      <c r="AL209" s="412"/>
      <c r="AM209" s="412"/>
      <c r="AN209" s="642">
        <f t="shared" ref="AN209" si="240">IF(LEFT($AN$1,6)="共同生活援助",SUM(I210:AM210),SUM(I210:AM211))</f>
        <v>0</v>
      </c>
      <c r="AO209" s="620">
        <f>IF($AN$3="４週",AN209/4,AN209/(DAY(EOMONTH($I$21,0))/7))</f>
        <v>0</v>
      </c>
      <c r="AP209" s="645"/>
      <c r="AQ209" s="646"/>
      <c r="AR209" s="620" t="str">
        <f t="shared" ref="AR209" si="241">IF($AN$3="４週",AU210,AV210)</f>
        <v/>
      </c>
      <c r="AS209" s="620"/>
      <c r="AT209" s="623"/>
      <c r="AU209" s="413" t="s">
        <v>465</v>
      </c>
      <c r="AV209" s="413" t="s">
        <v>466</v>
      </c>
      <c r="AX209" s="413" t="s">
        <v>467</v>
      </c>
      <c r="AY209" s="413" t="s">
        <v>468</v>
      </c>
    </row>
    <row r="210" spans="1:51" s="393" customFormat="1" ht="12" customHeight="1">
      <c r="A210" s="625"/>
      <c r="B210" s="628"/>
      <c r="C210" s="631"/>
      <c r="D210" s="634"/>
      <c r="E210" s="414"/>
      <c r="F210" s="638"/>
      <c r="G210" s="639"/>
      <c r="H210" s="415" t="s">
        <v>469</v>
      </c>
      <c r="I210" s="419" t="str">
        <f>IFERROR(VLOOKUP(I209,'P1'!$B:$AP,41,FALSE),"")</f>
        <v/>
      </c>
      <c r="J210" s="419" t="str">
        <f>IFERROR(VLOOKUP(J209,'P1'!$B:$AP,41,FALSE),"")</f>
        <v/>
      </c>
      <c r="K210" s="419" t="str">
        <f>IFERROR(VLOOKUP(K209,'P1'!$B:$AP,41,FALSE),"")</f>
        <v/>
      </c>
      <c r="L210" s="419" t="str">
        <f>IFERROR(VLOOKUP(L209,'P1'!$B:$AP,41,FALSE),"")</f>
        <v/>
      </c>
      <c r="M210" s="419" t="str">
        <f>IFERROR(VLOOKUP(M209,'P1'!$B:$AP,41,FALSE),"")</f>
        <v/>
      </c>
      <c r="N210" s="419" t="str">
        <f>IFERROR(VLOOKUP(N209,'P1'!$B:$AP,41,FALSE),"")</f>
        <v/>
      </c>
      <c r="O210" s="419" t="str">
        <f>IFERROR(VLOOKUP(O209,'P1'!$B:$AP,41,FALSE),"")</f>
        <v/>
      </c>
      <c r="P210" s="419" t="str">
        <f>IFERROR(VLOOKUP(P209,'P1'!$B:$AP,41,FALSE),"")</f>
        <v/>
      </c>
      <c r="Q210" s="419" t="str">
        <f>IFERROR(VLOOKUP(Q209,'P1'!$B:$AP,41,FALSE),"")</f>
        <v/>
      </c>
      <c r="R210" s="419" t="str">
        <f>IFERROR(VLOOKUP(R209,'P1'!$B:$AP,41,FALSE),"")</f>
        <v/>
      </c>
      <c r="S210" s="419" t="str">
        <f>IFERROR(VLOOKUP(S209,'P1'!$B:$AP,41,FALSE),"")</f>
        <v/>
      </c>
      <c r="T210" s="419" t="str">
        <f>IFERROR(VLOOKUP(T209,'P1'!$B:$AP,41,FALSE),"")</f>
        <v/>
      </c>
      <c r="U210" s="419" t="str">
        <f>IFERROR(VLOOKUP(U209,'P1'!$B:$AP,41,FALSE),"")</f>
        <v/>
      </c>
      <c r="V210" s="419" t="str">
        <f>IFERROR(VLOOKUP(V209,'P1'!$B:$AP,41,FALSE),"")</f>
        <v/>
      </c>
      <c r="W210" s="419" t="str">
        <f>IFERROR(VLOOKUP(W209,'P1'!$B:$AP,41,FALSE),"")</f>
        <v/>
      </c>
      <c r="X210" s="419" t="str">
        <f>IFERROR(VLOOKUP(X209,'P1'!$B:$AP,41,FALSE),"")</f>
        <v/>
      </c>
      <c r="Y210" s="419" t="str">
        <f>IFERROR(VLOOKUP(Y209,'P1'!$B:$AP,41,FALSE),"")</f>
        <v/>
      </c>
      <c r="Z210" s="419" t="str">
        <f>IFERROR(VLOOKUP(Z209,'P1'!$B:$AP,41,FALSE),"")</f>
        <v/>
      </c>
      <c r="AA210" s="419" t="str">
        <f>IFERROR(VLOOKUP(AA209,'P1'!$B:$AP,41,FALSE),"")</f>
        <v/>
      </c>
      <c r="AB210" s="419" t="str">
        <f>IFERROR(VLOOKUP(AB209,'P1'!$B:$AP,41,FALSE),"")</f>
        <v/>
      </c>
      <c r="AC210" s="419" t="str">
        <f>IFERROR(VLOOKUP(AC209,'P1'!$B:$AP,41,FALSE),"")</f>
        <v/>
      </c>
      <c r="AD210" s="419" t="str">
        <f>IFERROR(VLOOKUP(AD209,'P1'!$B:$AP,41,FALSE),"")</f>
        <v/>
      </c>
      <c r="AE210" s="419" t="str">
        <f>IFERROR(VLOOKUP(AE209,'P1'!$B:$AP,41,FALSE),"")</f>
        <v/>
      </c>
      <c r="AF210" s="419" t="str">
        <f>IFERROR(VLOOKUP(AF209,'P1'!$B:$AP,41,FALSE),"")</f>
        <v/>
      </c>
      <c r="AG210" s="419" t="str">
        <f>IFERROR(VLOOKUP(AG209,'P1'!$B:$AP,41,FALSE),"")</f>
        <v/>
      </c>
      <c r="AH210" s="419" t="str">
        <f>IFERROR(VLOOKUP(AH209,'P1'!$B:$AP,41,FALSE),"")</f>
        <v/>
      </c>
      <c r="AI210" s="419" t="str">
        <f>IFERROR(VLOOKUP(AI209,'P1'!$B:$AP,41,FALSE),"")</f>
        <v/>
      </c>
      <c r="AJ210" s="419" t="str">
        <f>IFERROR(VLOOKUP(AJ209,'P1'!$B:$AP,41,FALSE),"")</f>
        <v/>
      </c>
      <c r="AK210" s="419" t="str">
        <f>IFERROR(VLOOKUP(AK209,'P1'!$B:$AP,41,FALSE),"")</f>
        <v/>
      </c>
      <c r="AL210" s="419" t="str">
        <f>IFERROR(VLOOKUP(AL209,'P1'!$B:$AP,41,FALSE),"")</f>
        <v/>
      </c>
      <c r="AM210" s="419" t="str">
        <f>IFERROR(VLOOKUP(AM209,'P1'!$B:$AP,41,FALSE),"")</f>
        <v/>
      </c>
      <c r="AN210" s="643"/>
      <c r="AO210" s="621"/>
      <c r="AP210" s="647"/>
      <c r="AQ210" s="648"/>
      <c r="AR210" s="621"/>
      <c r="AS210" s="621"/>
      <c r="AT210" s="623"/>
      <c r="AU210" s="417" t="str">
        <f t="shared" ref="AU210" si="242">IFERROR(IF($D209="□",($AO209/$AK$6),($AO209/$AK$8)),"")</f>
        <v/>
      </c>
      <c r="AV210" s="417" t="str">
        <f t="shared" ref="AV210" si="243">IFERROR(IF($D209="□",($AN209/$AO$6),($AN209/$AO$8)),"")</f>
        <v/>
      </c>
      <c r="AX210" s="417" t="s">
        <v>623</v>
      </c>
      <c r="AY210" s="417" t="s">
        <v>623</v>
      </c>
    </row>
    <row r="211" spans="1:51" s="393" customFormat="1" ht="12" customHeight="1">
      <c r="A211" s="626"/>
      <c r="B211" s="629"/>
      <c r="C211" s="632"/>
      <c r="D211" s="635"/>
      <c r="E211" s="414"/>
      <c r="F211" s="640"/>
      <c r="G211" s="641"/>
      <c r="H211" s="418" t="s">
        <v>470</v>
      </c>
      <c r="I211" s="419" t="str">
        <f>IFERROR(VLOOKUP(I209,'P1'!$B:$AP,31,FALSE),"")</f>
        <v/>
      </c>
      <c r="J211" s="419" t="str">
        <f>IFERROR(VLOOKUP(J209,'P1'!$B:$AP,31,FALSE),"")</f>
        <v/>
      </c>
      <c r="K211" s="419" t="str">
        <f>IFERROR(VLOOKUP(K209,'P1'!$B:$AP,31,FALSE),"")</f>
        <v/>
      </c>
      <c r="L211" s="419" t="str">
        <f>IFERROR(VLOOKUP(L209,'P1'!$B:$AP,31,FALSE),"")</f>
        <v/>
      </c>
      <c r="M211" s="419" t="str">
        <f>IFERROR(VLOOKUP(M209,'P1'!$B:$AP,31,FALSE),"")</f>
        <v/>
      </c>
      <c r="N211" s="419" t="str">
        <f>IFERROR(VLOOKUP(N209,'P1'!$B:$AP,31,FALSE),"")</f>
        <v/>
      </c>
      <c r="O211" s="419" t="str">
        <f>IFERROR(VLOOKUP(O209,'P1'!$B:$AP,31,FALSE),"")</f>
        <v/>
      </c>
      <c r="P211" s="419" t="str">
        <f>IFERROR(VLOOKUP(P209,'P1'!$B:$AP,31,FALSE),"")</f>
        <v/>
      </c>
      <c r="Q211" s="419" t="str">
        <f>IFERROR(VLOOKUP(Q209,'P1'!$B:$AP,31,FALSE),"")</f>
        <v/>
      </c>
      <c r="R211" s="419" t="str">
        <f>IFERROR(VLOOKUP(R209,'P1'!$B:$AP,31,FALSE),"")</f>
        <v/>
      </c>
      <c r="S211" s="419" t="str">
        <f>IFERROR(VLOOKUP(S209,'P1'!$B:$AP,31,FALSE),"")</f>
        <v/>
      </c>
      <c r="T211" s="419" t="str">
        <f>IFERROR(VLOOKUP(T209,'P1'!$B:$AP,31,FALSE),"")</f>
        <v/>
      </c>
      <c r="U211" s="419" t="str">
        <f>IFERROR(VLOOKUP(U209,'P1'!$B:$AP,31,FALSE),"")</f>
        <v/>
      </c>
      <c r="V211" s="419" t="str">
        <f>IFERROR(VLOOKUP(V209,'P1'!$B:$AP,31,FALSE),"")</f>
        <v/>
      </c>
      <c r="W211" s="419" t="str">
        <f>IFERROR(VLOOKUP(W209,'P1'!$B:$AP,31,FALSE),"")</f>
        <v/>
      </c>
      <c r="X211" s="419" t="str">
        <f>IFERROR(VLOOKUP(X209,'P1'!$B:$AP,31,FALSE),"")</f>
        <v/>
      </c>
      <c r="Y211" s="419" t="str">
        <f>IFERROR(VLOOKUP(Y209,'P1'!$B:$AP,31,FALSE),"")</f>
        <v/>
      </c>
      <c r="Z211" s="419" t="str">
        <f>IFERROR(VLOOKUP(Z209,'P1'!$B:$AP,31,FALSE),"")</f>
        <v/>
      </c>
      <c r="AA211" s="419" t="str">
        <f>IFERROR(VLOOKUP(AA209,'P1'!$B:$AP,31,FALSE),"")</f>
        <v/>
      </c>
      <c r="AB211" s="419" t="str">
        <f>IFERROR(VLOOKUP(AB209,'P1'!$B:$AP,31,FALSE),"")</f>
        <v/>
      </c>
      <c r="AC211" s="419" t="str">
        <f>IFERROR(VLOOKUP(AC209,'P1'!$B:$AP,31,FALSE),"")</f>
        <v/>
      </c>
      <c r="AD211" s="419" t="str">
        <f>IFERROR(VLOOKUP(AD209,'P1'!$B:$AP,31,FALSE),"")</f>
        <v/>
      </c>
      <c r="AE211" s="419" t="str">
        <f>IFERROR(VLOOKUP(AE209,'P1'!$B:$AP,31,FALSE),"")</f>
        <v/>
      </c>
      <c r="AF211" s="419" t="str">
        <f>IFERROR(VLOOKUP(AF209,'P1'!$B:$AP,31,FALSE),"")</f>
        <v/>
      </c>
      <c r="AG211" s="419" t="str">
        <f>IFERROR(VLOOKUP(AG209,'P1'!$B:$AP,31,FALSE),"")</f>
        <v/>
      </c>
      <c r="AH211" s="419" t="str">
        <f>IFERROR(VLOOKUP(AH209,'P1'!$B:$AP,31,FALSE),"")</f>
        <v/>
      </c>
      <c r="AI211" s="419" t="str">
        <f>IFERROR(VLOOKUP(AI209,'P1'!$B:$AP,31,FALSE),"")</f>
        <v/>
      </c>
      <c r="AJ211" s="419" t="str">
        <f>IFERROR(VLOOKUP(AJ209,'P1'!$B:$AP,31,FALSE),"")</f>
        <v/>
      </c>
      <c r="AK211" s="419" t="str">
        <f>IFERROR(VLOOKUP(AK209,'P1'!$B:$AP,31,FALSE),"")</f>
        <v/>
      </c>
      <c r="AL211" s="419" t="str">
        <f>IFERROR(VLOOKUP(AL209,'P1'!$B:$AP,31,FALSE),"")</f>
        <v/>
      </c>
      <c r="AM211" s="419" t="str">
        <f>IFERROR(VLOOKUP(AM209,'P1'!$B:$AP,31,FALSE),"")</f>
        <v/>
      </c>
      <c r="AN211" s="644"/>
      <c r="AO211" s="622"/>
      <c r="AP211" s="649"/>
      <c r="AQ211" s="650"/>
      <c r="AR211" s="622"/>
      <c r="AS211" s="622"/>
      <c r="AT211" s="623"/>
      <c r="AU211" s="420"/>
      <c r="AV211" s="420"/>
      <c r="AX211" s="420"/>
      <c r="AY211" s="420"/>
    </row>
    <row r="212" spans="1:51" s="393" customFormat="1" ht="12" customHeight="1">
      <c r="A212" s="624">
        <v>64</v>
      </c>
      <c r="B212" s="627"/>
      <c r="C212" s="630"/>
      <c r="D212" s="633" t="s">
        <v>463</v>
      </c>
      <c r="E212" s="410"/>
      <c r="F212" s="636"/>
      <c r="G212" s="637"/>
      <c r="H212" s="411" t="s">
        <v>464</v>
      </c>
      <c r="I212" s="412"/>
      <c r="J212" s="412"/>
      <c r="K212" s="412"/>
      <c r="L212" s="412"/>
      <c r="M212" s="412"/>
      <c r="N212" s="412"/>
      <c r="O212" s="412"/>
      <c r="P212" s="412"/>
      <c r="Q212" s="412"/>
      <c r="R212" s="412"/>
      <c r="S212" s="412"/>
      <c r="T212" s="412"/>
      <c r="U212" s="412"/>
      <c r="V212" s="412"/>
      <c r="W212" s="412"/>
      <c r="X212" s="412"/>
      <c r="Y212" s="412"/>
      <c r="Z212" s="412"/>
      <c r="AA212" s="412"/>
      <c r="AB212" s="412"/>
      <c r="AC212" s="412"/>
      <c r="AD212" s="412"/>
      <c r="AE212" s="412"/>
      <c r="AF212" s="412"/>
      <c r="AG212" s="412"/>
      <c r="AH212" s="412"/>
      <c r="AI212" s="412"/>
      <c r="AJ212" s="412"/>
      <c r="AK212" s="412"/>
      <c r="AL212" s="412"/>
      <c r="AM212" s="412"/>
      <c r="AN212" s="642">
        <f t="shared" ref="AN212" si="244">IF(LEFT($AN$1,6)="共同生活援助",SUM(I213:AM213),SUM(I213:AM214))</f>
        <v>0</v>
      </c>
      <c r="AO212" s="620">
        <f>IF($AN$3="４週",AN212/4,AN212/(DAY(EOMONTH($I$21,0))/7))</f>
        <v>0</v>
      </c>
      <c r="AP212" s="645"/>
      <c r="AQ212" s="646"/>
      <c r="AR212" s="620" t="str">
        <f t="shared" ref="AR212" si="245">IF($AN$3="４週",AU213,AV213)</f>
        <v/>
      </c>
      <c r="AS212" s="620"/>
      <c r="AT212" s="623"/>
      <c r="AU212" s="413" t="s">
        <v>465</v>
      </c>
      <c r="AV212" s="413" t="s">
        <v>466</v>
      </c>
      <c r="AX212" s="413" t="s">
        <v>467</v>
      </c>
      <c r="AY212" s="413" t="s">
        <v>468</v>
      </c>
    </row>
    <row r="213" spans="1:51" s="393" customFormat="1" ht="12" customHeight="1">
      <c r="A213" s="625"/>
      <c r="B213" s="628"/>
      <c r="C213" s="631"/>
      <c r="D213" s="634"/>
      <c r="E213" s="414"/>
      <c r="F213" s="638"/>
      <c r="G213" s="639"/>
      <c r="H213" s="415" t="s">
        <v>469</v>
      </c>
      <c r="I213" s="419" t="str">
        <f>IFERROR(VLOOKUP(I212,'P1'!$B:$AP,41,FALSE),"")</f>
        <v/>
      </c>
      <c r="J213" s="419" t="str">
        <f>IFERROR(VLOOKUP(J212,'P1'!$B:$AP,41,FALSE),"")</f>
        <v/>
      </c>
      <c r="K213" s="419" t="str">
        <f>IFERROR(VLOOKUP(K212,'P1'!$B:$AP,41,FALSE),"")</f>
        <v/>
      </c>
      <c r="L213" s="419" t="str">
        <f>IFERROR(VLOOKUP(L212,'P1'!$B:$AP,41,FALSE),"")</f>
        <v/>
      </c>
      <c r="M213" s="419" t="str">
        <f>IFERROR(VLOOKUP(M212,'P1'!$B:$AP,41,FALSE),"")</f>
        <v/>
      </c>
      <c r="N213" s="419" t="str">
        <f>IFERROR(VLOOKUP(N212,'P1'!$B:$AP,41,FALSE),"")</f>
        <v/>
      </c>
      <c r="O213" s="419" t="str">
        <f>IFERROR(VLOOKUP(O212,'P1'!$B:$AP,41,FALSE),"")</f>
        <v/>
      </c>
      <c r="P213" s="419" t="str">
        <f>IFERROR(VLOOKUP(P212,'P1'!$B:$AP,41,FALSE),"")</f>
        <v/>
      </c>
      <c r="Q213" s="419" t="str">
        <f>IFERROR(VLOOKUP(Q212,'P1'!$B:$AP,41,FALSE),"")</f>
        <v/>
      </c>
      <c r="R213" s="419" t="str">
        <f>IFERROR(VLOOKUP(R212,'P1'!$B:$AP,41,FALSE),"")</f>
        <v/>
      </c>
      <c r="S213" s="419" t="str">
        <f>IFERROR(VLOOKUP(S212,'P1'!$B:$AP,41,FALSE),"")</f>
        <v/>
      </c>
      <c r="T213" s="419" t="str">
        <f>IFERROR(VLOOKUP(T212,'P1'!$B:$AP,41,FALSE),"")</f>
        <v/>
      </c>
      <c r="U213" s="419" t="str">
        <f>IFERROR(VLOOKUP(U212,'P1'!$B:$AP,41,FALSE),"")</f>
        <v/>
      </c>
      <c r="V213" s="419" t="str">
        <f>IFERROR(VLOOKUP(V212,'P1'!$B:$AP,41,FALSE),"")</f>
        <v/>
      </c>
      <c r="W213" s="419" t="str">
        <f>IFERROR(VLOOKUP(W212,'P1'!$B:$AP,41,FALSE),"")</f>
        <v/>
      </c>
      <c r="X213" s="419" t="str">
        <f>IFERROR(VLOOKUP(X212,'P1'!$B:$AP,41,FALSE),"")</f>
        <v/>
      </c>
      <c r="Y213" s="419" t="str">
        <f>IFERROR(VLOOKUP(Y212,'P1'!$B:$AP,41,FALSE),"")</f>
        <v/>
      </c>
      <c r="Z213" s="419" t="str">
        <f>IFERROR(VLOOKUP(Z212,'P1'!$B:$AP,41,FALSE),"")</f>
        <v/>
      </c>
      <c r="AA213" s="419" t="str">
        <f>IFERROR(VLOOKUP(AA212,'P1'!$B:$AP,41,FALSE),"")</f>
        <v/>
      </c>
      <c r="AB213" s="419" t="str">
        <f>IFERROR(VLOOKUP(AB212,'P1'!$B:$AP,41,FALSE),"")</f>
        <v/>
      </c>
      <c r="AC213" s="419" t="str">
        <f>IFERROR(VLOOKUP(AC212,'P1'!$B:$AP,41,FALSE),"")</f>
        <v/>
      </c>
      <c r="AD213" s="419" t="str">
        <f>IFERROR(VLOOKUP(AD212,'P1'!$B:$AP,41,FALSE),"")</f>
        <v/>
      </c>
      <c r="AE213" s="419" t="str">
        <f>IFERROR(VLOOKUP(AE212,'P1'!$B:$AP,41,FALSE),"")</f>
        <v/>
      </c>
      <c r="AF213" s="419" t="str">
        <f>IFERROR(VLOOKUP(AF212,'P1'!$B:$AP,41,FALSE),"")</f>
        <v/>
      </c>
      <c r="AG213" s="419" t="str">
        <f>IFERROR(VLOOKUP(AG212,'P1'!$B:$AP,41,FALSE),"")</f>
        <v/>
      </c>
      <c r="AH213" s="419" t="str">
        <f>IFERROR(VLOOKUP(AH212,'P1'!$B:$AP,41,FALSE),"")</f>
        <v/>
      </c>
      <c r="AI213" s="419" t="str">
        <f>IFERROR(VLOOKUP(AI212,'P1'!$B:$AP,41,FALSE),"")</f>
        <v/>
      </c>
      <c r="AJ213" s="419" t="str">
        <f>IFERROR(VLOOKUP(AJ212,'P1'!$B:$AP,41,FALSE),"")</f>
        <v/>
      </c>
      <c r="AK213" s="419" t="str">
        <f>IFERROR(VLOOKUP(AK212,'P1'!$B:$AP,41,FALSE),"")</f>
        <v/>
      </c>
      <c r="AL213" s="419" t="str">
        <f>IFERROR(VLOOKUP(AL212,'P1'!$B:$AP,41,FALSE),"")</f>
        <v/>
      </c>
      <c r="AM213" s="419" t="str">
        <f>IFERROR(VLOOKUP(AM212,'P1'!$B:$AP,41,FALSE),"")</f>
        <v/>
      </c>
      <c r="AN213" s="643"/>
      <c r="AO213" s="621"/>
      <c r="AP213" s="647"/>
      <c r="AQ213" s="648"/>
      <c r="AR213" s="621"/>
      <c r="AS213" s="621"/>
      <c r="AT213" s="623"/>
      <c r="AU213" s="417" t="str">
        <f t="shared" ref="AU213" si="246">IFERROR(IF($D212="□",($AO212/$AK$6),($AO212/$AK$8)),"")</f>
        <v/>
      </c>
      <c r="AV213" s="417" t="str">
        <f t="shared" ref="AV213" si="247">IFERROR(IF($D212="□",($AN212/$AO$6),($AN212/$AO$8)),"")</f>
        <v/>
      </c>
      <c r="AX213" s="417" t="s">
        <v>623</v>
      </c>
      <c r="AY213" s="417" t="s">
        <v>623</v>
      </c>
    </row>
    <row r="214" spans="1:51" s="393" customFormat="1" ht="12" customHeight="1">
      <c r="A214" s="626"/>
      <c r="B214" s="629"/>
      <c r="C214" s="632"/>
      <c r="D214" s="635"/>
      <c r="E214" s="414"/>
      <c r="F214" s="640"/>
      <c r="G214" s="641"/>
      <c r="H214" s="418" t="s">
        <v>470</v>
      </c>
      <c r="I214" s="419" t="str">
        <f>IFERROR(VLOOKUP(I212,'P1'!$B:$AP,31,FALSE),"")</f>
        <v/>
      </c>
      <c r="J214" s="419" t="str">
        <f>IFERROR(VLOOKUP(J212,'P1'!$B:$AP,31,FALSE),"")</f>
        <v/>
      </c>
      <c r="K214" s="419" t="str">
        <f>IFERROR(VLOOKUP(K212,'P1'!$B:$AP,31,FALSE),"")</f>
        <v/>
      </c>
      <c r="L214" s="419" t="str">
        <f>IFERROR(VLOOKUP(L212,'P1'!$B:$AP,31,FALSE),"")</f>
        <v/>
      </c>
      <c r="M214" s="419" t="str">
        <f>IFERROR(VLOOKUP(M212,'P1'!$B:$AP,31,FALSE),"")</f>
        <v/>
      </c>
      <c r="N214" s="419" t="str">
        <f>IFERROR(VLOOKUP(N212,'P1'!$B:$AP,31,FALSE),"")</f>
        <v/>
      </c>
      <c r="O214" s="419" t="str">
        <f>IFERROR(VLOOKUP(O212,'P1'!$B:$AP,31,FALSE),"")</f>
        <v/>
      </c>
      <c r="P214" s="419" t="str">
        <f>IFERROR(VLOOKUP(P212,'P1'!$B:$AP,31,FALSE),"")</f>
        <v/>
      </c>
      <c r="Q214" s="419" t="str">
        <f>IFERROR(VLOOKUP(Q212,'P1'!$B:$AP,31,FALSE),"")</f>
        <v/>
      </c>
      <c r="R214" s="419" t="str">
        <f>IFERROR(VLOOKUP(R212,'P1'!$B:$AP,31,FALSE),"")</f>
        <v/>
      </c>
      <c r="S214" s="419" t="str">
        <f>IFERROR(VLOOKUP(S212,'P1'!$B:$AP,31,FALSE),"")</f>
        <v/>
      </c>
      <c r="T214" s="419" t="str">
        <f>IFERROR(VLOOKUP(T212,'P1'!$B:$AP,31,FALSE),"")</f>
        <v/>
      </c>
      <c r="U214" s="419" t="str">
        <f>IFERROR(VLOOKUP(U212,'P1'!$B:$AP,31,FALSE),"")</f>
        <v/>
      </c>
      <c r="V214" s="419" t="str">
        <f>IFERROR(VLOOKUP(V212,'P1'!$B:$AP,31,FALSE),"")</f>
        <v/>
      </c>
      <c r="W214" s="419" t="str">
        <f>IFERROR(VLOOKUP(W212,'P1'!$B:$AP,31,FALSE),"")</f>
        <v/>
      </c>
      <c r="X214" s="419" t="str">
        <f>IFERROR(VLOOKUP(X212,'P1'!$B:$AP,31,FALSE),"")</f>
        <v/>
      </c>
      <c r="Y214" s="419" t="str">
        <f>IFERROR(VLOOKUP(Y212,'P1'!$B:$AP,31,FALSE),"")</f>
        <v/>
      </c>
      <c r="Z214" s="419" t="str">
        <f>IFERROR(VLOOKUP(Z212,'P1'!$B:$AP,31,FALSE),"")</f>
        <v/>
      </c>
      <c r="AA214" s="419" t="str">
        <f>IFERROR(VLOOKUP(AA212,'P1'!$B:$AP,31,FALSE),"")</f>
        <v/>
      </c>
      <c r="AB214" s="419" t="str">
        <f>IFERROR(VLOOKUP(AB212,'P1'!$B:$AP,31,FALSE),"")</f>
        <v/>
      </c>
      <c r="AC214" s="419" t="str">
        <f>IFERROR(VLOOKUP(AC212,'P1'!$B:$AP,31,FALSE),"")</f>
        <v/>
      </c>
      <c r="AD214" s="419" t="str">
        <f>IFERROR(VLOOKUP(AD212,'P1'!$B:$AP,31,FALSE),"")</f>
        <v/>
      </c>
      <c r="AE214" s="419" t="str">
        <f>IFERROR(VLOOKUP(AE212,'P1'!$B:$AP,31,FALSE),"")</f>
        <v/>
      </c>
      <c r="AF214" s="419" t="str">
        <f>IFERROR(VLOOKUP(AF212,'P1'!$B:$AP,31,FALSE),"")</f>
        <v/>
      </c>
      <c r="AG214" s="419" t="str">
        <f>IFERROR(VLOOKUP(AG212,'P1'!$B:$AP,31,FALSE),"")</f>
        <v/>
      </c>
      <c r="AH214" s="419" t="str">
        <f>IFERROR(VLOOKUP(AH212,'P1'!$B:$AP,31,FALSE),"")</f>
        <v/>
      </c>
      <c r="AI214" s="419" t="str">
        <f>IFERROR(VLOOKUP(AI212,'P1'!$B:$AP,31,FALSE),"")</f>
        <v/>
      </c>
      <c r="AJ214" s="419" t="str">
        <f>IFERROR(VLOOKUP(AJ212,'P1'!$B:$AP,31,FALSE),"")</f>
        <v/>
      </c>
      <c r="AK214" s="419" t="str">
        <f>IFERROR(VLOOKUP(AK212,'P1'!$B:$AP,31,FALSE),"")</f>
        <v/>
      </c>
      <c r="AL214" s="419" t="str">
        <f>IFERROR(VLOOKUP(AL212,'P1'!$B:$AP,31,FALSE),"")</f>
        <v/>
      </c>
      <c r="AM214" s="419" t="str">
        <f>IFERROR(VLOOKUP(AM212,'P1'!$B:$AP,31,FALSE),"")</f>
        <v/>
      </c>
      <c r="AN214" s="644"/>
      <c r="AO214" s="622"/>
      <c r="AP214" s="649"/>
      <c r="AQ214" s="650"/>
      <c r="AR214" s="622"/>
      <c r="AS214" s="622"/>
      <c r="AT214" s="623"/>
      <c r="AU214" s="420"/>
      <c r="AV214" s="420"/>
      <c r="AX214" s="420"/>
      <c r="AY214" s="420"/>
    </row>
    <row r="215" spans="1:51" s="393" customFormat="1" ht="12" customHeight="1">
      <c r="A215" s="624">
        <v>65</v>
      </c>
      <c r="B215" s="627"/>
      <c r="C215" s="630"/>
      <c r="D215" s="633" t="s">
        <v>463</v>
      </c>
      <c r="E215" s="410"/>
      <c r="F215" s="636"/>
      <c r="G215" s="637"/>
      <c r="H215" s="411" t="s">
        <v>464</v>
      </c>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642">
        <f t="shared" ref="AN215" si="248">IF(LEFT($AN$1,6)="共同生活援助",SUM(I216:AM216),SUM(I216:AM217))</f>
        <v>0</v>
      </c>
      <c r="AO215" s="620">
        <f>IF($AN$3="４週",AN215/4,AN215/(DAY(EOMONTH($I$21,0))/7))</f>
        <v>0</v>
      </c>
      <c r="AP215" s="645"/>
      <c r="AQ215" s="646"/>
      <c r="AR215" s="620" t="str">
        <f t="shared" ref="AR215" si="249">IF($AN$3="４週",AU216,AV216)</f>
        <v/>
      </c>
      <c r="AS215" s="620"/>
      <c r="AT215" s="623"/>
      <c r="AU215" s="413" t="s">
        <v>465</v>
      </c>
      <c r="AV215" s="413" t="s">
        <v>466</v>
      </c>
      <c r="AX215" s="413" t="s">
        <v>467</v>
      </c>
      <c r="AY215" s="413" t="s">
        <v>468</v>
      </c>
    </row>
    <row r="216" spans="1:51" s="393" customFormat="1" ht="12" customHeight="1">
      <c r="A216" s="625"/>
      <c r="B216" s="628"/>
      <c r="C216" s="631"/>
      <c r="D216" s="634"/>
      <c r="E216" s="414"/>
      <c r="F216" s="638"/>
      <c r="G216" s="639"/>
      <c r="H216" s="415" t="s">
        <v>469</v>
      </c>
      <c r="I216" s="419" t="str">
        <f>IFERROR(VLOOKUP(I215,'P1'!$B:$AP,41,FALSE),"")</f>
        <v/>
      </c>
      <c r="J216" s="419" t="str">
        <f>IFERROR(VLOOKUP(J215,'P1'!$B:$AP,41,FALSE),"")</f>
        <v/>
      </c>
      <c r="K216" s="419" t="str">
        <f>IFERROR(VLOOKUP(K215,'P1'!$B:$AP,41,FALSE),"")</f>
        <v/>
      </c>
      <c r="L216" s="419" t="str">
        <f>IFERROR(VLOOKUP(L215,'P1'!$B:$AP,41,FALSE),"")</f>
        <v/>
      </c>
      <c r="M216" s="419" t="str">
        <f>IFERROR(VLOOKUP(M215,'P1'!$B:$AP,41,FALSE),"")</f>
        <v/>
      </c>
      <c r="N216" s="419" t="str">
        <f>IFERROR(VLOOKUP(N215,'P1'!$B:$AP,41,FALSE),"")</f>
        <v/>
      </c>
      <c r="O216" s="419" t="str">
        <f>IFERROR(VLOOKUP(O215,'P1'!$B:$AP,41,FALSE),"")</f>
        <v/>
      </c>
      <c r="P216" s="419" t="str">
        <f>IFERROR(VLOOKUP(P215,'P1'!$B:$AP,41,FALSE),"")</f>
        <v/>
      </c>
      <c r="Q216" s="419" t="str">
        <f>IFERROR(VLOOKUP(Q215,'P1'!$B:$AP,41,FALSE),"")</f>
        <v/>
      </c>
      <c r="R216" s="419" t="str">
        <f>IFERROR(VLOOKUP(R215,'P1'!$B:$AP,41,FALSE),"")</f>
        <v/>
      </c>
      <c r="S216" s="419" t="str">
        <f>IFERROR(VLOOKUP(S215,'P1'!$B:$AP,41,FALSE),"")</f>
        <v/>
      </c>
      <c r="T216" s="419" t="str">
        <f>IFERROR(VLOOKUP(T215,'P1'!$B:$AP,41,FALSE),"")</f>
        <v/>
      </c>
      <c r="U216" s="419" t="str">
        <f>IFERROR(VLOOKUP(U215,'P1'!$B:$AP,41,FALSE),"")</f>
        <v/>
      </c>
      <c r="V216" s="419" t="str">
        <f>IFERROR(VLOOKUP(V215,'P1'!$B:$AP,41,FALSE),"")</f>
        <v/>
      </c>
      <c r="W216" s="419" t="str">
        <f>IFERROR(VLOOKUP(W215,'P1'!$B:$AP,41,FALSE),"")</f>
        <v/>
      </c>
      <c r="X216" s="419" t="str">
        <f>IFERROR(VLOOKUP(X215,'P1'!$B:$AP,41,FALSE),"")</f>
        <v/>
      </c>
      <c r="Y216" s="419" t="str">
        <f>IFERROR(VLOOKUP(Y215,'P1'!$B:$AP,41,FALSE),"")</f>
        <v/>
      </c>
      <c r="Z216" s="419" t="str">
        <f>IFERROR(VLOOKUP(Z215,'P1'!$B:$AP,41,FALSE),"")</f>
        <v/>
      </c>
      <c r="AA216" s="419" t="str">
        <f>IFERROR(VLOOKUP(AA215,'P1'!$B:$AP,41,FALSE),"")</f>
        <v/>
      </c>
      <c r="AB216" s="419" t="str">
        <f>IFERROR(VLOOKUP(AB215,'P1'!$B:$AP,41,FALSE),"")</f>
        <v/>
      </c>
      <c r="AC216" s="419" t="str">
        <f>IFERROR(VLOOKUP(AC215,'P1'!$B:$AP,41,FALSE),"")</f>
        <v/>
      </c>
      <c r="AD216" s="419" t="str">
        <f>IFERROR(VLOOKUP(AD215,'P1'!$B:$AP,41,FALSE),"")</f>
        <v/>
      </c>
      <c r="AE216" s="419" t="str">
        <f>IFERROR(VLOOKUP(AE215,'P1'!$B:$AP,41,FALSE),"")</f>
        <v/>
      </c>
      <c r="AF216" s="419" t="str">
        <f>IFERROR(VLOOKUP(AF215,'P1'!$B:$AP,41,FALSE),"")</f>
        <v/>
      </c>
      <c r="AG216" s="419" t="str">
        <f>IFERROR(VLOOKUP(AG215,'P1'!$B:$AP,41,FALSE),"")</f>
        <v/>
      </c>
      <c r="AH216" s="419" t="str">
        <f>IFERROR(VLOOKUP(AH215,'P1'!$B:$AP,41,FALSE),"")</f>
        <v/>
      </c>
      <c r="AI216" s="419" t="str">
        <f>IFERROR(VLOOKUP(AI215,'P1'!$B:$AP,41,FALSE),"")</f>
        <v/>
      </c>
      <c r="AJ216" s="419" t="str">
        <f>IFERROR(VLOOKUP(AJ215,'P1'!$B:$AP,41,FALSE),"")</f>
        <v/>
      </c>
      <c r="AK216" s="419" t="str">
        <f>IFERROR(VLOOKUP(AK215,'P1'!$B:$AP,41,FALSE),"")</f>
        <v/>
      </c>
      <c r="AL216" s="419" t="str">
        <f>IFERROR(VLOOKUP(AL215,'P1'!$B:$AP,41,FALSE),"")</f>
        <v/>
      </c>
      <c r="AM216" s="419" t="str">
        <f>IFERROR(VLOOKUP(AM215,'P1'!$B:$AP,41,FALSE),"")</f>
        <v/>
      </c>
      <c r="AN216" s="643"/>
      <c r="AO216" s="621"/>
      <c r="AP216" s="647"/>
      <c r="AQ216" s="648"/>
      <c r="AR216" s="621"/>
      <c r="AS216" s="621"/>
      <c r="AT216" s="623"/>
      <c r="AU216" s="417" t="str">
        <f t="shared" ref="AU216" si="250">IFERROR(IF($D215="□",($AO215/$AK$6),($AO215/$AK$8)),"")</f>
        <v/>
      </c>
      <c r="AV216" s="417" t="str">
        <f t="shared" ref="AV216" si="251">IFERROR(IF($D215="□",($AN215/$AO$6),($AN215/$AO$8)),"")</f>
        <v/>
      </c>
      <c r="AX216" s="417" t="s">
        <v>623</v>
      </c>
      <c r="AY216" s="417" t="s">
        <v>623</v>
      </c>
    </row>
    <row r="217" spans="1:51" s="393" customFormat="1" ht="12" customHeight="1">
      <c r="A217" s="626"/>
      <c r="B217" s="629"/>
      <c r="C217" s="632"/>
      <c r="D217" s="635"/>
      <c r="E217" s="414"/>
      <c r="F217" s="640"/>
      <c r="G217" s="641"/>
      <c r="H217" s="418" t="s">
        <v>470</v>
      </c>
      <c r="I217" s="421" t="str">
        <f>IFERROR(VLOOKUP(I215,'P1'!$B:$AP,31,FALSE),"")</f>
        <v/>
      </c>
      <c r="J217" s="419" t="str">
        <f>IFERROR(VLOOKUP(J215,'P1'!$B:$AP,31,FALSE),"")</f>
        <v/>
      </c>
      <c r="K217" s="419" t="str">
        <f>IFERROR(VLOOKUP(K215,'P1'!$B:$AP,31,FALSE),"")</f>
        <v/>
      </c>
      <c r="L217" s="419" t="str">
        <f>IFERROR(VLOOKUP(L215,'P1'!$B:$AP,31,FALSE),"")</f>
        <v/>
      </c>
      <c r="M217" s="419" t="str">
        <f>IFERROR(VLOOKUP(M215,'P1'!$B:$AP,31,FALSE),"")</f>
        <v/>
      </c>
      <c r="N217" s="419" t="str">
        <f>IFERROR(VLOOKUP(N215,'P1'!$B:$AP,31,FALSE),"")</f>
        <v/>
      </c>
      <c r="O217" s="419" t="str">
        <f>IFERROR(VLOOKUP(O215,'P1'!$B:$AP,31,FALSE),"")</f>
        <v/>
      </c>
      <c r="P217" s="419" t="str">
        <f>IFERROR(VLOOKUP(P215,'P1'!$B:$AP,31,FALSE),"")</f>
        <v/>
      </c>
      <c r="Q217" s="419" t="str">
        <f>IFERROR(VLOOKUP(Q215,'P1'!$B:$AP,31,FALSE),"")</f>
        <v/>
      </c>
      <c r="R217" s="419" t="str">
        <f>IFERROR(VLOOKUP(R215,'P1'!$B:$AP,31,FALSE),"")</f>
        <v/>
      </c>
      <c r="S217" s="419" t="str">
        <f>IFERROR(VLOOKUP(S215,'P1'!$B:$AP,31,FALSE),"")</f>
        <v/>
      </c>
      <c r="T217" s="419" t="str">
        <f>IFERROR(VLOOKUP(T215,'P1'!$B:$AP,31,FALSE),"")</f>
        <v/>
      </c>
      <c r="U217" s="419" t="str">
        <f>IFERROR(VLOOKUP(U215,'P1'!$B:$AP,31,FALSE),"")</f>
        <v/>
      </c>
      <c r="V217" s="419" t="str">
        <f>IFERROR(VLOOKUP(V215,'P1'!$B:$AP,31,FALSE),"")</f>
        <v/>
      </c>
      <c r="W217" s="419" t="str">
        <f>IFERROR(VLOOKUP(W215,'P1'!$B:$AP,31,FALSE),"")</f>
        <v/>
      </c>
      <c r="X217" s="419" t="str">
        <f>IFERROR(VLOOKUP(X215,'P1'!$B:$AP,31,FALSE),"")</f>
        <v/>
      </c>
      <c r="Y217" s="419" t="str">
        <f>IFERROR(VLOOKUP(Y215,'P1'!$B:$AP,31,FALSE),"")</f>
        <v/>
      </c>
      <c r="Z217" s="419" t="str">
        <f>IFERROR(VLOOKUP(Z215,'P1'!$B:$AP,31,FALSE),"")</f>
        <v/>
      </c>
      <c r="AA217" s="419" t="str">
        <f>IFERROR(VLOOKUP(AA215,'P1'!$B:$AP,31,FALSE),"")</f>
        <v/>
      </c>
      <c r="AB217" s="419" t="str">
        <f>IFERROR(VLOOKUP(AB215,'P1'!$B:$AP,31,FALSE),"")</f>
        <v/>
      </c>
      <c r="AC217" s="419" t="str">
        <f>IFERROR(VLOOKUP(AC215,'P1'!$B:$AP,31,FALSE),"")</f>
        <v/>
      </c>
      <c r="AD217" s="419" t="str">
        <f>IFERROR(VLOOKUP(AD215,'P1'!$B:$AP,31,FALSE),"")</f>
        <v/>
      </c>
      <c r="AE217" s="419" t="str">
        <f>IFERROR(VLOOKUP(AE215,'P1'!$B:$AP,31,FALSE),"")</f>
        <v/>
      </c>
      <c r="AF217" s="419" t="str">
        <f>IFERROR(VLOOKUP(AF215,'P1'!$B:$AP,31,FALSE),"")</f>
        <v/>
      </c>
      <c r="AG217" s="419" t="str">
        <f>IFERROR(VLOOKUP(AG215,'P1'!$B:$AP,31,FALSE),"")</f>
        <v/>
      </c>
      <c r="AH217" s="419" t="str">
        <f>IFERROR(VLOOKUP(AH215,'P1'!$B:$AP,31,FALSE),"")</f>
        <v/>
      </c>
      <c r="AI217" s="419" t="str">
        <f>IFERROR(VLOOKUP(AI215,'P1'!$B:$AP,31,FALSE),"")</f>
        <v/>
      </c>
      <c r="AJ217" s="419" t="str">
        <f>IFERROR(VLOOKUP(AJ215,'P1'!$B:$AP,31,FALSE),"")</f>
        <v/>
      </c>
      <c r="AK217" s="419" t="str">
        <f>IFERROR(VLOOKUP(AK215,'P1'!$B:$AP,31,FALSE),"")</f>
        <v/>
      </c>
      <c r="AL217" s="419" t="str">
        <f>IFERROR(VLOOKUP(AL215,'P1'!$B:$AP,31,FALSE),"")</f>
        <v/>
      </c>
      <c r="AM217" s="419" t="str">
        <f>IFERROR(VLOOKUP(AM215,'P1'!$B:$AP,31,FALSE),"")</f>
        <v/>
      </c>
      <c r="AN217" s="644"/>
      <c r="AO217" s="622"/>
      <c r="AP217" s="649"/>
      <c r="AQ217" s="650"/>
      <c r="AR217" s="622"/>
      <c r="AS217" s="622"/>
      <c r="AT217" s="623"/>
      <c r="AU217" s="420"/>
      <c r="AV217" s="420"/>
      <c r="AX217" s="420"/>
      <c r="AY217" s="420"/>
    </row>
    <row r="218" spans="1:51" s="393" customFormat="1" ht="12" customHeight="1">
      <c r="A218" s="624">
        <v>66</v>
      </c>
      <c r="B218" s="627"/>
      <c r="C218" s="630"/>
      <c r="D218" s="633" t="s">
        <v>463</v>
      </c>
      <c r="E218" s="410"/>
      <c r="F218" s="636"/>
      <c r="G218" s="637"/>
      <c r="H218" s="411" t="s">
        <v>464</v>
      </c>
      <c r="I218" s="412"/>
      <c r="J218" s="412"/>
      <c r="K218" s="412"/>
      <c r="L218" s="412"/>
      <c r="M218" s="412"/>
      <c r="N218" s="412"/>
      <c r="O218" s="412"/>
      <c r="P218" s="412"/>
      <c r="Q218" s="412"/>
      <c r="R218" s="412"/>
      <c r="S218" s="412"/>
      <c r="T218" s="412"/>
      <c r="U218" s="412"/>
      <c r="V218" s="412"/>
      <c r="W218" s="412"/>
      <c r="X218" s="412"/>
      <c r="Y218" s="412"/>
      <c r="Z218" s="412"/>
      <c r="AA218" s="412"/>
      <c r="AB218" s="412"/>
      <c r="AC218" s="412"/>
      <c r="AD218" s="412"/>
      <c r="AE218" s="412"/>
      <c r="AF218" s="412"/>
      <c r="AG218" s="412"/>
      <c r="AH218" s="412"/>
      <c r="AI218" s="412"/>
      <c r="AJ218" s="412"/>
      <c r="AK218" s="412"/>
      <c r="AL218" s="412"/>
      <c r="AM218" s="412"/>
      <c r="AN218" s="642">
        <f t="shared" ref="AN218" si="252">IF(LEFT($AN$1,6)="共同生活援助",SUM(I219:AM219),SUM(I219:AM220))</f>
        <v>0</v>
      </c>
      <c r="AO218" s="620">
        <f>IF($AN$3="４週",AN218/4,AN218/(DAY(EOMONTH($I$21,0))/7))</f>
        <v>0</v>
      </c>
      <c r="AP218" s="645"/>
      <c r="AQ218" s="646"/>
      <c r="AR218" s="620" t="str">
        <f t="shared" ref="AR218" si="253">IF($AN$3="４週",AU219,AV219)</f>
        <v/>
      </c>
      <c r="AS218" s="620"/>
      <c r="AT218" s="623"/>
      <c r="AU218" s="413" t="s">
        <v>465</v>
      </c>
      <c r="AV218" s="413" t="s">
        <v>466</v>
      </c>
      <c r="AX218" s="413" t="s">
        <v>467</v>
      </c>
      <c r="AY218" s="413" t="s">
        <v>468</v>
      </c>
    </row>
    <row r="219" spans="1:51" s="393" customFormat="1" ht="12" customHeight="1">
      <c r="A219" s="625"/>
      <c r="B219" s="628"/>
      <c r="C219" s="631"/>
      <c r="D219" s="634"/>
      <c r="E219" s="414"/>
      <c r="F219" s="638"/>
      <c r="G219" s="639"/>
      <c r="H219" s="415" t="s">
        <v>469</v>
      </c>
      <c r="I219" s="419" t="str">
        <f>IFERROR(VLOOKUP(I218,'P1'!$B:$AP,41,FALSE),"")</f>
        <v/>
      </c>
      <c r="J219" s="419" t="str">
        <f>IFERROR(VLOOKUP(J218,'P1'!$B:$AP,41,FALSE),"")</f>
        <v/>
      </c>
      <c r="K219" s="419" t="str">
        <f>IFERROR(VLOOKUP(K218,'P1'!$B:$AP,41,FALSE),"")</f>
        <v/>
      </c>
      <c r="L219" s="419" t="str">
        <f>IFERROR(VLOOKUP(L218,'P1'!$B:$AP,41,FALSE),"")</f>
        <v/>
      </c>
      <c r="M219" s="419" t="str">
        <f>IFERROR(VLOOKUP(M218,'P1'!$B:$AP,41,FALSE),"")</f>
        <v/>
      </c>
      <c r="N219" s="419" t="str">
        <f>IFERROR(VLOOKUP(N218,'P1'!$B:$AP,41,FALSE),"")</f>
        <v/>
      </c>
      <c r="O219" s="419" t="str">
        <f>IFERROR(VLOOKUP(O218,'P1'!$B:$AP,41,FALSE),"")</f>
        <v/>
      </c>
      <c r="P219" s="419" t="str">
        <f>IFERROR(VLOOKUP(P218,'P1'!$B:$AP,41,FALSE),"")</f>
        <v/>
      </c>
      <c r="Q219" s="419" t="str">
        <f>IFERROR(VLOOKUP(Q218,'P1'!$B:$AP,41,FALSE),"")</f>
        <v/>
      </c>
      <c r="R219" s="419" t="str">
        <f>IFERROR(VLOOKUP(R218,'P1'!$B:$AP,41,FALSE),"")</f>
        <v/>
      </c>
      <c r="S219" s="419" t="str">
        <f>IFERROR(VLOOKUP(S218,'P1'!$B:$AP,41,FALSE),"")</f>
        <v/>
      </c>
      <c r="T219" s="419" t="str">
        <f>IFERROR(VLOOKUP(T218,'P1'!$B:$AP,41,FALSE),"")</f>
        <v/>
      </c>
      <c r="U219" s="419" t="str">
        <f>IFERROR(VLOOKUP(U218,'P1'!$B:$AP,41,FALSE),"")</f>
        <v/>
      </c>
      <c r="V219" s="419" t="str">
        <f>IFERROR(VLOOKUP(V218,'P1'!$B:$AP,41,FALSE),"")</f>
        <v/>
      </c>
      <c r="W219" s="419" t="str">
        <f>IFERROR(VLOOKUP(W218,'P1'!$B:$AP,41,FALSE),"")</f>
        <v/>
      </c>
      <c r="X219" s="419" t="str">
        <f>IFERROR(VLOOKUP(X218,'P1'!$B:$AP,41,FALSE),"")</f>
        <v/>
      </c>
      <c r="Y219" s="419" t="str">
        <f>IFERROR(VLOOKUP(Y218,'P1'!$B:$AP,41,FALSE),"")</f>
        <v/>
      </c>
      <c r="Z219" s="419" t="str">
        <f>IFERROR(VLOOKUP(Z218,'P1'!$B:$AP,41,FALSE),"")</f>
        <v/>
      </c>
      <c r="AA219" s="419" t="str">
        <f>IFERROR(VLOOKUP(AA218,'P1'!$B:$AP,41,FALSE),"")</f>
        <v/>
      </c>
      <c r="AB219" s="419" t="str">
        <f>IFERROR(VLOOKUP(AB218,'P1'!$B:$AP,41,FALSE),"")</f>
        <v/>
      </c>
      <c r="AC219" s="419" t="str">
        <f>IFERROR(VLOOKUP(AC218,'P1'!$B:$AP,41,FALSE),"")</f>
        <v/>
      </c>
      <c r="AD219" s="419" t="str">
        <f>IFERROR(VLOOKUP(AD218,'P1'!$B:$AP,41,FALSE),"")</f>
        <v/>
      </c>
      <c r="AE219" s="419" t="str">
        <f>IFERROR(VLOOKUP(AE218,'P1'!$B:$AP,41,FALSE),"")</f>
        <v/>
      </c>
      <c r="AF219" s="419" t="str">
        <f>IFERROR(VLOOKUP(AF218,'P1'!$B:$AP,41,FALSE),"")</f>
        <v/>
      </c>
      <c r="AG219" s="419" t="str">
        <f>IFERROR(VLOOKUP(AG218,'P1'!$B:$AP,41,FALSE),"")</f>
        <v/>
      </c>
      <c r="AH219" s="419" t="str">
        <f>IFERROR(VLOOKUP(AH218,'P1'!$B:$AP,41,FALSE),"")</f>
        <v/>
      </c>
      <c r="AI219" s="419" t="str">
        <f>IFERROR(VLOOKUP(AI218,'P1'!$B:$AP,41,FALSE),"")</f>
        <v/>
      </c>
      <c r="AJ219" s="419" t="str">
        <f>IFERROR(VLOOKUP(AJ218,'P1'!$B:$AP,41,FALSE),"")</f>
        <v/>
      </c>
      <c r="AK219" s="419" t="str">
        <f>IFERROR(VLOOKUP(AK218,'P1'!$B:$AP,41,FALSE),"")</f>
        <v/>
      </c>
      <c r="AL219" s="419" t="str">
        <f>IFERROR(VLOOKUP(AL218,'P1'!$B:$AP,41,FALSE),"")</f>
        <v/>
      </c>
      <c r="AM219" s="419" t="str">
        <f>IFERROR(VLOOKUP(AM218,'P1'!$B:$AP,41,FALSE),"")</f>
        <v/>
      </c>
      <c r="AN219" s="643"/>
      <c r="AO219" s="621"/>
      <c r="AP219" s="647"/>
      <c r="AQ219" s="648"/>
      <c r="AR219" s="621"/>
      <c r="AS219" s="621"/>
      <c r="AT219" s="623"/>
      <c r="AU219" s="417" t="str">
        <f t="shared" ref="AU219" si="254">IFERROR(IF($D218="□",($AO218/$AK$6),($AO218/$AK$8)),"")</f>
        <v/>
      </c>
      <c r="AV219" s="417" t="str">
        <f t="shared" ref="AV219" si="255">IFERROR(IF($D218="□",($AN218/$AO$6),($AN218/$AO$8)),"")</f>
        <v/>
      </c>
      <c r="AX219" s="417" t="s">
        <v>623</v>
      </c>
      <c r="AY219" s="417" t="s">
        <v>623</v>
      </c>
    </row>
    <row r="220" spans="1:51" s="393" customFormat="1" ht="12" customHeight="1">
      <c r="A220" s="626"/>
      <c r="B220" s="629"/>
      <c r="C220" s="632"/>
      <c r="D220" s="635"/>
      <c r="E220" s="414"/>
      <c r="F220" s="640"/>
      <c r="G220" s="641"/>
      <c r="H220" s="418" t="s">
        <v>470</v>
      </c>
      <c r="I220" s="419" t="str">
        <f>IFERROR(VLOOKUP(I218,'P1'!$B:$AP,31,FALSE),"")</f>
        <v/>
      </c>
      <c r="J220" s="419" t="str">
        <f>IFERROR(VLOOKUP(J218,'P1'!$B:$AP,31,FALSE),"")</f>
        <v/>
      </c>
      <c r="K220" s="419" t="str">
        <f>IFERROR(VLOOKUP(K218,'P1'!$B:$AP,31,FALSE),"")</f>
        <v/>
      </c>
      <c r="L220" s="419" t="str">
        <f>IFERROR(VLOOKUP(L218,'P1'!$B:$AP,31,FALSE),"")</f>
        <v/>
      </c>
      <c r="M220" s="419" t="str">
        <f>IFERROR(VLOOKUP(M218,'P1'!$B:$AP,31,FALSE),"")</f>
        <v/>
      </c>
      <c r="N220" s="419" t="str">
        <f>IFERROR(VLOOKUP(N218,'P1'!$B:$AP,31,FALSE),"")</f>
        <v/>
      </c>
      <c r="O220" s="419" t="str">
        <f>IFERROR(VLOOKUP(O218,'P1'!$B:$AP,31,FALSE),"")</f>
        <v/>
      </c>
      <c r="P220" s="419" t="str">
        <f>IFERROR(VLOOKUP(P218,'P1'!$B:$AP,31,FALSE),"")</f>
        <v/>
      </c>
      <c r="Q220" s="419" t="str">
        <f>IFERROR(VLOOKUP(Q218,'P1'!$B:$AP,31,FALSE),"")</f>
        <v/>
      </c>
      <c r="R220" s="419" t="str">
        <f>IFERROR(VLOOKUP(R218,'P1'!$B:$AP,31,FALSE),"")</f>
        <v/>
      </c>
      <c r="S220" s="419" t="str">
        <f>IFERROR(VLOOKUP(S218,'P1'!$B:$AP,31,FALSE),"")</f>
        <v/>
      </c>
      <c r="T220" s="419" t="str">
        <f>IFERROR(VLOOKUP(T218,'P1'!$B:$AP,31,FALSE),"")</f>
        <v/>
      </c>
      <c r="U220" s="419" t="str">
        <f>IFERROR(VLOOKUP(U218,'P1'!$B:$AP,31,FALSE),"")</f>
        <v/>
      </c>
      <c r="V220" s="419" t="str">
        <f>IFERROR(VLOOKUP(V218,'P1'!$B:$AP,31,FALSE),"")</f>
        <v/>
      </c>
      <c r="W220" s="419" t="str">
        <f>IFERROR(VLOOKUP(W218,'P1'!$B:$AP,31,FALSE),"")</f>
        <v/>
      </c>
      <c r="X220" s="419" t="str">
        <f>IFERROR(VLOOKUP(X218,'P1'!$B:$AP,31,FALSE),"")</f>
        <v/>
      </c>
      <c r="Y220" s="419" t="str">
        <f>IFERROR(VLOOKUP(Y218,'P1'!$B:$AP,31,FALSE),"")</f>
        <v/>
      </c>
      <c r="Z220" s="419" t="str">
        <f>IFERROR(VLOOKUP(Z218,'P1'!$B:$AP,31,FALSE),"")</f>
        <v/>
      </c>
      <c r="AA220" s="419" t="str">
        <f>IFERROR(VLOOKUP(AA218,'P1'!$B:$AP,31,FALSE),"")</f>
        <v/>
      </c>
      <c r="AB220" s="419" t="str">
        <f>IFERROR(VLOOKUP(AB218,'P1'!$B:$AP,31,FALSE),"")</f>
        <v/>
      </c>
      <c r="AC220" s="419" t="str">
        <f>IFERROR(VLOOKUP(AC218,'P1'!$B:$AP,31,FALSE),"")</f>
        <v/>
      </c>
      <c r="AD220" s="419" t="str">
        <f>IFERROR(VLOOKUP(AD218,'P1'!$B:$AP,31,FALSE),"")</f>
        <v/>
      </c>
      <c r="AE220" s="419" t="str">
        <f>IFERROR(VLOOKUP(AE218,'P1'!$B:$AP,31,FALSE),"")</f>
        <v/>
      </c>
      <c r="AF220" s="419" t="str">
        <f>IFERROR(VLOOKUP(AF218,'P1'!$B:$AP,31,FALSE),"")</f>
        <v/>
      </c>
      <c r="AG220" s="419" t="str">
        <f>IFERROR(VLOOKUP(AG218,'P1'!$B:$AP,31,FALSE),"")</f>
        <v/>
      </c>
      <c r="AH220" s="419" t="str">
        <f>IFERROR(VLOOKUP(AH218,'P1'!$B:$AP,31,FALSE),"")</f>
        <v/>
      </c>
      <c r="AI220" s="419" t="str">
        <f>IFERROR(VLOOKUP(AI218,'P1'!$B:$AP,31,FALSE),"")</f>
        <v/>
      </c>
      <c r="AJ220" s="419" t="str">
        <f>IFERROR(VLOOKUP(AJ218,'P1'!$B:$AP,31,FALSE),"")</f>
        <v/>
      </c>
      <c r="AK220" s="419" t="str">
        <f>IFERROR(VLOOKUP(AK218,'P1'!$B:$AP,31,FALSE),"")</f>
        <v/>
      </c>
      <c r="AL220" s="419" t="str">
        <f>IFERROR(VLOOKUP(AL218,'P1'!$B:$AP,31,FALSE),"")</f>
        <v/>
      </c>
      <c r="AM220" s="419" t="str">
        <f>IFERROR(VLOOKUP(AM218,'P1'!$B:$AP,31,FALSE),"")</f>
        <v/>
      </c>
      <c r="AN220" s="644"/>
      <c r="AO220" s="622"/>
      <c r="AP220" s="649"/>
      <c r="AQ220" s="650"/>
      <c r="AR220" s="622"/>
      <c r="AS220" s="622"/>
      <c r="AT220" s="623"/>
      <c r="AU220" s="420"/>
      <c r="AV220" s="420"/>
      <c r="AX220" s="420"/>
      <c r="AY220" s="420"/>
    </row>
    <row r="221" spans="1:51" s="393" customFormat="1" ht="12" customHeight="1">
      <c r="A221" s="624">
        <v>67</v>
      </c>
      <c r="B221" s="627"/>
      <c r="C221" s="630"/>
      <c r="D221" s="633" t="s">
        <v>463</v>
      </c>
      <c r="E221" s="410"/>
      <c r="F221" s="636"/>
      <c r="G221" s="637"/>
      <c r="H221" s="411" t="s">
        <v>464</v>
      </c>
      <c r="I221" s="412"/>
      <c r="J221" s="412"/>
      <c r="K221" s="412"/>
      <c r="L221" s="412"/>
      <c r="M221" s="412"/>
      <c r="N221" s="412"/>
      <c r="O221" s="412"/>
      <c r="P221" s="412"/>
      <c r="Q221" s="412"/>
      <c r="R221" s="412"/>
      <c r="S221" s="412"/>
      <c r="T221" s="412"/>
      <c r="U221" s="412"/>
      <c r="V221" s="412"/>
      <c r="W221" s="412"/>
      <c r="X221" s="412"/>
      <c r="Y221" s="412"/>
      <c r="Z221" s="412"/>
      <c r="AA221" s="412"/>
      <c r="AB221" s="412"/>
      <c r="AC221" s="412"/>
      <c r="AD221" s="412"/>
      <c r="AE221" s="412"/>
      <c r="AF221" s="412"/>
      <c r="AG221" s="412"/>
      <c r="AH221" s="412"/>
      <c r="AI221" s="412"/>
      <c r="AJ221" s="412"/>
      <c r="AK221" s="412"/>
      <c r="AL221" s="412"/>
      <c r="AM221" s="412"/>
      <c r="AN221" s="642">
        <f t="shared" ref="AN221" si="256">IF(LEFT($AN$1,6)="共同生活援助",SUM(I222:AM222),SUM(I222:AM223))</f>
        <v>0</v>
      </c>
      <c r="AO221" s="620">
        <f>IF($AN$3="４週",AN221/4,AN221/(DAY(EOMONTH($I$21,0))/7))</f>
        <v>0</v>
      </c>
      <c r="AP221" s="645"/>
      <c r="AQ221" s="646"/>
      <c r="AR221" s="620" t="str">
        <f t="shared" ref="AR221" si="257">IF($AN$3="４週",AU222,AV222)</f>
        <v/>
      </c>
      <c r="AS221" s="620"/>
      <c r="AT221" s="623"/>
      <c r="AU221" s="413" t="s">
        <v>465</v>
      </c>
      <c r="AV221" s="413" t="s">
        <v>466</v>
      </c>
      <c r="AX221" s="413" t="s">
        <v>467</v>
      </c>
      <c r="AY221" s="413" t="s">
        <v>468</v>
      </c>
    </row>
    <row r="222" spans="1:51" s="393" customFormat="1" ht="12" customHeight="1">
      <c r="A222" s="625"/>
      <c r="B222" s="628"/>
      <c r="C222" s="631"/>
      <c r="D222" s="634"/>
      <c r="E222" s="414"/>
      <c r="F222" s="638"/>
      <c r="G222" s="639"/>
      <c r="H222" s="415" t="s">
        <v>469</v>
      </c>
      <c r="I222" s="419" t="str">
        <f>IFERROR(VLOOKUP(I221,'P1'!$B:$AP,41,FALSE),"")</f>
        <v/>
      </c>
      <c r="J222" s="419" t="str">
        <f>IFERROR(VLOOKUP(J221,'P1'!$B:$AP,41,FALSE),"")</f>
        <v/>
      </c>
      <c r="K222" s="419" t="str">
        <f>IFERROR(VLOOKUP(K221,'P1'!$B:$AP,41,FALSE),"")</f>
        <v/>
      </c>
      <c r="L222" s="419" t="str">
        <f>IFERROR(VLOOKUP(L221,'P1'!$B:$AP,41,FALSE),"")</f>
        <v/>
      </c>
      <c r="M222" s="419" t="str">
        <f>IFERROR(VLOOKUP(M221,'P1'!$B:$AP,41,FALSE),"")</f>
        <v/>
      </c>
      <c r="N222" s="419" t="str">
        <f>IFERROR(VLOOKUP(N221,'P1'!$B:$AP,41,FALSE),"")</f>
        <v/>
      </c>
      <c r="O222" s="419" t="str">
        <f>IFERROR(VLOOKUP(O221,'P1'!$B:$AP,41,FALSE),"")</f>
        <v/>
      </c>
      <c r="P222" s="419" t="str">
        <f>IFERROR(VLOOKUP(P221,'P1'!$B:$AP,41,FALSE),"")</f>
        <v/>
      </c>
      <c r="Q222" s="419" t="str">
        <f>IFERROR(VLOOKUP(Q221,'P1'!$B:$AP,41,FALSE),"")</f>
        <v/>
      </c>
      <c r="R222" s="419" t="str">
        <f>IFERROR(VLOOKUP(R221,'P1'!$B:$AP,41,FALSE),"")</f>
        <v/>
      </c>
      <c r="S222" s="419" t="str">
        <f>IFERROR(VLOOKUP(S221,'P1'!$B:$AP,41,FALSE),"")</f>
        <v/>
      </c>
      <c r="T222" s="419" t="str">
        <f>IFERROR(VLOOKUP(T221,'P1'!$B:$AP,41,FALSE),"")</f>
        <v/>
      </c>
      <c r="U222" s="419" t="str">
        <f>IFERROR(VLOOKUP(U221,'P1'!$B:$AP,41,FALSE),"")</f>
        <v/>
      </c>
      <c r="V222" s="419" t="str">
        <f>IFERROR(VLOOKUP(V221,'P1'!$B:$AP,41,FALSE),"")</f>
        <v/>
      </c>
      <c r="W222" s="419" t="str">
        <f>IFERROR(VLOOKUP(W221,'P1'!$B:$AP,41,FALSE),"")</f>
        <v/>
      </c>
      <c r="X222" s="419" t="str">
        <f>IFERROR(VLOOKUP(X221,'P1'!$B:$AP,41,FALSE),"")</f>
        <v/>
      </c>
      <c r="Y222" s="419" t="str">
        <f>IFERROR(VLOOKUP(Y221,'P1'!$B:$AP,41,FALSE),"")</f>
        <v/>
      </c>
      <c r="Z222" s="419" t="str">
        <f>IFERROR(VLOOKUP(Z221,'P1'!$B:$AP,41,FALSE),"")</f>
        <v/>
      </c>
      <c r="AA222" s="419" t="str">
        <f>IFERROR(VLOOKUP(AA221,'P1'!$B:$AP,41,FALSE),"")</f>
        <v/>
      </c>
      <c r="AB222" s="419" t="str">
        <f>IFERROR(VLOOKUP(AB221,'P1'!$B:$AP,41,FALSE),"")</f>
        <v/>
      </c>
      <c r="AC222" s="419" t="str">
        <f>IFERROR(VLOOKUP(AC221,'P1'!$B:$AP,41,FALSE),"")</f>
        <v/>
      </c>
      <c r="AD222" s="419" t="str">
        <f>IFERROR(VLOOKUP(AD221,'P1'!$B:$AP,41,FALSE),"")</f>
        <v/>
      </c>
      <c r="AE222" s="419" t="str">
        <f>IFERROR(VLOOKUP(AE221,'P1'!$B:$AP,41,FALSE),"")</f>
        <v/>
      </c>
      <c r="AF222" s="419" t="str">
        <f>IFERROR(VLOOKUP(AF221,'P1'!$B:$AP,41,FALSE),"")</f>
        <v/>
      </c>
      <c r="AG222" s="419" t="str">
        <f>IFERROR(VLOOKUP(AG221,'P1'!$B:$AP,41,FALSE),"")</f>
        <v/>
      </c>
      <c r="AH222" s="419" t="str">
        <f>IFERROR(VLOOKUP(AH221,'P1'!$B:$AP,41,FALSE),"")</f>
        <v/>
      </c>
      <c r="AI222" s="419" t="str">
        <f>IFERROR(VLOOKUP(AI221,'P1'!$B:$AP,41,FALSE),"")</f>
        <v/>
      </c>
      <c r="AJ222" s="419" t="str">
        <f>IFERROR(VLOOKUP(AJ221,'P1'!$B:$AP,41,FALSE),"")</f>
        <v/>
      </c>
      <c r="AK222" s="419" t="str">
        <f>IFERROR(VLOOKUP(AK221,'P1'!$B:$AP,41,FALSE),"")</f>
        <v/>
      </c>
      <c r="AL222" s="419" t="str">
        <f>IFERROR(VLOOKUP(AL221,'P1'!$B:$AP,41,FALSE),"")</f>
        <v/>
      </c>
      <c r="AM222" s="419" t="str">
        <f>IFERROR(VLOOKUP(AM221,'P1'!$B:$AP,41,FALSE),"")</f>
        <v/>
      </c>
      <c r="AN222" s="643"/>
      <c r="AO222" s="621"/>
      <c r="AP222" s="647"/>
      <c r="AQ222" s="648"/>
      <c r="AR222" s="621"/>
      <c r="AS222" s="621"/>
      <c r="AT222" s="623"/>
      <c r="AU222" s="417" t="str">
        <f t="shared" ref="AU222" si="258">IFERROR(IF($D221="□",($AO221/$AK$6),($AO221/$AK$8)),"")</f>
        <v/>
      </c>
      <c r="AV222" s="417" t="str">
        <f t="shared" ref="AV222" si="259">IFERROR(IF($D221="□",($AN221/$AO$6),($AN221/$AO$8)),"")</f>
        <v/>
      </c>
      <c r="AX222" s="417" t="s">
        <v>623</v>
      </c>
      <c r="AY222" s="417" t="s">
        <v>623</v>
      </c>
    </row>
    <row r="223" spans="1:51" s="393" customFormat="1" ht="12" customHeight="1">
      <c r="A223" s="626"/>
      <c r="B223" s="629"/>
      <c r="C223" s="632"/>
      <c r="D223" s="635"/>
      <c r="E223" s="414"/>
      <c r="F223" s="640"/>
      <c r="G223" s="641"/>
      <c r="H223" s="418" t="s">
        <v>470</v>
      </c>
      <c r="I223" s="419" t="str">
        <f>IFERROR(VLOOKUP(I221,'P1'!$B:$AP,31,FALSE),"")</f>
        <v/>
      </c>
      <c r="J223" s="419" t="str">
        <f>IFERROR(VLOOKUP(J221,'P1'!$B:$AP,31,FALSE),"")</f>
        <v/>
      </c>
      <c r="K223" s="419" t="str">
        <f>IFERROR(VLOOKUP(K221,'P1'!$B:$AP,31,FALSE),"")</f>
        <v/>
      </c>
      <c r="L223" s="419" t="str">
        <f>IFERROR(VLOOKUP(L221,'P1'!$B:$AP,31,FALSE),"")</f>
        <v/>
      </c>
      <c r="M223" s="419" t="str">
        <f>IFERROR(VLOOKUP(M221,'P1'!$B:$AP,31,FALSE),"")</f>
        <v/>
      </c>
      <c r="N223" s="419" t="str">
        <f>IFERROR(VLOOKUP(N221,'P1'!$B:$AP,31,FALSE),"")</f>
        <v/>
      </c>
      <c r="O223" s="419" t="str">
        <f>IFERROR(VLOOKUP(O221,'P1'!$B:$AP,31,FALSE),"")</f>
        <v/>
      </c>
      <c r="P223" s="419" t="str">
        <f>IFERROR(VLOOKUP(P221,'P1'!$B:$AP,31,FALSE),"")</f>
        <v/>
      </c>
      <c r="Q223" s="419" t="str">
        <f>IFERROR(VLOOKUP(Q221,'P1'!$B:$AP,31,FALSE),"")</f>
        <v/>
      </c>
      <c r="R223" s="419" t="str">
        <f>IFERROR(VLOOKUP(R221,'P1'!$B:$AP,31,FALSE),"")</f>
        <v/>
      </c>
      <c r="S223" s="419" t="str">
        <f>IFERROR(VLOOKUP(S221,'P1'!$B:$AP,31,FALSE),"")</f>
        <v/>
      </c>
      <c r="T223" s="419" t="str">
        <f>IFERROR(VLOOKUP(T221,'P1'!$B:$AP,31,FALSE),"")</f>
        <v/>
      </c>
      <c r="U223" s="419" t="str">
        <f>IFERROR(VLOOKUP(U221,'P1'!$B:$AP,31,FALSE),"")</f>
        <v/>
      </c>
      <c r="V223" s="419" t="str">
        <f>IFERROR(VLOOKUP(V221,'P1'!$B:$AP,31,FALSE),"")</f>
        <v/>
      </c>
      <c r="W223" s="419" t="str">
        <f>IFERROR(VLOOKUP(W221,'P1'!$B:$AP,31,FALSE),"")</f>
        <v/>
      </c>
      <c r="X223" s="419" t="str">
        <f>IFERROR(VLOOKUP(X221,'P1'!$B:$AP,31,FALSE),"")</f>
        <v/>
      </c>
      <c r="Y223" s="419" t="str">
        <f>IFERROR(VLOOKUP(Y221,'P1'!$B:$AP,31,FALSE),"")</f>
        <v/>
      </c>
      <c r="Z223" s="419" t="str">
        <f>IFERROR(VLOOKUP(Z221,'P1'!$B:$AP,31,FALSE),"")</f>
        <v/>
      </c>
      <c r="AA223" s="419" t="str">
        <f>IFERROR(VLOOKUP(AA221,'P1'!$B:$AP,31,FALSE),"")</f>
        <v/>
      </c>
      <c r="AB223" s="419" t="str">
        <f>IFERROR(VLOOKUP(AB221,'P1'!$B:$AP,31,FALSE),"")</f>
        <v/>
      </c>
      <c r="AC223" s="419" t="str">
        <f>IFERROR(VLOOKUP(AC221,'P1'!$B:$AP,31,FALSE),"")</f>
        <v/>
      </c>
      <c r="AD223" s="419" t="str">
        <f>IFERROR(VLOOKUP(AD221,'P1'!$B:$AP,31,FALSE),"")</f>
        <v/>
      </c>
      <c r="AE223" s="419" t="str">
        <f>IFERROR(VLOOKUP(AE221,'P1'!$B:$AP,31,FALSE),"")</f>
        <v/>
      </c>
      <c r="AF223" s="419" t="str">
        <f>IFERROR(VLOOKUP(AF221,'P1'!$B:$AP,31,FALSE),"")</f>
        <v/>
      </c>
      <c r="AG223" s="419" t="str">
        <f>IFERROR(VLOOKUP(AG221,'P1'!$B:$AP,31,FALSE),"")</f>
        <v/>
      </c>
      <c r="AH223" s="419" t="str">
        <f>IFERROR(VLOOKUP(AH221,'P1'!$B:$AP,31,FALSE),"")</f>
        <v/>
      </c>
      <c r="AI223" s="419" t="str">
        <f>IFERROR(VLOOKUP(AI221,'P1'!$B:$AP,31,FALSE),"")</f>
        <v/>
      </c>
      <c r="AJ223" s="419" t="str">
        <f>IFERROR(VLOOKUP(AJ221,'P1'!$B:$AP,31,FALSE),"")</f>
        <v/>
      </c>
      <c r="AK223" s="419" t="str">
        <f>IFERROR(VLOOKUP(AK221,'P1'!$B:$AP,31,FALSE),"")</f>
        <v/>
      </c>
      <c r="AL223" s="419" t="str">
        <f>IFERROR(VLOOKUP(AL221,'P1'!$B:$AP,31,FALSE),"")</f>
        <v/>
      </c>
      <c r="AM223" s="419" t="str">
        <f>IFERROR(VLOOKUP(AM221,'P1'!$B:$AP,31,FALSE),"")</f>
        <v/>
      </c>
      <c r="AN223" s="644"/>
      <c r="AO223" s="622"/>
      <c r="AP223" s="649"/>
      <c r="AQ223" s="650"/>
      <c r="AR223" s="622"/>
      <c r="AS223" s="622"/>
      <c r="AT223" s="623"/>
      <c r="AU223" s="420"/>
      <c r="AV223" s="420"/>
      <c r="AX223" s="420"/>
      <c r="AY223" s="420"/>
    </row>
    <row r="224" spans="1:51" s="393" customFormat="1" ht="12" customHeight="1">
      <c r="A224" s="624">
        <v>68</v>
      </c>
      <c r="B224" s="627"/>
      <c r="C224" s="661"/>
      <c r="D224" s="633" t="s">
        <v>463</v>
      </c>
      <c r="E224" s="410"/>
      <c r="F224" s="636"/>
      <c r="G224" s="637"/>
      <c r="H224" s="411" t="s">
        <v>464</v>
      </c>
      <c r="I224" s="412"/>
      <c r="J224" s="412"/>
      <c r="K224" s="412"/>
      <c r="L224" s="412"/>
      <c r="M224" s="412"/>
      <c r="N224" s="412"/>
      <c r="O224" s="412"/>
      <c r="P224" s="412"/>
      <c r="Q224" s="412"/>
      <c r="R224" s="412"/>
      <c r="S224" s="412"/>
      <c r="T224" s="412"/>
      <c r="U224" s="412"/>
      <c r="V224" s="412"/>
      <c r="W224" s="412"/>
      <c r="X224" s="412"/>
      <c r="Y224" s="412"/>
      <c r="Z224" s="412"/>
      <c r="AA224" s="412"/>
      <c r="AB224" s="412"/>
      <c r="AC224" s="412"/>
      <c r="AD224" s="412"/>
      <c r="AE224" s="412"/>
      <c r="AF224" s="412"/>
      <c r="AG224" s="412"/>
      <c r="AH224" s="412"/>
      <c r="AI224" s="412"/>
      <c r="AJ224" s="412"/>
      <c r="AK224" s="412"/>
      <c r="AL224" s="412"/>
      <c r="AM224" s="412"/>
      <c r="AN224" s="642">
        <f t="shared" ref="AN224" si="260">IF(LEFT($AN$1,6)="共同生活援助",SUM(I225:AM225),SUM(I225:AM226))</f>
        <v>0</v>
      </c>
      <c r="AO224" s="620">
        <f>IF($AN$3="４週",AN224/4,AN224/(DAY(EOMONTH($I$21,0))/7))</f>
        <v>0</v>
      </c>
      <c r="AP224" s="645"/>
      <c r="AQ224" s="646"/>
      <c r="AR224" s="620" t="str">
        <f t="shared" ref="AR224" si="261">IF($AN$3="４週",AU225,AV225)</f>
        <v/>
      </c>
      <c r="AS224" s="620"/>
      <c r="AT224" s="623"/>
      <c r="AU224" s="413" t="s">
        <v>465</v>
      </c>
      <c r="AV224" s="413" t="s">
        <v>466</v>
      </c>
      <c r="AX224" s="413" t="s">
        <v>467</v>
      </c>
      <c r="AY224" s="413" t="s">
        <v>468</v>
      </c>
    </row>
    <row r="225" spans="1:51" s="393" customFormat="1" ht="12" customHeight="1">
      <c r="A225" s="625"/>
      <c r="B225" s="628"/>
      <c r="C225" s="662"/>
      <c r="D225" s="634"/>
      <c r="E225" s="414"/>
      <c r="F225" s="638"/>
      <c r="G225" s="639"/>
      <c r="H225" s="415" t="s">
        <v>469</v>
      </c>
      <c r="I225" s="419" t="str">
        <f>IFERROR(VLOOKUP(I224,'P1'!$B:$AP,41,FALSE),"")</f>
        <v/>
      </c>
      <c r="J225" s="419" t="str">
        <f>IFERROR(VLOOKUP(J224,'P1'!$B:$AP,41,FALSE),"")</f>
        <v/>
      </c>
      <c r="K225" s="419" t="str">
        <f>IFERROR(VLOOKUP(K224,'P1'!$B:$AP,41,FALSE),"")</f>
        <v/>
      </c>
      <c r="L225" s="419" t="str">
        <f>IFERROR(VLOOKUP(L224,'P1'!$B:$AP,41,FALSE),"")</f>
        <v/>
      </c>
      <c r="M225" s="419" t="str">
        <f>IFERROR(VLOOKUP(M224,'P1'!$B:$AP,41,FALSE),"")</f>
        <v/>
      </c>
      <c r="N225" s="419" t="str">
        <f>IFERROR(VLOOKUP(N224,'P1'!$B:$AP,41,FALSE),"")</f>
        <v/>
      </c>
      <c r="O225" s="419" t="str">
        <f>IFERROR(VLOOKUP(O224,'P1'!$B:$AP,41,FALSE),"")</f>
        <v/>
      </c>
      <c r="P225" s="419" t="str">
        <f>IFERROR(VLOOKUP(P224,'P1'!$B:$AP,41,FALSE),"")</f>
        <v/>
      </c>
      <c r="Q225" s="419" t="str">
        <f>IFERROR(VLOOKUP(Q224,'P1'!$B:$AP,41,FALSE),"")</f>
        <v/>
      </c>
      <c r="R225" s="419" t="str">
        <f>IFERROR(VLOOKUP(R224,'P1'!$B:$AP,41,FALSE),"")</f>
        <v/>
      </c>
      <c r="S225" s="419" t="str">
        <f>IFERROR(VLOOKUP(S224,'P1'!$B:$AP,41,FALSE),"")</f>
        <v/>
      </c>
      <c r="T225" s="419" t="str">
        <f>IFERROR(VLOOKUP(T224,'P1'!$B:$AP,41,FALSE),"")</f>
        <v/>
      </c>
      <c r="U225" s="419" t="str">
        <f>IFERROR(VLOOKUP(U224,'P1'!$B:$AP,41,FALSE),"")</f>
        <v/>
      </c>
      <c r="V225" s="419" t="str">
        <f>IFERROR(VLOOKUP(V224,'P1'!$B:$AP,41,FALSE),"")</f>
        <v/>
      </c>
      <c r="W225" s="419" t="str">
        <f>IFERROR(VLOOKUP(W224,'P1'!$B:$AP,41,FALSE),"")</f>
        <v/>
      </c>
      <c r="X225" s="419" t="str">
        <f>IFERROR(VLOOKUP(X224,'P1'!$B:$AP,41,FALSE),"")</f>
        <v/>
      </c>
      <c r="Y225" s="419" t="str">
        <f>IFERROR(VLOOKUP(Y224,'P1'!$B:$AP,41,FALSE),"")</f>
        <v/>
      </c>
      <c r="Z225" s="419" t="str">
        <f>IFERROR(VLOOKUP(Z224,'P1'!$B:$AP,41,FALSE),"")</f>
        <v/>
      </c>
      <c r="AA225" s="419" t="str">
        <f>IFERROR(VLOOKUP(AA224,'P1'!$B:$AP,41,FALSE),"")</f>
        <v/>
      </c>
      <c r="AB225" s="419" t="str">
        <f>IFERROR(VLOOKUP(AB224,'P1'!$B:$AP,41,FALSE),"")</f>
        <v/>
      </c>
      <c r="AC225" s="419" t="str">
        <f>IFERROR(VLOOKUP(AC224,'P1'!$B:$AP,41,FALSE),"")</f>
        <v/>
      </c>
      <c r="AD225" s="419" t="str">
        <f>IFERROR(VLOOKUP(AD224,'P1'!$B:$AP,41,FALSE),"")</f>
        <v/>
      </c>
      <c r="AE225" s="419" t="str">
        <f>IFERROR(VLOOKUP(AE224,'P1'!$B:$AP,41,FALSE),"")</f>
        <v/>
      </c>
      <c r="AF225" s="419" t="str">
        <f>IFERROR(VLOOKUP(AF224,'P1'!$B:$AP,41,FALSE),"")</f>
        <v/>
      </c>
      <c r="AG225" s="419" t="str">
        <f>IFERROR(VLOOKUP(AG224,'P1'!$B:$AP,41,FALSE),"")</f>
        <v/>
      </c>
      <c r="AH225" s="419" t="str">
        <f>IFERROR(VLOOKUP(AH224,'P1'!$B:$AP,41,FALSE),"")</f>
        <v/>
      </c>
      <c r="AI225" s="419" t="str">
        <f>IFERROR(VLOOKUP(AI224,'P1'!$B:$AP,41,FALSE),"")</f>
        <v/>
      </c>
      <c r="AJ225" s="419" t="str">
        <f>IFERROR(VLOOKUP(AJ224,'P1'!$B:$AP,41,FALSE),"")</f>
        <v/>
      </c>
      <c r="AK225" s="419" t="str">
        <f>IFERROR(VLOOKUP(AK224,'P1'!$B:$AP,41,FALSE),"")</f>
        <v/>
      </c>
      <c r="AL225" s="419" t="str">
        <f>IFERROR(VLOOKUP(AL224,'P1'!$B:$AP,41,FALSE),"")</f>
        <v/>
      </c>
      <c r="AM225" s="419" t="str">
        <f>IFERROR(VLOOKUP(AM224,'P1'!$B:$AP,41,FALSE),"")</f>
        <v/>
      </c>
      <c r="AN225" s="643"/>
      <c r="AO225" s="621"/>
      <c r="AP225" s="647"/>
      <c r="AQ225" s="648"/>
      <c r="AR225" s="621"/>
      <c r="AS225" s="621"/>
      <c r="AT225" s="623"/>
      <c r="AU225" s="417" t="str">
        <f t="shared" ref="AU225" si="262">IFERROR(IF($D224="□",($AO224/$AK$6),($AO224/$AK$8)),"")</f>
        <v/>
      </c>
      <c r="AV225" s="417" t="str">
        <f t="shared" ref="AV225" si="263">IFERROR(IF($D224="□",($AN224/$AO$6),($AN224/$AO$8)),"")</f>
        <v/>
      </c>
      <c r="AX225" s="417" t="s">
        <v>623</v>
      </c>
      <c r="AY225" s="417" t="s">
        <v>623</v>
      </c>
    </row>
    <row r="226" spans="1:51" s="393" customFormat="1" ht="12" customHeight="1">
      <c r="A226" s="626"/>
      <c r="B226" s="629"/>
      <c r="C226" s="663"/>
      <c r="D226" s="635"/>
      <c r="E226" s="414"/>
      <c r="F226" s="640"/>
      <c r="G226" s="641"/>
      <c r="H226" s="418" t="s">
        <v>470</v>
      </c>
      <c r="I226" s="419" t="str">
        <f>IFERROR(VLOOKUP(I224,'P1'!$B:$AP,31,FALSE),"")</f>
        <v/>
      </c>
      <c r="J226" s="419" t="str">
        <f>IFERROR(VLOOKUP(J224,'P1'!$B:$AP,31,FALSE),"")</f>
        <v/>
      </c>
      <c r="K226" s="419" t="str">
        <f>IFERROR(VLOOKUP(K224,'P1'!$B:$AP,31,FALSE),"")</f>
        <v/>
      </c>
      <c r="L226" s="419" t="str">
        <f>IFERROR(VLOOKUP(L224,'P1'!$B:$AP,31,FALSE),"")</f>
        <v/>
      </c>
      <c r="M226" s="419" t="str">
        <f>IFERROR(VLOOKUP(M224,'P1'!$B:$AP,31,FALSE),"")</f>
        <v/>
      </c>
      <c r="N226" s="419" t="str">
        <f>IFERROR(VLOOKUP(N224,'P1'!$B:$AP,31,FALSE),"")</f>
        <v/>
      </c>
      <c r="O226" s="419" t="str">
        <f>IFERROR(VLOOKUP(O224,'P1'!$B:$AP,31,FALSE),"")</f>
        <v/>
      </c>
      <c r="P226" s="419" t="str">
        <f>IFERROR(VLOOKUP(P224,'P1'!$B:$AP,31,FALSE),"")</f>
        <v/>
      </c>
      <c r="Q226" s="419" t="str">
        <f>IFERROR(VLOOKUP(Q224,'P1'!$B:$AP,31,FALSE),"")</f>
        <v/>
      </c>
      <c r="R226" s="419" t="str">
        <f>IFERROR(VLOOKUP(R224,'P1'!$B:$AP,31,FALSE),"")</f>
        <v/>
      </c>
      <c r="S226" s="419" t="str">
        <f>IFERROR(VLOOKUP(S224,'P1'!$B:$AP,31,FALSE),"")</f>
        <v/>
      </c>
      <c r="T226" s="419" t="str">
        <f>IFERROR(VLOOKUP(T224,'P1'!$B:$AP,31,FALSE),"")</f>
        <v/>
      </c>
      <c r="U226" s="419" t="str">
        <f>IFERROR(VLOOKUP(U224,'P1'!$B:$AP,31,FALSE),"")</f>
        <v/>
      </c>
      <c r="V226" s="419" t="str">
        <f>IFERROR(VLOOKUP(V224,'P1'!$B:$AP,31,FALSE),"")</f>
        <v/>
      </c>
      <c r="W226" s="419" t="str">
        <f>IFERROR(VLOOKUP(W224,'P1'!$B:$AP,31,FALSE),"")</f>
        <v/>
      </c>
      <c r="X226" s="419" t="str">
        <f>IFERROR(VLOOKUP(X224,'P1'!$B:$AP,31,FALSE),"")</f>
        <v/>
      </c>
      <c r="Y226" s="419" t="str">
        <f>IFERROR(VLOOKUP(Y224,'P1'!$B:$AP,31,FALSE),"")</f>
        <v/>
      </c>
      <c r="Z226" s="419" t="str">
        <f>IFERROR(VLOOKUP(Z224,'P1'!$B:$AP,31,FALSE),"")</f>
        <v/>
      </c>
      <c r="AA226" s="419" t="str">
        <f>IFERROR(VLOOKUP(AA224,'P1'!$B:$AP,31,FALSE),"")</f>
        <v/>
      </c>
      <c r="AB226" s="419" t="str">
        <f>IFERROR(VLOOKUP(AB224,'P1'!$B:$AP,31,FALSE),"")</f>
        <v/>
      </c>
      <c r="AC226" s="419" t="str">
        <f>IFERROR(VLOOKUP(AC224,'P1'!$B:$AP,31,FALSE),"")</f>
        <v/>
      </c>
      <c r="AD226" s="419" t="str">
        <f>IFERROR(VLOOKUP(AD224,'P1'!$B:$AP,31,FALSE),"")</f>
        <v/>
      </c>
      <c r="AE226" s="419" t="str">
        <f>IFERROR(VLOOKUP(AE224,'P1'!$B:$AP,31,FALSE),"")</f>
        <v/>
      </c>
      <c r="AF226" s="419" t="str">
        <f>IFERROR(VLOOKUP(AF224,'P1'!$B:$AP,31,FALSE),"")</f>
        <v/>
      </c>
      <c r="AG226" s="419" t="str">
        <f>IFERROR(VLOOKUP(AG224,'P1'!$B:$AP,31,FALSE),"")</f>
        <v/>
      </c>
      <c r="AH226" s="419" t="str">
        <f>IFERROR(VLOOKUP(AH224,'P1'!$B:$AP,31,FALSE),"")</f>
        <v/>
      </c>
      <c r="AI226" s="419" t="str">
        <f>IFERROR(VLOOKUP(AI224,'P1'!$B:$AP,31,FALSE),"")</f>
        <v/>
      </c>
      <c r="AJ226" s="419" t="str">
        <f>IFERROR(VLOOKUP(AJ224,'P1'!$B:$AP,31,FALSE),"")</f>
        <v/>
      </c>
      <c r="AK226" s="419" t="str">
        <f>IFERROR(VLOOKUP(AK224,'P1'!$B:$AP,31,FALSE),"")</f>
        <v/>
      </c>
      <c r="AL226" s="419" t="str">
        <f>IFERROR(VLOOKUP(AL224,'P1'!$B:$AP,31,FALSE),"")</f>
        <v/>
      </c>
      <c r="AM226" s="419" t="str">
        <f>IFERROR(VLOOKUP(AM224,'P1'!$B:$AP,31,FALSE),"")</f>
        <v/>
      </c>
      <c r="AN226" s="644"/>
      <c r="AO226" s="622"/>
      <c r="AP226" s="649"/>
      <c r="AQ226" s="650"/>
      <c r="AR226" s="622"/>
      <c r="AS226" s="622"/>
      <c r="AT226" s="623"/>
      <c r="AU226" s="420"/>
      <c r="AV226" s="420"/>
      <c r="AX226" s="420"/>
      <c r="AY226" s="420"/>
    </row>
    <row r="227" spans="1:51" s="393" customFormat="1" ht="12" customHeight="1">
      <c r="A227" s="624">
        <v>69</v>
      </c>
      <c r="B227" s="627"/>
      <c r="C227" s="630"/>
      <c r="D227" s="633" t="s">
        <v>463</v>
      </c>
      <c r="E227" s="410"/>
      <c r="F227" s="636"/>
      <c r="G227" s="637"/>
      <c r="H227" s="411" t="s">
        <v>464</v>
      </c>
      <c r="I227" s="412"/>
      <c r="J227" s="412"/>
      <c r="K227" s="412"/>
      <c r="L227" s="412"/>
      <c r="M227" s="412"/>
      <c r="N227" s="412"/>
      <c r="O227" s="412"/>
      <c r="P227" s="412"/>
      <c r="Q227" s="412"/>
      <c r="R227" s="412"/>
      <c r="S227" s="412"/>
      <c r="T227" s="412"/>
      <c r="U227" s="412"/>
      <c r="V227" s="412"/>
      <c r="W227" s="412"/>
      <c r="X227" s="412"/>
      <c r="Y227" s="412"/>
      <c r="Z227" s="412"/>
      <c r="AA227" s="412"/>
      <c r="AB227" s="412"/>
      <c r="AC227" s="412"/>
      <c r="AD227" s="412"/>
      <c r="AE227" s="412"/>
      <c r="AF227" s="412"/>
      <c r="AG227" s="412"/>
      <c r="AH227" s="412"/>
      <c r="AI227" s="412"/>
      <c r="AJ227" s="412"/>
      <c r="AK227" s="412"/>
      <c r="AL227" s="412"/>
      <c r="AM227" s="412"/>
      <c r="AN227" s="642">
        <f t="shared" ref="AN227" si="264">IF(LEFT($AN$1,6)="共同生活援助",SUM(I228:AM228),SUM(I228:AM229))</f>
        <v>0</v>
      </c>
      <c r="AO227" s="620">
        <f>IF($AN$3="４週",AN227/4,AN227/(DAY(EOMONTH($I$21,0))/7))</f>
        <v>0</v>
      </c>
      <c r="AP227" s="645"/>
      <c r="AQ227" s="646"/>
      <c r="AR227" s="620" t="str">
        <f t="shared" ref="AR227" si="265">IF($AN$3="４週",AU228,AV228)</f>
        <v/>
      </c>
      <c r="AS227" s="620"/>
      <c r="AT227" s="623"/>
      <c r="AU227" s="413" t="s">
        <v>465</v>
      </c>
      <c r="AV227" s="413" t="s">
        <v>466</v>
      </c>
      <c r="AX227" s="413" t="s">
        <v>467</v>
      </c>
      <c r="AY227" s="413" t="s">
        <v>468</v>
      </c>
    </row>
    <row r="228" spans="1:51" s="393" customFormat="1" ht="12" customHeight="1">
      <c r="A228" s="625"/>
      <c r="B228" s="628"/>
      <c r="C228" s="631"/>
      <c r="D228" s="634"/>
      <c r="E228" s="414"/>
      <c r="F228" s="638"/>
      <c r="G228" s="639"/>
      <c r="H228" s="415" t="s">
        <v>469</v>
      </c>
      <c r="I228" s="419" t="str">
        <f>IFERROR(VLOOKUP(I227,'P1'!$B:$AP,41,FALSE),"")</f>
        <v/>
      </c>
      <c r="J228" s="419" t="str">
        <f>IFERROR(VLOOKUP(J227,'P1'!$B:$AP,41,FALSE),"")</f>
        <v/>
      </c>
      <c r="K228" s="419" t="str">
        <f>IFERROR(VLOOKUP(K227,'P1'!$B:$AP,41,FALSE),"")</f>
        <v/>
      </c>
      <c r="L228" s="419" t="str">
        <f>IFERROR(VLOOKUP(L227,'P1'!$B:$AP,41,FALSE),"")</f>
        <v/>
      </c>
      <c r="M228" s="419" t="str">
        <f>IFERROR(VLOOKUP(M227,'P1'!$B:$AP,41,FALSE),"")</f>
        <v/>
      </c>
      <c r="N228" s="419" t="str">
        <f>IFERROR(VLOOKUP(N227,'P1'!$B:$AP,41,FALSE),"")</f>
        <v/>
      </c>
      <c r="O228" s="419" t="str">
        <f>IFERROR(VLOOKUP(O227,'P1'!$B:$AP,41,FALSE),"")</f>
        <v/>
      </c>
      <c r="P228" s="419" t="str">
        <f>IFERROR(VLOOKUP(P227,'P1'!$B:$AP,41,FALSE),"")</f>
        <v/>
      </c>
      <c r="Q228" s="419" t="str">
        <f>IFERROR(VLOOKUP(Q227,'P1'!$B:$AP,41,FALSE),"")</f>
        <v/>
      </c>
      <c r="R228" s="419" t="str">
        <f>IFERROR(VLOOKUP(R227,'P1'!$B:$AP,41,FALSE),"")</f>
        <v/>
      </c>
      <c r="S228" s="419" t="str">
        <f>IFERROR(VLOOKUP(S227,'P1'!$B:$AP,41,FALSE),"")</f>
        <v/>
      </c>
      <c r="T228" s="419" t="str">
        <f>IFERROR(VLOOKUP(T227,'P1'!$B:$AP,41,FALSE),"")</f>
        <v/>
      </c>
      <c r="U228" s="419" t="str">
        <f>IFERROR(VLOOKUP(U227,'P1'!$B:$AP,41,FALSE),"")</f>
        <v/>
      </c>
      <c r="V228" s="419" t="str">
        <f>IFERROR(VLOOKUP(V227,'P1'!$B:$AP,41,FALSE),"")</f>
        <v/>
      </c>
      <c r="W228" s="419" t="str">
        <f>IFERROR(VLOOKUP(W227,'P1'!$B:$AP,41,FALSE),"")</f>
        <v/>
      </c>
      <c r="X228" s="419" t="str">
        <f>IFERROR(VLOOKUP(X227,'P1'!$B:$AP,41,FALSE),"")</f>
        <v/>
      </c>
      <c r="Y228" s="419" t="str">
        <f>IFERROR(VLOOKUP(Y227,'P1'!$B:$AP,41,FALSE),"")</f>
        <v/>
      </c>
      <c r="Z228" s="419" t="str">
        <f>IFERROR(VLOOKUP(Z227,'P1'!$B:$AP,41,FALSE),"")</f>
        <v/>
      </c>
      <c r="AA228" s="419" t="str">
        <f>IFERROR(VLOOKUP(AA227,'P1'!$B:$AP,41,FALSE),"")</f>
        <v/>
      </c>
      <c r="AB228" s="419" t="str">
        <f>IFERROR(VLOOKUP(AB227,'P1'!$B:$AP,41,FALSE),"")</f>
        <v/>
      </c>
      <c r="AC228" s="419" t="str">
        <f>IFERROR(VLOOKUP(AC227,'P1'!$B:$AP,41,FALSE),"")</f>
        <v/>
      </c>
      <c r="AD228" s="419" t="str">
        <f>IFERROR(VLOOKUP(AD227,'P1'!$B:$AP,41,FALSE),"")</f>
        <v/>
      </c>
      <c r="AE228" s="419" t="str">
        <f>IFERROR(VLOOKUP(AE227,'P1'!$B:$AP,41,FALSE),"")</f>
        <v/>
      </c>
      <c r="AF228" s="419" t="str">
        <f>IFERROR(VLOOKUP(AF227,'P1'!$B:$AP,41,FALSE),"")</f>
        <v/>
      </c>
      <c r="AG228" s="419" t="str">
        <f>IFERROR(VLOOKUP(AG227,'P1'!$B:$AP,41,FALSE),"")</f>
        <v/>
      </c>
      <c r="AH228" s="419" t="str">
        <f>IFERROR(VLOOKUP(AH227,'P1'!$B:$AP,41,FALSE),"")</f>
        <v/>
      </c>
      <c r="AI228" s="419" t="str">
        <f>IFERROR(VLOOKUP(AI227,'P1'!$B:$AP,41,FALSE),"")</f>
        <v/>
      </c>
      <c r="AJ228" s="419" t="str">
        <f>IFERROR(VLOOKUP(AJ227,'P1'!$B:$AP,41,FALSE),"")</f>
        <v/>
      </c>
      <c r="AK228" s="419" t="str">
        <f>IFERROR(VLOOKUP(AK227,'P1'!$B:$AP,41,FALSE),"")</f>
        <v/>
      </c>
      <c r="AL228" s="419" t="str">
        <f>IFERROR(VLOOKUP(AL227,'P1'!$B:$AP,41,FALSE),"")</f>
        <v/>
      </c>
      <c r="AM228" s="419" t="str">
        <f>IFERROR(VLOOKUP(AM227,'P1'!$B:$AP,41,FALSE),"")</f>
        <v/>
      </c>
      <c r="AN228" s="643"/>
      <c r="AO228" s="621"/>
      <c r="AP228" s="647"/>
      <c r="AQ228" s="648"/>
      <c r="AR228" s="621"/>
      <c r="AS228" s="621"/>
      <c r="AT228" s="623"/>
      <c r="AU228" s="417" t="str">
        <f t="shared" ref="AU228" si="266">IFERROR(IF($D227="□",($AO227/$AK$6),($AO227/$AK$8)),"")</f>
        <v/>
      </c>
      <c r="AV228" s="417" t="str">
        <f t="shared" ref="AV228" si="267">IFERROR(IF($D227="□",($AN227/$AO$6),($AN227/$AO$8)),"")</f>
        <v/>
      </c>
      <c r="AX228" s="417" t="s">
        <v>623</v>
      </c>
      <c r="AY228" s="417" t="s">
        <v>623</v>
      </c>
    </row>
    <row r="229" spans="1:51" s="393" customFormat="1" ht="12" customHeight="1">
      <c r="A229" s="626"/>
      <c r="B229" s="629"/>
      <c r="C229" s="632"/>
      <c r="D229" s="635"/>
      <c r="E229" s="414"/>
      <c r="F229" s="640"/>
      <c r="G229" s="641"/>
      <c r="H229" s="418" t="s">
        <v>470</v>
      </c>
      <c r="I229" s="419" t="str">
        <f>IFERROR(VLOOKUP(I227,'P1'!$B:$AP,31,FALSE),"")</f>
        <v/>
      </c>
      <c r="J229" s="419" t="str">
        <f>IFERROR(VLOOKUP(J227,'P1'!$B:$AP,31,FALSE),"")</f>
        <v/>
      </c>
      <c r="K229" s="419" t="str">
        <f>IFERROR(VLOOKUP(K227,'P1'!$B:$AP,31,FALSE),"")</f>
        <v/>
      </c>
      <c r="L229" s="419" t="str">
        <f>IFERROR(VLOOKUP(L227,'P1'!$B:$AP,31,FALSE),"")</f>
        <v/>
      </c>
      <c r="M229" s="419" t="str">
        <f>IFERROR(VLOOKUP(M227,'P1'!$B:$AP,31,FALSE),"")</f>
        <v/>
      </c>
      <c r="N229" s="419" t="str">
        <f>IFERROR(VLOOKUP(N227,'P1'!$B:$AP,31,FALSE),"")</f>
        <v/>
      </c>
      <c r="O229" s="419" t="str">
        <f>IFERROR(VLOOKUP(O227,'P1'!$B:$AP,31,FALSE),"")</f>
        <v/>
      </c>
      <c r="P229" s="419" t="str">
        <f>IFERROR(VLOOKUP(P227,'P1'!$B:$AP,31,FALSE),"")</f>
        <v/>
      </c>
      <c r="Q229" s="419" t="str">
        <f>IFERROR(VLOOKUP(Q227,'P1'!$B:$AP,31,FALSE),"")</f>
        <v/>
      </c>
      <c r="R229" s="419" t="str">
        <f>IFERROR(VLOOKUP(R227,'P1'!$B:$AP,31,FALSE),"")</f>
        <v/>
      </c>
      <c r="S229" s="419" t="str">
        <f>IFERROR(VLOOKUP(S227,'P1'!$B:$AP,31,FALSE),"")</f>
        <v/>
      </c>
      <c r="T229" s="419" t="str">
        <f>IFERROR(VLOOKUP(T227,'P1'!$B:$AP,31,FALSE),"")</f>
        <v/>
      </c>
      <c r="U229" s="419" t="str">
        <f>IFERROR(VLOOKUP(U227,'P1'!$B:$AP,31,FALSE),"")</f>
        <v/>
      </c>
      <c r="V229" s="419" t="str">
        <f>IFERROR(VLOOKUP(V227,'P1'!$B:$AP,31,FALSE),"")</f>
        <v/>
      </c>
      <c r="W229" s="419" t="str">
        <f>IFERROR(VLOOKUP(W227,'P1'!$B:$AP,31,FALSE),"")</f>
        <v/>
      </c>
      <c r="X229" s="419" t="str">
        <f>IFERROR(VLOOKUP(X227,'P1'!$B:$AP,31,FALSE),"")</f>
        <v/>
      </c>
      <c r="Y229" s="419" t="str">
        <f>IFERROR(VLOOKUP(Y227,'P1'!$B:$AP,31,FALSE),"")</f>
        <v/>
      </c>
      <c r="Z229" s="419" t="str">
        <f>IFERROR(VLOOKUP(Z227,'P1'!$B:$AP,31,FALSE),"")</f>
        <v/>
      </c>
      <c r="AA229" s="419" t="str">
        <f>IFERROR(VLOOKUP(AA227,'P1'!$B:$AP,31,FALSE),"")</f>
        <v/>
      </c>
      <c r="AB229" s="419" t="str">
        <f>IFERROR(VLOOKUP(AB227,'P1'!$B:$AP,31,FALSE),"")</f>
        <v/>
      </c>
      <c r="AC229" s="419" t="str">
        <f>IFERROR(VLOOKUP(AC227,'P1'!$B:$AP,31,FALSE),"")</f>
        <v/>
      </c>
      <c r="AD229" s="419" t="str">
        <f>IFERROR(VLOOKUP(AD227,'P1'!$B:$AP,31,FALSE),"")</f>
        <v/>
      </c>
      <c r="AE229" s="419" t="str">
        <f>IFERROR(VLOOKUP(AE227,'P1'!$B:$AP,31,FALSE),"")</f>
        <v/>
      </c>
      <c r="AF229" s="419" t="str">
        <f>IFERROR(VLOOKUP(AF227,'P1'!$B:$AP,31,FALSE),"")</f>
        <v/>
      </c>
      <c r="AG229" s="419" t="str">
        <f>IFERROR(VLOOKUP(AG227,'P1'!$B:$AP,31,FALSE),"")</f>
        <v/>
      </c>
      <c r="AH229" s="419" t="str">
        <f>IFERROR(VLOOKUP(AH227,'P1'!$B:$AP,31,FALSE),"")</f>
        <v/>
      </c>
      <c r="AI229" s="419" t="str">
        <f>IFERROR(VLOOKUP(AI227,'P1'!$B:$AP,31,FALSE),"")</f>
        <v/>
      </c>
      <c r="AJ229" s="419" t="str">
        <f>IFERROR(VLOOKUP(AJ227,'P1'!$B:$AP,31,FALSE),"")</f>
        <v/>
      </c>
      <c r="AK229" s="419" t="str">
        <f>IFERROR(VLOOKUP(AK227,'P1'!$B:$AP,31,FALSE),"")</f>
        <v/>
      </c>
      <c r="AL229" s="419" t="str">
        <f>IFERROR(VLOOKUP(AL227,'P1'!$B:$AP,31,FALSE),"")</f>
        <v/>
      </c>
      <c r="AM229" s="419" t="str">
        <f>IFERROR(VLOOKUP(AM227,'P1'!$B:$AP,31,FALSE),"")</f>
        <v/>
      </c>
      <c r="AN229" s="644"/>
      <c r="AO229" s="622"/>
      <c r="AP229" s="649"/>
      <c r="AQ229" s="650"/>
      <c r="AR229" s="622"/>
      <c r="AS229" s="622"/>
      <c r="AT229" s="623"/>
      <c r="AU229" s="420"/>
      <c r="AV229" s="420"/>
      <c r="AX229" s="420"/>
      <c r="AY229" s="420"/>
    </row>
    <row r="230" spans="1:51" s="393" customFormat="1" ht="12" customHeight="1">
      <c r="A230" s="624">
        <v>70</v>
      </c>
      <c r="B230" s="627"/>
      <c r="C230" s="630"/>
      <c r="D230" s="633" t="s">
        <v>463</v>
      </c>
      <c r="E230" s="410"/>
      <c r="F230" s="636"/>
      <c r="G230" s="637"/>
      <c r="H230" s="411" t="s">
        <v>464</v>
      </c>
      <c r="I230" s="412"/>
      <c r="J230" s="412"/>
      <c r="K230" s="412"/>
      <c r="L230" s="412"/>
      <c r="M230" s="412"/>
      <c r="N230" s="412"/>
      <c r="O230" s="412"/>
      <c r="P230" s="412"/>
      <c r="Q230" s="412"/>
      <c r="R230" s="412"/>
      <c r="S230" s="412"/>
      <c r="T230" s="412"/>
      <c r="U230" s="412"/>
      <c r="V230" s="412"/>
      <c r="W230" s="412"/>
      <c r="X230" s="412"/>
      <c r="Y230" s="412"/>
      <c r="Z230" s="412"/>
      <c r="AA230" s="412"/>
      <c r="AB230" s="412"/>
      <c r="AC230" s="412"/>
      <c r="AD230" s="412"/>
      <c r="AE230" s="412"/>
      <c r="AF230" s="412"/>
      <c r="AG230" s="412"/>
      <c r="AH230" s="412"/>
      <c r="AI230" s="412"/>
      <c r="AJ230" s="412"/>
      <c r="AK230" s="412"/>
      <c r="AL230" s="412"/>
      <c r="AM230" s="412"/>
      <c r="AN230" s="642">
        <f t="shared" ref="AN230" si="268">IF(LEFT($AN$1,6)="共同生活援助",SUM(I231:AM231),SUM(I231:AM232))</f>
        <v>0</v>
      </c>
      <c r="AO230" s="620">
        <f>IF($AN$3="４週",AN230/4,AN230/(DAY(EOMONTH($I$21,0))/7))</f>
        <v>0</v>
      </c>
      <c r="AP230" s="645"/>
      <c r="AQ230" s="646"/>
      <c r="AR230" s="620" t="str">
        <f t="shared" ref="AR230" si="269">IF($AN$3="４週",AU231,AV231)</f>
        <v/>
      </c>
      <c r="AS230" s="620"/>
      <c r="AT230" s="623"/>
      <c r="AU230" s="413" t="s">
        <v>465</v>
      </c>
      <c r="AV230" s="413" t="s">
        <v>466</v>
      </c>
      <c r="AX230" s="413" t="s">
        <v>467</v>
      </c>
      <c r="AY230" s="413" t="s">
        <v>468</v>
      </c>
    </row>
    <row r="231" spans="1:51" s="393" customFormat="1" ht="12" customHeight="1">
      <c r="A231" s="625"/>
      <c r="B231" s="628"/>
      <c r="C231" s="631"/>
      <c r="D231" s="634"/>
      <c r="E231" s="414"/>
      <c r="F231" s="638"/>
      <c r="G231" s="639"/>
      <c r="H231" s="415" t="s">
        <v>469</v>
      </c>
      <c r="I231" s="419" t="str">
        <f>IFERROR(VLOOKUP(I230,'P1'!$B:$AP,41,FALSE),"")</f>
        <v/>
      </c>
      <c r="J231" s="419" t="str">
        <f>IFERROR(VLOOKUP(J230,'P1'!$B:$AP,41,FALSE),"")</f>
        <v/>
      </c>
      <c r="K231" s="419" t="str">
        <f>IFERROR(VLOOKUP(K230,'P1'!$B:$AP,41,FALSE),"")</f>
        <v/>
      </c>
      <c r="L231" s="419" t="str">
        <f>IFERROR(VLOOKUP(L230,'P1'!$B:$AP,41,FALSE),"")</f>
        <v/>
      </c>
      <c r="M231" s="419" t="str">
        <f>IFERROR(VLOOKUP(M230,'P1'!$B:$AP,41,FALSE),"")</f>
        <v/>
      </c>
      <c r="N231" s="419" t="str">
        <f>IFERROR(VLOOKUP(N230,'P1'!$B:$AP,41,FALSE),"")</f>
        <v/>
      </c>
      <c r="O231" s="419" t="str">
        <f>IFERROR(VLOOKUP(O230,'P1'!$B:$AP,41,FALSE),"")</f>
        <v/>
      </c>
      <c r="P231" s="419" t="str">
        <f>IFERROR(VLOOKUP(P230,'P1'!$B:$AP,41,FALSE),"")</f>
        <v/>
      </c>
      <c r="Q231" s="419" t="str">
        <f>IFERROR(VLOOKUP(Q230,'P1'!$B:$AP,41,FALSE),"")</f>
        <v/>
      </c>
      <c r="R231" s="419" t="str">
        <f>IFERROR(VLOOKUP(R230,'P1'!$B:$AP,41,FALSE),"")</f>
        <v/>
      </c>
      <c r="S231" s="419" t="str">
        <f>IFERROR(VLOOKUP(S230,'P1'!$B:$AP,41,FALSE),"")</f>
        <v/>
      </c>
      <c r="T231" s="419" t="str">
        <f>IFERROR(VLOOKUP(T230,'P1'!$B:$AP,41,FALSE),"")</f>
        <v/>
      </c>
      <c r="U231" s="419" t="str">
        <f>IFERROR(VLOOKUP(U230,'P1'!$B:$AP,41,FALSE),"")</f>
        <v/>
      </c>
      <c r="V231" s="419" t="str">
        <f>IFERROR(VLOOKUP(V230,'P1'!$B:$AP,41,FALSE),"")</f>
        <v/>
      </c>
      <c r="W231" s="419" t="str">
        <f>IFERROR(VLOOKUP(W230,'P1'!$B:$AP,41,FALSE),"")</f>
        <v/>
      </c>
      <c r="X231" s="419" t="str">
        <f>IFERROR(VLOOKUP(X230,'P1'!$B:$AP,41,FALSE),"")</f>
        <v/>
      </c>
      <c r="Y231" s="419" t="str">
        <f>IFERROR(VLOOKUP(Y230,'P1'!$B:$AP,41,FALSE),"")</f>
        <v/>
      </c>
      <c r="Z231" s="419" t="str">
        <f>IFERROR(VLOOKUP(Z230,'P1'!$B:$AP,41,FALSE),"")</f>
        <v/>
      </c>
      <c r="AA231" s="419" t="str">
        <f>IFERROR(VLOOKUP(AA230,'P1'!$B:$AP,41,FALSE),"")</f>
        <v/>
      </c>
      <c r="AB231" s="419" t="str">
        <f>IFERROR(VLOOKUP(AB230,'P1'!$B:$AP,41,FALSE),"")</f>
        <v/>
      </c>
      <c r="AC231" s="419" t="str">
        <f>IFERROR(VLOOKUP(AC230,'P1'!$B:$AP,41,FALSE),"")</f>
        <v/>
      </c>
      <c r="AD231" s="419" t="str">
        <f>IFERROR(VLOOKUP(AD230,'P1'!$B:$AP,41,FALSE),"")</f>
        <v/>
      </c>
      <c r="AE231" s="419" t="str">
        <f>IFERROR(VLOOKUP(AE230,'P1'!$B:$AP,41,FALSE),"")</f>
        <v/>
      </c>
      <c r="AF231" s="419" t="str">
        <f>IFERROR(VLOOKUP(AF230,'P1'!$B:$AP,41,FALSE),"")</f>
        <v/>
      </c>
      <c r="AG231" s="419" t="str">
        <f>IFERROR(VLOOKUP(AG230,'P1'!$B:$AP,41,FALSE),"")</f>
        <v/>
      </c>
      <c r="AH231" s="419" t="str">
        <f>IFERROR(VLOOKUP(AH230,'P1'!$B:$AP,41,FALSE),"")</f>
        <v/>
      </c>
      <c r="AI231" s="419" t="str">
        <f>IFERROR(VLOOKUP(AI230,'P1'!$B:$AP,41,FALSE),"")</f>
        <v/>
      </c>
      <c r="AJ231" s="419" t="str">
        <f>IFERROR(VLOOKUP(AJ230,'P1'!$B:$AP,41,FALSE),"")</f>
        <v/>
      </c>
      <c r="AK231" s="419" t="str">
        <f>IFERROR(VLOOKUP(AK230,'P1'!$B:$AP,41,FALSE),"")</f>
        <v/>
      </c>
      <c r="AL231" s="419" t="str">
        <f>IFERROR(VLOOKUP(AL230,'P1'!$B:$AP,41,FALSE),"")</f>
        <v/>
      </c>
      <c r="AM231" s="419" t="str">
        <f>IFERROR(VLOOKUP(AM230,'P1'!$B:$AP,41,FALSE),"")</f>
        <v/>
      </c>
      <c r="AN231" s="643"/>
      <c r="AO231" s="621"/>
      <c r="AP231" s="647"/>
      <c r="AQ231" s="648"/>
      <c r="AR231" s="621"/>
      <c r="AS231" s="621"/>
      <c r="AT231" s="623"/>
      <c r="AU231" s="417" t="str">
        <f t="shared" ref="AU231" si="270">IFERROR(IF($D230="□",($AO230/$AK$6),($AO230/$AK$8)),"")</f>
        <v/>
      </c>
      <c r="AV231" s="417" t="str">
        <f t="shared" ref="AV231" si="271">IFERROR(IF($D230="□",($AN230/$AO$6),($AN230/$AO$8)),"")</f>
        <v/>
      </c>
      <c r="AX231" s="417" t="s">
        <v>623</v>
      </c>
      <c r="AY231" s="417" t="s">
        <v>623</v>
      </c>
    </row>
    <row r="232" spans="1:51" s="393" customFormat="1" ht="12" customHeight="1">
      <c r="A232" s="626"/>
      <c r="B232" s="629"/>
      <c r="C232" s="632"/>
      <c r="D232" s="635"/>
      <c r="E232" s="414"/>
      <c r="F232" s="640"/>
      <c r="G232" s="641"/>
      <c r="H232" s="418" t="s">
        <v>470</v>
      </c>
      <c r="I232" s="419" t="str">
        <f>IFERROR(VLOOKUP(I230,'P1'!$B:$AP,31,FALSE),"")</f>
        <v/>
      </c>
      <c r="J232" s="419" t="str">
        <f>IFERROR(VLOOKUP(J230,'P1'!$B:$AP,31,FALSE),"")</f>
        <v/>
      </c>
      <c r="K232" s="419" t="str">
        <f>IFERROR(VLOOKUP(K230,'P1'!$B:$AP,31,FALSE),"")</f>
        <v/>
      </c>
      <c r="L232" s="419" t="str">
        <f>IFERROR(VLOOKUP(L230,'P1'!$B:$AP,31,FALSE),"")</f>
        <v/>
      </c>
      <c r="M232" s="419" t="str">
        <f>IFERROR(VLOOKUP(M230,'P1'!$B:$AP,31,FALSE),"")</f>
        <v/>
      </c>
      <c r="N232" s="419" t="str">
        <f>IFERROR(VLOOKUP(N230,'P1'!$B:$AP,31,FALSE),"")</f>
        <v/>
      </c>
      <c r="O232" s="419" t="str">
        <f>IFERROR(VLOOKUP(O230,'P1'!$B:$AP,31,FALSE),"")</f>
        <v/>
      </c>
      <c r="P232" s="419" t="str">
        <f>IFERROR(VLOOKUP(P230,'P1'!$B:$AP,31,FALSE),"")</f>
        <v/>
      </c>
      <c r="Q232" s="419" t="str">
        <f>IFERROR(VLOOKUP(Q230,'P1'!$B:$AP,31,FALSE),"")</f>
        <v/>
      </c>
      <c r="R232" s="419" t="str">
        <f>IFERROR(VLOOKUP(R230,'P1'!$B:$AP,31,FALSE),"")</f>
        <v/>
      </c>
      <c r="S232" s="419" t="str">
        <f>IFERROR(VLOOKUP(S230,'P1'!$B:$AP,31,FALSE),"")</f>
        <v/>
      </c>
      <c r="T232" s="419" t="str">
        <f>IFERROR(VLOOKUP(T230,'P1'!$B:$AP,31,FALSE),"")</f>
        <v/>
      </c>
      <c r="U232" s="419" t="str">
        <f>IFERROR(VLOOKUP(U230,'P1'!$B:$AP,31,FALSE),"")</f>
        <v/>
      </c>
      <c r="V232" s="419" t="str">
        <f>IFERROR(VLOOKUP(V230,'P1'!$B:$AP,31,FALSE),"")</f>
        <v/>
      </c>
      <c r="W232" s="419" t="str">
        <f>IFERROR(VLOOKUP(W230,'P1'!$B:$AP,31,FALSE),"")</f>
        <v/>
      </c>
      <c r="X232" s="419" t="str">
        <f>IFERROR(VLOOKUP(X230,'P1'!$B:$AP,31,FALSE),"")</f>
        <v/>
      </c>
      <c r="Y232" s="419" t="str">
        <f>IFERROR(VLOOKUP(Y230,'P1'!$B:$AP,31,FALSE),"")</f>
        <v/>
      </c>
      <c r="Z232" s="419" t="str">
        <f>IFERROR(VLOOKUP(Z230,'P1'!$B:$AP,31,FALSE),"")</f>
        <v/>
      </c>
      <c r="AA232" s="419" t="str">
        <f>IFERROR(VLOOKUP(AA230,'P1'!$B:$AP,31,FALSE),"")</f>
        <v/>
      </c>
      <c r="AB232" s="419" t="str">
        <f>IFERROR(VLOOKUP(AB230,'P1'!$B:$AP,31,FALSE),"")</f>
        <v/>
      </c>
      <c r="AC232" s="419" t="str">
        <f>IFERROR(VLOOKUP(AC230,'P1'!$B:$AP,31,FALSE),"")</f>
        <v/>
      </c>
      <c r="AD232" s="419" t="str">
        <f>IFERROR(VLOOKUP(AD230,'P1'!$B:$AP,31,FALSE),"")</f>
        <v/>
      </c>
      <c r="AE232" s="419" t="str">
        <f>IFERROR(VLOOKUP(AE230,'P1'!$B:$AP,31,FALSE),"")</f>
        <v/>
      </c>
      <c r="AF232" s="419" t="str">
        <f>IFERROR(VLOOKUP(AF230,'P1'!$B:$AP,31,FALSE),"")</f>
        <v/>
      </c>
      <c r="AG232" s="419" t="str">
        <f>IFERROR(VLOOKUP(AG230,'P1'!$B:$AP,31,FALSE),"")</f>
        <v/>
      </c>
      <c r="AH232" s="419" t="str">
        <f>IFERROR(VLOOKUP(AH230,'P1'!$B:$AP,31,FALSE),"")</f>
        <v/>
      </c>
      <c r="AI232" s="419" t="str">
        <f>IFERROR(VLOOKUP(AI230,'P1'!$B:$AP,31,FALSE),"")</f>
        <v/>
      </c>
      <c r="AJ232" s="419" t="str">
        <f>IFERROR(VLOOKUP(AJ230,'P1'!$B:$AP,31,FALSE),"")</f>
        <v/>
      </c>
      <c r="AK232" s="419" t="str">
        <f>IFERROR(VLOOKUP(AK230,'P1'!$B:$AP,31,FALSE),"")</f>
        <v/>
      </c>
      <c r="AL232" s="419" t="str">
        <f>IFERROR(VLOOKUP(AL230,'P1'!$B:$AP,31,FALSE),"")</f>
        <v/>
      </c>
      <c r="AM232" s="419" t="str">
        <f>IFERROR(VLOOKUP(AM230,'P1'!$B:$AP,31,FALSE),"")</f>
        <v/>
      </c>
      <c r="AN232" s="644"/>
      <c r="AO232" s="622"/>
      <c r="AP232" s="649"/>
      <c r="AQ232" s="650"/>
      <c r="AR232" s="622"/>
      <c r="AS232" s="622"/>
      <c r="AT232" s="623"/>
      <c r="AU232" s="420"/>
      <c r="AV232" s="420"/>
      <c r="AX232" s="420"/>
      <c r="AY232" s="420"/>
    </row>
    <row r="233" spans="1:51" s="393" customFormat="1" ht="12" customHeight="1">
      <c r="A233" s="624">
        <v>71</v>
      </c>
      <c r="B233" s="627"/>
      <c r="C233" s="630"/>
      <c r="D233" s="633" t="s">
        <v>463</v>
      </c>
      <c r="E233" s="410"/>
      <c r="F233" s="636"/>
      <c r="G233" s="637"/>
      <c r="H233" s="411" t="s">
        <v>464</v>
      </c>
      <c r="I233" s="412"/>
      <c r="J233" s="412"/>
      <c r="K233" s="412"/>
      <c r="L233" s="412"/>
      <c r="M233" s="412"/>
      <c r="N233" s="412"/>
      <c r="O233" s="412"/>
      <c r="P233" s="412"/>
      <c r="Q233" s="412"/>
      <c r="R233" s="412"/>
      <c r="S233" s="412"/>
      <c r="T233" s="412"/>
      <c r="U233" s="412"/>
      <c r="V233" s="412"/>
      <c r="W233" s="412"/>
      <c r="X233" s="412"/>
      <c r="Y233" s="412"/>
      <c r="Z233" s="412"/>
      <c r="AA233" s="412"/>
      <c r="AB233" s="412"/>
      <c r="AC233" s="412"/>
      <c r="AD233" s="412"/>
      <c r="AE233" s="412"/>
      <c r="AF233" s="412"/>
      <c r="AG233" s="412"/>
      <c r="AH233" s="412"/>
      <c r="AI233" s="412"/>
      <c r="AJ233" s="412"/>
      <c r="AK233" s="412"/>
      <c r="AL233" s="412"/>
      <c r="AM233" s="412"/>
      <c r="AN233" s="642">
        <f t="shared" ref="AN233" si="272">IF(LEFT($AN$1,6)="共同生活援助",SUM(I234:AM234),SUM(I234:AM235))</f>
        <v>0</v>
      </c>
      <c r="AO233" s="620">
        <f>IF($AN$3="４週",AN233/4,AN233/(DAY(EOMONTH($I$21,0))/7))</f>
        <v>0</v>
      </c>
      <c r="AP233" s="645"/>
      <c r="AQ233" s="646"/>
      <c r="AR233" s="620" t="str">
        <f t="shared" ref="AR233" si="273">IF($AN$3="４週",AU234,AV234)</f>
        <v/>
      </c>
      <c r="AS233" s="620"/>
      <c r="AT233" s="623"/>
      <c r="AU233" s="413" t="s">
        <v>465</v>
      </c>
      <c r="AV233" s="413" t="s">
        <v>466</v>
      </c>
      <c r="AX233" s="413" t="s">
        <v>467</v>
      </c>
      <c r="AY233" s="413" t="s">
        <v>468</v>
      </c>
    </row>
    <row r="234" spans="1:51" s="393" customFormat="1" ht="12" customHeight="1">
      <c r="A234" s="625"/>
      <c r="B234" s="628"/>
      <c r="C234" s="631"/>
      <c r="D234" s="634"/>
      <c r="E234" s="414"/>
      <c r="F234" s="638"/>
      <c r="G234" s="639"/>
      <c r="H234" s="415" t="s">
        <v>469</v>
      </c>
      <c r="I234" s="419" t="str">
        <f>IFERROR(VLOOKUP(I233,'P1'!$B:$AP,41,FALSE),"")</f>
        <v/>
      </c>
      <c r="J234" s="419" t="str">
        <f>IFERROR(VLOOKUP(J233,'P1'!$B:$AP,41,FALSE),"")</f>
        <v/>
      </c>
      <c r="K234" s="419" t="str">
        <f>IFERROR(VLOOKUP(K233,'P1'!$B:$AP,41,FALSE),"")</f>
        <v/>
      </c>
      <c r="L234" s="419" t="str">
        <f>IFERROR(VLOOKUP(L233,'P1'!$B:$AP,41,FALSE),"")</f>
        <v/>
      </c>
      <c r="M234" s="419" t="str">
        <f>IFERROR(VLOOKUP(M233,'P1'!$B:$AP,41,FALSE),"")</f>
        <v/>
      </c>
      <c r="N234" s="419" t="str">
        <f>IFERROR(VLOOKUP(N233,'P1'!$B:$AP,41,FALSE),"")</f>
        <v/>
      </c>
      <c r="O234" s="419" t="str">
        <f>IFERROR(VLOOKUP(O233,'P1'!$B:$AP,41,FALSE),"")</f>
        <v/>
      </c>
      <c r="P234" s="419" t="str">
        <f>IFERROR(VLOOKUP(P233,'P1'!$B:$AP,41,FALSE),"")</f>
        <v/>
      </c>
      <c r="Q234" s="419" t="str">
        <f>IFERROR(VLOOKUP(Q233,'P1'!$B:$AP,41,FALSE),"")</f>
        <v/>
      </c>
      <c r="R234" s="419" t="str">
        <f>IFERROR(VLOOKUP(R233,'P1'!$B:$AP,41,FALSE),"")</f>
        <v/>
      </c>
      <c r="S234" s="419" t="str">
        <f>IFERROR(VLOOKUP(S233,'P1'!$B:$AP,41,FALSE),"")</f>
        <v/>
      </c>
      <c r="T234" s="419" t="str">
        <f>IFERROR(VLOOKUP(T233,'P1'!$B:$AP,41,FALSE),"")</f>
        <v/>
      </c>
      <c r="U234" s="419" t="str">
        <f>IFERROR(VLOOKUP(U233,'P1'!$B:$AP,41,FALSE),"")</f>
        <v/>
      </c>
      <c r="V234" s="419" t="str">
        <f>IFERROR(VLOOKUP(V233,'P1'!$B:$AP,41,FALSE),"")</f>
        <v/>
      </c>
      <c r="W234" s="419" t="str">
        <f>IFERROR(VLOOKUP(W233,'P1'!$B:$AP,41,FALSE),"")</f>
        <v/>
      </c>
      <c r="X234" s="419" t="str">
        <f>IFERROR(VLOOKUP(X233,'P1'!$B:$AP,41,FALSE),"")</f>
        <v/>
      </c>
      <c r="Y234" s="419" t="str">
        <f>IFERROR(VLOOKUP(Y233,'P1'!$B:$AP,41,FALSE),"")</f>
        <v/>
      </c>
      <c r="Z234" s="419" t="str">
        <f>IFERROR(VLOOKUP(Z233,'P1'!$B:$AP,41,FALSE),"")</f>
        <v/>
      </c>
      <c r="AA234" s="419" t="str">
        <f>IFERROR(VLOOKUP(AA233,'P1'!$B:$AP,41,FALSE),"")</f>
        <v/>
      </c>
      <c r="AB234" s="419" t="str">
        <f>IFERROR(VLOOKUP(AB233,'P1'!$B:$AP,41,FALSE),"")</f>
        <v/>
      </c>
      <c r="AC234" s="419" t="str">
        <f>IFERROR(VLOOKUP(AC233,'P1'!$B:$AP,41,FALSE),"")</f>
        <v/>
      </c>
      <c r="AD234" s="419" t="str">
        <f>IFERROR(VLOOKUP(AD233,'P1'!$B:$AP,41,FALSE),"")</f>
        <v/>
      </c>
      <c r="AE234" s="419" t="str">
        <f>IFERROR(VLOOKUP(AE233,'P1'!$B:$AP,41,FALSE),"")</f>
        <v/>
      </c>
      <c r="AF234" s="419" t="str">
        <f>IFERROR(VLOOKUP(AF233,'P1'!$B:$AP,41,FALSE),"")</f>
        <v/>
      </c>
      <c r="AG234" s="419" t="str">
        <f>IFERROR(VLOOKUP(AG233,'P1'!$B:$AP,41,FALSE),"")</f>
        <v/>
      </c>
      <c r="AH234" s="419" t="str">
        <f>IFERROR(VLOOKUP(AH233,'P1'!$B:$AP,41,FALSE),"")</f>
        <v/>
      </c>
      <c r="AI234" s="419" t="str">
        <f>IFERROR(VLOOKUP(AI233,'P1'!$B:$AP,41,FALSE),"")</f>
        <v/>
      </c>
      <c r="AJ234" s="419" t="str">
        <f>IFERROR(VLOOKUP(AJ233,'P1'!$B:$AP,41,FALSE),"")</f>
        <v/>
      </c>
      <c r="AK234" s="419" t="str">
        <f>IFERROR(VLOOKUP(AK233,'P1'!$B:$AP,41,FALSE),"")</f>
        <v/>
      </c>
      <c r="AL234" s="419" t="str">
        <f>IFERROR(VLOOKUP(AL233,'P1'!$B:$AP,41,FALSE),"")</f>
        <v/>
      </c>
      <c r="AM234" s="419" t="str">
        <f>IFERROR(VLOOKUP(AM233,'P1'!$B:$AP,41,FALSE),"")</f>
        <v/>
      </c>
      <c r="AN234" s="643"/>
      <c r="AO234" s="621"/>
      <c r="AP234" s="647"/>
      <c r="AQ234" s="648"/>
      <c r="AR234" s="621"/>
      <c r="AS234" s="621"/>
      <c r="AT234" s="623"/>
      <c r="AU234" s="417" t="str">
        <f t="shared" ref="AU234" si="274">IFERROR(IF($D233="□",($AO233/$AK$6),($AO233/$AK$8)),"")</f>
        <v/>
      </c>
      <c r="AV234" s="417" t="str">
        <f t="shared" ref="AV234" si="275">IFERROR(IF($D233="□",($AN233/$AO$6),($AN233/$AO$8)),"")</f>
        <v/>
      </c>
      <c r="AX234" s="417" t="s">
        <v>623</v>
      </c>
      <c r="AY234" s="417" t="s">
        <v>623</v>
      </c>
    </row>
    <row r="235" spans="1:51" s="393" customFormat="1" ht="12" customHeight="1">
      <c r="A235" s="626"/>
      <c r="B235" s="629"/>
      <c r="C235" s="632"/>
      <c r="D235" s="635"/>
      <c r="E235" s="414"/>
      <c r="F235" s="640"/>
      <c r="G235" s="641"/>
      <c r="H235" s="418" t="s">
        <v>470</v>
      </c>
      <c r="I235" s="419" t="str">
        <f>IFERROR(VLOOKUP(I233,'P1'!$B:$AP,31,FALSE),"")</f>
        <v/>
      </c>
      <c r="J235" s="419" t="str">
        <f>IFERROR(VLOOKUP(J233,'P1'!$B:$AP,31,FALSE),"")</f>
        <v/>
      </c>
      <c r="K235" s="419" t="str">
        <f>IFERROR(VLOOKUP(K233,'P1'!$B:$AP,31,FALSE),"")</f>
        <v/>
      </c>
      <c r="L235" s="419" t="str">
        <f>IFERROR(VLOOKUP(L233,'P1'!$B:$AP,31,FALSE),"")</f>
        <v/>
      </c>
      <c r="M235" s="419" t="str">
        <f>IFERROR(VLOOKUP(M233,'P1'!$B:$AP,31,FALSE),"")</f>
        <v/>
      </c>
      <c r="N235" s="419" t="str">
        <f>IFERROR(VLOOKUP(N233,'P1'!$B:$AP,31,FALSE),"")</f>
        <v/>
      </c>
      <c r="O235" s="419" t="str">
        <f>IFERROR(VLOOKUP(O233,'P1'!$B:$AP,31,FALSE),"")</f>
        <v/>
      </c>
      <c r="P235" s="419" t="str">
        <f>IFERROR(VLOOKUP(P233,'P1'!$B:$AP,31,FALSE),"")</f>
        <v/>
      </c>
      <c r="Q235" s="419" t="str">
        <f>IFERROR(VLOOKUP(Q233,'P1'!$B:$AP,31,FALSE),"")</f>
        <v/>
      </c>
      <c r="R235" s="419" t="str">
        <f>IFERROR(VLOOKUP(R233,'P1'!$B:$AP,31,FALSE),"")</f>
        <v/>
      </c>
      <c r="S235" s="419" t="str">
        <f>IFERROR(VLOOKUP(S233,'P1'!$B:$AP,31,FALSE),"")</f>
        <v/>
      </c>
      <c r="T235" s="419" t="str">
        <f>IFERROR(VLOOKUP(T233,'P1'!$B:$AP,31,FALSE),"")</f>
        <v/>
      </c>
      <c r="U235" s="419" t="str">
        <f>IFERROR(VLOOKUP(U233,'P1'!$B:$AP,31,FALSE),"")</f>
        <v/>
      </c>
      <c r="V235" s="419" t="str">
        <f>IFERROR(VLOOKUP(V233,'P1'!$B:$AP,31,FALSE),"")</f>
        <v/>
      </c>
      <c r="W235" s="419" t="str">
        <f>IFERROR(VLOOKUP(W233,'P1'!$B:$AP,31,FALSE),"")</f>
        <v/>
      </c>
      <c r="X235" s="419" t="str">
        <f>IFERROR(VLOOKUP(X233,'P1'!$B:$AP,31,FALSE),"")</f>
        <v/>
      </c>
      <c r="Y235" s="419" t="str">
        <f>IFERROR(VLOOKUP(Y233,'P1'!$B:$AP,31,FALSE),"")</f>
        <v/>
      </c>
      <c r="Z235" s="419" t="str">
        <f>IFERROR(VLOOKUP(Z233,'P1'!$B:$AP,31,FALSE),"")</f>
        <v/>
      </c>
      <c r="AA235" s="419" t="str">
        <f>IFERROR(VLOOKUP(AA233,'P1'!$B:$AP,31,FALSE),"")</f>
        <v/>
      </c>
      <c r="AB235" s="419" t="str">
        <f>IFERROR(VLOOKUP(AB233,'P1'!$B:$AP,31,FALSE),"")</f>
        <v/>
      </c>
      <c r="AC235" s="419" t="str">
        <f>IFERROR(VLOOKUP(AC233,'P1'!$B:$AP,31,FALSE),"")</f>
        <v/>
      </c>
      <c r="AD235" s="419" t="str">
        <f>IFERROR(VLOOKUP(AD233,'P1'!$B:$AP,31,FALSE),"")</f>
        <v/>
      </c>
      <c r="AE235" s="419" t="str">
        <f>IFERROR(VLOOKUP(AE233,'P1'!$B:$AP,31,FALSE),"")</f>
        <v/>
      </c>
      <c r="AF235" s="419" t="str">
        <f>IFERROR(VLOOKUP(AF233,'P1'!$B:$AP,31,FALSE),"")</f>
        <v/>
      </c>
      <c r="AG235" s="419" t="str">
        <f>IFERROR(VLOOKUP(AG233,'P1'!$B:$AP,31,FALSE),"")</f>
        <v/>
      </c>
      <c r="AH235" s="419" t="str">
        <f>IFERROR(VLOOKUP(AH233,'P1'!$B:$AP,31,FALSE),"")</f>
        <v/>
      </c>
      <c r="AI235" s="419" t="str">
        <f>IFERROR(VLOOKUP(AI233,'P1'!$B:$AP,31,FALSE),"")</f>
        <v/>
      </c>
      <c r="AJ235" s="419" t="str">
        <f>IFERROR(VLOOKUP(AJ233,'P1'!$B:$AP,31,FALSE),"")</f>
        <v/>
      </c>
      <c r="AK235" s="419" t="str">
        <f>IFERROR(VLOOKUP(AK233,'P1'!$B:$AP,31,FALSE),"")</f>
        <v/>
      </c>
      <c r="AL235" s="419" t="str">
        <f>IFERROR(VLOOKUP(AL233,'P1'!$B:$AP,31,FALSE),"")</f>
        <v/>
      </c>
      <c r="AM235" s="419" t="str">
        <f>IFERROR(VLOOKUP(AM233,'P1'!$B:$AP,31,FALSE),"")</f>
        <v/>
      </c>
      <c r="AN235" s="644"/>
      <c r="AO235" s="622"/>
      <c r="AP235" s="649"/>
      <c r="AQ235" s="650"/>
      <c r="AR235" s="622"/>
      <c r="AS235" s="622"/>
      <c r="AT235" s="623"/>
      <c r="AU235" s="420"/>
      <c r="AV235" s="420"/>
      <c r="AX235" s="420"/>
      <c r="AY235" s="420"/>
    </row>
    <row r="236" spans="1:51" s="393" customFormat="1" ht="12" customHeight="1">
      <c r="A236" s="624">
        <v>72</v>
      </c>
      <c r="B236" s="627"/>
      <c r="C236" s="630"/>
      <c r="D236" s="633" t="s">
        <v>463</v>
      </c>
      <c r="E236" s="410"/>
      <c r="F236" s="636"/>
      <c r="G236" s="637"/>
      <c r="H236" s="411" t="s">
        <v>464</v>
      </c>
      <c r="I236" s="412"/>
      <c r="J236" s="412"/>
      <c r="K236" s="412"/>
      <c r="L236" s="412"/>
      <c r="M236" s="412"/>
      <c r="N236" s="412"/>
      <c r="O236" s="412"/>
      <c r="P236" s="412"/>
      <c r="Q236" s="412"/>
      <c r="R236" s="412"/>
      <c r="S236" s="412"/>
      <c r="T236" s="412"/>
      <c r="U236" s="412"/>
      <c r="V236" s="412"/>
      <c r="W236" s="412"/>
      <c r="X236" s="412"/>
      <c r="Y236" s="412"/>
      <c r="Z236" s="412"/>
      <c r="AA236" s="412"/>
      <c r="AB236" s="412"/>
      <c r="AC236" s="412"/>
      <c r="AD236" s="412"/>
      <c r="AE236" s="412"/>
      <c r="AF236" s="412"/>
      <c r="AG236" s="412"/>
      <c r="AH236" s="412"/>
      <c r="AI236" s="412"/>
      <c r="AJ236" s="412"/>
      <c r="AK236" s="412"/>
      <c r="AL236" s="412"/>
      <c r="AM236" s="412"/>
      <c r="AN236" s="642">
        <f t="shared" ref="AN236" si="276">IF(LEFT($AN$1,6)="共同生活援助",SUM(I237:AM237),SUM(I237:AM238))</f>
        <v>0</v>
      </c>
      <c r="AO236" s="620">
        <f>IF($AN$3="４週",AN236/4,AN236/(DAY(EOMONTH($I$21,0))/7))</f>
        <v>0</v>
      </c>
      <c r="AP236" s="645"/>
      <c r="AQ236" s="646"/>
      <c r="AR236" s="620" t="str">
        <f t="shared" ref="AR236" si="277">IF($AN$3="４週",AU237,AV237)</f>
        <v/>
      </c>
      <c r="AS236" s="620"/>
      <c r="AT236" s="623"/>
      <c r="AU236" s="413" t="s">
        <v>465</v>
      </c>
      <c r="AV236" s="413" t="s">
        <v>466</v>
      </c>
      <c r="AX236" s="413" t="s">
        <v>467</v>
      </c>
      <c r="AY236" s="413" t="s">
        <v>468</v>
      </c>
    </row>
    <row r="237" spans="1:51" s="393" customFormat="1" ht="12" customHeight="1">
      <c r="A237" s="625"/>
      <c r="B237" s="628"/>
      <c r="C237" s="631"/>
      <c r="D237" s="634"/>
      <c r="E237" s="414"/>
      <c r="F237" s="638"/>
      <c r="G237" s="639"/>
      <c r="H237" s="415" t="s">
        <v>469</v>
      </c>
      <c r="I237" s="419" t="str">
        <f>IFERROR(VLOOKUP(I236,'P1'!$B:$AP,41,FALSE),"")</f>
        <v/>
      </c>
      <c r="J237" s="419" t="str">
        <f>IFERROR(VLOOKUP(J236,'P1'!$B:$AP,41,FALSE),"")</f>
        <v/>
      </c>
      <c r="K237" s="419" t="str">
        <f>IFERROR(VLOOKUP(K236,'P1'!$B:$AP,41,FALSE),"")</f>
        <v/>
      </c>
      <c r="L237" s="419" t="str">
        <f>IFERROR(VLOOKUP(L236,'P1'!$B:$AP,41,FALSE),"")</f>
        <v/>
      </c>
      <c r="M237" s="419" t="str">
        <f>IFERROR(VLOOKUP(M236,'P1'!$B:$AP,41,FALSE),"")</f>
        <v/>
      </c>
      <c r="N237" s="419" t="str">
        <f>IFERROR(VLOOKUP(N236,'P1'!$B:$AP,41,FALSE),"")</f>
        <v/>
      </c>
      <c r="O237" s="419" t="str">
        <f>IFERROR(VLOOKUP(O236,'P1'!$B:$AP,41,FALSE),"")</f>
        <v/>
      </c>
      <c r="P237" s="419" t="str">
        <f>IFERROR(VLOOKUP(P236,'P1'!$B:$AP,41,FALSE),"")</f>
        <v/>
      </c>
      <c r="Q237" s="419" t="str">
        <f>IFERROR(VLOOKUP(Q236,'P1'!$B:$AP,41,FALSE),"")</f>
        <v/>
      </c>
      <c r="R237" s="419" t="str">
        <f>IFERROR(VLOOKUP(R236,'P1'!$B:$AP,41,FALSE),"")</f>
        <v/>
      </c>
      <c r="S237" s="419" t="str">
        <f>IFERROR(VLOOKUP(S236,'P1'!$B:$AP,41,FALSE),"")</f>
        <v/>
      </c>
      <c r="T237" s="419" t="str">
        <f>IFERROR(VLOOKUP(T236,'P1'!$B:$AP,41,FALSE),"")</f>
        <v/>
      </c>
      <c r="U237" s="419" t="str">
        <f>IFERROR(VLOOKUP(U236,'P1'!$B:$AP,41,FALSE),"")</f>
        <v/>
      </c>
      <c r="V237" s="419" t="str">
        <f>IFERROR(VLOOKUP(V236,'P1'!$B:$AP,41,FALSE),"")</f>
        <v/>
      </c>
      <c r="W237" s="419" t="str">
        <f>IFERROR(VLOOKUP(W236,'P1'!$B:$AP,41,FALSE),"")</f>
        <v/>
      </c>
      <c r="X237" s="419" t="str">
        <f>IFERROR(VLOOKUP(X236,'P1'!$B:$AP,41,FALSE),"")</f>
        <v/>
      </c>
      <c r="Y237" s="419" t="str">
        <f>IFERROR(VLOOKUP(Y236,'P1'!$B:$AP,41,FALSE),"")</f>
        <v/>
      </c>
      <c r="Z237" s="419" t="str">
        <f>IFERROR(VLOOKUP(Z236,'P1'!$B:$AP,41,FALSE),"")</f>
        <v/>
      </c>
      <c r="AA237" s="419" t="str">
        <f>IFERROR(VLOOKUP(AA236,'P1'!$B:$AP,41,FALSE),"")</f>
        <v/>
      </c>
      <c r="AB237" s="419" t="str">
        <f>IFERROR(VLOOKUP(AB236,'P1'!$B:$AP,41,FALSE),"")</f>
        <v/>
      </c>
      <c r="AC237" s="419" t="str">
        <f>IFERROR(VLOOKUP(AC236,'P1'!$B:$AP,41,FALSE),"")</f>
        <v/>
      </c>
      <c r="AD237" s="419" t="str">
        <f>IFERROR(VLOOKUP(AD236,'P1'!$B:$AP,41,FALSE),"")</f>
        <v/>
      </c>
      <c r="AE237" s="419" t="str">
        <f>IFERROR(VLOOKUP(AE236,'P1'!$B:$AP,41,FALSE),"")</f>
        <v/>
      </c>
      <c r="AF237" s="419" t="str">
        <f>IFERROR(VLOOKUP(AF236,'P1'!$B:$AP,41,FALSE),"")</f>
        <v/>
      </c>
      <c r="AG237" s="419" t="str">
        <f>IFERROR(VLOOKUP(AG236,'P1'!$B:$AP,41,FALSE),"")</f>
        <v/>
      </c>
      <c r="AH237" s="419" t="str">
        <f>IFERROR(VLOOKUP(AH236,'P1'!$B:$AP,41,FALSE),"")</f>
        <v/>
      </c>
      <c r="AI237" s="419" t="str">
        <f>IFERROR(VLOOKUP(AI236,'P1'!$B:$AP,41,FALSE),"")</f>
        <v/>
      </c>
      <c r="AJ237" s="419" t="str">
        <f>IFERROR(VLOOKUP(AJ236,'P1'!$B:$AP,41,FALSE),"")</f>
        <v/>
      </c>
      <c r="AK237" s="419" t="str">
        <f>IFERROR(VLOOKUP(AK236,'P1'!$B:$AP,41,FALSE),"")</f>
        <v/>
      </c>
      <c r="AL237" s="419" t="str">
        <f>IFERROR(VLOOKUP(AL236,'P1'!$B:$AP,41,FALSE),"")</f>
        <v/>
      </c>
      <c r="AM237" s="419" t="str">
        <f>IFERROR(VLOOKUP(AM236,'P1'!$B:$AP,41,FALSE),"")</f>
        <v/>
      </c>
      <c r="AN237" s="643"/>
      <c r="AO237" s="621"/>
      <c r="AP237" s="647"/>
      <c r="AQ237" s="648"/>
      <c r="AR237" s="621"/>
      <c r="AS237" s="621"/>
      <c r="AT237" s="623"/>
      <c r="AU237" s="417" t="str">
        <f>IFERROR(IF($D236="□",($AO236/$AK$6),($AO236/$AK$8)),"")</f>
        <v/>
      </c>
      <c r="AV237" s="417" t="str">
        <f>IFERROR(IF($D236="□",($AN236/$AO$6),($AN236/$AO$8)),"")</f>
        <v/>
      </c>
      <c r="AX237" s="417" t="s">
        <v>623</v>
      </c>
      <c r="AY237" s="417" t="s">
        <v>623</v>
      </c>
    </row>
    <row r="238" spans="1:51" s="393" customFormat="1" ht="12" customHeight="1">
      <c r="A238" s="626"/>
      <c r="B238" s="629"/>
      <c r="C238" s="632"/>
      <c r="D238" s="635"/>
      <c r="E238" s="414"/>
      <c r="F238" s="640"/>
      <c r="G238" s="641"/>
      <c r="H238" s="418" t="s">
        <v>470</v>
      </c>
      <c r="I238" s="419" t="str">
        <f>IFERROR(VLOOKUP(I236,'P1'!$B:$AP,31,FALSE),"")</f>
        <v/>
      </c>
      <c r="J238" s="419" t="str">
        <f>IFERROR(VLOOKUP(J236,'P1'!$B:$AP,31,FALSE),"")</f>
        <v/>
      </c>
      <c r="K238" s="419" t="str">
        <f>IFERROR(VLOOKUP(K236,'P1'!$B:$AP,31,FALSE),"")</f>
        <v/>
      </c>
      <c r="L238" s="419" t="str">
        <f>IFERROR(VLOOKUP(L236,'P1'!$B:$AP,31,FALSE),"")</f>
        <v/>
      </c>
      <c r="M238" s="419" t="str">
        <f>IFERROR(VLOOKUP(M236,'P1'!$B:$AP,31,FALSE),"")</f>
        <v/>
      </c>
      <c r="N238" s="419" t="str">
        <f>IFERROR(VLOOKUP(N236,'P1'!$B:$AP,31,FALSE),"")</f>
        <v/>
      </c>
      <c r="O238" s="419" t="str">
        <f>IFERROR(VLOOKUP(O236,'P1'!$B:$AP,31,FALSE),"")</f>
        <v/>
      </c>
      <c r="P238" s="419" t="str">
        <f>IFERROR(VLOOKUP(P236,'P1'!$B:$AP,31,FALSE),"")</f>
        <v/>
      </c>
      <c r="Q238" s="419" t="str">
        <f>IFERROR(VLOOKUP(Q236,'P1'!$B:$AP,31,FALSE),"")</f>
        <v/>
      </c>
      <c r="R238" s="419" t="str">
        <f>IFERROR(VLOOKUP(R236,'P1'!$B:$AP,31,FALSE),"")</f>
        <v/>
      </c>
      <c r="S238" s="419" t="str">
        <f>IFERROR(VLOOKUP(S236,'P1'!$B:$AP,31,FALSE),"")</f>
        <v/>
      </c>
      <c r="T238" s="419" t="str">
        <f>IFERROR(VLOOKUP(T236,'P1'!$B:$AP,31,FALSE),"")</f>
        <v/>
      </c>
      <c r="U238" s="419" t="str">
        <f>IFERROR(VLOOKUP(U236,'P1'!$B:$AP,31,FALSE),"")</f>
        <v/>
      </c>
      <c r="V238" s="419" t="str">
        <f>IFERROR(VLOOKUP(V236,'P1'!$B:$AP,31,FALSE),"")</f>
        <v/>
      </c>
      <c r="W238" s="419" t="str">
        <f>IFERROR(VLOOKUP(W236,'P1'!$B:$AP,31,FALSE),"")</f>
        <v/>
      </c>
      <c r="X238" s="419" t="str">
        <f>IFERROR(VLOOKUP(X236,'P1'!$B:$AP,31,FALSE),"")</f>
        <v/>
      </c>
      <c r="Y238" s="419" t="str">
        <f>IFERROR(VLOOKUP(Y236,'P1'!$B:$AP,31,FALSE),"")</f>
        <v/>
      </c>
      <c r="Z238" s="419" t="str">
        <f>IFERROR(VLOOKUP(Z236,'P1'!$B:$AP,31,FALSE),"")</f>
        <v/>
      </c>
      <c r="AA238" s="419" t="str">
        <f>IFERROR(VLOOKUP(AA236,'P1'!$B:$AP,31,FALSE),"")</f>
        <v/>
      </c>
      <c r="AB238" s="419" t="str">
        <f>IFERROR(VLOOKUP(AB236,'P1'!$B:$AP,31,FALSE),"")</f>
        <v/>
      </c>
      <c r="AC238" s="419" t="str">
        <f>IFERROR(VLOOKUP(AC236,'P1'!$B:$AP,31,FALSE),"")</f>
        <v/>
      </c>
      <c r="AD238" s="419" t="str">
        <f>IFERROR(VLOOKUP(AD236,'P1'!$B:$AP,31,FALSE),"")</f>
        <v/>
      </c>
      <c r="AE238" s="419" t="str">
        <f>IFERROR(VLOOKUP(AE236,'P1'!$B:$AP,31,FALSE),"")</f>
        <v/>
      </c>
      <c r="AF238" s="419" t="str">
        <f>IFERROR(VLOOKUP(AF236,'P1'!$B:$AP,31,FALSE),"")</f>
        <v/>
      </c>
      <c r="AG238" s="419" t="str">
        <f>IFERROR(VLOOKUP(AG236,'P1'!$B:$AP,31,FALSE),"")</f>
        <v/>
      </c>
      <c r="AH238" s="419" t="str">
        <f>IFERROR(VLOOKUP(AH236,'P1'!$B:$AP,31,FALSE),"")</f>
        <v/>
      </c>
      <c r="AI238" s="419" t="str">
        <f>IFERROR(VLOOKUP(AI236,'P1'!$B:$AP,31,FALSE),"")</f>
        <v/>
      </c>
      <c r="AJ238" s="419" t="str">
        <f>IFERROR(VLOOKUP(AJ236,'P1'!$B:$AP,31,FALSE),"")</f>
        <v/>
      </c>
      <c r="AK238" s="419" t="str">
        <f>IFERROR(VLOOKUP(AK236,'P1'!$B:$AP,31,FALSE),"")</f>
        <v/>
      </c>
      <c r="AL238" s="419" t="str">
        <f>IFERROR(VLOOKUP(AL236,'P1'!$B:$AP,31,FALSE),"")</f>
        <v/>
      </c>
      <c r="AM238" s="419" t="str">
        <f>IFERROR(VLOOKUP(AM236,'P1'!$B:$AP,31,FALSE),"")</f>
        <v/>
      </c>
      <c r="AN238" s="644"/>
      <c r="AO238" s="622"/>
      <c r="AP238" s="649"/>
      <c r="AQ238" s="650"/>
      <c r="AR238" s="622"/>
      <c r="AS238" s="622"/>
      <c r="AT238" s="623"/>
      <c r="AU238" s="420"/>
      <c r="AV238" s="420"/>
      <c r="AX238" s="420"/>
      <c r="AY238" s="420"/>
    </row>
    <row r="239" spans="1:51" s="393" customFormat="1" ht="12" customHeight="1">
      <c r="A239" s="624">
        <v>73</v>
      </c>
      <c r="B239" s="627"/>
      <c r="C239" s="630"/>
      <c r="D239" s="633" t="s">
        <v>463</v>
      </c>
      <c r="E239" s="410"/>
      <c r="F239" s="636"/>
      <c r="G239" s="637"/>
      <c r="H239" s="411" t="s">
        <v>464</v>
      </c>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2"/>
      <c r="AE239" s="412"/>
      <c r="AF239" s="412"/>
      <c r="AG239" s="412"/>
      <c r="AH239" s="412"/>
      <c r="AI239" s="412"/>
      <c r="AJ239" s="412"/>
      <c r="AK239" s="412"/>
      <c r="AL239" s="412"/>
      <c r="AM239" s="412"/>
      <c r="AN239" s="642">
        <f t="shared" ref="AN239" si="278">IF(LEFT($AN$1,6)="共同生活援助",SUM(I240:AM240),SUM(I240:AM241))</f>
        <v>0</v>
      </c>
      <c r="AO239" s="620">
        <f>IF($AN$3="４週",AN239/4,AN239/(DAY(EOMONTH($I$21,0))/7))</f>
        <v>0</v>
      </c>
      <c r="AP239" s="645"/>
      <c r="AQ239" s="646"/>
      <c r="AR239" s="620" t="str">
        <f t="shared" ref="AR239" si="279">IF($AN$3="４週",AU240,AV240)</f>
        <v/>
      </c>
      <c r="AS239" s="620"/>
      <c r="AT239" s="623"/>
      <c r="AU239" s="413" t="s">
        <v>465</v>
      </c>
      <c r="AV239" s="413" t="s">
        <v>466</v>
      </c>
      <c r="AX239" s="413" t="s">
        <v>467</v>
      </c>
      <c r="AY239" s="413" t="s">
        <v>468</v>
      </c>
    </row>
    <row r="240" spans="1:51" s="393" customFormat="1" ht="12" customHeight="1">
      <c r="A240" s="625"/>
      <c r="B240" s="628"/>
      <c r="C240" s="631"/>
      <c r="D240" s="634"/>
      <c r="E240" s="414"/>
      <c r="F240" s="638"/>
      <c r="G240" s="639"/>
      <c r="H240" s="415" t="s">
        <v>469</v>
      </c>
      <c r="I240" s="419" t="str">
        <f>IFERROR(VLOOKUP(I239,'P1'!$B:$AP,41,FALSE),"")</f>
        <v/>
      </c>
      <c r="J240" s="419" t="str">
        <f>IFERROR(VLOOKUP(J239,'P1'!$B:$AP,41,FALSE),"")</f>
        <v/>
      </c>
      <c r="K240" s="419" t="str">
        <f>IFERROR(VLOOKUP(K239,'P1'!$B:$AP,41,FALSE),"")</f>
        <v/>
      </c>
      <c r="L240" s="419" t="str">
        <f>IFERROR(VLOOKUP(L239,'P1'!$B:$AP,41,FALSE),"")</f>
        <v/>
      </c>
      <c r="M240" s="419" t="str">
        <f>IFERROR(VLOOKUP(M239,'P1'!$B:$AP,41,FALSE),"")</f>
        <v/>
      </c>
      <c r="N240" s="419" t="str">
        <f>IFERROR(VLOOKUP(N239,'P1'!$B:$AP,41,FALSE),"")</f>
        <v/>
      </c>
      <c r="O240" s="419" t="str">
        <f>IFERROR(VLOOKUP(O239,'P1'!$B:$AP,41,FALSE),"")</f>
        <v/>
      </c>
      <c r="P240" s="419" t="str">
        <f>IFERROR(VLOOKUP(P239,'P1'!$B:$AP,41,FALSE),"")</f>
        <v/>
      </c>
      <c r="Q240" s="419" t="str">
        <f>IFERROR(VLOOKUP(Q239,'P1'!$B:$AP,41,FALSE),"")</f>
        <v/>
      </c>
      <c r="R240" s="419" t="str">
        <f>IFERROR(VLOOKUP(R239,'P1'!$B:$AP,41,FALSE),"")</f>
        <v/>
      </c>
      <c r="S240" s="419" t="str">
        <f>IFERROR(VLOOKUP(S239,'P1'!$B:$AP,41,FALSE),"")</f>
        <v/>
      </c>
      <c r="T240" s="419" t="str">
        <f>IFERROR(VLOOKUP(T239,'P1'!$B:$AP,41,FALSE),"")</f>
        <v/>
      </c>
      <c r="U240" s="419" t="str">
        <f>IFERROR(VLOOKUP(U239,'P1'!$B:$AP,41,FALSE),"")</f>
        <v/>
      </c>
      <c r="V240" s="419" t="str">
        <f>IFERROR(VLOOKUP(V239,'P1'!$B:$AP,41,FALSE),"")</f>
        <v/>
      </c>
      <c r="W240" s="419" t="str">
        <f>IFERROR(VLOOKUP(W239,'P1'!$B:$AP,41,FALSE),"")</f>
        <v/>
      </c>
      <c r="X240" s="419" t="str">
        <f>IFERROR(VLOOKUP(X239,'P1'!$B:$AP,41,FALSE),"")</f>
        <v/>
      </c>
      <c r="Y240" s="419" t="str">
        <f>IFERROR(VLOOKUP(Y239,'P1'!$B:$AP,41,FALSE),"")</f>
        <v/>
      </c>
      <c r="Z240" s="419" t="str">
        <f>IFERROR(VLOOKUP(Z239,'P1'!$B:$AP,41,FALSE),"")</f>
        <v/>
      </c>
      <c r="AA240" s="419" t="str">
        <f>IFERROR(VLOOKUP(AA239,'P1'!$B:$AP,41,FALSE),"")</f>
        <v/>
      </c>
      <c r="AB240" s="419" t="str">
        <f>IFERROR(VLOOKUP(AB239,'P1'!$B:$AP,41,FALSE),"")</f>
        <v/>
      </c>
      <c r="AC240" s="419" t="str">
        <f>IFERROR(VLOOKUP(AC239,'P1'!$B:$AP,41,FALSE),"")</f>
        <v/>
      </c>
      <c r="AD240" s="419" t="str">
        <f>IFERROR(VLOOKUP(AD239,'P1'!$B:$AP,41,FALSE),"")</f>
        <v/>
      </c>
      <c r="AE240" s="419" t="str">
        <f>IFERROR(VLOOKUP(AE239,'P1'!$B:$AP,41,FALSE),"")</f>
        <v/>
      </c>
      <c r="AF240" s="419" t="str">
        <f>IFERROR(VLOOKUP(AF239,'P1'!$B:$AP,41,FALSE),"")</f>
        <v/>
      </c>
      <c r="AG240" s="419" t="str">
        <f>IFERROR(VLOOKUP(AG239,'P1'!$B:$AP,41,FALSE),"")</f>
        <v/>
      </c>
      <c r="AH240" s="419" t="str">
        <f>IFERROR(VLOOKUP(AH239,'P1'!$B:$AP,41,FALSE),"")</f>
        <v/>
      </c>
      <c r="AI240" s="419" t="str">
        <f>IFERROR(VLOOKUP(AI239,'P1'!$B:$AP,41,FALSE),"")</f>
        <v/>
      </c>
      <c r="AJ240" s="419" t="str">
        <f>IFERROR(VLOOKUP(AJ239,'P1'!$B:$AP,41,FALSE),"")</f>
        <v/>
      </c>
      <c r="AK240" s="419" t="str">
        <f>IFERROR(VLOOKUP(AK239,'P1'!$B:$AP,41,FALSE),"")</f>
        <v/>
      </c>
      <c r="AL240" s="419" t="str">
        <f>IFERROR(VLOOKUP(AL239,'P1'!$B:$AP,41,FALSE),"")</f>
        <v/>
      </c>
      <c r="AM240" s="419" t="str">
        <f>IFERROR(VLOOKUP(AM239,'P1'!$B:$AP,41,FALSE),"")</f>
        <v/>
      </c>
      <c r="AN240" s="643"/>
      <c r="AO240" s="621"/>
      <c r="AP240" s="647"/>
      <c r="AQ240" s="648"/>
      <c r="AR240" s="621"/>
      <c r="AS240" s="621"/>
      <c r="AT240" s="623"/>
      <c r="AU240" s="417" t="str">
        <f t="shared" ref="AU240" si="280">IFERROR(IF($D239="□",($AO239/$AK$6),($AO239/$AK$8)),"")</f>
        <v/>
      </c>
      <c r="AV240" s="417" t="str">
        <f t="shared" ref="AV240" si="281">IFERROR(IF($D239="□",($AN239/$AO$6),($AN239/$AO$8)),"")</f>
        <v/>
      </c>
      <c r="AX240" s="417" t="s">
        <v>623</v>
      </c>
      <c r="AY240" s="417" t="s">
        <v>623</v>
      </c>
    </row>
    <row r="241" spans="1:51" s="393" customFormat="1" ht="12" customHeight="1">
      <c r="A241" s="626"/>
      <c r="B241" s="629"/>
      <c r="C241" s="632"/>
      <c r="D241" s="635"/>
      <c r="E241" s="414"/>
      <c r="F241" s="640"/>
      <c r="G241" s="641"/>
      <c r="H241" s="418" t="s">
        <v>470</v>
      </c>
      <c r="I241" s="419" t="str">
        <f>IFERROR(VLOOKUP(I239,'P1'!$B:$AP,31,FALSE),"")</f>
        <v/>
      </c>
      <c r="J241" s="419" t="str">
        <f>IFERROR(VLOOKUP(J239,'P1'!$B:$AP,31,FALSE),"")</f>
        <v/>
      </c>
      <c r="K241" s="419" t="str">
        <f>IFERROR(VLOOKUP(K239,'P1'!$B:$AP,31,FALSE),"")</f>
        <v/>
      </c>
      <c r="L241" s="419" t="str">
        <f>IFERROR(VLOOKUP(L239,'P1'!$B:$AP,31,FALSE),"")</f>
        <v/>
      </c>
      <c r="M241" s="419" t="str">
        <f>IFERROR(VLOOKUP(M239,'P1'!$B:$AP,31,FALSE),"")</f>
        <v/>
      </c>
      <c r="N241" s="419" t="str">
        <f>IFERROR(VLOOKUP(N239,'P1'!$B:$AP,31,FALSE),"")</f>
        <v/>
      </c>
      <c r="O241" s="419" t="str">
        <f>IFERROR(VLOOKUP(O239,'P1'!$B:$AP,31,FALSE),"")</f>
        <v/>
      </c>
      <c r="P241" s="419" t="str">
        <f>IFERROR(VLOOKUP(P239,'P1'!$B:$AP,31,FALSE),"")</f>
        <v/>
      </c>
      <c r="Q241" s="419" t="str">
        <f>IFERROR(VLOOKUP(Q239,'P1'!$B:$AP,31,FALSE),"")</f>
        <v/>
      </c>
      <c r="R241" s="419" t="str">
        <f>IFERROR(VLOOKUP(R239,'P1'!$B:$AP,31,FALSE),"")</f>
        <v/>
      </c>
      <c r="S241" s="419" t="str">
        <f>IFERROR(VLOOKUP(S239,'P1'!$B:$AP,31,FALSE),"")</f>
        <v/>
      </c>
      <c r="T241" s="419" t="str">
        <f>IFERROR(VLOOKUP(T239,'P1'!$B:$AP,31,FALSE),"")</f>
        <v/>
      </c>
      <c r="U241" s="419" t="str">
        <f>IFERROR(VLOOKUP(U239,'P1'!$B:$AP,31,FALSE),"")</f>
        <v/>
      </c>
      <c r="V241" s="419" t="str">
        <f>IFERROR(VLOOKUP(V239,'P1'!$B:$AP,31,FALSE),"")</f>
        <v/>
      </c>
      <c r="W241" s="419" t="str">
        <f>IFERROR(VLOOKUP(W239,'P1'!$B:$AP,31,FALSE),"")</f>
        <v/>
      </c>
      <c r="X241" s="419" t="str">
        <f>IFERROR(VLOOKUP(X239,'P1'!$B:$AP,31,FALSE),"")</f>
        <v/>
      </c>
      <c r="Y241" s="419" t="str">
        <f>IFERROR(VLOOKUP(Y239,'P1'!$B:$AP,31,FALSE),"")</f>
        <v/>
      </c>
      <c r="Z241" s="419" t="str">
        <f>IFERROR(VLOOKUP(Z239,'P1'!$B:$AP,31,FALSE),"")</f>
        <v/>
      </c>
      <c r="AA241" s="419" t="str">
        <f>IFERROR(VLOOKUP(AA239,'P1'!$B:$AP,31,FALSE),"")</f>
        <v/>
      </c>
      <c r="AB241" s="419" t="str">
        <f>IFERROR(VLOOKUP(AB239,'P1'!$B:$AP,31,FALSE),"")</f>
        <v/>
      </c>
      <c r="AC241" s="419" t="str">
        <f>IFERROR(VLOOKUP(AC239,'P1'!$B:$AP,31,FALSE),"")</f>
        <v/>
      </c>
      <c r="AD241" s="419" t="str">
        <f>IFERROR(VLOOKUP(AD239,'P1'!$B:$AP,31,FALSE),"")</f>
        <v/>
      </c>
      <c r="AE241" s="419" t="str">
        <f>IFERROR(VLOOKUP(AE239,'P1'!$B:$AP,31,FALSE),"")</f>
        <v/>
      </c>
      <c r="AF241" s="419" t="str">
        <f>IFERROR(VLOOKUP(AF239,'P1'!$B:$AP,31,FALSE),"")</f>
        <v/>
      </c>
      <c r="AG241" s="419" t="str">
        <f>IFERROR(VLOOKUP(AG239,'P1'!$B:$AP,31,FALSE),"")</f>
        <v/>
      </c>
      <c r="AH241" s="419" t="str">
        <f>IFERROR(VLOOKUP(AH239,'P1'!$B:$AP,31,FALSE),"")</f>
        <v/>
      </c>
      <c r="AI241" s="419" t="str">
        <f>IFERROR(VLOOKUP(AI239,'P1'!$B:$AP,31,FALSE),"")</f>
        <v/>
      </c>
      <c r="AJ241" s="419" t="str">
        <f>IFERROR(VLOOKUP(AJ239,'P1'!$B:$AP,31,FALSE),"")</f>
        <v/>
      </c>
      <c r="AK241" s="419" t="str">
        <f>IFERROR(VLOOKUP(AK239,'P1'!$B:$AP,31,FALSE),"")</f>
        <v/>
      </c>
      <c r="AL241" s="419" t="str">
        <f>IFERROR(VLOOKUP(AL239,'P1'!$B:$AP,31,FALSE),"")</f>
        <v/>
      </c>
      <c r="AM241" s="419" t="str">
        <f>IFERROR(VLOOKUP(AM239,'P1'!$B:$AP,31,FALSE),"")</f>
        <v/>
      </c>
      <c r="AN241" s="644"/>
      <c r="AO241" s="622"/>
      <c r="AP241" s="649"/>
      <c r="AQ241" s="650"/>
      <c r="AR241" s="622"/>
      <c r="AS241" s="622"/>
      <c r="AT241" s="623"/>
      <c r="AU241" s="420"/>
      <c r="AV241" s="420"/>
      <c r="AX241" s="420"/>
      <c r="AY241" s="420"/>
    </row>
    <row r="242" spans="1:51" s="393" customFormat="1" ht="12" customHeight="1">
      <c r="A242" s="624">
        <v>74</v>
      </c>
      <c r="B242" s="627"/>
      <c r="C242" s="630"/>
      <c r="D242" s="633" t="s">
        <v>463</v>
      </c>
      <c r="E242" s="410"/>
      <c r="F242" s="636"/>
      <c r="G242" s="637"/>
      <c r="H242" s="411" t="s">
        <v>464</v>
      </c>
      <c r="I242" s="412"/>
      <c r="J242" s="412"/>
      <c r="K242" s="412"/>
      <c r="L242" s="412"/>
      <c r="M242" s="412"/>
      <c r="N242" s="412"/>
      <c r="O242" s="412"/>
      <c r="P242" s="412"/>
      <c r="Q242" s="412"/>
      <c r="R242" s="412"/>
      <c r="S242" s="412"/>
      <c r="T242" s="412"/>
      <c r="U242" s="412"/>
      <c r="V242" s="412"/>
      <c r="W242" s="412"/>
      <c r="X242" s="412"/>
      <c r="Y242" s="412"/>
      <c r="Z242" s="412"/>
      <c r="AA242" s="412"/>
      <c r="AB242" s="412"/>
      <c r="AC242" s="412"/>
      <c r="AD242" s="412"/>
      <c r="AE242" s="412"/>
      <c r="AF242" s="412"/>
      <c r="AG242" s="412"/>
      <c r="AH242" s="412"/>
      <c r="AI242" s="412"/>
      <c r="AJ242" s="412"/>
      <c r="AK242" s="412"/>
      <c r="AL242" s="412"/>
      <c r="AM242" s="412"/>
      <c r="AN242" s="642">
        <f t="shared" ref="AN242" si="282">IF(LEFT($AN$1,6)="共同生活援助",SUM(I243:AM243),SUM(I243:AM244))</f>
        <v>0</v>
      </c>
      <c r="AO242" s="620">
        <f>IF($AN$3="４週",AN242/4,AN242/(DAY(EOMONTH($I$21,0))/7))</f>
        <v>0</v>
      </c>
      <c r="AP242" s="645"/>
      <c r="AQ242" s="646"/>
      <c r="AR242" s="620" t="str">
        <f t="shared" ref="AR242" si="283">IF($AN$3="４週",AU243,AV243)</f>
        <v/>
      </c>
      <c r="AS242" s="620"/>
      <c r="AT242" s="623"/>
      <c r="AU242" s="413" t="s">
        <v>465</v>
      </c>
      <c r="AV242" s="413" t="s">
        <v>466</v>
      </c>
      <c r="AX242" s="413" t="s">
        <v>467</v>
      </c>
      <c r="AY242" s="413" t="s">
        <v>468</v>
      </c>
    </row>
    <row r="243" spans="1:51" s="393" customFormat="1" ht="12" customHeight="1">
      <c r="A243" s="625"/>
      <c r="B243" s="628"/>
      <c r="C243" s="631"/>
      <c r="D243" s="634"/>
      <c r="E243" s="414"/>
      <c r="F243" s="638"/>
      <c r="G243" s="639"/>
      <c r="H243" s="415" t="s">
        <v>469</v>
      </c>
      <c r="I243" s="419" t="str">
        <f>IFERROR(VLOOKUP(I242,'P1'!$B:$AP,41,FALSE),"")</f>
        <v/>
      </c>
      <c r="J243" s="419" t="str">
        <f>IFERROR(VLOOKUP(J242,'P1'!$B:$AP,41,FALSE),"")</f>
        <v/>
      </c>
      <c r="K243" s="419" t="str">
        <f>IFERROR(VLOOKUP(K242,'P1'!$B:$AP,41,FALSE),"")</f>
        <v/>
      </c>
      <c r="L243" s="419" t="str">
        <f>IFERROR(VLOOKUP(L242,'P1'!$B:$AP,41,FALSE),"")</f>
        <v/>
      </c>
      <c r="M243" s="419" t="str">
        <f>IFERROR(VLOOKUP(M242,'P1'!$B:$AP,41,FALSE),"")</f>
        <v/>
      </c>
      <c r="N243" s="419" t="str">
        <f>IFERROR(VLOOKUP(N242,'P1'!$B:$AP,41,FALSE),"")</f>
        <v/>
      </c>
      <c r="O243" s="419" t="str">
        <f>IFERROR(VLOOKUP(O242,'P1'!$B:$AP,41,FALSE),"")</f>
        <v/>
      </c>
      <c r="P243" s="419" t="str">
        <f>IFERROR(VLOOKUP(P242,'P1'!$B:$AP,41,FALSE),"")</f>
        <v/>
      </c>
      <c r="Q243" s="419" t="str">
        <f>IFERROR(VLOOKUP(Q242,'P1'!$B:$AP,41,FALSE),"")</f>
        <v/>
      </c>
      <c r="R243" s="419" t="str">
        <f>IFERROR(VLOOKUP(R242,'P1'!$B:$AP,41,FALSE),"")</f>
        <v/>
      </c>
      <c r="S243" s="419" t="str">
        <f>IFERROR(VLOOKUP(S242,'P1'!$B:$AP,41,FALSE),"")</f>
        <v/>
      </c>
      <c r="T243" s="419" t="str">
        <f>IFERROR(VLOOKUP(T242,'P1'!$B:$AP,41,FALSE),"")</f>
        <v/>
      </c>
      <c r="U243" s="419" t="str">
        <f>IFERROR(VLOOKUP(U242,'P1'!$B:$AP,41,FALSE),"")</f>
        <v/>
      </c>
      <c r="V243" s="419" t="str">
        <f>IFERROR(VLOOKUP(V242,'P1'!$B:$AP,41,FALSE),"")</f>
        <v/>
      </c>
      <c r="W243" s="419" t="str">
        <f>IFERROR(VLOOKUP(W242,'P1'!$B:$AP,41,FALSE),"")</f>
        <v/>
      </c>
      <c r="X243" s="419" t="str">
        <f>IFERROR(VLOOKUP(X242,'P1'!$B:$AP,41,FALSE),"")</f>
        <v/>
      </c>
      <c r="Y243" s="419" t="str">
        <f>IFERROR(VLOOKUP(Y242,'P1'!$B:$AP,41,FALSE),"")</f>
        <v/>
      </c>
      <c r="Z243" s="419" t="str">
        <f>IFERROR(VLOOKUP(Z242,'P1'!$B:$AP,41,FALSE),"")</f>
        <v/>
      </c>
      <c r="AA243" s="419" t="str">
        <f>IFERROR(VLOOKUP(AA242,'P1'!$B:$AP,41,FALSE),"")</f>
        <v/>
      </c>
      <c r="AB243" s="419" t="str">
        <f>IFERROR(VLOOKUP(AB242,'P1'!$B:$AP,41,FALSE),"")</f>
        <v/>
      </c>
      <c r="AC243" s="419" t="str">
        <f>IFERROR(VLOOKUP(AC242,'P1'!$B:$AP,41,FALSE),"")</f>
        <v/>
      </c>
      <c r="AD243" s="419" t="str">
        <f>IFERROR(VLOOKUP(AD242,'P1'!$B:$AP,41,FALSE),"")</f>
        <v/>
      </c>
      <c r="AE243" s="419" t="str">
        <f>IFERROR(VLOOKUP(AE242,'P1'!$B:$AP,41,FALSE),"")</f>
        <v/>
      </c>
      <c r="AF243" s="419" t="str">
        <f>IFERROR(VLOOKUP(AF242,'P1'!$B:$AP,41,FALSE),"")</f>
        <v/>
      </c>
      <c r="AG243" s="419" t="str">
        <f>IFERROR(VLOOKUP(AG242,'P1'!$B:$AP,41,FALSE),"")</f>
        <v/>
      </c>
      <c r="AH243" s="419" t="str">
        <f>IFERROR(VLOOKUP(AH242,'P1'!$B:$AP,41,FALSE),"")</f>
        <v/>
      </c>
      <c r="AI243" s="419" t="str">
        <f>IFERROR(VLOOKUP(AI242,'P1'!$B:$AP,41,FALSE),"")</f>
        <v/>
      </c>
      <c r="AJ243" s="419" t="str">
        <f>IFERROR(VLOOKUP(AJ242,'P1'!$B:$AP,41,FALSE),"")</f>
        <v/>
      </c>
      <c r="AK243" s="419" t="str">
        <f>IFERROR(VLOOKUP(AK242,'P1'!$B:$AP,41,FALSE),"")</f>
        <v/>
      </c>
      <c r="AL243" s="419" t="str">
        <f>IFERROR(VLOOKUP(AL242,'P1'!$B:$AP,41,FALSE),"")</f>
        <v/>
      </c>
      <c r="AM243" s="419" t="str">
        <f>IFERROR(VLOOKUP(AM242,'P1'!$B:$AP,41,FALSE),"")</f>
        <v/>
      </c>
      <c r="AN243" s="643"/>
      <c r="AO243" s="621"/>
      <c r="AP243" s="647"/>
      <c r="AQ243" s="648"/>
      <c r="AR243" s="621"/>
      <c r="AS243" s="621"/>
      <c r="AT243" s="623"/>
      <c r="AU243" s="417" t="str">
        <f t="shared" ref="AU243" si="284">IFERROR(IF($D242="□",($AO242/$AK$6),($AO242/$AK$8)),"")</f>
        <v/>
      </c>
      <c r="AV243" s="417" t="str">
        <f t="shared" ref="AV243" si="285">IFERROR(IF($D242="□",($AN242/$AO$6),($AN242/$AO$8)),"")</f>
        <v/>
      </c>
      <c r="AX243" s="417" t="s">
        <v>623</v>
      </c>
      <c r="AY243" s="417" t="s">
        <v>623</v>
      </c>
    </row>
    <row r="244" spans="1:51" s="393" customFormat="1" ht="12" customHeight="1">
      <c r="A244" s="626"/>
      <c r="B244" s="629"/>
      <c r="C244" s="632"/>
      <c r="D244" s="635"/>
      <c r="E244" s="414"/>
      <c r="F244" s="640"/>
      <c r="G244" s="641"/>
      <c r="H244" s="418" t="s">
        <v>470</v>
      </c>
      <c r="I244" s="419" t="str">
        <f>IFERROR(VLOOKUP(I242,'P1'!$B:$AP,31,FALSE),"")</f>
        <v/>
      </c>
      <c r="J244" s="419" t="str">
        <f>IFERROR(VLOOKUP(J242,'P1'!$B:$AP,31,FALSE),"")</f>
        <v/>
      </c>
      <c r="K244" s="419" t="str">
        <f>IFERROR(VLOOKUP(K242,'P1'!$B:$AP,31,FALSE),"")</f>
        <v/>
      </c>
      <c r="L244" s="419" t="str">
        <f>IFERROR(VLOOKUP(L242,'P1'!$B:$AP,31,FALSE),"")</f>
        <v/>
      </c>
      <c r="M244" s="419" t="str">
        <f>IFERROR(VLOOKUP(M242,'P1'!$B:$AP,31,FALSE),"")</f>
        <v/>
      </c>
      <c r="N244" s="419" t="str">
        <f>IFERROR(VLOOKUP(N242,'P1'!$B:$AP,31,FALSE),"")</f>
        <v/>
      </c>
      <c r="O244" s="419" t="str">
        <f>IFERROR(VLOOKUP(O242,'P1'!$B:$AP,31,FALSE),"")</f>
        <v/>
      </c>
      <c r="P244" s="419" t="str">
        <f>IFERROR(VLOOKUP(P242,'P1'!$B:$AP,31,FALSE),"")</f>
        <v/>
      </c>
      <c r="Q244" s="419" t="str">
        <f>IFERROR(VLOOKUP(Q242,'P1'!$B:$AP,31,FALSE),"")</f>
        <v/>
      </c>
      <c r="R244" s="419" t="str">
        <f>IFERROR(VLOOKUP(R242,'P1'!$B:$AP,31,FALSE),"")</f>
        <v/>
      </c>
      <c r="S244" s="419" t="str">
        <f>IFERROR(VLOOKUP(S242,'P1'!$B:$AP,31,FALSE),"")</f>
        <v/>
      </c>
      <c r="T244" s="419" t="str">
        <f>IFERROR(VLOOKUP(T242,'P1'!$B:$AP,31,FALSE),"")</f>
        <v/>
      </c>
      <c r="U244" s="419" t="str">
        <f>IFERROR(VLOOKUP(U242,'P1'!$B:$AP,31,FALSE),"")</f>
        <v/>
      </c>
      <c r="V244" s="419" t="str">
        <f>IFERROR(VLOOKUP(V242,'P1'!$B:$AP,31,FALSE),"")</f>
        <v/>
      </c>
      <c r="W244" s="419" t="str">
        <f>IFERROR(VLOOKUP(W242,'P1'!$B:$AP,31,FALSE),"")</f>
        <v/>
      </c>
      <c r="X244" s="419" t="str">
        <f>IFERROR(VLOOKUP(X242,'P1'!$B:$AP,31,FALSE),"")</f>
        <v/>
      </c>
      <c r="Y244" s="419" t="str">
        <f>IFERROR(VLOOKUP(Y242,'P1'!$B:$AP,31,FALSE),"")</f>
        <v/>
      </c>
      <c r="Z244" s="419" t="str">
        <f>IFERROR(VLOOKUP(Z242,'P1'!$B:$AP,31,FALSE),"")</f>
        <v/>
      </c>
      <c r="AA244" s="419" t="str">
        <f>IFERROR(VLOOKUP(AA242,'P1'!$B:$AP,31,FALSE),"")</f>
        <v/>
      </c>
      <c r="AB244" s="419" t="str">
        <f>IFERROR(VLOOKUP(AB242,'P1'!$B:$AP,31,FALSE),"")</f>
        <v/>
      </c>
      <c r="AC244" s="419" t="str">
        <f>IFERROR(VLOOKUP(AC242,'P1'!$B:$AP,31,FALSE),"")</f>
        <v/>
      </c>
      <c r="AD244" s="419" t="str">
        <f>IFERROR(VLOOKUP(AD242,'P1'!$B:$AP,31,FALSE),"")</f>
        <v/>
      </c>
      <c r="AE244" s="419" t="str">
        <f>IFERROR(VLOOKUP(AE242,'P1'!$B:$AP,31,FALSE),"")</f>
        <v/>
      </c>
      <c r="AF244" s="419" t="str">
        <f>IFERROR(VLOOKUP(AF242,'P1'!$B:$AP,31,FALSE),"")</f>
        <v/>
      </c>
      <c r="AG244" s="419" t="str">
        <f>IFERROR(VLOOKUP(AG242,'P1'!$B:$AP,31,FALSE),"")</f>
        <v/>
      </c>
      <c r="AH244" s="419" t="str">
        <f>IFERROR(VLOOKUP(AH242,'P1'!$B:$AP,31,FALSE),"")</f>
        <v/>
      </c>
      <c r="AI244" s="419" t="str">
        <f>IFERROR(VLOOKUP(AI242,'P1'!$B:$AP,31,FALSE),"")</f>
        <v/>
      </c>
      <c r="AJ244" s="419" t="str">
        <f>IFERROR(VLOOKUP(AJ242,'P1'!$B:$AP,31,FALSE),"")</f>
        <v/>
      </c>
      <c r="AK244" s="419" t="str">
        <f>IFERROR(VLOOKUP(AK242,'P1'!$B:$AP,31,FALSE),"")</f>
        <v/>
      </c>
      <c r="AL244" s="419" t="str">
        <f>IFERROR(VLOOKUP(AL242,'P1'!$B:$AP,31,FALSE),"")</f>
        <v/>
      </c>
      <c r="AM244" s="419" t="str">
        <f>IFERROR(VLOOKUP(AM242,'P1'!$B:$AP,31,FALSE),"")</f>
        <v/>
      </c>
      <c r="AN244" s="644"/>
      <c r="AO244" s="622"/>
      <c r="AP244" s="649"/>
      <c r="AQ244" s="650"/>
      <c r="AR244" s="622"/>
      <c r="AS244" s="622"/>
      <c r="AT244" s="623"/>
      <c r="AU244" s="420"/>
      <c r="AV244" s="420"/>
      <c r="AX244" s="420"/>
      <c r="AY244" s="420"/>
    </row>
    <row r="245" spans="1:51" s="393" customFormat="1" ht="12" customHeight="1">
      <c r="A245" s="624">
        <v>75</v>
      </c>
      <c r="B245" s="627"/>
      <c r="C245" s="630"/>
      <c r="D245" s="633" t="s">
        <v>463</v>
      </c>
      <c r="E245" s="410"/>
      <c r="F245" s="636"/>
      <c r="G245" s="637"/>
      <c r="H245" s="411" t="s">
        <v>464</v>
      </c>
      <c r="I245" s="412"/>
      <c r="J245" s="412"/>
      <c r="K245" s="412"/>
      <c r="L245" s="412"/>
      <c r="M245" s="412"/>
      <c r="N245" s="412"/>
      <c r="O245" s="412"/>
      <c r="P245" s="412"/>
      <c r="Q245" s="412"/>
      <c r="R245" s="412"/>
      <c r="S245" s="412"/>
      <c r="T245" s="412"/>
      <c r="U245" s="412"/>
      <c r="V245" s="412"/>
      <c r="W245" s="412"/>
      <c r="X245" s="412"/>
      <c r="Y245" s="412"/>
      <c r="Z245" s="412"/>
      <c r="AA245" s="412"/>
      <c r="AB245" s="412"/>
      <c r="AC245" s="412"/>
      <c r="AD245" s="412"/>
      <c r="AE245" s="412"/>
      <c r="AF245" s="412"/>
      <c r="AG245" s="412"/>
      <c r="AH245" s="412"/>
      <c r="AI245" s="412"/>
      <c r="AJ245" s="412"/>
      <c r="AK245" s="412"/>
      <c r="AL245" s="412"/>
      <c r="AM245" s="412"/>
      <c r="AN245" s="642">
        <f t="shared" ref="AN245" si="286">IF(LEFT($AN$1,6)="共同生活援助",SUM(I246:AM246),SUM(I246:AM247))</f>
        <v>0</v>
      </c>
      <c r="AO245" s="620">
        <f>IF($AN$3="４週",AN245/4,AN245/(DAY(EOMONTH($I$21,0))/7))</f>
        <v>0</v>
      </c>
      <c r="AP245" s="645"/>
      <c r="AQ245" s="646"/>
      <c r="AR245" s="620" t="str">
        <f t="shared" ref="AR245" si="287">IF($AN$3="４週",AU246,AV246)</f>
        <v/>
      </c>
      <c r="AS245" s="620"/>
      <c r="AT245" s="623"/>
      <c r="AU245" s="413" t="s">
        <v>465</v>
      </c>
      <c r="AV245" s="413" t="s">
        <v>466</v>
      </c>
      <c r="AX245" s="413" t="s">
        <v>467</v>
      </c>
      <c r="AY245" s="413" t="s">
        <v>468</v>
      </c>
    </row>
    <row r="246" spans="1:51" s="393" customFormat="1" ht="12" customHeight="1">
      <c r="A246" s="625"/>
      <c r="B246" s="628"/>
      <c r="C246" s="631"/>
      <c r="D246" s="634"/>
      <c r="E246" s="414"/>
      <c r="F246" s="638"/>
      <c r="G246" s="639"/>
      <c r="H246" s="415" t="s">
        <v>469</v>
      </c>
      <c r="I246" s="419" t="str">
        <f>IFERROR(VLOOKUP(I245,'P1'!$B:$AP,41,FALSE),"")</f>
        <v/>
      </c>
      <c r="J246" s="421" t="str">
        <f>IFERROR(VLOOKUP(J245,'P1'!$B:$AP,41,FALSE),"")</f>
        <v/>
      </c>
      <c r="K246" s="419" t="str">
        <f>IFERROR(VLOOKUP(K245,'P1'!$B:$AP,41,FALSE),"")</f>
        <v/>
      </c>
      <c r="L246" s="419" t="str">
        <f>IFERROR(VLOOKUP(L245,'P1'!$B:$AP,41,FALSE),"")</f>
        <v/>
      </c>
      <c r="M246" s="419" t="str">
        <f>IFERROR(VLOOKUP(M245,'P1'!$B:$AP,41,FALSE),"")</f>
        <v/>
      </c>
      <c r="N246" s="419" t="str">
        <f>IFERROR(VLOOKUP(N245,'P1'!$B:$AP,41,FALSE),"")</f>
        <v/>
      </c>
      <c r="O246" s="419" t="str">
        <f>IFERROR(VLOOKUP(O245,'P1'!$B:$AP,41,FALSE),"")</f>
        <v/>
      </c>
      <c r="P246" s="419" t="str">
        <f>IFERROR(VLOOKUP(P245,'P1'!$B:$AP,41,FALSE),"")</f>
        <v/>
      </c>
      <c r="Q246" s="419" t="str">
        <f>IFERROR(VLOOKUP(Q245,'P1'!$B:$AP,41,FALSE),"")</f>
        <v/>
      </c>
      <c r="R246" s="419" t="str">
        <f>IFERROR(VLOOKUP(R245,'P1'!$B:$AP,41,FALSE),"")</f>
        <v/>
      </c>
      <c r="S246" s="419" t="str">
        <f>IFERROR(VLOOKUP(S245,'P1'!$B:$AP,41,FALSE),"")</f>
        <v/>
      </c>
      <c r="T246" s="419" t="str">
        <f>IFERROR(VLOOKUP(T245,'P1'!$B:$AP,41,FALSE),"")</f>
        <v/>
      </c>
      <c r="U246" s="419" t="str">
        <f>IFERROR(VLOOKUP(U245,'P1'!$B:$AP,41,FALSE),"")</f>
        <v/>
      </c>
      <c r="V246" s="419" t="str">
        <f>IFERROR(VLOOKUP(V245,'P1'!$B:$AP,41,FALSE),"")</f>
        <v/>
      </c>
      <c r="W246" s="419" t="str">
        <f>IFERROR(VLOOKUP(W245,'P1'!$B:$AP,41,FALSE),"")</f>
        <v/>
      </c>
      <c r="X246" s="419" t="str">
        <f>IFERROR(VLOOKUP(X245,'P1'!$B:$AP,41,FALSE),"")</f>
        <v/>
      </c>
      <c r="Y246" s="419" t="str">
        <f>IFERROR(VLOOKUP(Y245,'P1'!$B:$AP,41,FALSE),"")</f>
        <v/>
      </c>
      <c r="Z246" s="419" t="str">
        <f>IFERROR(VLOOKUP(Z245,'P1'!$B:$AP,41,FALSE),"")</f>
        <v/>
      </c>
      <c r="AA246" s="419" t="str">
        <f>IFERROR(VLOOKUP(AA245,'P1'!$B:$AP,41,FALSE),"")</f>
        <v/>
      </c>
      <c r="AB246" s="419" t="str">
        <f>IFERROR(VLOOKUP(AB245,'P1'!$B:$AP,41,FALSE),"")</f>
        <v/>
      </c>
      <c r="AC246" s="419" t="str">
        <f>IFERROR(VLOOKUP(AC245,'P1'!$B:$AP,41,FALSE),"")</f>
        <v/>
      </c>
      <c r="AD246" s="419" t="str">
        <f>IFERROR(VLOOKUP(AD245,'P1'!$B:$AP,41,FALSE),"")</f>
        <v/>
      </c>
      <c r="AE246" s="419" t="str">
        <f>IFERROR(VLOOKUP(AE245,'P1'!$B:$AP,41,FALSE),"")</f>
        <v/>
      </c>
      <c r="AF246" s="419" t="str">
        <f>IFERROR(VLOOKUP(AF245,'P1'!$B:$AP,41,FALSE),"")</f>
        <v/>
      </c>
      <c r="AG246" s="419" t="str">
        <f>IFERROR(VLOOKUP(AG245,'P1'!$B:$AP,41,FALSE),"")</f>
        <v/>
      </c>
      <c r="AH246" s="419" t="str">
        <f>IFERROR(VLOOKUP(AH245,'P1'!$B:$AP,41,FALSE),"")</f>
        <v/>
      </c>
      <c r="AI246" s="419" t="str">
        <f>IFERROR(VLOOKUP(AI245,'P1'!$B:$AP,41,FALSE),"")</f>
        <v/>
      </c>
      <c r="AJ246" s="419" t="str">
        <f>IFERROR(VLOOKUP(AJ245,'P1'!$B:$AP,41,FALSE),"")</f>
        <v/>
      </c>
      <c r="AK246" s="419" t="str">
        <f>IFERROR(VLOOKUP(AK245,'P1'!$B:$AP,41,FALSE),"")</f>
        <v/>
      </c>
      <c r="AL246" s="419" t="str">
        <f>IFERROR(VLOOKUP(AL245,'P1'!$B:$AP,41,FALSE),"")</f>
        <v/>
      </c>
      <c r="AM246" s="419" t="str">
        <f>IFERROR(VLOOKUP(AM245,'P1'!$B:$AP,41,FALSE),"")</f>
        <v/>
      </c>
      <c r="AN246" s="643"/>
      <c r="AO246" s="621"/>
      <c r="AP246" s="647"/>
      <c r="AQ246" s="648"/>
      <c r="AR246" s="621"/>
      <c r="AS246" s="621"/>
      <c r="AT246" s="623"/>
      <c r="AU246" s="417" t="str">
        <f t="shared" ref="AU246" si="288">IFERROR(IF($D245="□",($AO245/$AK$6),($AO245/$AK$8)),"")</f>
        <v/>
      </c>
      <c r="AV246" s="417" t="str">
        <f t="shared" ref="AV246" si="289">IFERROR(IF($D245="□",($AN245/$AO$6),($AN245/$AO$8)),"")</f>
        <v/>
      </c>
      <c r="AX246" s="417" t="s">
        <v>623</v>
      </c>
      <c r="AY246" s="417" t="s">
        <v>623</v>
      </c>
    </row>
    <row r="247" spans="1:51" s="393" customFormat="1" ht="12" customHeight="1">
      <c r="A247" s="626"/>
      <c r="B247" s="629"/>
      <c r="C247" s="632"/>
      <c r="D247" s="635"/>
      <c r="E247" s="414"/>
      <c r="F247" s="640"/>
      <c r="G247" s="641"/>
      <c r="H247" s="418" t="s">
        <v>470</v>
      </c>
      <c r="I247" s="419" t="str">
        <f>IFERROR(VLOOKUP(I245,'P1'!$B:$AP,31,FALSE),"")</f>
        <v/>
      </c>
      <c r="J247" s="419" t="str">
        <f>IFERROR(VLOOKUP(J245,'P1'!$B:$AP,31,FALSE),"")</f>
        <v/>
      </c>
      <c r="K247" s="419" t="str">
        <f>IFERROR(VLOOKUP(K245,'P1'!$B:$AP,31,FALSE),"")</f>
        <v/>
      </c>
      <c r="L247" s="419" t="str">
        <f>IFERROR(VLOOKUP(L245,'P1'!$B:$AP,31,FALSE),"")</f>
        <v/>
      </c>
      <c r="M247" s="419" t="str">
        <f>IFERROR(VLOOKUP(M245,'P1'!$B:$AP,31,FALSE),"")</f>
        <v/>
      </c>
      <c r="N247" s="419" t="str">
        <f>IFERROR(VLOOKUP(N245,'P1'!$B:$AP,31,FALSE),"")</f>
        <v/>
      </c>
      <c r="O247" s="419" t="str">
        <f>IFERROR(VLOOKUP(O245,'P1'!$B:$AP,31,FALSE),"")</f>
        <v/>
      </c>
      <c r="P247" s="419" t="str">
        <f>IFERROR(VLOOKUP(P245,'P1'!$B:$AP,31,FALSE),"")</f>
        <v/>
      </c>
      <c r="Q247" s="419" t="str">
        <f>IFERROR(VLOOKUP(Q245,'P1'!$B:$AP,31,FALSE),"")</f>
        <v/>
      </c>
      <c r="R247" s="419" t="str">
        <f>IFERROR(VLOOKUP(R245,'P1'!$B:$AP,31,FALSE),"")</f>
        <v/>
      </c>
      <c r="S247" s="419" t="str">
        <f>IFERROR(VLOOKUP(S245,'P1'!$B:$AP,31,FALSE),"")</f>
        <v/>
      </c>
      <c r="T247" s="419" t="str">
        <f>IFERROR(VLOOKUP(T245,'P1'!$B:$AP,31,FALSE),"")</f>
        <v/>
      </c>
      <c r="U247" s="419" t="str">
        <f>IFERROR(VLOOKUP(U245,'P1'!$B:$AP,31,FALSE),"")</f>
        <v/>
      </c>
      <c r="V247" s="419" t="str">
        <f>IFERROR(VLOOKUP(V245,'P1'!$B:$AP,31,FALSE),"")</f>
        <v/>
      </c>
      <c r="W247" s="419" t="str">
        <f>IFERROR(VLOOKUP(W245,'P1'!$B:$AP,31,FALSE),"")</f>
        <v/>
      </c>
      <c r="X247" s="419" t="str">
        <f>IFERROR(VLOOKUP(X245,'P1'!$B:$AP,31,FALSE),"")</f>
        <v/>
      </c>
      <c r="Y247" s="419" t="str">
        <f>IFERROR(VLOOKUP(Y245,'P1'!$B:$AP,31,FALSE),"")</f>
        <v/>
      </c>
      <c r="Z247" s="419" t="str">
        <f>IFERROR(VLOOKUP(Z245,'P1'!$B:$AP,31,FALSE),"")</f>
        <v/>
      </c>
      <c r="AA247" s="419" t="str">
        <f>IFERROR(VLOOKUP(AA245,'P1'!$B:$AP,31,FALSE),"")</f>
        <v/>
      </c>
      <c r="AB247" s="419" t="str">
        <f>IFERROR(VLOOKUP(AB245,'P1'!$B:$AP,31,FALSE),"")</f>
        <v/>
      </c>
      <c r="AC247" s="419" t="str">
        <f>IFERROR(VLOOKUP(AC245,'P1'!$B:$AP,31,FALSE),"")</f>
        <v/>
      </c>
      <c r="AD247" s="419" t="str">
        <f>IFERROR(VLOOKUP(AD245,'P1'!$B:$AP,31,FALSE),"")</f>
        <v/>
      </c>
      <c r="AE247" s="419" t="str">
        <f>IFERROR(VLOOKUP(AE245,'P1'!$B:$AP,31,FALSE),"")</f>
        <v/>
      </c>
      <c r="AF247" s="419" t="str">
        <f>IFERROR(VLOOKUP(AF245,'P1'!$B:$AP,31,FALSE),"")</f>
        <v/>
      </c>
      <c r="AG247" s="419" t="str">
        <f>IFERROR(VLOOKUP(AG245,'P1'!$B:$AP,31,FALSE),"")</f>
        <v/>
      </c>
      <c r="AH247" s="419" t="str">
        <f>IFERROR(VLOOKUP(AH245,'P1'!$B:$AP,31,FALSE),"")</f>
        <v/>
      </c>
      <c r="AI247" s="419" t="str">
        <f>IFERROR(VLOOKUP(AI245,'P1'!$B:$AP,31,FALSE),"")</f>
        <v/>
      </c>
      <c r="AJ247" s="419" t="str">
        <f>IFERROR(VLOOKUP(AJ245,'P1'!$B:$AP,31,FALSE),"")</f>
        <v/>
      </c>
      <c r="AK247" s="419" t="str">
        <f>IFERROR(VLOOKUP(AK245,'P1'!$B:$AP,31,FALSE),"")</f>
        <v/>
      </c>
      <c r="AL247" s="419" t="str">
        <f>IFERROR(VLOOKUP(AL245,'P1'!$B:$AP,31,FALSE),"")</f>
        <v/>
      </c>
      <c r="AM247" s="419" t="str">
        <f>IFERROR(VLOOKUP(AM245,'P1'!$B:$AP,31,FALSE),"")</f>
        <v/>
      </c>
      <c r="AN247" s="644"/>
      <c r="AO247" s="622"/>
      <c r="AP247" s="649"/>
      <c r="AQ247" s="650"/>
      <c r="AR247" s="622"/>
      <c r="AS247" s="622"/>
      <c r="AT247" s="623"/>
      <c r="AU247" s="420"/>
      <c r="AV247" s="420"/>
      <c r="AX247" s="420"/>
      <c r="AY247" s="420"/>
    </row>
    <row r="248" spans="1:51" s="393" customFormat="1" ht="12" customHeight="1">
      <c r="A248" s="624">
        <v>76</v>
      </c>
      <c r="B248" s="627"/>
      <c r="C248" s="630"/>
      <c r="D248" s="633" t="s">
        <v>463</v>
      </c>
      <c r="E248" s="410"/>
      <c r="F248" s="636"/>
      <c r="G248" s="637"/>
      <c r="H248" s="411" t="s">
        <v>464</v>
      </c>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642">
        <f t="shared" ref="AN248" si="290">IF(LEFT($AN$1,6)="共同生活援助",SUM(I249:AM249),SUM(I249:AM250))</f>
        <v>0</v>
      </c>
      <c r="AO248" s="620">
        <f>IF($AN$3="４週",AN248/4,AN248/(DAY(EOMONTH($I$21,0))/7))</f>
        <v>0</v>
      </c>
      <c r="AP248" s="645"/>
      <c r="AQ248" s="646"/>
      <c r="AR248" s="620" t="str">
        <f t="shared" ref="AR248" si="291">IF($AN$3="４週",AU249,AV249)</f>
        <v/>
      </c>
      <c r="AS248" s="620"/>
      <c r="AT248" s="623"/>
      <c r="AU248" s="413" t="s">
        <v>465</v>
      </c>
      <c r="AV248" s="413" t="s">
        <v>466</v>
      </c>
      <c r="AX248" s="413" t="s">
        <v>467</v>
      </c>
      <c r="AY248" s="413" t="s">
        <v>468</v>
      </c>
    </row>
    <row r="249" spans="1:51" s="393" customFormat="1" ht="12" customHeight="1">
      <c r="A249" s="625"/>
      <c r="B249" s="628"/>
      <c r="C249" s="631"/>
      <c r="D249" s="634"/>
      <c r="E249" s="414"/>
      <c r="F249" s="638"/>
      <c r="G249" s="639"/>
      <c r="H249" s="415" t="s">
        <v>469</v>
      </c>
      <c r="I249" s="419" t="str">
        <f>IFERROR(VLOOKUP(I248,'P1'!$B:$AP,41,FALSE),"")</f>
        <v/>
      </c>
      <c r="J249" s="419" t="str">
        <f>IFERROR(VLOOKUP(J248,'P1'!$B:$AP,41,FALSE),"")</f>
        <v/>
      </c>
      <c r="K249" s="419" t="str">
        <f>IFERROR(VLOOKUP(K248,'P1'!$B:$AP,41,FALSE),"")</f>
        <v/>
      </c>
      <c r="L249" s="419" t="str">
        <f>IFERROR(VLOOKUP(L248,'P1'!$B:$AP,41,FALSE),"")</f>
        <v/>
      </c>
      <c r="M249" s="419" t="str">
        <f>IFERROR(VLOOKUP(M248,'P1'!$B:$AP,41,FALSE),"")</f>
        <v/>
      </c>
      <c r="N249" s="419" t="str">
        <f>IFERROR(VLOOKUP(N248,'P1'!$B:$AP,41,FALSE),"")</f>
        <v/>
      </c>
      <c r="O249" s="419" t="str">
        <f>IFERROR(VLOOKUP(O248,'P1'!$B:$AP,41,FALSE),"")</f>
        <v/>
      </c>
      <c r="P249" s="419" t="str">
        <f>IFERROR(VLOOKUP(P248,'P1'!$B:$AP,41,FALSE),"")</f>
        <v/>
      </c>
      <c r="Q249" s="419" t="str">
        <f>IFERROR(VLOOKUP(Q248,'P1'!$B:$AP,41,FALSE),"")</f>
        <v/>
      </c>
      <c r="R249" s="419" t="str">
        <f>IFERROR(VLOOKUP(R248,'P1'!$B:$AP,41,FALSE),"")</f>
        <v/>
      </c>
      <c r="S249" s="419" t="str">
        <f>IFERROR(VLOOKUP(S248,'P1'!$B:$AP,41,FALSE),"")</f>
        <v/>
      </c>
      <c r="T249" s="419" t="str">
        <f>IFERROR(VLOOKUP(T248,'P1'!$B:$AP,41,FALSE),"")</f>
        <v/>
      </c>
      <c r="U249" s="419" t="str">
        <f>IFERROR(VLOOKUP(U248,'P1'!$B:$AP,41,FALSE),"")</f>
        <v/>
      </c>
      <c r="V249" s="419" t="str">
        <f>IFERROR(VLOOKUP(V248,'P1'!$B:$AP,41,FALSE),"")</f>
        <v/>
      </c>
      <c r="W249" s="419" t="str">
        <f>IFERROR(VLOOKUP(W248,'P1'!$B:$AP,41,FALSE),"")</f>
        <v/>
      </c>
      <c r="X249" s="419" t="str">
        <f>IFERROR(VLOOKUP(X248,'P1'!$B:$AP,41,FALSE),"")</f>
        <v/>
      </c>
      <c r="Y249" s="419" t="str">
        <f>IFERROR(VLOOKUP(Y248,'P1'!$B:$AP,41,FALSE),"")</f>
        <v/>
      </c>
      <c r="Z249" s="419" t="str">
        <f>IFERROR(VLOOKUP(Z248,'P1'!$B:$AP,41,FALSE),"")</f>
        <v/>
      </c>
      <c r="AA249" s="419" t="str">
        <f>IFERROR(VLOOKUP(AA248,'P1'!$B:$AP,41,FALSE),"")</f>
        <v/>
      </c>
      <c r="AB249" s="419" t="str">
        <f>IFERROR(VLOOKUP(AB248,'P1'!$B:$AP,41,FALSE),"")</f>
        <v/>
      </c>
      <c r="AC249" s="419" t="str">
        <f>IFERROR(VLOOKUP(AC248,'P1'!$B:$AP,41,FALSE),"")</f>
        <v/>
      </c>
      <c r="AD249" s="419" t="str">
        <f>IFERROR(VLOOKUP(AD248,'P1'!$B:$AP,41,FALSE),"")</f>
        <v/>
      </c>
      <c r="AE249" s="419" t="str">
        <f>IFERROR(VLOOKUP(AE248,'P1'!$B:$AP,41,FALSE),"")</f>
        <v/>
      </c>
      <c r="AF249" s="419" t="str">
        <f>IFERROR(VLOOKUP(AF248,'P1'!$B:$AP,41,FALSE),"")</f>
        <v/>
      </c>
      <c r="AG249" s="419" t="str">
        <f>IFERROR(VLOOKUP(AG248,'P1'!$B:$AP,41,FALSE),"")</f>
        <v/>
      </c>
      <c r="AH249" s="419" t="str">
        <f>IFERROR(VLOOKUP(AH248,'P1'!$B:$AP,41,FALSE),"")</f>
        <v/>
      </c>
      <c r="AI249" s="419" t="str">
        <f>IFERROR(VLOOKUP(AI248,'P1'!$B:$AP,41,FALSE),"")</f>
        <v/>
      </c>
      <c r="AJ249" s="419" t="str">
        <f>IFERROR(VLOOKUP(AJ248,'P1'!$B:$AP,41,FALSE),"")</f>
        <v/>
      </c>
      <c r="AK249" s="419" t="str">
        <f>IFERROR(VLOOKUP(AK248,'P1'!$B:$AP,41,FALSE),"")</f>
        <v/>
      </c>
      <c r="AL249" s="419" t="str">
        <f>IFERROR(VLOOKUP(AL248,'P1'!$B:$AP,41,FALSE),"")</f>
        <v/>
      </c>
      <c r="AM249" s="419" t="str">
        <f>IFERROR(VLOOKUP(AM248,'P1'!$B:$AP,41,FALSE),"")</f>
        <v/>
      </c>
      <c r="AN249" s="643"/>
      <c r="AO249" s="621"/>
      <c r="AP249" s="647"/>
      <c r="AQ249" s="648"/>
      <c r="AR249" s="621"/>
      <c r="AS249" s="621"/>
      <c r="AT249" s="623"/>
      <c r="AU249" s="417" t="str">
        <f t="shared" ref="AU249" si="292">IFERROR(IF($D248="□",($AO248/$AK$6),($AO248/$AK$8)),"")</f>
        <v/>
      </c>
      <c r="AV249" s="417" t="str">
        <f t="shared" ref="AV249" si="293">IFERROR(IF($D248="□",($AN248/$AO$6),($AN248/$AO$8)),"")</f>
        <v/>
      </c>
      <c r="AX249" s="417" t="s">
        <v>623</v>
      </c>
      <c r="AY249" s="417" t="s">
        <v>623</v>
      </c>
    </row>
    <row r="250" spans="1:51" s="393" customFormat="1" ht="12" customHeight="1">
      <c r="A250" s="626"/>
      <c r="B250" s="629"/>
      <c r="C250" s="632"/>
      <c r="D250" s="635"/>
      <c r="E250" s="414"/>
      <c r="F250" s="640"/>
      <c r="G250" s="641"/>
      <c r="H250" s="418" t="s">
        <v>470</v>
      </c>
      <c r="I250" s="419" t="str">
        <f>IFERROR(VLOOKUP(I248,'P1'!$B:$AP,31,FALSE),"")</f>
        <v/>
      </c>
      <c r="J250" s="419" t="str">
        <f>IFERROR(VLOOKUP(J248,'P1'!$B:$AP,31,FALSE),"")</f>
        <v/>
      </c>
      <c r="K250" s="419" t="str">
        <f>IFERROR(VLOOKUP(K248,'P1'!$B:$AP,31,FALSE),"")</f>
        <v/>
      </c>
      <c r="L250" s="419" t="str">
        <f>IFERROR(VLOOKUP(L248,'P1'!$B:$AP,31,FALSE),"")</f>
        <v/>
      </c>
      <c r="M250" s="419" t="str">
        <f>IFERROR(VLOOKUP(M248,'P1'!$B:$AP,31,FALSE),"")</f>
        <v/>
      </c>
      <c r="N250" s="419" t="str">
        <f>IFERROR(VLOOKUP(N248,'P1'!$B:$AP,31,FALSE),"")</f>
        <v/>
      </c>
      <c r="O250" s="419" t="str">
        <f>IFERROR(VLOOKUP(O248,'P1'!$B:$AP,31,FALSE),"")</f>
        <v/>
      </c>
      <c r="P250" s="419" t="str">
        <f>IFERROR(VLOOKUP(P248,'P1'!$B:$AP,31,FALSE),"")</f>
        <v/>
      </c>
      <c r="Q250" s="419" t="str">
        <f>IFERROR(VLOOKUP(Q248,'P1'!$B:$AP,31,FALSE),"")</f>
        <v/>
      </c>
      <c r="R250" s="419" t="str">
        <f>IFERROR(VLOOKUP(R248,'P1'!$B:$AP,31,FALSE),"")</f>
        <v/>
      </c>
      <c r="S250" s="419" t="str">
        <f>IFERROR(VLOOKUP(S248,'P1'!$B:$AP,31,FALSE),"")</f>
        <v/>
      </c>
      <c r="T250" s="419" t="str">
        <f>IFERROR(VLOOKUP(T248,'P1'!$B:$AP,31,FALSE),"")</f>
        <v/>
      </c>
      <c r="U250" s="419" t="str">
        <f>IFERROR(VLOOKUP(U248,'P1'!$B:$AP,31,FALSE),"")</f>
        <v/>
      </c>
      <c r="V250" s="419" t="str">
        <f>IFERROR(VLOOKUP(V248,'P1'!$B:$AP,31,FALSE),"")</f>
        <v/>
      </c>
      <c r="W250" s="419" t="str">
        <f>IFERROR(VLOOKUP(W248,'P1'!$B:$AP,31,FALSE),"")</f>
        <v/>
      </c>
      <c r="X250" s="419" t="str">
        <f>IFERROR(VLOOKUP(X248,'P1'!$B:$AP,31,FALSE),"")</f>
        <v/>
      </c>
      <c r="Y250" s="419" t="str">
        <f>IFERROR(VLOOKUP(Y248,'P1'!$B:$AP,31,FALSE),"")</f>
        <v/>
      </c>
      <c r="Z250" s="419" t="str">
        <f>IFERROR(VLOOKUP(Z248,'P1'!$B:$AP,31,FALSE),"")</f>
        <v/>
      </c>
      <c r="AA250" s="419" t="str">
        <f>IFERROR(VLOOKUP(AA248,'P1'!$B:$AP,31,FALSE),"")</f>
        <v/>
      </c>
      <c r="AB250" s="419" t="str">
        <f>IFERROR(VLOOKUP(AB248,'P1'!$B:$AP,31,FALSE),"")</f>
        <v/>
      </c>
      <c r="AC250" s="419" t="str">
        <f>IFERROR(VLOOKUP(AC248,'P1'!$B:$AP,31,FALSE),"")</f>
        <v/>
      </c>
      <c r="AD250" s="419" t="str">
        <f>IFERROR(VLOOKUP(AD248,'P1'!$B:$AP,31,FALSE),"")</f>
        <v/>
      </c>
      <c r="AE250" s="419" t="str">
        <f>IFERROR(VLOOKUP(AE248,'P1'!$B:$AP,31,FALSE),"")</f>
        <v/>
      </c>
      <c r="AF250" s="419" t="str">
        <f>IFERROR(VLOOKUP(AF248,'P1'!$B:$AP,31,FALSE),"")</f>
        <v/>
      </c>
      <c r="AG250" s="419" t="str">
        <f>IFERROR(VLOOKUP(AG248,'P1'!$B:$AP,31,FALSE),"")</f>
        <v/>
      </c>
      <c r="AH250" s="419" t="str">
        <f>IFERROR(VLOOKUP(AH248,'P1'!$B:$AP,31,FALSE),"")</f>
        <v/>
      </c>
      <c r="AI250" s="419" t="str">
        <f>IFERROR(VLOOKUP(AI248,'P1'!$B:$AP,31,FALSE),"")</f>
        <v/>
      </c>
      <c r="AJ250" s="419" t="str">
        <f>IFERROR(VLOOKUP(AJ248,'P1'!$B:$AP,31,FALSE),"")</f>
        <v/>
      </c>
      <c r="AK250" s="419" t="str">
        <f>IFERROR(VLOOKUP(AK248,'P1'!$B:$AP,31,FALSE),"")</f>
        <v/>
      </c>
      <c r="AL250" s="419" t="str">
        <f>IFERROR(VLOOKUP(AL248,'P1'!$B:$AP,31,FALSE),"")</f>
        <v/>
      </c>
      <c r="AM250" s="419" t="str">
        <f>IFERROR(VLOOKUP(AM248,'P1'!$B:$AP,31,FALSE),"")</f>
        <v/>
      </c>
      <c r="AN250" s="644"/>
      <c r="AO250" s="622"/>
      <c r="AP250" s="649"/>
      <c r="AQ250" s="650"/>
      <c r="AR250" s="622"/>
      <c r="AS250" s="622"/>
      <c r="AT250" s="623"/>
      <c r="AU250" s="420"/>
      <c r="AV250" s="420"/>
      <c r="AX250" s="420"/>
      <c r="AY250" s="420"/>
    </row>
    <row r="251" spans="1:51" s="393" customFormat="1" ht="12" customHeight="1">
      <c r="A251" s="624">
        <v>77</v>
      </c>
      <c r="B251" s="627"/>
      <c r="C251" s="630"/>
      <c r="D251" s="633" t="s">
        <v>463</v>
      </c>
      <c r="E251" s="410"/>
      <c r="F251" s="636"/>
      <c r="G251" s="637"/>
      <c r="H251" s="411" t="s">
        <v>464</v>
      </c>
      <c r="I251" s="412"/>
      <c r="J251" s="412"/>
      <c r="K251" s="412"/>
      <c r="L251" s="412"/>
      <c r="M251" s="412"/>
      <c r="N251" s="412"/>
      <c r="O251" s="412"/>
      <c r="P251" s="412"/>
      <c r="Q251" s="412"/>
      <c r="R251" s="412"/>
      <c r="S251" s="412"/>
      <c r="T251" s="412"/>
      <c r="U251" s="412"/>
      <c r="V251" s="412"/>
      <c r="W251" s="412"/>
      <c r="X251" s="412"/>
      <c r="Y251" s="412"/>
      <c r="Z251" s="412"/>
      <c r="AA251" s="412"/>
      <c r="AB251" s="412"/>
      <c r="AC251" s="412"/>
      <c r="AD251" s="412"/>
      <c r="AE251" s="412"/>
      <c r="AF251" s="412"/>
      <c r="AG251" s="412"/>
      <c r="AH251" s="412"/>
      <c r="AI251" s="412"/>
      <c r="AJ251" s="412"/>
      <c r="AK251" s="412"/>
      <c r="AL251" s="412"/>
      <c r="AM251" s="412"/>
      <c r="AN251" s="642">
        <f t="shared" ref="AN251" si="294">IF(LEFT($AN$1,6)="共同生活援助",SUM(I252:AM252),SUM(I252:AM253))</f>
        <v>0</v>
      </c>
      <c r="AO251" s="620">
        <f>IF($AN$3="４週",AN251/4,AN251/(DAY(EOMONTH($I$21,0))/7))</f>
        <v>0</v>
      </c>
      <c r="AP251" s="645"/>
      <c r="AQ251" s="646"/>
      <c r="AR251" s="620" t="str">
        <f t="shared" ref="AR251" si="295">IF($AN$3="４週",AU252,AV252)</f>
        <v/>
      </c>
      <c r="AS251" s="620"/>
      <c r="AT251" s="623"/>
      <c r="AU251" s="413" t="s">
        <v>465</v>
      </c>
      <c r="AV251" s="413" t="s">
        <v>466</v>
      </c>
      <c r="AX251" s="413" t="s">
        <v>467</v>
      </c>
      <c r="AY251" s="413" t="s">
        <v>468</v>
      </c>
    </row>
    <row r="252" spans="1:51" s="393" customFormat="1" ht="12" customHeight="1">
      <c r="A252" s="625"/>
      <c r="B252" s="628"/>
      <c r="C252" s="631"/>
      <c r="D252" s="634"/>
      <c r="E252" s="414"/>
      <c r="F252" s="638"/>
      <c r="G252" s="639"/>
      <c r="H252" s="415" t="s">
        <v>469</v>
      </c>
      <c r="I252" s="419" t="str">
        <f>IFERROR(VLOOKUP(I251,'P1'!$B:$AP,41,FALSE),"")</f>
        <v/>
      </c>
      <c r="J252" s="419" t="str">
        <f>IFERROR(VLOOKUP(J251,'P1'!$B:$AP,41,FALSE),"")</f>
        <v/>
      </c>
      <c r="K252" s="419" t="str">
        <f>IFERROR(VLOOKUP(K251,'P1'!$B:$AP,41,FALSE),"")</f>
        <v/>
      </c>
      <c r="L252" s="419" t="str">
        <f>IFERROR(VLOOKUP(L251,'P1'!$B:$AP,41,FALSE),"")</f>
        <v/>
      </c>
      <c r="M252" s="419" t="str">
        <f>IFERROR(VLOOKUP(M251,'P1'!$B:$AP,41,FALSE),"")</f>
        <v/>
      </c>
      <c r="N252" s="419" t="str">
        <f>IFERROR(VLOOKUP(N251,'P1'!$B:$AP,41,FALSE),"")</f>
        <v/>
      </c>
      <c r="O252" s="419" t="str">
        <f>IFERROR(VLOOKUP(O251,'P1'!$B:$AP,41,FALSE),"")</f>
        <v/>
      </c>
      <c r="P252" s="419" t="str">
        <f>IFERROR(VLOOKUP(P251,'P1'!$B:$AP,41,FALSE),"")</f>
        <v/>
      </c>
      <c r="Q252" s="419" t="str">
        <f>IFERROR(VLOOKUP(Q251,'P1'!$B:$AP,41,FALSE),"")</f>
        <v/>
      </c>
      <c r="R252" s="419" t="str">
        <f>IFERROR(VLOOKUP(R251,'P1'!$B:$AP,41,FALSE),"")</f>
        <v/>
      </c>
      <c r="S252" s="419" t="str">
        <f>IFERROR(VLOOKUP(S251,'P1'!$B:$AP,41,FALSE),"")</f>
        <v/>
      </c>
      <c r="T252" s="419" t="str">
        <f>IFERROR(VLOOKUP(T251,'P1'!$B:$AP,41,FALSE),"")</f>
        <v/>
      </c>
      <c r="U252" s="419" t="str">
        <f>IFERROR(VLOOKUP(U251,'P1'!$B:$AP,41,FALSE),"")</f>
        <v/>
      </c>
      <c r="V252" s="419" t="str">
        <f>IFERROR(VLOOKUP(V251,'P1'!$B:$AP,41,FALSE),"")</f>
        <v/>
      </c>
      <c r="W252" s="419" t="str">
        <f>IFERROR(VLOOKUP(W251,'P1'!$B:$AP,41,FALSE),"")</f>
        <v/>
      </c>
      <c r="X252" s="419" t="str">
        <f>IFERROR(VLOOKUP(X251,'P1'!$B:$AP,41,FALSE),"")</f>
        <v/>
      </c>
      <c r="Y252" s="419" t="str">
        <f>IFERROR(VLOOKUP(Y251,'P1'!$B:$AP,41,FALSE),"")</f>
        <v/>
      </c>
      <c r="Z252" s="419" t="str">
        <f>IFERROR(VLOOKUP(Z251,'P1'!$B:$AP,41,FALSE),"")</f>
        <v/>
      </c>
      <c r="AA252" s="419" t="str">
        <f>IFERROR(VLOOKUP(AA251,'P1'!$B:$AP,41,FALSE),"")</f>
        <v/>
      </c>
      <c r="AB252" s="419" t="str">
        <f>IFERROR(VLOOKUP(AB251,'P1'!$B:$AP,41,FALSE),"")</f>
        <v/>
      </c>
      <c r="AC252" s="419" t="str">
        <f>IFERROR(VLOOKUP(AC251,'P1'!$B:$AP,41,FALSE),"")</f>
        <v/>
      </c>
      <c r="AD252" s="419" t="str">
        <f>IFERROR(VLOOKUP(AD251,'P1'!$B:$AP,41,FALSE),"")</f>
        <v/>
      </c>
      <c r="AE252" s="419" t="str">
        <f>IFERROR(VLOOKUP(AE251,'P1'!$B:$AP,41,FALSE),"")</f>
        <v/>
      </c>
      <c r="AF252" s="419" t="str">
        <f>IFERROR(VLOOKUP(AF251,'P1'!$B:$AP,41,FALSE),"")</f>
        <v/>
      </c>
      <c r="AG252" s="419" t="str">
        <f>IFERROR(VLOOKUP(AG251,'P1'!$B:$AP,41,FALSE),"")</f>
        <v/>
      </c>
      <c r="AH252" s="419" t="str">
        <f>IFERROR(VLOOKUP(AH251,'P1'!$B:$AP,41,FALSE),"")</f>
        <v/>
      </c>
      <c r="AI252" s="419" t="str">
        <f>IFERROR(VLOOKUP(AI251,'P1'!$B:$AP,41,FALSE),"")</f>
        <v/>
      </c>
      <c r="AJ252" s="419" t="str">
        <f>IFERROR(VLOOKUP(AJ251,'P1'!$B:$AP,41,FALSE),"")</f>
        <v/>
      </c>
      <c r="AK252" s="419" t="str">
        <f>IFERROR(VLOOKUP(AK251,'P1'!$B:$AP,41,FALSE),"")</f>
        <v/>
      </c>
      <c r="AL252" s="419" t="str">
        <f>IFERROR(VLOOKUP(AL251,'P1'!$B:$AP,41,FALSE),"")</f>
        <v/>
      </c>
      <c r="AM252" s="419" t="str">
        <f>IFERROR(VLOOKUP(AM251,'P1'!$B:$AP,41,FALSE),"")</f>
        <v/>
      </c>
      <c r="AN252" s="643"/>
      <c r="AO252" s="621"/>
      <c r="AP252" s="647"/>
      <c r="AQ252" s="648"/>
      <c r="AR252" s="621"/>
      <c r="AS252" s="621"/>
      <c r="AT252" s="623"/>
      <c r="AU252" s="417" t="str">
        <f t="shared" ref="AU252" si="296">IFERROR(IF($D251="□",($AO251/$AK$6),($AO251/$AK$8)),"")</f>
        <v/>
      </c>
      <c r="AV252" s="417" t="str">
        <f t="shared" ref="AV252" si="297">IFERROR(IF($D251="□",($AN251/$AO$6),($AN251/$AO$8)),"")</f>
        <v/>
      </c>
      <c r="AX252" s="417" t="s">
        <v>623</v>
      </c>
      <c r="AY252" s="417" t="s">
        <v>623</v>
      </c>
    </row>
    <row r="253" spans="1:51" s="393" customFormat="1" ht="12" customHeight="1">
      <c r="A253" s="626"/>
      <c r="B253" s="629"/>
      <c r="C253" s="632"/>
      <c r="D253" s="635"/>
      <c r="E253" s="414"/>
      <c r="F253" s="640"/>
      <c r="G253" s="641"/>
      <c r="H253" s="418" t="s">
        <v>470</v>
      </c>
      <c r="I253" s="419" t="str">
        <f>IFERROR(VLOOKUP(I251,'P1'!$B:$AP,31,FALSE),"")</f>
        <v/>
      </c>
      <c r="J253" s="419" t="str">
        <f>IFERROR(VLOOKUP(J251,'P1'!$B:$AP,31,FALSE),"")</f>
        <v/>
      </c>
      <c r="K253" s="419" t="str">
        <f>IFERROR(VLOOKUP(K251,'P1'!$B:$AP,31,FALSE),"")</f>
        <v/>
      </c>
      <c r="L253" s="419" t="str">
        <f>IFERROR(VLOOKUP(L251,'P1'!$B:$AP,31,FALSE),"")</f>
        <v/>
      </c>
      <c r="M253" s="419" t="str">
        <f>IFERROR(VLOOKUP(M251,'P1'!$B:$AP,31,FALSE),"")</f>
        <v/>
      </c>
      <c r="N253" s="419" t="str">
        <f>IFERROR(VLOOKUP(N251,'P1'!$B:$AP,31,FALSE),"")</f>
        <v/>
      </c>
      <c r="O253" s="419" t="str">
        <f>IFERROR(VLOOKUP(O251,'P1'!$B:$AP,31,FALSE),"")</f>
        <v/>
      </c>
      <c r="P253" s="419" t="str">
        <f>IFERROR(VLOOKUP(P251,'P1'!$B:$AP,31,FALSE),"")</f>
        <v/>
      </c>
      <c r="Q253" s="419" t="str">
        <f>IFERROR(VLOOKUP(Q251,'P1'!$B:$AP,31,FALSE),"")</f>
        <v/>
      </c>
      <c r="R253" s="419" t="str">
        <f>IFERROR(VLOOKUP(R251,'P1'!$B:$AP,31,FALSE),"")</f>
        <v/>
      </c>
      <c r="S253" s="419" t="str">
        <f>IFERROR(VLOOKUP(S251,'P1'!$B:$AP,31,FALSE),"")</f>
        <v/>
      </c>
      <c r="T253" s="419" t="str">
        <f>IFERROR(VLOOKUP(T251,'P1'!$B:$AP,31,FALSE),"")</f>
        <v/>
      </c>
      <c r="U253" s="419" t="str">
        <f>IFERROR(VLOOKUP(U251,'P1'!$B:$AP,31,FALSE),"")</f>
        <v/>
      </c>
      <c r="V253" s="419" t="str">
        <f>IFERROR(VLOOKUP(V251,'P1'!$B:$AP,31,FALSE),"")</f>
        <v/>
      </c>
      <c r="W253" s="419" t="str">
        <f>IFERROR(VLOOKUP(W251,'P1'!$B:$AP,31,FALSE),"")</f>
        <v/>
      </c>
      <c r="X253" s="419" t="str">
        <f>IFERROR(VLOOKUP(X251,'P1'!$B:$AP,31,FALSE),"")</f>
        <v/>
      </c>
      <c r="Y253" s="419" t="str">
        <f>IFERROR(VLOOKUP(Y251,'P1'!$B:$AP,31,FALSE),"")</f>
        <v/>
      </c>
      <c r="Z253" s="419" t="str">
        <f>IFERROR(VLOOKUP(Z251,'P1'!$B:$AP,31,FALSE),"")</f>
        <v/>
      </c>
      <c r="AA253" s="419" t="str">
        <f>IFERROR(VLOOKUP(AA251,'P1'!$B:$AP,31,FALSE),"")</f>
        <v/>
      </c>
      <c r="AB253" s="419" t="str">
        <f>IFERROR(VLOOKUP(AB251,'P1'!$B:$AP,31,FALSE),"")</f>
        <v/>
      </c>
      <c r="AC253" s="419" t="str">
        <f>IFERROR(VLOOKUP(AC251,'P1'!$B:$AP,31,FALSE),"")</f>
        <v/>
      </c>
      <c r="AD253" s="419" t="str">
        <f>IFERROR(VLOOKUP(AD251,'P1'!$B:$AP,31,FALSE),"")</f>
        <v/>
      </c>
      <c r="AE253" s="419" t="str">
        <f>IFERROR(VLOOKUP(AE251,'P1'!$B:$AP,31,FALSE),"")</f>
        <v/>
      </c>
      <c r="AF253" s="419" t="str">
        <f>IFERROR(VLOOKUP(AF251,'P1'!$B:$AP,31,FALSE),"")</f>
        <v/>
      </c>
      <c r="AG253" s="419" t="str">
        <f>IFERROR(VLOOKUP(AG251,'P1'!$B:$AP,31,FALSE),"")</f>
        <v/>
      </c>
      <c r="AH253" s="419" t="str">
        <f>IFERROR(VLOOKUP(AH251,'P1'!$B:$AP,31,FALSE),"")</f>
        <v/>
      </c>
      <c r="AI253" s="419" t="str">
        <f>IFERROR(VLOOKUP(AI251,'P1'!$B:$AP,31,FALSE),"")</f>
        <v/>
      </c>
      <c r="AJ253" s="419" t="str">
        <f>IFERROR(VLOOKUP(AJ251,'P1'!$B:$AP,31,FALSE),"")</f>
        <v/>
      </c>
      <c r="AK253" s="419" t="str">
        <f>IFERROR(VLOOKUP(AK251,'P1'!$B:$AP,31,FALSE),"")</f>
        <v/>
      </c>
      <c r="AL253" s="419" t="str">
        <f>IFERROR(VLOOKUP(AL251,'P1'!$B:$AP,31,FALSE),"")</f>
        <v/>
      </c>
      <c r="AM253" s="419" t="str">
        <f>IFERROR(VLOOKUP(AM251,'P1'!$B:$AP,31,FALSE),"")</f>
        <v/>
      </c>
      <c r="AN253" s="644"/>
      <c r="AO253" s="622"/>
      <c r="AP253" s="649"/>
      <c r="AQ253" s="650"/>
      <c r="AR253" s="622"/>
      <c r="AS253" s="622"/>
      <c r="AT253" s="623"/>
      <c r="AU253" s="420"/>
      <c r="AV253" s="420"/>
      <c r="AX253" s="420"/>
      <c r="AY253" s="420"/>
    </row>
    <row r="254" spans="1:51" s="393" customFormat="1" ht="12" customHeight="1">
      <c r="A254" s="624">
        <v>78</v>
      </c>
      <c r="B254" s="627"/>
      <c r="C254" s="630"/>
      <c r="D254" s="633" t="s">
        <v>463</v>
      </c>
      <c r="E254" s="410"/>
      <c r="F254" s="636"/>
      <c r="G254" s="637"/>
      <c r="H254" s="411" t="s">
        <v>464</v>
      </c>
      <c r="I254" s="412"/>
      <c r="J254" s="412"/>
      <c r="K254" s="412"/>
      <c r="L254" s="412"/>
      <c r="M254" s="412"/>
      <c r="N254" s="412"/>
      <c r="O254" s="412"/>
      <c r="P254" s="412"/>
      <c r="Q254" s="412"/>
      <c r="R254" s="412"/>
      <c r="S254" s="412"/>
      <c r="T254" s="412"/>
      <c r="U254" s="412"/>
      <c r="V254" s="412"/>
      <c r="W254" s="412"/>
      <c r="X254" s="412"/>
      <c r="Y254" s="412"/>
      <c r="Z254" s="412"/>
      <c r="AA254" s="412"/>
      <c r="AB254" s="412"/>
      <c r="AC254" s="412"/>
      <c r="AD254" s="412"/>
      <c r="AE254" s="412"/>
      <c r="AF254" s="412"/>
      <c r="AG254" s="412"/>
      <c r="AH254" s="412"/>
      <c r="AI254" s="412"/>
      <c r="AJ254" s="412"/>
      <c r="AK254" s="412"/>
      <c r="AL254" s="412"/>
      <c r="AM254" s="412"/>
      <c r="AN254" s="642">
        <f t="shared" ref="AN254" si="298">IF(LEFT($AN$1,6)="共同生活援助",SUM(I255:AM255),SUM(I255:AM256))</f>
        <v>0</v>
      </c>
      <c r="AO254" s="620">
        <f>IF($AN$3="４週",AN254/4,AN254/(DAY(EOMONTH($I$21,0))/7))</f>
        <v>0</v>
      </c>
      <c r="AP254" s="645"/>
      <c r="AQ254" s="646"/>
      <c r="AR254" s="620" t="str">
        <f t="shared" ref="AR254" si="299">IF($AN$3="４週",AU255,AV255)</f>
        <v/>
      </c>
      <c r="AS254" s="620"/>
      <c r="AT254" s="623"/>
      <c r="AU254" s="413" t="s">
        <v>465</v>
      </c>
      <c r="AV254" s="413" t="s">
        <v>466</v>
      </c>
      <c r="AX254" s="413" t="s">
        <v>467</v>
      </c>
      <c r="AY254" s="413" t="s">
        <v>468</v>
      </c>
    </row>
    <row r="255" spans="1:51" s="393" customFormat="1" ht="12" customHeight="1">
      <c r="A255" s="625"/>
      <c r="B255" s="628"/>
      <c r="C255" s="631"/>
      <c r="D255" s="634"/>
      <c r="E255" s="414"/>
      <c r="F255" s="638"/>
      <c r="G255" s="639"/>
      <c r="H255" s="415" t="s">
        <v>469</v>
      </c>
      <c r="I255" s="419" t="str">
        <f>IFERROR(VLOOKUP(I254,'P1'!$B:$AP,41,FALSE),"")</f>
        <v/>
      </c>
      <c r="J255" s="419" t="str">
        <f>IFERROR(VLOOKUP(J254,'P1'!$B:$AP,41,FALSE),"")</f>
        <v/>
      </c>
      <c r="K255" s="419" t="str">
        <f>IFERROR(VLOOKUP(K254,'P1'!$B:$AP,41,FALSE),"")</f>
        <v/>
      </c>
      <c r="L255" s="419" t="str">
        <f>IFERROR(VLOOKUP(L254,'P1'!$B:$AP,41,FALSE),"")</f>
        <v/>
      </c>
      <c r="M255" s="419" t="str">
        <f>IFERROR(VLOOKUP(M254,'P1'!$B:$AP,41,FALSE),"")</f>
        <v/>
      </c>
      <c r="N255" s="419" t="str">
        <f>IFERROR(VLOOKUP(N254,'P1'!$B:$AP,41,FALSE),"")</f>
        <v/>
      </c>
      <c r="O255" s="419" t="str">
        <f>IFERROR(VLOOKUP(O254,'P1'!$B:$AP,41,FALSE),"")</f>
        <v/>
      </c>
      <c r="P255" s="419" t="str">
        <f>IFERROR(VLOOKUP(P254,'P1'!$B:$AP,41,FALSE),"")</f>
        <v/>
      </c>
      <c r="Q255" s="419" t="str">
        <f>IFERROR(VLOOKUP(Q254,'P1'!$B:$AP,41,FALSE),"")</f>
        <v/>
      </c>
      <c r="R255" s="419" t="str">
        <f>IFERROR(VLOOKUP(R254,'P1'!$B:$AP,41,FALSE),"")</f>
        <v/>
      </c>
      <c r="S255" s="419" t="str">
        <f>IFERROR(VLOOKUP(S254,'P1'!$B:$AP,41,FALSE),"")</f>
        <v/>
      </c>
      <c r="T255" s="419" t="str">
        <f>IFERROR(VLOOKUP(T254,'P1'!$B:$AP,41,FALSE),"")</f>
        <v/>
      </c>
      <c r="U255" s="419" t="str">
        <f>IFERROR(VLOOKUP(U254,'P1'!$B:$AP,41,FALSE),"")</f>
        <v/>
      </c>
      <c r="V255" s="419" t="str">
        <f>IFERROR(VLOOKUP(V254,'P1'!$B:$AP,41,FALSE),"")</f>
        <v/>
      </c>
      <c r="W255" s="419" t="str">
        <f>IFERROR(VLOOKUP(W254,'P1'!$B:$AP,41,FALSE),"")</f>
        <v/>
      </c>
      <c r="X255" s="419" t="str">
        <f>IFERROR(VLOOKUP(X254,'P1'!$B:$AP,41,FALSE),"")</f>
        <v/>
      </c>
      <c r="Y255" s="419" t="str">
        <f>IFERROR(VLOOKUP(Y254,'P1'!$B:$AP,41,FALSE),"")</f>
        <v/>
      </c>
      <c r="Z255" s="419" t="str">
        <f>IFERROR(VLOOKUP(Z254,'P1'!$B:$AP,41,FALSE),"")</f>
        <v/>
      </c>
      <c r="AA255" s="419" t="str">
        <f>IFERROR(VLOOKUP(AA254,'P1'!$B:$AP,41,FALSE),"")</f>
        <v/>
      </c>
      <c r="AB255" s="419" t="str">
        <f>IFERROR(VLOOKUP(AB254,'P1'!$B:$AP,41,FALSE),"")</f>
        <v/>
      </c>
      <c r="AC255" s="419" t="str">
        <f>IFERROR(VLOOKUP(AC254,'P1'!$B:$AP,41,FALSE),"")</f>
        <v/>
      </c>
      <c r="AD255" s="419" t="str">
        <f>IFERROR(VLOOKUP(AD254,'P1'!$B:$AP,41,FALSE),"")</f>
        <v/>
      </c>
      <c r="AE255" s="419" t="str">
        <f>IFERROR(VLOOKUP(AE254,'P1'!$B:$AP,41,FALSE),"")</f>
        <v/>
      </c>
      <c r="AF255" s="419" t="str">
        <f>IFERROR(VLOOKUP(AF254,'P1'!$B:$AP,41,FALSE),"")</f>
        <v/>
      </c>
      <c r="AG255" s="419" t="str">
        <f>IFERROR(VLOOKUP(AG254,'P1'!$B:$AP,41,FALSE),"")</f>
        <v/>
      </c>
      <c r="AH255" s="419" t="str">
        <f>IFERROR(VLOOKUP(AH254,'P1'!$B:$AP,41,FALSE),"")</f>
        <v/>
      </c>
      <c r="AI255" s="419" t="str">
        <f>IFERROR(VLOOKUP(AI254,'P1'!$B:$AP,41,FALSE),"")</f>
        <v/>
      </c>
      <c r="AJ255" s="419" t="str">
        <f>IFERROR(VLOOKUP(AJ254,'P1'!$B:$AP,41,FALSE),"")</f>
        <v/>
      </c>
      <c r="AK255" s="419" t="str">
        <f>IFERROR(VLOOKUP(AK254,'P1'!$B:$AP,41,FALSE),"")</f>
        <v/>
      </c>
      <c r="AL255" s="419" t="str">
        <f>IFERROR(VLOOKUP(AL254,'P1'!$B:$AP,41,FALSE),"")</f>
        <v/>
      </c>
      <c r="AM255" s="419" t="str">
        <f>IFERROR(VLOOKUP(AM254,'P1'!$B:$AP,41,FALSE),"")</f>
        <v/>
      </c>
      <c r="AN255" s="643"/>
      <c r="AO255" s="621"/>
      <c r="AP255" s="647"/>
      <c r="AQ255" s="648"/>
      <c r="AR255" s="621"/>
      <c r="AS255" s="621"/>
      <c r="AT255" s="623"/>
      <c r="AU255" s="417" t="str">
        <f t="shared" ref="AU255" si="300">IFERROR(IF($D254="□",($AO254/$AK$6),($AO254/$AK$8)),"")</f>
        <v/>
      </c>
      <c r="AV255" s="417" t="str">
        <f t="shared" ref="AV255" si="301">IFERROR(IF($D254="□",($AN254/$AO$6),($AN254/$AO$8)),"")</f>
        <v/>
      </c>
      <c r="AX255" s="417" t="s">
        <v>623</v>
      </c>
      <c r="AY255" s="417" t="s">
        <v>623</v>
      </c>
    </row>
    <row r="256" spans="1:51" s="393" customFormat="1" ht="12" customHeight="1">
      <c r="A256" s="626"/>
      <c r="B256" s="629"/>
      <c r="C256" s="632"/>
      <c r="D256" s="635"/>
      <c r="E256" s="414"/>
      <c r="F256" s="640"/>
      <c r="G256" s="641"/>
      <c r="H256" s="418" t="s">
        <v>470</v>
      </c>
      <c r="I256" s="419" t="str">
        <f>IFERROR(VLOOKUP(I254,'P1'!$B:$AP,31,FALSE),"")</f>
        <v/>
      </c>
      <c r="J256" s="419" t="str">
        <f>IFERROR(VLOOKUP(J254,'P1'!$B:$AP,31,FALSE),"")</f>
        <v/>
      </c>
      <c r="K256" s="419" t="str">
        <f>IFERROR(VLOOKUP(K254,'P1'!$B:$AP,31,FALSE),"")</f>
        <v/>
      </c>
      <c r="L256" s="419" t="str">
        <f>IFERROR(VLOOKUP(L254,'P1'!$B:$AP,31,FALSE),"")</f>
        <v/>
      </c>
      <c r="M256" s="419" t="str">
        <f>IFERROR(VLOOKUP(M254,'P1'!$B:$AP,31,FALSE),"")</f>
        <v/>
      </c>
      <c r="N256" s="419" t="str">
        <f>IFERROR(VLOOKUP(N254,'P1'!$B:$AP,31,FALSE),"")</f>
        <v/>
      </c>
      <c r="O256" s="419" t="str">
        <f>IFERROR(VLOOKUP(O254,'P1'!$B:$AP,31,FALSE),"")</f>
        <v/>
      </c>
      <c r="P256" s="419" t="str">
        <f>IFERROR(VLOOKUP(P254,'P1'!$B:$AP,31,FALSE),"")</f>
        <v/>
      </c>
      <c r="Q256" s="419" t="str">
        <f>IFERROR(VLOOKUP(Q254,'P1'!$B:$AP,31,FALSE),"")</f>
        <v/>
      </c>
      <c r="R256" s="419" t="str">
        <f>IFERROR(VLOOKUP(R254,'P1'!$B:$AP,31,FALSE),"")</f>
        <v/>
      </c>
      <c r="S256" s="419" t="str">
        <f>IFERROR(VLOOKUP(S254,'P1'!$B:$AP,31,FALSE),"")</f>
        <v/>
      </c>
      <c r="T256" s="419" t="str">
        <f>IFERROR(VLOOKUP(T254,'P1'!$B:$AP,31,FALSE),"")</f>
        <v/>
      </c>
      <c r="U256" s="419" t="str">
        <f>IFERROR(VLOOKUP(U254,'P1'!$B:$AP,31,FALSE),"")</f>
        <v/>
      </c>
      <c r="V256" s="419" t="str">
        <f>IFERROR(VLOOKUP(V254,'P1'!$B:$AP,31,FALSE),"")</f>
        <v/>
      </c>
      <c r="W256" s="419" t="str">
        <f>IFERROR(VLOOKUP(W254,'P1'!$B:$AP,31,FALSE),"")</f>
        <v/>
      </c>
      <c r="X256" s="419" t="str">
        <f>IFERROR(VLOOKUP(X254,'P1'!$B:$AP,31,FALSE),"")</f>
        <v/>
      </c>
      <c r="Y256" s="419" t="str">
        <f>IFERROR(VLOOKUP(Y254,'P1'!$B:$AP,31,FALSE),"")</f>
        <v/>
      </c>
      <c r="Z256" s="419" t="str">
        <f>IFERROR(VLOOKUP(Z254,'P1'!$B:$AP,31,FALSE),"")</f>
        <v/>
      </c>
      <c r="AA256" s="419" t="str">
        <f>IFERROR(VLOOKUP(AA254,'P1'!$B:$AP,31,FALSE),"")</f>
        <v/>
      </c>
      <c r="AB256" s="419" t="str">
        <f>IFERROR(VLOOKUP(AB254,'P1'!$B:$AP,31,FALSE),"")</f>
        <v/>
      </c>
      <c r="AC256" s="419" t="str">
        <f>IFERROR(VLOOKUP(AC254,'P1'!$B:$AP,31,FALSE),"")</f>
        <v/>
      </c>
      <c r="AD256" s="419" t="str">
        <f>IFERROR(VLOOKUP(AD254,'P1'!$B:$AP,31,FALSE),"")</f>
        <v/>
      </c>
      <c r="AE256" s="419" t="str">
        <f>IFERROR(VLOOKUP(AE254,'P1'!$B:$AP,31,FALSE),"")</f>
        <v/>
      </c>
      <c r="AF256" s="419" t="str">
        <f>IFERROR(VLOOKUP(AF254,'P1'!$B:$AP,31,FALSE),"")</f>
        <v/>
      </c>
      <c r="AG256" s="419" t="str">
        <f>IFERROR(VLOOKUP(AG254,'P1'!$B:$AP,31,FALSE),"")</f>
        <v/>
      </c>
      <c r="AH256" s="419" t="str">
        <f>IFERROR(VLOOKUP(AH254,'P1'!$B:$AP,31,FALSE),"")</f>
        <v/>
      </c>
      <c r="AI256" s="419" t="str">
        <f>IFERROR(VLOOKUP(AI254,'P1'!$B:$AP,31,FALSE),"")</f>
        <v/>
      </c>
      <c r="AJ256" s="419" t="str">
        <f>IFERROR(VLOOKUP(AJ254,'P1'!$B:$AP,31,FALSE),"")</f>
        <v/>
      </c>
      <c r="AK256" s="419" t="str">
        <f>IFERROR(VLOOKUP(AK254,'P1'!$B:$AP,31,FALSE),"")</f>
        <v/>
      </c>
      <c r="AL256" s="419" t="str">
        <f>IFERROR(VLOOKUP(AL254,'P1'!$B:$AP,31,FALSE),"")</f>
        <v/>
      </c>
      <c r="AM256" s="419" t="str">
        <f>IFERROR(VLOOKUP(AM254,'P1'!$B:$AP,31,FALSE),"")</f>
        <v/>
      </c>
      <c r="AN256" s="644"/>
      <c r="AO256" s="622"/>
      <c r="AP256" s="649"/>
      <c r="AQ256" s="650"/>
      <c r="AR256" s="622"/>
      <c r="AS256" s="622"/>
      <c r="AT256" s="623"/>
      <c r="AU256" s="420"/>
      <c r="AV256" s="420"/>
      <c r="AX256" s="420"/>
      <c r="AY256" s="420"/>
    </row>
    <row r="257" spans="1:51" s="393" customFormat="1" ht="12" customHeight="1">
      <c r="A257" s="624">
        <v>79</v>
      </c>
      <c r="B257" s="627"/>
      <c r="C257" s="630"/>
      <c r="D257" s="633" t="s">
        <v>463</v>
      </c>
      <c r="E257" s="410"/>
      <c r="F257" s="636"/>
      <c r="G257" s="637"/>
      <c r="H257" s="411" t="s">
        <v>464</v>
      </c>
      <c r="I257" s="412"/>
      <c r="J257" s="412"/>
      <c r="K257" s="412"/>
      <c r="L257" s="412"/>
      <c r="M257" s="412"/>
      <c r="N257" s="412"/>
      <c r="O257" s="412"/>
      <c r="P257" s="412"/>
      <c r="Q257" s="412"/>
      <c r="R257" s="412"/>
      <c r="S257" s="412"/>
      <c r="T257" s="412"/>
      <c r="U257" s="412"/>
      <c r="V257" s="412"/>
      <c r="W257" s="412"/>
      <c r="X257" s="412"/>
      <c r="Y257" s="412"/>
      <c r="Z257" s="412"/>
      <c r="AA257" s="412"/>
      <c r="AB257" s="412"/>
      <c r="AC257" s="412"/>
      <c r="AD257" s="412"/>
      <c r="AE257" s="412"/>
      <c r="AF257" s="412"/>
      <c r="AG257" s="412"/>
      <c r="AH257" s="412"/>
      <c r="AI257" s="412"/>
      <c r="AJ257" s="412"/>
      <c r="AK257" s="412"/>
      <c r="AL257" s="412"/>
      <c r="AM257" s="412"/>
      <c r="AN257" s="642">
        <f t="shared" ref="AN257" si="302">IF(LEFT($AN$1,6)="共同生活援助",SUM(I258:AM258),SUM(I258:AM259))</f>
        <v>0</v>
      </c>
      <c r="AO257" s="620">
        <f>IF($AN$3="４週",AN257/4,AN257/(DAY(EOMONTH($I$21,0))/7))</f>
        <v>0</v>
      </c>
      <c r="AP257" s="645"/>
      <c r="AQ257" s="646"/>
      <c r="AR257" s="620" t="str">
        <f t="shared" ref="AR257" si="303">IF($AN$3="４週",AU258,AV258)</f>
        <v/>
      </c>
      <c r="AS257" s="620"/>
      <c r="AT257" s="623"/>
      <c r="AU257" s="413" t="s">
        <v>465</v>
      </c>
      <c r="AV257" s="413" t="s">
        <v>466</v>
      </c>
      <c r="AX257" s="413" t="s">
        <v>467</v>
      </c>
      <c r="AY257" s="413" t="s">
        <v>468</v>
      </c>
    </row>
    <row r="258" spans="1:51" s="393" customFormat="1" ht="12" customHeight="1">
      <c r="A258" s="625"/>
      <c r="B258" s="628"/>
      <c r="C258" s="631"/>
      <c r="D258" s="634"/>
      <c r="E258" s="414"/>
      <c r="F258" s="638"/>
      <c r="G258" s="639"/>
      <c r="H258" s="415" t="s">
        <v>469</v>
      </c>
      <c r="I258" s="419" t="str">
        <f>IFERROR(VLOOKUP(I257,'P1'!$B:$AP,41,FALSE),"")</f>
        <v/>
      </c>
      <c r="J258" s="419" t="str">
        <f>IFERROR(VLOOKUP(J257,'P1'!$B:$AP,41,FALSE),"")</f>
        <v/>
      </c>
      <c r="K258" s="419" t="str">
        <f>IFERROR(VLOOKUP(K257,'P1'!$B:$AP,41,FALSE),"")</f>
        <v/>
      </c>
      <c r="L258" s="419" t="str">
        <f>IFERROR(VLOOKUP(L257,'P1'!$B:$AP,41,FALSE),"")</f>
        <v/>
      </c>
      <c r="M258" s="419" t="str">
        <f>IFERROR(VLOOKUP(M257,'P1'!$B:$AP,41,FALSE),"")</f>
        <v/>
      </c>
      <c r="N258" s="419" t="str">
        <f>IFERROR(VLOOKUP(N257,'P1'!$B:$AP,41,FALSE),"")</f>
        <v/>
      </c>
      <c r="O258" s="419" t="str">
        <f>IFERROR(VLOOKUP(O257,'P1'!$B:$AP,41,FALSE),"")</f>
        <v/>
      </c>
      <c r="P258" s="419" t="str">
        <f>IFERROR(VLOOKUP(P257,'P1'!$B:$AP,41,FALSE),"")</f>
        <v/>
      </c>
      <c r="Q258" s="419" t="str">
        <f>IFERROR(VLOOKUP(Q257,'P1'!$B:$AP,41,FALSE),"")</f>
        <v/>
      </c>
      <c r="R258" s="419" t="str">
        <f>IFERROR(VLOOKUP(R257,'P1'!$B:$AP,41,FALSE),"")</f>
        <v/>
      </c>
      <c r="S258" s="419" t="str">
        <f>IFERROR(VLOOKUP(S257,'P1'!$B:$AP,41,FALSE),"")</f>
        <v/>
      </c>
      <c r="T258" s="419" t="str">
        <f>IFERROR(VLOOKUP(T257,'P1'!$B:$AP,41,FALSE),"")</f>
        <v/>
      </c>
      <c r="U258" s="419" t="str">
        <f>IFERROR(VLOOKUP(U257,'P1'!$B:$AP,41,FALSE),"")</f>
        <v/>
      </c>
      <c r="V258" s="419" t="str">
        <f>IFERROR(VLOOKUP(V257,'P1'!$B:$AP,41,FALSE),"")</f>
        <v/>
      </c>
      <c r="W258" s="419" t="str">
        <f>IFERROR(VLOOKUP(W257,'P1'!$B:$AP,41,FALSE),"")</f>
        <v/>
      </c>
      <c r="X258" s="419" t="str">
        <f>IFERROR(VLOOKUP(X257,'P1'!$B:$AP,41,FALSE),"")</f>
        <v/>
      </c>
      <c r="Y258" s="419" t="str">
        <f>IFERROR(VLOOKUP(Y257,'P1'!$B:$AP,41,FALSE),"")</f>
        <v/>
      </c>
      <c r="Z258" s="419" t="str">
        <f>IFERROR(VLOOKUP(Z257,'P1'!$B:$AP,41,FALSE),"")</f>
        <v/>
      </c>
      <c r="AA258" s="419" t="str">
        <f>IFERROR(VLOOKUP(AA257,'P1'!$B:$AP,41,FALSE),"")</f>
        <v/>
      </c>
      <c r="AB258" s="419" t="str">
        <f>IFERROR(VLOOKUP(AB257,'P1'!$B:$AP,41,FALSE),"")</f>
        <v/>
      </c>
      <c r="AC258" s="419" t="str">
        <f>IFERROR(VLOOKUP(AC257,'P1'!$B:$AP,41,FALSE),"")</f>
        <v/>
      </c>
      <c r="AD258" s="419" t="str">
        <f>IFERROR(VLOOKUP(AD257,'P1'!$B:$AP,41,FALSE),"")</f>
        <v/>
      </c>
      <c r="AE258" s="419" t="str">
        <f>IFERROR(VLOOKUP(AE257,'P1'!$B:$AP,41,FALSE),"")</f>
        <v/>
      </c>
      <c r="AF258" s="419" t="str">
        <f>IFERROR(VLOOKUP(AF257,'P1'!$B:$AP,41,FALSE),"")</f>
        <v/>
      </c>
      <c r="AG258" s="419" t="str">
        <f>IFERROR(VLOOKUP(AG257,'P1'!$B:$AP,41,FALSE),"")</f>
        <v/>
      </c>
      <c r="AH258" s="419" t="str">
        <f>IFERROR(VLOOKUP(AH257,'P1'!$B:$AP,41,FALSE),"")</f>
        <v/>
      </c>
      <c r="AI258" s="419" t="str">
        <f>IFERROR(VLOOKUP(AI257,'P1'!$B:$AP,41,FALSE),"")</f>
        <v/>
      </c>
      <c r="AJ258" s="419" t="str">
        <f>IFERROR(VLOOKUP(AJ257,'P1'!$B:$AP,41,FALSE),"")</f>
        <v/>
      </c>
      <c r="AK258" s="419" t="str">
        <f>IFERROR(VLOOKUP(AK257,'P1'!$B:$AP,41,FALSE),"")</f>
        <v/>
      </c>
      <c r="AL258" s="419" t="str">
        <f>IFERROR(VLOOKUP(AL257,'P1'!$B:$AP,41,FALSE),"")</f>
        <v/>
      </c>
      <c r="AM258" s="419" t="str">
        <f>IFERROR(VLOOKUP(AM257,'P1'!$B:$AP,41,FALSE),"")</f>
        <v/>
      </c>
      <c r="AN258" s="643"/>
      <c r="AO258" s="621"/>
      <c r="AP258" s="647"/>
      <c r="AQ258" s="648"/>
      <c r="AR258" s="621"/>
      <c r="AS258" s="621"/>
      <c r="AT258" s="623"/>
      <c r="AU258" s="417" t="str">
        <f t="shared" ref="AU258" si="304">IFERROR(IF($D257="□",($AO257/$AK$6),($AO257/$AK$8)),"")</f>
        <v/>
      </c>
      <c r="AV258" s="417" t="str">
        <f t="shared" ref="AV258" si="305">IFERROR(IF($D257="□",($AN257/$AO$6),($AN257/$AO$8)),"")</f>
        <v/>
      </c>
      <c r="AX258" s="417" t="s">
        <v>623</v>
      </c>
      <c r="AY258" s="417" t="s">
        <v>623</v>
      </c>
    </row>
    <row r="259" spans="1:51" s="393" customFormat="1" ht="12" customHeight="1">
      <c r="A259" s="626"/>
      <c r="B259" s="629"/>
      <c r="C259" s="632"/>
      <c r="D259" s="635"/>
      <c r="E259" s="414"/>
      <c r="F259" s="640"/>
      <c r="G259" s="641"/>
      <c r="H259" s="418" t="s">
        <v>470</v>
      </c>
      <c r="I259" s="419" t="str">
        <f>IFERROR(VLOOKUP(I257,'P1'!$B:$AP,31,FALSE),"")</f>
        <v/>
      </c>
      <c r="J259" s="419" t="str">
        <f>IFERROR(VLOOKUP(J257,'P1'!$B:$AP,31,FALSE),"")</f>
        <v/>
      </c>
      <c r="K259" s="419" t="str">
        <f>IFERROR(VLOOKUP(K257,'P1'!$B:$AP,31,FALSE),"")</f>
        <v/>
      </c>
      <c r="L259" s="419" t="str">
        <f>IFERROR(VLOOKUP(L257,'P1'!$B:$AP,31,FALSE),"")</f>
        <v/>
      </c>
      <c r="M259" s="419" t="str">
        <f>IFERROR(VLOOKUP(M257,'P1'!$B:$AP,31,FALSE),"")</f>
        <v/>
      </c>
      <c r="N259" s="419" t="str">
        <f>IFERROR(VLOOKUP(N257,'P1'!$B:$AP,31,FALSE),"")</f>
        <v/>
      </c>
      <c r="O259" s="419" t="str">
        <f>IFERROR(VLOOKUP(O257,'P1'!$B:$AP,31,FALSE),"")</f>
        <v/>
      </c>
      <c r="P259" s="419" t="str">
        <f>IFERROR(VLOOKUP(P257,'P1'!$B:$AP,31,FALSE),"")</f>
        <v/>
      </c>
      <c r="Q259" s="419" t="str">
        <f>IFERROR(VLOOKUP(Q257,'P1'!$B:$AP,31,FALSE),"")</f>
        <v/>
      </c>
      <c r="R259" s="419" t="str">
        <f>IFERROR(VLOOKUP(R257,'P1'!$B:$AP,31,FALSE),"")</f>
        <v/>
      </c>
      <c r="S259" s="419" t="str">
        <f>IFERROR(VLOOKUP(S257,'P1'!$B:$AP,31,FALSE),"")</f>
        <v/>
      </c>
      <c r="T259" s="419" t="str">
        <f>IFERROR(VLOOKUP(T257,'P1'!$B:$AP,31,FALSE),"")</f>
        <v/>
      </c>
      <c r="U259" s="419" t="str">
        <f>IFERROR(VLOOKUP(U257,'P1'!$B:$AP,31,FALSE),"")</f>
        <v/>
      </c>
      <c r="V259" s="419" t="str">
        <f>IFERROR(VLOOKUP(V257,'P1'!$B:$AP,31,FALSE),"")</f>
        <v/>
      </c>
      <c r="W259" s="419" t="str">
        <f>IFERROR(VLOOKUP(W257,'P1'!$B:$AP,31,FALSE),"")</f>
        <v/>
      </c>
      <c r="X259" s="419" t="str">
        <f>IFERROR(VLOOKUP(X257,'P1'!$B:$AP,31,FALSE),"")</f>
        <v/>
      </c>
      <c r="Y259" s="419" t="str">
        <f>IFERROR(VLOOKUP(Y257,'P1'!$B:$AP,31,FALSE),"")</f>
        <v/>
      </c>
      <c r="Z259" s="419" t="str">
        <f>IFERROR(VLOOKUP(Z257,'P1'!$B:$AP,31,FALSE),"")</f>
        <v/>
      </c>
      <c r="AA259" s="419" t="str">
        <f>IFERROR(VLOOKUP(AA257,'P1'!$B:$AP,31,FALSE),"")</f>
        <v/>
      </c>
      <c r="AB259" s="419" t="str">
        <f>IFERROR(VLOOKUP(AB257,'P1'!$B:$AP,31,FALSE),"")</f>
        <v/>
      </c>
      <c r="AC259" s="419" t="str">
        <f>IFERROR(VLOOKUP(AC257,'P1'!$B:$AP,31,FALSE),"")</f>
        <v/>
      </c>
      <c r="AD259" s="419" t="str">
        <f>IFERROR(VLOOKUP(AD257,'P1'!$B:$AP,31,FALSE),"")</f>
        <v/>
      </c>
      <c r="AE259" s="419" t="str">
        <f>IFERROR(VLOOKUP(AE257,'P1'!$B:$AP,31,FALSE),"")</f>
        <v/>
      </c>
      <c r="AF259" s="419" t="str">
        <f>IFERROR(VLOOKUP(AF257,'P1'!$B:$AP,31,FALSE),"")</f>
        <v/>
      </c>
      <c r="AG259" s="419" t="str">
        <f>IFERROR(VLOOKUP(AG257,'P1'!$B:$AP,31,FALSE),"")</f>
        <v/>
      </c>
      <c r="AH259" s="419" t="str">
        <f>IFERROR(VLOOKUP(AH257,'P1'!$B:$AP,31,FALSE),"")</f>
        <v/>
      </c>
      <c r="AI259" s="419" t="str">
        <f>IFERROR(VLOOKUP(AI257,'P1'!$B:$AP,31,FALSE),"")</f>
        <v/>
      </c>
      <c r="AJ259" s="419" t="str">
        <f>IFERROR(VLOOKUP(AJ257,'P1'!$B:$AP,31,FALSE),"")</f>
        <v/>
      </c>
      <c r="AK259" s="419" t="str">
        <f>IFERROR(VLOOKUP(AK257,'P1'!$B:$AP,31,FALSE),"")</f>
        <v/>
      </c>
      <c r="AL259" s="419" t="str">
        <f>IFERROR(VLOOKUP(AL257,'P1'!$B:$AP,31,FALSE),"")</f>
        <v/>
      </c>
      <c r="AM259" s="419" t="str">
        <f>IFERROR(VLOOKUP(AM257,'P1'!$B:$AP,31,FALSE),"")</f>
        <v/>
      </c>
      <c r="AN259" s="644"/>
      <c r="AO259" s="622"/>
      <c r="AP259" s="649"/>
      <c r="AQ259" s="650"/>
      <c r="AR259" s="622"/>
      <c r="AS259" s="622"/>
      <c r="AT259" s="623"/>
      <c r="AU259" s="420"/>
      <c r="AV259" s="420"/>
      <c r="AX259" s="420"/>
      <c r="AY259" s="420"/>
    </row>
    <row r="260" spans="1:51" s="393" customFormat="1" ht="12" customHeight="1">
      <c r="A260" s="624">
        <v>80</v>
      </c>
      <c r="B260" s="627"/>
      <c r="C260" s="630"/>
      <c r="D260" s="633" t="s">
        <v>463</v>
      </c>
      <c r="E260" s="410"/>
      <c r="F260" s="636"/>
      <c r="G260" s="637"/>
      <c r="H260" s="411" t="s">
        <v>464</v>
      </c>
      <c r="I260" s="412"/>
      <c r="J260" s="412"/>
      <c r="K260" s="412"/>
      <c r="L260" s="412"/>
      <c r="M260" s="412"/>
      <c r="N260" s="412"/>
      <c r="O260" s="412"/>
      <c r="P260" s="412"/>
      <c r="Q260" s="412"/>
      <c r="R260" s="412"/>
      <c r="S260" s="412"/>
      <c r="T260" s="412"/>
      <c r="U260" s="412"/>
      <c r="V260" s="412"/>
      <c r="W260" s="412"/>
      <c r="X260" s="412"/>
      <c r="Y260" s="412"/>
      <c r="Z260" s="412"/>
      <c r="AA260" s="412"/>
      <c r="AB260" s="412"/>
      <c r="AC260" s="412"/>
      <c r="AD260" s="412"/>
      <c r="AE260" s="412"/>
      <c r="AF260" s="412"/>
      <c r="AG260" s="412"/>
      <c r="AH260" s="412"/>
      <c r="AI260" s="412"/>
      <c r="AJ260" s="412"/>
      <c r="AK260" s="412"/>
      <c r="AL260" s="412"/>
      <c r="AM260" s="412"/>
      <c r="AN260" s="642">
        <f t="shared" ref="AN260" si="306">IF(LEFT($AN$1,6)="共同生活援助",SUM(I261:AM261),SUM(I261:AM262))</f>
        <v>0</v>
      </c>
      <c r="AO260" s="620">
        <f>IF($AN$3="４週",AN260/4,AN260/(DAY(EOMONTH($I$21,0))/7))</f>
        <v>0</v>
      </c>
      <c r="AP260" s="645"/>
      <c r="AQ260" s="646"/>
      <c r="AR260" s="620" t="str">
        <f t="shared" ref="AR260" si="307">IF($AN$3="４週",AU261,AV261)</f>
        <v/>
      </c>
      <c r="AS260" s="620"/>
      <c r="AT260" s="623"/>
      <c r="AU260" s="413" t="s">
        <v>465</v>
      </c>
      <c r="AV260" s="413" t="s">
        <v>466</v>
      </c>
      <c r="AX260" s="413" t="s">
        <v>467</v>
      </c>
      <c r="AY260" s="413" t="s">
        <v>468</v>
      </c>
    </row>
    <row r="261" spans="1:51" s="393" customFormat="1" ht="12" customHeight="1">
      <c r="A261" s="625"/>
      <c r="B261" s="628"/>
      <c r="C261" s="631"/>
      <c r="D261" s="634"/>
      <c r="E261" s="414"/>
      <c r="F261" s="638"/>
      <c r="G261" s="639"/>
      <c r="H261" s="415" t="s">
        <v>469</v>
      </c>
      <c r="I261" s="419" t="str">
        <f>IFERROR(VLOOKUP(I260,'P1'!$B:$AP,41,FALSE),"")</f>
        <v/>
      </c>
      <c r="J261" s="419" t="str">
        <f>IFERROR(VLOOKUP(J260,'P1'!$B:$AP,41,FALSE),"")</f>
        <v/>
      </c>
      <c r="K261" s="419" t="str">
        <f>IFERROR(VLOOKUP(K260,'P1'!$B:$AP,41,FALSE),"")</f>
        <v/>
      </c>
      <c r="L261" s="419" t="str">
        <f>IFERROR(VLOOKUP(L260,'P1'!$B:$AP,41,FALSE),"")</f>
        <v/>
      </c>
      <c r="M261" s="419" t="str">
        <f>IFERROR(VLOOKUP(M260,'P1'!$B:$AP,41,FALSE),"")</f>
        <v/>
      </c>
      <c r="N261" s="419" t="str">
        <f>IFERROR(VLOOKUP(N260,'P1'!$B:$AP,41,FALSE),"")</f>
        <v/>
      </c>
      <c r="O261" s="419" t="str">
        <f>IFERROR(VLOOKUP(O260,'P1'!$B:$AP,41,FALSE),"")</f>
        <v/>
      </c>
      <c r="P261" s="419" t="str">
        <f>IFERROR(VLOOKUP(P260,'P1'!$B:$AP,41,FALSE),"")</f>
        <v/>
      </c>
      <c r="Q261" s="419" t="str">
        <f>IFERROR(VLOOKUP(Q260,'P1'!$B:$AP,41,FALSE),"")</f>
        <v/>
      </c>
      <c r="R261" s="419" t="str">
        <f>IFERROR(VLOOKUP(R260,'P1'!$B:$AP,41,FALSE),"")</f>
        <v/>
      </c>
      <c r="S261" s="419" t="str">
        <f>IFERROR(VLOOKUP(S260,'P1'!$B:$AP,41,FALSE),"")</f>
        <v/>
      </c>
      <c r="T261" s="419" t="str">
        <f>IFERROR(VLOOKUP(T260,'P1'!$B:$AP,41,FALSE),"")</f>
        <v/>
      </c>
      <c r="U261" s="419" t="str">
        <f>IFERROR(VLOOKUP(U260,'P1'!$B:$AP,41,FALSE),"")</f>
        <v/>
      </c>
      <c r="V261" s="419" t="str">
        <f>IFERROR(VLOOKUP(V260,'P1'!$B:$AP,41,FALSE),"")</f>
        <v/>
      </c>
      <c r="W261" s="419" t="str">
        <f>IFERROR(VLOOKUP(W260,'P1'!$B:$AP,41,FALSE),"")</f>
        <v/>
      </c>
      <c r="X261" s="419" t="str">
        <f>IFERROR(VLOOKUP(X260,'P1'!$B:$AP,41,FALSE),"")</f>
        <v/>
      </c>
      <c r="Y261" s="419" t="str">
        <f>IFERROR(VLOOKUP(Y260,'P1'!$B:$AP,41,FALSE),"")</f>
        <v/>
      </c>
      <c r="Z261" s="419" t="str">
        <f>IFERROR(VLOOKUP(Z260,'P1'!$B:$AP,41,FALSE),"")</f>
        <v/>
      </c>
      <c r="AA261" s="419" t="str">
        <f>IFERROR(VLOOKUP(AA260,'P1'!$B:$AP,41,FALSE),"")</f>
        <v/>
      </c>
      <c r="AB261" s="419" t="str">
        <f>IFERROR(VLOOKUP(AB260,'P1'!$B:$AP,41,FALSE),"")</f>
        <v/>
      </c>
      <c r="AC261" s="419" t="str">
        <f>IFERROR(VLOOKUP(AC260,'P1'!$B:$AP,41,FALSE),"")</f>
        <v/>
      </c>
      <c r="AD261" s="419" t="str">
        <f>IFERROR(VLOOKUP(AD260,'P1'!$B:$AP,41,FALSE),"")</f>
        <v/>
      </c>
      <c r="AE261" s="419" t="str">
        <f>IFERROR(VLOOKUP(AE260,'P1'!$B:$AP,41,FALSE),"")</f>
        <v/>
      </c>
      <c r="AF261" s="419" t="str">
        <f>IFERROR(VLOOKUP(AF260,'P1'!$B:$AP,41,FALSE),"")</f>
        <v/>
      </c>
      <c r="AG261" s="419" t="str">
        <f>IFERROR(VLOOKUP(AG260,'P1'!$B:$AP,41,FALSE),"")</f>
        <v/>
      </c>
      <c r="AH261" s="419" t="str">
        <f>IFERROR(VLOOKUP(AH260,'P1'!$B:$AP,41,FALSE),"")</f>
        <v/>
      </c>
      <c r="AI261" s="419" t="str">
        <f>IFERROR(VLOOKUP(AI260,'P1'!$B:$AP,41,FALSE),"")</f>
        <v/>
      </c>
      <c r="AJ261" s="419" t="str">
        <f>IFERROR(VLOOKUP(AJ260,'P1'!$B:$AP,41,FALSE),"")</f>
        <v/>
      </c>
      <c r="AK261" s="419" t="str">
        <f>IFERROR(VLOOKUP(AK260,'P1'!$B:$AP,41,FALSE),"")</f>
        <v/>
      </c>
      <c r="AL261" s="419" t="str">
        <f>IFERROR(VLOOKUP(AL260,'P1'!$B:$AP,41,FALSE),"")</f>
        <v/>
      </c>
      <c r="AM261" s="419" t="str">
        <f>IFERROR(VLOOKUP(AM260,'P1'!$B:$AP,41,FALSE),"")</f>
        <v/>
      </c>
      <c r="AN261" s="643"/>
      <c r="AO261" s="621"/>
      <c r="AP261" s="647"/>
      <c r="AQ261" s="648"/>
      <c r="AR261" s="621"/>
      <c r="AS261" s="621"/>
      <c r="AT261" s="623"/>
      <c r="AU261" s="417" t="str">
        <f t="shared" ref="AU261" si="308">IFERROR(IF($D260="□",($AO260/$AK$6),($AO260/$AK$8)),"")</f>
        <v/>
      </c>
      <c r="AV261" s="417" t="str">
        <f t="shared" ref="AV261" si="309">IFERROR(IF($D260="□",($AN260/$AO$6),($AN260/$AO$8)),"")</f>
        <v/>
      </c>
      <c r="AX261" s="417" t="s">
        <v>623</v>
      </c>
      <c r="AY261" s="417" t="s">
        <v>623</v>
      </c>
    </row>
    <row r="262" spans="1:51" s="393" customFormat="1" ht="12" customHeight="1">
      <c r="A262" s="626"/>
      <c r="B262" s="629"/>
      <c r="C262" s="632"/>
      <c r="D262" s="635"/>
      <c r="E262" s="414"/>
      <c r="F262" s="640"/>
      <c r="G262" s="641"/>
      <c r="H262" s="418" t="s">
        <v>470</v>
      </c>
      <c r="I262" s="419" t="str">
        <f>IFERROR(VLOOKUP(I260,'P1'!$B:$AP,31,FALSE),"")</f>
        <v/>
      </c>
      <c r="J262" s="419" t="str">
        <f>IFERROR(VLOOKUP(J260,'P1'!$B:$AP,31,FALSE),"")</f>
        <v/>
      </c>
      <c r="K262" s="419" t="str">
        <f>IFERROR(VLOOKUP(K260,'P1'!$B:$AP,31,FALSE),"")</f>
        <v/>
      </c>
      <c r="L262" s="419" t="str">
        <f>IFERROR(VLOOKUP(L260,'P1'!$B:$AP,31,FALSE),"")</f>
        <v/>
      </c>
      <c r="M262" s="419" t="str">
        <f>IFERROR(VLOOKUP(M260,'P1'!$B:$AP,31,FALSE),"")</f>
        <v/>
      </c>
      <c r="N262" s="419" t="str">
        <f>IFERROR(VLOOKUP(N260,'P1'!$B:$AP,31,FALSE),"")</f>
        <v/>
      </c>
      <c r="O262" s="419" t="str">
        <f>IFERROR(VLOOKUP(O260,'P1'!$B:$AP,31,FALSE),"")</f>
        <v/>
      </c>
      <c r="P262" s="419" t="str">
        <f>IFERROR(VLOOKUP(P260,'P1'!$B:$AP,31,FALSE),"")</f>
        <v/>
      </c>
      <c r="Q262" s="419" t="str">
        <f>IFERROR(VLOOKUP(Q260,'P1'!$B:$AP,31,FALSE),"")</f>
        <v/>
      </c>
      <c r="R262" s="419" t="str">
        <f>IFERROR(VLOOKUP(R260,'P1'!$B:$AP,31,FALSE),"")</f>
        <v/>
      </c>
      <c r="S262" s="419" t="str">
        <f>IFERROR(VLOOKUP(S260,'P1'!$B:$AP,31,FALSE),"")</f>
        <v/>
      </c>
      <c r="T262" s="419" t="str">
        <f>IFERROR(VLOOKUP(T260,'P1'!$B:$AP,31,FALSE),"")</f>
        <v/>
      </c>
      <c r="U262" s="419" t="str">
        <f>IFERROR(VLOOKUP(U260,'P1'!$B:$AP,31,FALSE),"")</f>
        <v/>
      </c>
      <c r="V262" s="419" t="str">
        <f>IFERROR(VLOOKUP(V260,'P1'!$B:$AP,31,FALSE),"")</f>
        <v/>
      </c>
      <c r="W262" s="419" t="str">
        <f>IFERROR(VLOOKUP(W260,'P1'!$B:$AP,31,FALSE),"")</f>
        <v/>
      </c>
      <c r="X262" s="419" t="str">
        <f>IFERROR(VLOOKUP(X260,'P1'!$B:$AP,31,FALSE),"")</f>
        <v/>
      </c>
      <c r="Y262" s="419" t="str">
        <f>IFERROR(VLOOKUP(Y260,'P1'!$B:$AP,31,FALSE),"")</f>
        <v/>
      </c>
      <c r="Z262" s="419" t="str">
        <f>IFERROR(VLOOKUP(Z260,'P1'!$B:$AP,31,FALSE),"")</f>
        <v/>
      </c>
      <c r="AA262" s="419" t="str">
        <f>IFERROR(VLOOKUP(AA260,'P1'!$B:$AP,31,FALSE),"")</f>
        <v/>
      </c>
      <c r="AB262" s="419" t="str">
        <f>IFERROR(VLOOKUP(AB260,'P1'!$B:$AP,31,FALSE),"")</f>
        <v/>
      </c>
      <c r="AC262" s="419" t="str">
        <f>IFERROR(VLOOKUP(AC260,'P1'!$B:$AP,31,FALSE),"")</f>
        <v/>
      </c>
      <c r="AD262" s="419" t="str">
        <f>IFERROR(VLOOKUP(AD260,'P1'!$B:$AP,31,FALSE),"")</f>
        <v/>
      </c>
      <c r="AE262" s="419" t="str">
        <f>IFERROR(VLOOKUP(AE260,'P1'!$B:$AP,31,FALSE),"")</f>
        <v/>
      </c>
      <c r="AF262" s="419" t="str">
        <f>IFERROR(VLOOKUP(AF260,'P1'!$B:$AP,31,FALSE),"")</f>
        <v/>
      </c>
      <c r="AG262" s="419" t="str">
        <f>IFERROR(VLOOKUP(AG260,'P1'!$B:$AP,31,FALSE),"")</f>
        <v/>
      </c>
      <c r="AH262" s="419" t="str">
        <f>IFERROR(VLOOKUP(AH260,'P1'!$B:$AP,31,FALSE),"")</f>
        <v/>
      </c>
      <c r="AI262" s="419" t="str">
        <f>IFERROR(VLOOKUP(AI260,'P1'!$B:$AP,31,FALSE),"")</f>
        <v/>
      </c>
      <c r="AJ262" s="419" t="str">
        <f>IFERROR(VLOOKUP(AJ260,'P1'!$B:$AP,31,FALSE),"")</f>
        <v/>
      </c>
      <c r="AK262" s="419" t="str">
        <f>IFERROR(VLOOKUP(AK260,'P1'!$B:$AP,31,FALSE),"")</f>
        <v/>
      </c>
      <c r="AL262" s="419" t="str">
        <f>IFERROR(VLOOKUP(AL260,'P1'!$B:$AP,31,FALSE),"")</f>
        <v/>
      </c>
      <c r="AM262" s="419" t="str">
        <f>IFERROR(VLOOKUP(AM260,'P1'!$B:$AP,31,FALSE),"")</f>
        <v/>
      </c>
      <c r="AN262" s="644"/>
      <c r="AO262" s="622"/>
      <c r="AP262" s="649"/>
      <c r="AQ262" s="650"/>
      <c r="AR262" s="622"/>
      <c r="AS262" s="622"/>
      <c r="AT262" s="623"/>
      <c r="AU262" s="420"/>
      <c r="AV262" s="420"/>
      <c r="AX262" s="420"/>
      <c r="AY262" s="420"/>
    </row>
    <row r="263" spans="1:51" s="393" customFormat="1" ht="12" customHeight="1">
      <c r="A263" s="624">
        <v>81</v>
      </c>
      <c r="B263" s="627"/>
      <c r="C263" s="630"/>
      <c r="D263" s="633" t="s">
        <v>463</v>
      </c>
      <c r="E263" s="410"/>
      <c r="F263" s="636"/>
      <c r="G263" s="637"/>
      <c r="H263" s="411" t="s">
        <v>464</v>
      </c>
      <c r="I263" s="412"/>
      <c r="J263" s="412"/>
      <c r="K263" s="412"/>
      <c r="L263" s="412"/>
      <c r="M263" s="412"/>
      <c r="N263" s="412"/>
      <c r="O263" s="412"/>
      <c r="P263" s="412"/>
      <c r="Q263" s="412"/>
      <c r="R263" s="412"/>
      <c r="S263" s="412"/>
      <c r="T263" s="412"/>
      <c r="U263" s="412"/>
      <c r="V263" s="412"/>
      <c r="W263" s="412"/>
      <c r="X263" s="412"/>
      <c r="Y263" s="412"/>
      <c r="Z263" s="412"/>
      <c r="AA263" s="412"/>
      <c r="AB263" s="412"/>
      <c r="AC263" s="412"/>
      <c r="AD263" s="412"/>
      <c r="AE263" s="412"/>
      <c r="AF263" s="412"/>
      <c r="AG263" s="412"/>
      <c r="AH263" s="412"/>
      <c r="AI263" s="412"/>
      <c r="AJ263" s="412"/>
      <c r="AK263" s="412"/>
      <c r="AL263" s="412"/>
      <c r="AM263" s="412"/>
      <c r="AN263" s="642">
        <f t="shared" ref="AN263" si="310">IF(LEFT($AN$1,6)="共同生活援助",SUM(I264:AM264),SUM(I264:AM265))</f>
        <v>0</v>
      </c>
      <c r="AO263" s="620">
        <f>IF($AN$3="４週",AN263/4,AN263/(DAY(EOMONTH($I$21,0))/7))</f>
        <v>0</v>
      </c>
      <c r="AP263" s="645"/>
      <c r="AQ263" s="646"/>
      <c r="AR263" s="620" t="str">
        <f t="shared" ref="AR263" si="311">IF($AN$3="４週",AU264,AV264)</f>
        <v/>
      </c>
      <c r="AS263" s="620"/>
      <c r="AT263" s="623"/>
      <c r="AU263" s="413" t="s">
        <v>465</v>
      </c>
      <c r="AV263" s="413" t="s">
        <v>466</v>
      </c>
      <c r="AX263" s="413" t="s">
        <v>467</v>
      </c>
      <c r="AY263" s="413" t="s">
        <v>468</v>
      </c>
    </row>
    <row r="264" spans="1:51" s="393" customFormat="1" ht="12" customHeight="1">
      <c r="A264" s="625"/>
      <c r="B264" s="628"/>
      <c r="C264" s="631"/>
      <c r="D264" s="634"/>
      <c r="E264" s="414"/>
      <c r="F264" s="638"/>
      <c r="G264" s="639"/>
      <c r="H264" s="415" t="s">
        <v>469</v>
      </c>
      <c r="I264" s="419" t="str">
        <f>IFERROR(VLOOKUP(I263,'P1'!$B:$AP,41,FALSE),"")</f>
        <v/>
      </c>
      <c r="J264" s="419" t="str">
        <f>IFERROR(VLOOKUP(J263,'P1'!$B:$AP,41,FALSE),"")</f>
        <v/>
      </c>
      <c r="K264" s="419" t="str">
        <f>IFERROR(VLOOKUP(K263,'P1'!$B:$AP,41,FALSE),"")</f>
        <v/>
      </c>
      <c r="L264" s="419" t="str">
        <f>IFERROR(VLOOKUP(L263,'P1'!$B:$AP,41,FALSE),"")</f>
        <v/>
      </c>
      <c r="M264" s="419" t="str">
        <f>IFERROR(VLOOKUP(M263,'P1'!$B:$AP,41,FALSE),"")</f>
        <v/>
      </c>
      <c r="N264" s="419" t="str">
        <f>IFERROR(VLOOKUP(N263,'P1'!$B:$AP,41,FALSE),"")</f>
        <v/>
      </c>
      <c r="O264" s="419" t="str">
        <f>IFERROR(VLOOKUP(O263,'P1'!$B:$AP,41,FALSE),"")</f>
        <v/>
      </c>
      <c r="P264" s="419" t="str">
        <f>IFERROR(VLOOKUP(P263,'P1'!$B:$AP,41,FALSE),"")</f>
        <v/>
      </c>
      <c r="Q264" s="419" t="str">
        <f>IFERROR(VLOOKUP(Q263,'P1'!$B:$AP,41,FALSE),"")</f>
        <v/>
      </c>
      <c r="R264" s="419" t="str">
        <f>IFERROR(VLOOKUP(R263,'P1'!$B:$AP,41,FALSE),"")</f>
        <v/>
      </c>
      <c r="S264" s="419" t="str">
        <f>IFERROR(VLOOKUP(S263,'P1'!$B:$AP,41,FALSE),"")</f>
        <v/>
      </c>
      <c r="T264" s="419" t="str">
        <f>IFERROR(VLOOKUP(T263,'P1'!$B:$AP,41,FALSE),"")</f>
        <v/>
      </c>
      <c r="U264" s="419" t="str">
        <f>IFERROR(VLOOKUP(U263,'P1'!$B:$AP,41,FALSE),"")</f>
        <v/>
      </c>
      <c r="V264" s="419" t="str">
        <f>IFERROR(VLOOKUP(V263,'P1'!$B:$AP,41,FALSE),"")</f>
        <v/>
      </c>
      <c r="W264" s="419" t="str">
        <f>IFERROR(VLOOKUP(W263,'P1'!$B:$AP,41,FALSE),"")</f>
        <v/>
      </c>
      <c r="X264" s="419" t="str">
        <f>IFERROR(VLOOKUP(X263,'P1'!$B:$AP,41,FALSE),"")</f>
        <v/>
      </c>
      <c r="Y264" s="419" t="str">
        <f>IFERROR(VLOOKUP(Y263,'P1'!$B:$AP,41,FALSE),"")</f>
        <v/>
      </c>
      <c r="Z264" s="419" t="str">
        <f>IFERROR(VLOOKUP(Z263,'P1'!$B:$AP,41,FALSE),"")</f>
        <v/>
      </c>
      <c r="AA264" s="419" t="str">
        <f>IFERROR(VLOOKUP(AA263,'P1'!$B:$AP,41,FALSE),"")</f>
        <v/>
      </c>
      <c r="AB264" s="419" t="str">
        <f>IFERROR(VLOOKUP(AB263,'P1'!$B:$AP,41,FALSE),"")</f>
        <v/>
      </c>
      <c r="AC264" s="419" t="str">
        <f>IFERROR(VLOOKUP(AC263,'P1'!$B:$AP,41,FALSE),"")</f>
        <v/>
      </c>
      <c r="AD264" s="419" t="str">
        <f>IFERROR(VLOOKUP(AD263,'P1'!$B:$AP,41,FALSE),"")</f>
        <v/>
      </c>
      <c r="AE264" s="419" t="str">
        <f>IFERROR(VLOOKUP(AE263,'P1'!$B:$AP,41,FALSE),"")</f>
        <v/>
      </c>
      <c r="AF264" s="419" t="str">
        <f>IFERROR(VLOOKUP(AF263,'P1'!$B:$AP,41,FALSE),"")</f>
        <v/>
      </c>
      <c r="AG264" s="419" t="str">
        <f>IFERROR(VLOOKUP(AG263,'P1'!$B:$AP,41,FALSE),"")</f>
        <v/>
      </c>
      <c r="AH264" s="419" t="str">
        <f>IFERROR(VLOOKUP(AH263,'P1'!$B:$AP,41,FALSE),"")</f>
        <v/>
      </c>
      <c r="AI264" s="419" t="str">
        <f>IFERROR(VLOOKUP(AI263,'P1'!$B:$AP,41,FALSE),"")</f>
        <v/>
      </c>
      <c r="AJ264" s="419" t="str">
        <f>IFERROR(VLOOKUP(AJ263,'P1'!$B:$AP,41,FALSE),"")</f>
        <v/>
      </c>
      <c r="AK264" s="419" t="str">
        <f>IFERROR(VLOOKUP(AK263,'P1'!$B:$AP,41,FALSE),"")</f>
        <v/>
      </c>
      <c r="AL264" s="419" t="str">
        <f>IFERROR(VLOOKUP(AL263,'P1'!$B:$AP,41,FALSE),"")</f>
        <v/>
      </c>
      <c r="AM264" s="419" t="str">
        <f>IFERROR(VLOOKUP(AM263,'P1'!$B:$AP,41,FALSE),"")</f>
        <v/>
      </c>
      <c r="AN264" s="643"/>
      <c r="AO264" s="621"/>
      <c r="AP264" s="647"/>
      <c r="AQ264" s="648"/>
      <c r="AR264" s="621"/>
      <c r="AS264" s="621"/>
      <c r="AT264" s="623"/>
      <c r="AU264" s="417" t="str">
        <f t="shared" ref="AU264" si="312">IFERROR(IF($D263="□",($AO263/$AK$6),($AO263/$AK$8)),"")</f>
        <v/>
      </c>
      <c r="AV264" s="417" t="str">
        <f t="shared" ref="AV264" si="313">IFERROR(IF($D263="□",($AN263/$AO$6),($AN263/$AO$8)),"")</f>
        <v/>
      </c>
      <c r="AX264" s="417" t="s">
        <v>623</v>
      </c>
      <c r="AY264" s="417" t="s">
        <v>623</v>
      </c>
    </row>
    <row r="265" spans="1:51" s="393" customFormat="1" ht="12" customHeight="1">
      <c r="A265" s="626"/>
      <c r="B265" s="629"/>
      <c r="C265" s="632"/>
      <c r="D265" s="635"/>
      <c r="E265" s="414"/>
      <c r="F265" s="640"/>
      <c r="G265" s="641"/>
      <c r="H265" s="418" t="s">
        <v>470</v>
      </c>
      <c r="I265" s="419" t="str">
        <f>IFERROR(VLOOKUP(I263,'P1'!$B:$AP,31,FALSE),"")</f>
        <v/>
      </c>
      <c r="J265" s="419" t="str">
        <f>IFERROR(VLOOKUP(J263,'P1'!$B:$AP,31,FALSE),"")</f>
        <v/>
      </c>
      <c r="K265" s="419" t="str">
        <f>IFERROR(VLOOKUP(K263,'P1'!$B:$AP,31,FALSE),"")</f>
        <v/>
      </c>
      <c r="L265" s="419" t="str">
        <f>IFERROR(VLOOKUP(L263,'P1'!$B:$AP,31,FALSE),"")</f>
        <v/>
      </c>
      <c r="M265" s="419" t="str">
        <f>IFERROR(VLOOKUP(M263,'P1'!$B:$AP,31,FALSE),"")</f>
        <v/>
      </c>
      <c r="N265" s="419" t="str">
        <f>IFERROR(VLOOKUP(N263,'P1'!$B:$AP,31,FALSE),"")</f>
        <v/>
      </c>
      <c r="O265" s="419" t="str">
        <f>IFERROR(VLOOKUP(O263,'P1'!$B:$AP,31,FALSE),"")</f>
        <v/>
      </c>
      <c r="P265" s="419" t="str">
        <f>IFERROR(VLOOKUP(P263,'P1'!$B:$AP,31,FALSE),"")</f>
        <v/>
      </c>
      <c r="Q265" s="419" t="str">
        <f>IFERROR(VLOOKUP(Q263,'P1'!$B:$AP,31,FALSE),"")</f>
        <v/>
      </c>
      <c r="R265" s="419" t="str">
        <f>IFERROR(VLOOKUP(R263,'P1'!$B:$AP,31,FALSE),"")</f>
        <v/>
      </c>
      <c r="S265" s="419" t="str">
        <f>IFERROR(VLOOKUP(S263,'P1'!$B:$AP,31,FALSE),"")</f>
        <v/>
      </c>
      <c r="T265" s="419" t="str">
        <f>IFERROR(VLOOKUP(T263,'P1'!$B:$AP,31,FALSE),"")</f>
        <v/>
      </c>
      <c r="U265" s="419" t="str">
        <f>IFERROR(VLOOKUP(U263,'P1'!$B:$AP,31,FALSE),"")</f>
        <v/>
      </c>
      <c r="V265" s="419" t="str">
        <f>IFERROR(VLOOKUP(V263,'P1'!$B:$AP,31,FALSE),"")</f>
        <v/>
      </c>
      <c r="W265" s="419" t="str">
        <f>IFERROR(VLOOKUP(W263,'P1'!$B:$AP,31,FALSE),"")</f>
        <v/>
      </c>
      <c r="X265" s="419" t="str">
        <f>IFERROR(VLOOKUP(X263,'P1'!$B:$AP,31,FALSE),"")</f>
        <v/>
      </c>
      <c r="Y265" s="419" t="str">
        <f>IFERROR(VLOOKUP(Y263,'P1'!$B:$AP,31,FALSE),"")</f>
        <v/>
      </c>
      <c r="Z265" s="419" t="str">
        <f>IFERROR(VLOOKUP(Z263,'P1'!$B:$AP,31,FALSE),"")</f>
        <v/>
      </c>
      <c r="AA265" s="419" t="str">
        <f>IFERROR(VLOOKUP(AA263,'P1'!$B:$AP,31,FALSE),"")</f>
        <v/>
      </c>
      <c r="AB265" s="419" t="str">
        <f>IFERROR(VLOOKUP(AB263,'P1'!$B:$AP,31,FALSE),"")</f>
        <v/>
      </c>
      <c r="AC265" s="419" t="str">
        <f>IFERROR(VLOOKUP(AC263,'P1'!$B:$AP,31,FALSE),"")</f>
        <v/>
      </c>
      <c r="AD265" s="419" t="str">
        <f>IFERROR(VLOOKUP(AD263,'P1'!$B:$AP,31,FALSE),"")</f>
        <v/>
      </c>
      <c r="AE265" s="419" t="str">
        <f>IFERROR(VLOOKUP(AE263,'P1'!$B:$AP,31,FALSE),"")</f>
        <v/>
      </c>
      <c r="AF265" s="419" t="str">
        <f>IFERROR(VLOOKUP(AF263,'P1'!$B:$AP,31,FALSE),"")</f>
        <v/>
      </c>
      <c r="AG265" s="419" t="str">
        <f>IFERROR(VLOOKUP(AG263,'P1'!$B:$AP,31,FALSE),"")</f>
        <v/>
      </c>
      <c r="AH265" s="419" t="str">
        <f>IFERROR(VLOOKUP(AH263,'P1'!$B:$AP,31,FALSE),"")</f>
        <v/>
      </c>
      <c r="AI265" s="419" t="str">
        <f>IFERROR(VLOOKUP(AI263,'P1'!$B:$AP,31,FALSE),"")</f>
        <v/>
      </c>
      <c r="AJ265" s="419" t="str">
        <f>IFERROR(VLOOKUP(AJ263,'P1'!$B:$AP,31,FALSE),"")</f>
        <v/>
      </c>
      <c r="AK265" s="419" t="str">
        <f>IFERROR(VLOOKUP(AK263,'P1'!$B:$AP,31,FALSE),"")</f>
        <v/>
      </c>
      <c r="AL265" s="419" t="str">
        <f>IFERROR(VLOOKUP(AL263,'P1'!$B:$AP,31,FALSE),"")</f>
        <v/>
      </c>
      <c r="AM265" s="419" t="str">
        <f>IFERROR(VLOOKUP(AM263,'P1'!$B:$AP,31,FALSE),"")</f>
        <v/>
      </c>
      <c r="AN265" s="644"/>
      <c r="AO265" s="622"/>
      <c r="AP265" s="649"/>
      <c r="AQ265" s="650"/>
      <c r="AR265" s="622"/>
      <c r="AS265" s="622"/>
      <c r="AT265" s="623"/>
      <c r="AU265" s="420"/>
      <c r="AV265" s="420"/>
      <c r="AX265" s="420"/>
      <c r="AY265" s="420"/>
    </row>
    <row r="266" spans="1:51" s="393" customFormat="1" ht="12" customHeight="1">
      <c r="A266" s="624">
        <v>82</v>
      </c>
      <c r="B266" s="627"/>
      <c r="C266" s="630"/>
      <c r="D266" s="633" t="s">
        <v>463</v>
      </c>
      <c r="E266" s="410"/>
      <c r="F266" s="636"/>
      <c r="G266" s="637"/>
      <c r="H266" s="411" t="s">
        <v>464</v>
      </c>
      <c r="I266" s="412"/>
      <c r="J266" s="412"/>
      <c r="K266" s="412"/>
      <c r="L266" s="412"/>
      <c r="M266" s="412"/>
      <c r="N266" s="412"/>
      <c r="O266" s="412"/>
      <c r="P266" s="412"/>
      <c r="Q266" s="412"/>
      <c r="R266" s="412"/>
      <c r="S266" s="412"/>
      <c r="T266" s="412"/>
      <c r="U266" s="412"/>
      <c r="V266" s="412"/>
      <c r="W266" s="412"/>
      <c r="X266" s="412"/>
      <c r="Y266" s="412"/>
      <c r="Z266" s="412"/>
      <c r="AA266" s="412"/>
      <c r="AB266" s="412"/>
      <c r="AC266" s="412"/>
      <c r="AD266" s="412"/>
      <c r="AE266" s="412"/>
      <c r="AF266" s="412"/>
      <c r="AG266" s="412"/>
      <c r="AH266" s="412"/>
      <c r="AI266" s="412"/>
      <c r="AJ266" s="412"/>
      <c r="AK266" s="412"/>
      <c r="AL266" s="412"/>
      <c r="AM266" s="412"/>
      <c r="AN266" s="642">
        <f t="shared" ref="AN266" si="314">IF(LEFT($AN$1,6)="共同生活援助",SUM(I267:AM267),SUM(I267:AM268))</f>
        <v>0</v>
      </c>
      <c r="AO266" s="620">
        <f>IF($AN$3="４週",AN266/4,AN266/(DAY(EOMONTH($I$21,0))/7))</f>
        <v>0</v>
      </c>
      <c r="AP266" s="645"/>
      <c r="AQ266" s="646"/>
      <c r="AR266" s="620" t="str">
        <f t="shared" ref="AR266" si="315">IF($AN$3="４週",AU267,AV267)</f>
        <v/>
      </c>
      <c r="AS266" s="620"/>
      <c r="AT266" s="623"/>
      <c r="AU266" s="413" t="s">
        <v>465</v>
      </c>
      <c r="AV266" s="413" t="s">
        <v>466</v>
      </c>
      <c r="AX266" s="413" t="s">
        <v>467</v>
      </c>
      <c r="AY266" s="413" t="s">
        <v>468</v>
      </c>
    </row>
    <row r="267" spans="1:51" s="393" customFormat="1" ht="12" customHeight="1">
      <c r="A267" s="625"/>
      <c r="B267" s="628"/>
      <c r="C267" s="631"/>
      <c r="D267" s="634"/>
      <c r="E267" s="414"/>
      <c r="F267" s="638"/>
      <c r="G267" s="639"/>
      <c r="H267" s="415" t="s">
        <v>469</v>
      </c>
      <c r="I267" s="419" t="str">
        <f>IFERROR(VLOOKUP(I266,'P1'!$B:$AP,41,FALSE),"")</f>
        <v/>
      </c>
      <c r="J267" s="419" t="str">
        <f>IFERROR(VLOOKUP(J266,'P1'!$B:$AP,41,FALSE),"")</f>
        <v/>
      </c>
      <c r="K267" s="419" t="str">
        <f>IFERROR(VLOOKUP(K266,'P1'!$B:$AP,41,FALSE),"")</f>
        <v/>
      </c>
      <c r="L267" s="419" t="str">
        <f>IFERROR(VLOOKUP(L266,'P1'!$B:$AP,41,FALSE),"")</f>
        <v/>
      </c>
      <c r="M267" s="419" t="str">
        <f>IFERROR(VLOOKUP(M266,'P1'!$B:$AP,41,FALSE),"")</f>
        <v/>
      </c>
      <c r="N267" s="419" t="str">
        <f>IFERROR(VLOOKUP(N266,'P1'!$B:$AP,41,FALSE),"")</f>
        <v/>
      </c>
      <c r="O267" s="419" t="str">
        <f>IFERROR(VLOOKUP(O266,'P1'!$B:$AP,41,FALSE),"")</f>
        <v/>
      </c>
      <c r="P267" s="419" t="str">
        <f>IFERROR(VLOOKUP(P266,'P1'!$B:$AP,41,FALSE),"")</f>
        <v/>
      </c>
      <c r="Q267" s="419" t="str">
        <f>IFERROR(VLOOKUP(Q266,'P1'!$B:$AP,41,FALSE),"")</f>
        <v/>
      </c>
      <c r="R267" s="419" t="str">
        <f>IFERROR(VLOOKUP(R266,'P1'!$B:$AP,41,FALSE),"")</f>
        <v/>
      </c>
      <c r="S267" s="419" t="str">
        <f>IFERROR(VLOOKUP(S266,'P1'!$B:$AP,41,FALSE),"")</f>
        <v/>
      </c>
      <c r="T267" s="419" t="str">
        <f>IFERROR(VLOOKUP(T266,'P1'!$B:$AP,41,FALSE),"")</f>
        <v/>
      </c>
      <c r="U267" s="419" t="str">
        <f>IFERROR(VLOOKUP(U266,'P1'!$B:$AP,41,FALSE),"")</f>
        <v/>
      </c>
      <c r="V267" s="419" t="str">
        <f>IFERROR(VLOOKUP(V266,'P1'!$B:$AP,41,FALSE),"")</f>
        <v/>
      </c>
      <c r="W267" s="419" t="str">
        <f>IFERROR(VLOOKUP(W266,'P1'!$B:$AP,41,FALSE),"")</f>
        <v/>
      </c>
      <c r="X267" s="419" t="str">
        <f>IFERROR(VLOOKUP(X266,'P1'!$B:$AP,41,FALSE),"")</f>
        <v/>
      </c>
      <c r="Y267" s="419" t="str">
        <f>IFERROR(VLOOKUP(Y266,'P1'!$B:$AP,41,FALSE),"")</f>
        <v/>
      </c>
      <c r="Z267" s="419" t="str">
        <f>IFERROR(VLOOKUP(Z266,'P1'!$B:$AP,41,FALSE),"")</f>
        <v/>
      </c>
      <c r="AA267" s="419" t="str">
        <f>IFERROR(VLOOKUP(AA266,'P1'!$B:$AP,41,FALSE),"")</f>
        <v/>
      </c>
      <c r="AB267" s="419" t="str">
        <f>IFERROR(VLOOKUP(AB266,'P1'!$B:$AP,41,FALSE),"")</f>
        <v/>
      </c>
      <c r="AC267" s="419" t="str">
        <f>IFERROR(VLOOKUP(AC266,'P1'!$B:$AP,41,FALSE),"")</f>
        <v/>
      </c>
      <c r="AD267" s="419" t="str">
        <f>IFERROR(VLOOKUP(AD266,'P1'!$B:$AP,41,FALSE),"")</f>
        <v/>
      </c>
      <c r="AE267" s="419" t="str">
        <f>IFERROR(VLOOKUP(AE266,'P1'!$B:$AP,41,FALSE),"")</f>
        <v/>
      </c>
      <c r="AF267" s="419" t="str">
        <f>IFERROR(VLOOKUP(AF266,'P1'!$B:$AP,41,FALSE),"")</f>
        <v/>
      </c>
      <c r="AG267" s="419" t="str">
        <f>IFERROR(VLOOKUP(AG266,'P1'!$B:$AP,41,FALSE),"")</f>
        <v/>
      </c>
      <c r="AH267" s="419" t="str">
        <f>IFERROR(VLOOKUP(AH266,'P1'!$B:$AP,41,FALSE),"")</f>
        <v/>
      </c>
      <c r="AI267" s="419" t="str">
        <f>IFERROR(VLOOKUP(AI266,'P1'!$B:$AP,41,FALSE),"")</f>
        <v/>
      </c>
      <c r="AJ267" s="419" t="str">
        <f>IFERROR(VLOOKUP(AJ266,'P1'!$B:$AP,41,FALSE),"")</f>
        <v/>
      </c>
      <c r="AK267" s="419" t="str">
        <f>IFERROR(VLOOKUP(AK266,'P1'!$B:$AP,41,FALSE),"")</f>
        <v/>
      </c>
      <c r="AL267" s="419" t="str">
        <f>IFERROR(VLOOKUP(AL266,'P1'!$B:$AP,41,FALSE),"")</f>
        <v/>
      </c>
      <c r="AM267" s="419" t="str">
        <f>IFERROR(VLOOKUP(AM266,'P1'!$B:$AP,41,FALSE),"")</f>
        <v/>
      </c>
      <c r="AN267" s="643"/>
      <c r="AO267" s="621"/>
      <c r="AP267" s="647"/>
      <c r="AQ267" s="648"/>
      <c r="AR267" s="621"/>
      <c r="AS267" s="621"/>
      <c r="AT267" s="623"/>
      <c r="AU267" s="417" t="str">
        <f t="shared" ref="AU267" si="316">IFERROR(IF($D266="□",($AO266/$AK$6),($AO266/$AK$8)),"")</f>
        <v/>
      </c>
      <c r="AV267" s="417" t="str">
        <f t="shared" ref="AV267" si="317">IFERROR(IF($D266="□",($AN266/$AO$6),($AN266/$AO$8)),"")</f>
        <v/>
      </c>
      <c r="AX267" s="417" t="s">
        <v>623</v>
      </c>
      <c r="AY267" s="417" t="s">
        <v>623</v>
      </c>
    </row>
    <row r="268" spans="1:51" s="393" customFormat="1" ht="12" customHeight="1">
      <c r="A268" s="626"/>
      <c r="B268" s="629"/>
      <c r="C268" s="632"/>
      <c r="D268" s="635"/>
      <c r="E268" s="414"/>
      <c r="F268" s="640"/>
      <c r="G268" s="641"/>
      <c r="H268" s="418" t="s">
        <v>470</v>
      </c>
      <c r="I268" s="419" t="str">
        <f>IFERROR(VLOOKUP(I266,'P1'!$B:$AP,31,FALSE),"")</f>
        <v/>
      </c>
      <c r="J268" s="419" t="str">
        <f>IFERROR(VLOOKUP(J266,'P1'!$B:$AP,31,FALSE),"")</f>
        <v/>
      </c>
      <c r="K268" s="419" t="str">
        <f>IFERROR(VLOOKUP(K266,'P1'!$B:$AP,31,FALSE),"")</f>
        <v/>
      </c>
      <c r="L268" s="419" t="str">
        <f>IFERROR(VLOOKUP(L266,'P1'!$B:$AP,31,FALSE),"")</f>
        <v/>
      </c>
      <c r="M268" s="419" t="str">
        <f>IFERROR(VLOOKUP(M266,'P1'!$B:$AP,31,FALSE),"")</f>
        <v/>
      </c>
      <c r="N268" s="419" t="str">
        <f>IFERROR(VLOOKUP(N266,'P1'!$B:$AP,31,FALSE),"")</f>
        <v/>
      </c>
      <c r="O268" s="419" t="str">
        <f>IFERROR(VLOOKUP(O266,'P1'!$B:$AP,31,FALSE),"")</f>
        <v/>
      </c>
      <c r="P268" s="419" t="str">
        <f>IFERROR(VLOOKUP(P266,'P1'!$B:$AP,31,FALSE),"")</f>
        <v/>
      </c>
      <c r="Q268" s="419" t="str">
        <f>IFERROR(VLOOKUP(Q266,'P1'!$B:$AP,31,FALSE),"")</f>
        <v/>
      </c>
      <c r="R268" s="419" t="str">
        <f>IFERROR(VLOOKUP(R266,'P1'!$B:$AP,31,FALSE),"")</f>
        <v/>
      </c>
      <c r="S268" s="419" t="str">
        <f>IFERROR(VLOOKUP(S266,'P1'!$B:$AP,31,FALSE),"")</f>
        <v/>
      </c>
      <c r="T268" s="419" t="str">
        <f>IFERROR(VLOOKUP(T266,'P1'!$B:$AP,31,FALSE),"")</f>
        <v/>
      </c>
      <c r="U268" s="419" t="str">
        <f>IFERROR(VLOOKUP(U266,'P1'!$B:$AP,31,FALSE),"")</f>
        <v/>
      </c>
      <c r="V268" s="419" t="str">
        <f>IFERROR(VLOOKUP(V266,'P1'!$B:$AP,31,FALSE),"")</f>
        <v/>
      </c>
      <c r="W268" s="419" t="str">
        <f>IFERROR(VLOOKUP(W266,'P1'!$B:$AP,31,FALSE),"")</f>
        <v/>
      </c>
      <c r="X268" s="419" t="str">
        <f>IFERROR(VLOOKUP(X266,'P1'!$B:$AP,31,FALSE),"")</f>
        <v/>
      </c>
      <c r="Y268" s="419" t="str">
        <f>IFERROR(VLOOKUP(Y266,'P1'!$B:$AP,31,FALSE),"")</f>
        <v/>
      </c>
      <c r="Z268" s="419" t="str">
        <f>IFERROR(VLOOKUP(Z266,'P1'!$B:$AP,31,FALSE),"")</f>
        <v/>
      </c>
      <c r="AA268" s="419" t="str">
        <f>IFERROR(VLOOKUP(AA266,'P1'!$B:$AP,31,FALSE),"")</f>
        <v/>
      </c>
      <c r="AB268" s="419" t="str">
        <f>IFERROR(VLOOKUP(AB266,'P1'!$B:$AP,31,FALSE),"")</f>
        <v/>
      </c>
      <c r="AC268" s="419" t="str">
        <f>IFERROR(VLOOKUP(AC266,'P1'!$B:$AP,31,FALSE),"")</f>
        <v/>
      </c>
      <c r="AD268" s="419" t="str">
        <f>IFERROR(VLOOKUP(AD266,'P1'!$B:$AP,31,FALSE),"")</f>
        <v/>
      </c>
      <c r="AE268" s="419" t="str">
        <f>IFERROR(VLOOKUP(AE266,'P1'!$B:$AP,31,FALSE),"")</f>
        <v/>
      </c>
      <c r="AF268" s="419" t="str">
        <f>IFERROR(VLOOKUP(AF266,'P1'!$B:$AP,31,FALSE),"")</f>
        <v/>
      </c>
      <c r="AG268" s="419" t="str">
        <f>IFERROR(VLOOKUP(AG266,'P1'!$B:$AP,31,FALSE),"")</f>
        <v/>
      </c>
      <c r="AH268" s="419" t="str">
        <f>IFERROR(VLOOKUP(AH266,'P1'!$B:$AP,31,FALSE),"")</f>
        <v/>
      </c>
      <c r="AI268" s="419" t="str">
        <f>IFERROR(VLOOKUP(AI266,'P1'!$B:$AP,31,FALSE),"")</f>
        <v/>
      </c>
      <c r="AJ268" s="419" t="str">
        <f>IFERROR(VLOOKUP(AJ266,'P1'!$B:$AP,31,FALSE),"")</f>
        <v/>
      </c>
      <c r="AK268" s="419" t="str">
        <f>IFERROR(VLOOKUP(AK266,'P1'!$B:$AP,31,FALSE),"")</f>
        <v/>
      </c>
      <c r="AL268" s="419" t="str">
        <f>IFERROR(VLOOKUP(AL266,'P1'!$B:$AP,31,FALSE),"")</f>
        <v/>
      </c>
      <c r="AM268" s="419" t="str">
        <f>IFERROR(VLOOKUP(AM266,'P1'!$B:$AP,31,FALSE),"")</f>
        <v/>
      </c>
      <c r="AN268" s="644"/>
      <c r="AO268" s="622"/>
      <c r="AP268" s="649"/>
      <c r="AQ268" s="650"/>
      <c r="AR268" s="622"/>
      <c r="AS268" s="622"/>
      <c r="AT268" s="623"/>
      <c r="AU268" s="420"/>
      <c r="AV268" s="420"/>
      <c r="AX268" s="420"/>
      <c r="AY268" s="420"/>
    </row>
    <row r="269" spans="1:51" s="393" customFormat="1" ht="12" customHeight="1">
      <c r="A269" s="624">
        <v>83</v>
      </c>
      <c r="B269" s="627"/>
      <c r="C269" s="630"/>
      <c r="D269" s="633" t="s">
        <v>463</v>
      </c>
      <c r="E269" s="410"/>
      <c r="F269" s="636"/>
      <c r="G269" s="637"/>
      <c r="H269" s="411" t="s">
        <v>464</v>
      </c>
      <c r="I269" s="412"/>
      <c r="J269" s="412"/>
      <c r="K269" s="412"/>
      <c r="L269" s="412"/>
      <c r="M269" s="412"/>
      <c r="N269" s="412"/>
      <c r="O269" s="412"/>
      <c r="P269" s="412"/>
      <c r="Q269" s="412"/>
      <c r="R269" s="412"/>
      <c r="S269" s="412"/>
      <c r="T269" s="412"/>
      <c r="U269" s="412"/>
      <c r="V269" s="412"/>
      <c r="W269" s="412"/>
      <c r="X269" s="412"/>
      <c r="Y269" s="412"/>
      <c r="Z269" s="412"/>
      <c r="AA269" s="412"/>
      <c r="AB269" s="412"/>
      <c r="AC269" s="412"/>
      <c r="AD269" s="412"/>
      <c r="AE269" s="412"/>
      <c r="AF269" s="412"/>
      <c r="AG269" s="412"/>
      <c r="AH269" s="412"/>
      <c r="AI269" s="412"/>
      <c r="AJ269" s="412"/>
      <c r="AK269" s="412"/>
      <c r="AL269" s="412"/>
      <c r="AM269" s="412"/>
      <c r="AN269" s="642">
        <f t="shared" ref="AN269" si="318">IF(LEFT($AN$1,6)="共同生活援助",SUM(I270:AM270),SUM(I270:AM271))</f>
        <v>0</v>
      </c>
      <c r="AO269" s="620">
        <f>IF($AN$3="４週",AN269/4,AN269/(DAY(EOMONTH($I$21,0))/7))</f>
        <v>0</v>
      </c>
      <c r="AP269" s="645"/>
      <c r="AQ269" s="646"/>
      <c r="AR269" s="620" t="str">
        <f t="shared" ref="AR269" si="319">IF($AN$3="４週",AU270,AV270)</f>
        <v/>
      </c>
      <c r="AS269" s="620"/>
      <c r="AT269" s="623"/>
      <c r="AU269" s="413" t="s">
        <v>465</v>
      </c>
      <c r="AV269" s="413" t="s">
        <v>466</v>
      </c>
      <c r="AX269" s="413" t="s">
        <v>467</v>
      </c>
      <c r="AY269" s="413" t="s">
        <v>468</v>
      </c>
    </row>
    <row r="270" spans="1:51" s="393" customFormat="1" ht="12" customHeight="1">
      <c r="A270" s="625"/>
      <c r="B270" s="628"/>
      <c r="C270" s="631"/>
      <c r="D270" s="634"/>
      <c r="E270" s="414"/>
      <c r="F270" s="638"/>
      <c r="G270" s="639"/>
      <c r="H270" s="415" t="s">
        <v>469</v>
      </c>
      <c r="I270" s="419" t="str">
        <f>IFERROR(VLOOKUP(I269,'P1'!$B:$AP,41,FALSE),"")</f>
        <v/>
      </c>
      <c r="J270" s="419" t="str">
        <f>IFERROR(VLOOKUP(J269,'P1'!$B:$AP,41,FALSE),"")</f>
        <v/>
      </c>
      <c r="K270" s="419" t="str">
        <f>IFERROR(VLOOKUP(K269,'P1'!$B:$AP,41,FALSE),"")</f>
        <v/>
      </c>
      <c r="L270" s="419" t="str">
        <f>IFERROR(VLOOKUP(L269,'P1'!$B:$AP,41,FALSE),"")</f>
        <v/>
      </c>
      <c r="M270" s="419" t="str">
        <f>IFERROR(VLOOKUP(M269,'P1'!$B:$AP,41,FALSE),"")</f>
        <v/>
      </c>
      <c r="N270" s="419" t="str">
        <f>IFERROR(VLOOKUP(N269,'P1'!$B:$AP,41,FALSE),"")</f>
        <v/>
      </c>
      <c r="O270" s="419" t="str">
        <f>IFERROR(VLOOKUP(O269,'P1'!$B:$AP,41,FALSE),"")</f>
        <v/>
      </c>
      <c r="P270" s="419" t="str">
        <f>IFERROR(VLOOKUP(P269,'P1'!$B:$AP,41,FALSE),"")</f>
        <v/>
      </c>
      <c r="Q270" s="419" t="str">
        <f>IFERROR(VLOOKUP(Q269,'P1'!$B:$AP,41,FALSE),"")</f>
        <v/>
      </c>
      <c r="R270" s="419" t="str">
        <f>IFERROR(VLOOKUP(R269,'P1'!$B:$AP,41,FALSE),"")</f>
        <v/>
      </c>
      <c r="S270" s="419" t="str">
        <f>IFERROR(VLOOKUP(S269,'P1'!$B:$AP,41,FALSE),"")</f>
        <v/>
      </c>
      <c r="T270" s="419" t="str">
        <f>IFERROR(VLOOKUP(T269,'P1'!$B:$AP,41,FALSE),"")</f>
        <v/>
      </c>
      <c r="U270" s="419" t="str">
        <f>IFERROR(VLOOKUP(U269,'P1'!$B:$AP,41,FALSE),"")</f>
        <v/>
      </c>
      <c r="V270" s="419" t="str">
        <f>IFERROR(VLOOKUP(V269,'P1'!$B:$AP,41,FALSE),"")</f>
        <v/>
      </c>
      <c r="W270" s="419" t="str">
        <f>IFERROR(VLOOKUP(W269,'P1'!$B:$AP,41,FALSE),"")</f>
        <v/>
      </c>
      <c r="X270" s="419" t="str">
        <f>IFERROR(VLOOKUP(X269,'P1'!$B:$AP,41,FALSE),"")</f>
        <v/>
      </c>
      <c r="Y270" s="419" t="str">
        <f>IFERROR(VLOOKUP(Y269,'P1'!$B:$AP,41,FALSE),"")</f>
        <v/>
      </c>
      <c r="Z270" s="419" t="str">
        <f>IFERROR(VLOOKUP(Z269,'P1'!$B:$AP,41,FALSE),"")</f>
        <v/>
      </c>
      <c r="AA270" s="419" t="str">
        <f>IFERROR(VLOOKUP(AA269,'P1'!$B:$AP,41,FALSE),"")</f>
        <v/>
      </c>
      <c r="AB270" s="419" t="str">
        <f>IFERROR(VLOOKUP(AB269,'P1'!$B:$AP,41,FALSE),"")</f>
        <v/>
      </c>
      <c r="AC270" s="419" t="str">
        <f>IFERROR(VLOOKUP(AC269,'P1'!$B:$AP,41,FALSE),"")</f>
        <v/>
      </c>
      <c r="AD270" s="419" t="str">
        <f>IFERROR(VLOOKUP(AD269,'P1'!$B:$AP,41,FALSE),"")</f>
        <v/>
      </c>
      <c r="AE270" s="419" t="str">
        <f>IFERROR(VLOOKUP(AE269,'P1'!$B:$AP,41,FALSE),"")</f>
        <v/>
      </c>
      <c r="AF270" s="419" t="str">
        <f>IFERROR(VLOOKUP(AF269,'P1'!$B:$AP,41,FALSE),"")</f>
        <v/>
      </c>
      <c r="AG270" s="419" t="str">
        <f>IFERROR(VLOOKUP(AG269,'P1'!$B:$AP,41,FALSE),"")</f>
        <v/>
      </c>
      <c r="AH270" s="419" t="str">
        <f>IFERROR(VLOOKUP(AH269,'P1'!$B:$AP,41,FALSE),"")</f>
        <v/>
      </c>
      <c r="AI270" s="419" t="str">
        <f>IFERROR(VLOOKUP(AI269,'P1'!$B:$AP,41,FALSE),"")</f>
        <v/>
      </c>
      <c r="AJ270" s="419" t="str">
        <f>IFERROR(VLOOKUP(AJ269,'P1'!$B:$AP,41,FALSE),"")</f>
        <v/>
      </c>
      <c r="AK270" s="419" t="str">
        <f>IFERROR(VLOOKUP(AK269,'P1'!$B:$AP,41,FALSE),"")</f>
        <v/>
      </c>
      <c r="AL270" s="419" t="str">
        <f>IFERROR(VLOOKUP(AL269,'P1'!$B:$AP,41,FALSE),"")</f>
        <v/>
      </c>
      <c r="AM270" s="419" t="str">
        <f>IFERROR(VLOOKUP(AM269,'P1'!$B:$AP,41,FALSE),"")</f>
        <v/>
      </c>
      <c r="AN270" s="643"/>
      <c r="AO270" s="621"/>
      <c r="AP270" s="647"/>
      <c r="AQ270" s="648"/>
      <c r="AR270" s="621"/>
      <c r="AS270" s="621"/>
      <c r="AT270" s="623"/>
      <c r="AU270" s="417" t="str">
        <f t="shared" ref="AU270" si="320">IFERROR(IF($D269="□",($AO269/$AK$6),($AO269/$AK$8)),"")</f>
        <v/>
      </c>
      <c r="AV270" s="417" t="str">
        <f t="shared" ref="AV270" si="321">IFERROR(IF($D269="□",($AN269/$AO$6),($AN269/$AO$8)),"")</f>
        <v/>
      </c>
      <c r="AX270" s="417" t="s">
        <v>623</v>
      </c>
      <c r="AY270" s="417" t="s">
        <v>623</v>
      </c>
    </row>
    <row r="271" spans="1:51" s="393" customFormat="1" ht="12" customHeight="1">
      <c r="A271" s="626"/>
      <c r="B271" s="629"/>
      <c r="C271" s="632"/>
      <c r="D271" s="635"/>
      <c r="E271" s="414"/>
      <c r="F271" s="640"/>
      <c r="G271" s="641"/>
      <c r="H271" s="418" t="s">
        <v>470</v>
      </c>
      <c r="I271" s="419" t="str">
        <f>IFERROR(VLOOKUP(I269,'P1'!$B:$AP,31,FALSE),"")</f>
        <v/>
      </c>
      <c r="J271" s="419" t="str">
        <f>IFERROR(VLOOKUP(J269,'P1'!$B:$AP,31,FALSE),"")</f>
        <v/>
      </c>
      <c r="K271" s="419" t="str">
        <f>IFERROR(VLOOKUP(K269,'P1'!$B:$AP,31,FALSE),"")</f>
        <v/>
      </c>
      <c r="L271" s="419" t="str">
        <f>IFERROR(VLOOKUP(L269,'P1'!$B:$AP,31,FALSE),"")</f>
        <v/>
      </c>
      <c r="M271" s="419" t="str">
        <f>IFERROR(VLOOKUP(M269,'P1'!$B:$AP,31,FALSE),"")</f>
        <v/>
      </c>
      <c r="N271" s="419" t="str">
        <f>IFERROR(VLOOKUP(N269,'P1'!$B:$AP,31,FALSE),"")</f>
        <v/>
      </c>
      <c r="O271" s="419" t="str">
        <f>IFERROR(VLOOKUP(O269,'P1'!$B:$AP,31,FALSE),"")</f>
        <v/>
      </c>
      <c r="P271" s="419" t="str">
        <f>IFERROR(VLOOKUP(P269,'P1'!$B:$AP,31,FALSE),"")</f>
        <v/>
      </c>
      <c r="Q271" s="419" t="str">
        <f>IFERROR(VLOOKUP(Q269,'P1'!$B:$AP,31,FALSE),"")</f>
        <v/>
      </c>
      <c r="R271" s="419" t="str">
        <f>IFERROR(VLOOKUP(R269,'P1'!$B:$AP,31,FALSE),"")</f>
        <v/>
      </c>
      <c r="S271" s="419" t="str">
        <f>IFERROR(VLOOKUP(S269,'P1'!$B:$AP,31,FALSE),"")</f>
        <v/>
      </c>
      <c r="T271" s="419" t="str">
        <f>IFERROR(VLOOKUP(T269,'P1'!$B:$AP,31,FALSE),"")</f>
        <v/>
      </c>
      <c r="U271" s="419" t="str">
        <f>IFERROR(VLOOKUP(U269,'P1'!$B:$AP,31,FALSE),"")</f>
        <v/>
      </c>
      <c r="V271" s="419" t="str">
        <f>IFERROR(VLOOKUP(V269,'P1'!$B:$AP,31,FALSE),"")</f>
        <v/>
      </c>
      <c r="W271" s="419" t="str">
        <f>IFERROR(VLOOKUP(W269,'P1'!$B:$AP,31,FALSE),"")</f>
        <v/>
      </c>
      <c r="X271" s="419" t="str">
        <f>IFERROR(VLOOKUP(X269,'P1'!$B:$AP,31,FALSE),"")</f>
        <v/>
      </c>
      <c r="Y271" s="419" t="str">
        <f>IFERROR(VLOOKUP(Y269,'P1'!$B:$AP,31,FALSE),"")</f>
        <v/>
      </c>
      <c r="Z271" s="419" t="str">
        <f>IFERROR(VLOOKUP(Z269,'P1'!$B:$AP,31,FALSE),"")</f>
        <v/>
      </c>
      <c r="AA271" s="419" t="str">
        <f>IFERROR(VLOOKUP(AA269,'P1'!$B:$AP,31,FALSE),"")</f>
        <v/>
      </c>
      <c r="AB271" s="419" t="str">
        <f>IFERROR(VLOOKUP(AB269,'P1'!$B:$AP,31,FALSE),"")</f>
        <v/>
      </c>
      <c r="AC271" s="419" t="str">
        <f>IFERROR(VLOOKUP(AC269,'P1'!$B:$AP,31,FALSE),"")</f>
        <v/>
      </c>
      <c r="AD271" s="419" t="str">
        <f>IFERROR(VLOOKUP(AD269,'P1'!$B:$AP,31,FALSE),"")</f>
        <v/>
      </c>
      <c r="AE271" s="419" t="str">
        <f>IFERROR(VLOOKUP(AE269,'P1'!$B:$AP,31,FALSE),"")</f>
        <v/>
      </c>
      <c r="AF271" s="419" t="str">
        <f>IFERROR(VLOOKUP(AF269,'P1'!$B:$AP,31,FALSE),"")</f>
        <v/>
      </c>
      <c r="AG271" s="419" t="str">
        <f>IFERROR(VLOOKUP(AG269,'P1'!$B:$AP,31,FALSE),"")</f>
        <v/>
      </c>
      <c r="AH271" s="419" t="str">
        <f>IFERROR(VLOOKUP(AH269,'P1'!$B:$AP,31,FALSE),"")</f>
        <v/>
      </c>
      <c r="AI271" s="419" t="str">
        <f>IFERROR(VLOOKUP(AI269,'P1'!$B:$AP,31,FALSE),"")</f>
        <v/>
      </c>
      <c r="AJ271" s="419" t="str">
        <f>IFERROR(VLOOKUP(AJ269,'P1'!$B:$AP,31,FALSE),"")</f>
        <v/>
      </c>
      <c r="AK271" s="419" t="str">
        <f>IFERROR(VLOOKUP(AK269,'P1'!$B:$AP,31,FALSE),"")</f>
        <v/>
      </c>
      <c r="AL271" s="419" t="str">
        <f>IFERROR(VLOOKUP(AL269,'P1'!$B:$AP,31,FALSE),"")</f>
        <v/>
      </c>
      <c r="AM271" s="419" t="str">
        <f>IFERROR(VLOOKUP(AM269,'P1'!$B:$AP,31,FALSE),"")</f>
        <v/>
      </c>
      <c r="AN271" s="644"/>
      <c r="AO271" s="622"/>
      <c r="AP271" s="649"/>
      <c r="AQ271" s="650"/>
      <c r="AR271" s="622"/>
      <c r="AS271" s="622"/>
      <c r="AT271" s="623"/>
      <c r="AU271" s="420"/>
      <c r="AV271" s="420"/>
      <c r="AX271" s="420"/>
      <c r="AY271" s="420"/>
    </row>
    <row r="272" spans="1:51" s="393" customFormat="1" ht="12" customHeight="1">
      <c r="A272" s="624">
        <v>84</v>
      </c>
      <c r="B272" s="627"/>
      <c r="C272" s="630"/>
      <c r="D272" s="633" t="s">
        <v>463</v>
      </c>
      <c r="E272" s="410"/>
      <c r="F272" s="636"/>
      <c r="G272" s="637"/>
      <c r="H272" s="411" t="s">
        <v>464</v>
      </c>
      <c r="I272" s="412"/>
      <c r="J272" s="412"/>
      <c r="K272" s="412"/>
      <c r="L272" s="412"/>
      <c r="M272" s="412"/>
      <c r="N272" s="412"/>
      <c r="O272" s="412"/>
      <c r="P272" s="412"/>
      <c r="Q272" s="412"/>
      <c r="R272" s="412"/>
      <c r="S272" s="412"/>
      <c r="T272" s="412"/>
      <c r="U272" s="412"/>
      <c r="V272" s="412"/>
      <c r="W272" s="412"/>
      <c r="X272" s="412"/>
      <c r="Y272" s="412"/>
      <c r="Z272" s="412"/>
      <c r="AA272" s="412"/>
      <c r="AB272" s="412"/>
      <c r="AC272" s="412"/>
      <c r="AD272" s="412"/>
      <c r="AE272" s="412"/>
      <c r="AF272" s="412"/>
      <c r="AG272" s="412"/>
      <c r="AH272" s="412"/>
      <c r="AI272" s="412"/>
      <c r="AJ272" s="412"/>
      <c r="AK272" s="412"/>
      <c r="AL272" s="412"/>
      <c r="AM272" s="412"/>
      <c r="AN272" s="642">
        <f t="shared" ref="AN272" si="322">IF(LEFT($AN$1,6)="共同生活援助",SUM(I273:AM273),SUM(I273:AM274))</f>
        <v>0</v>
      </c>
      <c r="AO272" s="620">
        <f>IF($AN$3="４週",AN272/4,AN272/(DAY(EOMONTH($I$21,0))/7))</f>
        <v>0</v>
      </c>
      <c r="AP272" s="645"/>
      <c r="AQ272" s="646"/>
      <c r="AR272" s="620" t="str">
        <f t="shared" ref="AR272" si="323">IF($AN$3="４週",AU273,AV273)</f>
        <v/>
      </c>
      <c r="AS272" s="620"/>
      <c r="AT272" s="623"/>
      <c r="AU272" s="413" t="s">
        <v>465</v>
      </c>
      <c r="AV272" s="413" t="s">
        <v>466</v>
      </c>
      <c r="AX272" s="413" t="s">
        <v>467</v>
      </c>
      <c r="AY272" s="413" t="s">
        <v>468</v>
      </c>
    </row>
    <row r="273" spans="1:51" s="393" customFormat="1" ht="12" customHeight="1">
      <c r="A273" s="625"/>
      <c r="B273" s="628"/>
      <c r="C273" s="631"/>
      <c r="D273" s="634"/>
      <c r="E273" s="414"/>
      <c r="F273" s="638"/>
      <c r="G273" s="639"/>
      <c r="H273" s="415" t="s">
        <v>469</v>
      </c>
      <c r="I273" s="419" t="str">
        <f>IFERROR(VLOOKUP(I272,'P1'!$B:$AP,41,FALSE),"")</f>
        <v/>
      </c>
      <c r="J273" s="419" t="str">
        <f>IFERROR(VLOOKUP(J272,'P1'!$B:$AP,41,FALSE),"")</f>
        <v/>
      </c>
      <c r="K273" s="419" t="str">
        <f>IFERROR(VLOOKUP(K272,'P1'!$B:$AP,41,FALSE),"")</f>
        <v/>
      </c>
      <c r="L273" s="419" t="str">
        <f>IFERROR(VLOOKUP(L272,'P1'!$B:$AP,41,FALSE),"")</f>
        <v/>
      </c>
      <c r="M273" s="419" t="str">
        <f>IFERROR(VLOOKUP(M272,'P1'!$B:$AP,41,FALSE),"")</f>
        <v/>
      </c>
      <c r="N273" s="419" t="str">
        <f>IFERROR(VLOOKUP(N272,'P1'!$B:$AP,41,FALSE),"")</f>
        <v/>
      </c>
      <c r="O273" s="419" t="str">
        <f>IFERROR(VLOOKUP(O272,'P1'!$B:$AP,41,FALSE),"")</f>
        <v/>
      </c>
      <c r="P273" s="419" t="str">
        <f>IFERROR(VLOOKUP(P272,'P1'!$B:$AP,41,FALSE),"")</f>
        <v/>
      </c>
      <c r="Q273" s="419" t="str">
        <f>IFERROR(VLOOKUP(Q272,'P1'!$B:$AP,41,FALSE),"")</f>
        <v/>
      </c>
      <c r="R273" s="419" t="str">
        <f>IFERROR(VLOOKUP(R272,'P1'!$B:$AP,41,FALSE),"")</f>
        <v/>
      </c>
      <c r="S273" s="419" t="str">
        <f>IFERROR(VLOOKUP(S272,'P1'!$B:$AP,41,FALSE),"")</f>
        <v/>
      </c>
      <c r="T273" s="419" t="str">
        <f>IFERROR(VLOOKUP(T272,'P1'!$B:$AP,41,FALSE),"")</f>
        <v/>
      </c>
      <c r="U273" s="419" t="str">
        <f>IFERROR(VLOOKUP(U272,'P1'!$B:$AP,41,FALSE),"")</f>
        <v/>
      </c>
      <c r="V273" s="419" t="str">
        <f>IFERROR(VLOOKUP(V272,'P1'!$B:$AP,41,FALSE),"")</f>
        <v/>
      </c>
      <c r="W273" s="419" t="str">
        <f>IFERROR(VLOOKUP(W272,'P1'!$B:$AP,41,FALSE),"")</f>
        <v/>
      </c>
      <c r="X273" s="419" t="str">
        <f>IFERROR(VLOOKUP(X272,'P1'!$B:$AP,41,FALSE),"")</f>
        <v/>
      </c>
      <c r="Y273" s="419" t="str">
        <f>IFERROR(VLOOKUP(Y272,'P1'!$B:$AP,41,FALSE),"")</f>
        <v/>
      </c>
      <c r="Z273" s="419" t="str">
        <f>IFERROR(VLOOKUP(Z272,'P1'!$B:$AP,41,FALSE),"")</f>
        <v/>
      </c>
      <c r="AA273" s="419" t="str">
        <f>IFERROR(VLOOKUP(AA272,'P1'!$B:$AP,41,FALSE),"")</f>
        <v/>
      </c>
      <c r="AB273" s="419" t="str">
        <f>IFERROR(VLOOKUP(AB272,'P1'!$B:$AP,41,FALSE),"")</f>
        <v/>
      </c>
      <c r="AC273" s="419" t="str">
        <f>IFERROR(VLOOKUP(AC272,'P1'!$B:$AP,41,FALSE),"")</f>
        <v/>
      </c>
      <c r="AD273" s="419" t="str">
        <f>IFERROR(VLOOKUP(AD272,'P1'!$B:$AP,41,FALSE),"")</f>
        <v/>
      </c>
      <c r="AE273" s="419" t="str">
        <f>IFERROR(VLOOKUP(AE272,'P1'!$B:$AP,41,FALSE),"")</f>
        <v/>
      </c>
      <c r="AF273" s="419" t="str">
        <f>IFERROR(VLOOKUP(AF272,'P1'!$B:$AP,41,FALSE),"")</f>
        <v/>
      </c>
      <c r="AG273" s="419" t="str">
        <f>IFERROR(VLOOKUP(AG272,'P1'!$B:$AP,41,FALSE),"")</f>
        <v/>
      </c>
      <c r="AH273" s="419" t="str">
        <f>IFERROR(VLOOKUP(AH272,'P1'!$B:$AP,41,FALSE),"")</f>
        <v/>
      </c>
      <c r="AI273" s="419" t="str">
        <f>IFERROR(VLOOKUP(AI272,'P1'!$B:$AP,41,FALSE),"")</f>
        <v/>
      </c>
      <c r="AJ273" s="419" t="str">
        <f>IFERROR(VLOOKUP(AJ272,'P1'!$B:$AP,41,FALSE),"")</f>
        <v/>
      </c>
      <c r="AK273" s="419" t="str">
        <f>IFERROR(VLOOKUP(AK272,'P1'!$B:$AP,41,FALSE),"")</f>
        <v/>
      </c>
      <c r="AL273" s="419" t="str">
        <f>IFERROR(VLOOKUP(AL272,'P1'!$B:$AP,41,FALSE),"")</f>
        <v/>
      </c>
      <c r="AM273" s="419" t="str">
        <f>IFERROR(VLOOKUP(AM272,'P1'!$B:$AP,41,FALSE),"")</f>
        <v/>
      </c>
      <c r="AN273" s="643"/>
      <c r="AO273" s="621"/>
      <c r="AP273" s="647"/>
      <c r="AQ273" s="648"/>
      <c r="AR273" s="621"/>
      <c r="AS273" s="621"/>
      <c r="AT273" s="623"/>
      <c r="AU273" s="417" t="str">
        <f t="shared" ref="AU273" si="324">IFERROR(IF($D272="□",($AO272/$AK$6),($AO272/$AK$8)),"")</f>
        <v/>
      </c>
      <c r="AV273" s="417" t="str">
        <f t="shared" ref="AV273" si="325">IFERROR(IF($D272="□",($AN272/$AO$6),($AN272/$AO$8)),"")</f>
        <v/>
      </c>
      <c r="AX273" s="417" t="s">
        <v>623</v>
      </c>
      <c r="AY273" s="417" t="s">
        <v>623</v>
      </c>
    </row>
    <row r="274" spans="1:51" s="393" customFormat="1" ht="12" customHeight="1">
      <c r="A274" s="626"/>
      <c r="B274" s="629"/>
      <c r="C274" s="632"/>
      <c r="D274" s="635"/>
      <c r="E274" s="414"/>
      <c r="F274" s="640"/>
      <c r="G274" s="641"/>
      <c r="H274" s="418" t="s">
        <v>470</v>
      </c>
      <c r="I274" s="419" t="str">
        <f>IFERROR(VLOOKUP(I272,'P1'!$B:$AP,31,FALSE),"")</f>
        <v/>
      </c>
      <c r="J274" s="419" t="str">
        <f>IFERROR(VLOOKUP(J272,'P1'!$B:$AP,31,FALSE),"")</f>
        <v/>
      </c>
      <c r="K274" s="419" t="str">
        <f>IFERROR(VLOOKUP(K272,'P1'!$B:$AP,31,FALSE),"")</f>
        <v/>
      </c>
      <c r="L274" s="419" t="str">
        <f>IFERROR(VLOOKUP(L272,'P1'!$B:$AP,31,FALSE),"")</f>
        <v/>
      </c>
      <c r="M274" s="419" t="str">
        <f>IFERROR(VLOOKUP(M272,'P1'!$B:$AP,31,FALSE),"")</f>
        <v/>
      </c>
      <c r="N274" s="419" t="str">
        <f>IFERROR(VLOOKUP(N272,'P1'!$B:$AP,31,FALSE),"")</f>
        <v/>
      </c>
      <c r="O274" s="419" t="str">
        <f>IFERROR(VLOOKUP(O272,'P1'!$B:$AP,31,FALSE),"")</f>
        <v/>
      </c>
      <c r="P274" s="419" t="str">
        <f>IFERROR(VLOOKUP(P272,'P1'!$B:$AP,31,FALSE),"")</f>
        <v/>
      </c>
      <c r="Q274" s="419" t="str">
        <f>IFERROR(VLOOKUP(Q272,'P1'!$B:$AP,31,FALSE),"")</f>
        <v/>
      </c>
      <c r="R274" s="419" t="str">
        <f>IFERROR(VLOOKUP(R272,'P1'!$B:$AP,31,FALSE),"")</f>
        <v/>
      </c>
      <c r="S274" s="419" t="str">
        <f>IFERROR(VLOOKUP(S272,'P1'!$B:$AP,31,FALSE),"")</f>
        <v/>
      </c>
      <c r="T274" s="419" t="str">
        <f>IFERROR(VLOOKUP(T272,'P1'!$B:$AP,31,FALSE),"")</f>
        <v/>
      </c>
      <c r="U274" s="419" t="str">
        <f>IFERROR(VLOOKUP(U272,'P1'!$B:$AP,31,FALSE),"")</f>
        <v/>
      </c>
      <c r="V274" s="419" t="str">
        <f>IFERROR(VLOOKUP(V272,'P1'!$B:$AP,31,FALSE),"")</f>
        <v/>
      </c>
      <c r="W274" s="419" t="str">
        <f>IFERROR(VLOOKUP(W272,'P1'!$B:$AP,31,FALSE),"")</f>
        <v/>
      </c>
      <c r="X274" s="419" t="str">
        <f>IFERROR(VLOOKUP(X272,'P1'!$B:$AP,31,FALSE),"")</f>
        <v/>
      </c>
      <c r="Y274" s="419" t="str">
        <f>IFERROR(VLOOKUP(Y272,'P1'!$B:$AP,31,FALSE),"")</f>
        <v/>
      </c>
      <c r="Z274" s="419" t="str">
        <f>IFERROR(VLOOKUP(Z272,'P1'!$B:$AP,31,FALSE),"")</f>
        <v/>
      </c>
      <c r="AA274" s="419" t="str">
        <f>IFERROR(VLOOKUP(AA272,'P1'!$B:$AP,31,FALSE),"")</f>
        <v/>
      </c>
      <c r="AB274" s="419" t="str">
        <f>IFERROR(VLOOKUP(AB272,'P1'!$B:$AP,31,FALSE),"")</f>
        <v/>
      </c>
      <c r="AC274" s="419" t="str">
        <f>IFERROR(VLOOKUP(AC272,'P1'!$B:$AP,31,FALSE),"")</f>
        <v/>
      </c>
      <c r="AD274" s="419" t="str">
        <f>IFERROR(VLOOKUP(AD272,'P1'!$B:$AP,31,FALSE),"")</f>
        <v/>
      </c>
      <c r="AE274" s="419" t="str">
        <f>IFERROR(VLOOKUP(AE272,'P1'!$B:$AP,31,FALSE),"")</f>
        <v/>
      </c>
      <c r="AF274" s="419" t="str">
        <f>IFERROR(VLOOKUP(AF272,'P1'!$B:$AP,31,FALSE),"")</f>
        <v/>
      </c>
      <c r="AG274" s="419" t="str">
        <f>IFERROR(VLOOKUP(AG272,'P1'!$B:$AP,31,FALSE),"")</f>
        <v/>
      </c>
      <c r="AH274" s="419" t="str">
        <f>IFERROR(VLOOKUP(AH272,'P1'!$B:$AP,31,FALSE),"")</f>
        <v/>
      </c>
      <c r="AI274" s="419" t="str">
        <f>IFERROR(VLOOKUP(AI272,'P1'!$B:$AP,31,FALSE),"")</f>
        <v/>
      </c>
      <c r="AJ274" s="419" t="str">
        <f>IFERROR(VLOOKUP(AJ272,'P1'!$B:$AP,31,FALSE),"")</f>
        <v/>
      </c>
      <c r="AK274" s="419" t="str">
        <f>IFERROR(VLOOKUP(AK272,'P1'!$B:$AP,31,FALSE),"")</f>
        <v/>
      </c>
      <c r="AL274" s="419" t="str">
        <f>IFERROR(VLOOKUP(AL272,'P1'!$B:$AP,31,FALSE),"")</f>
        <v/>
      </c>
      <c r="AM274" s="419" t="str">
        <f>IFERROR(VLOOKUP(AM272,'P1'!$B:$AP,31,FALSE),"")</f>
        <v/>
      </c>
      <c r="AN274" s="644"/>
      <c r="AO274" s="622"/>
      <c r="AP274" s="649"/>
      <c r="AQ274" s="650"/>
      <c r="AR274" s="622"/>
      <c r="AS274" s="622"/>
      <c r="AT274" s="623"/>
      <c r="AU274" s="420"/>
      <c r="AV274" s="420"/>
      <c r="AX274" s="420"/>
      <c r="AY274" s="420"/>
    </row>
    <row r="275" spans="1:51" s="393" customFormat="1" ht="12" customHeight="1">
      <c r="A275" s="624">
        <v>85</v>
      </c>
      <c r="B275" s="627"/>
      <c r="C275" s="630"/>
      <c r="D275" s="633" t="s">
        <v>463</v>
      </c>
      <c r="E275" s="410"/>
      <c r="F275" s="636"/>
      <c r="G275" s="637"/>
      <c r="H275" s="411" t="s">
        <v>464</v>
      </c>
      <c r="I275" s="412"/>
      <c r="J275" s="412"/>
      <c r="K275" s="412"/>
      <c r="L275" s="412"/>
      <c r="M275" s="412"/>
      <c r="N275" s="412"/>
      <c r="O275" s="412"/>
      <c r="P275" s="412"/>
      <c r="Q275" s="412"/>
      <c r="R275" s="412"/>
      <c r="S275" s="412"/>
      <c r="T275" s="412"/>
      <c r="U275" s="412"/>
      <c r="V275" s="412"/>
      <c r="W275" s="412"/>
      <c r="X275" s="412"/>
      <c r="Y275" s="412"/>
      <c r="Z275" s="412"/>
      <c r="AA275" s="412"/>
      <c r="AB275" s="412"/>
      <c r="AC275" s="412"/>
      <c r="AD275" s="412"/>
      <c r="AE275" s="412"/>
      <c r="AF275" s="412"/>
      <c r="AG275" s="412"/>
      <c r="AH275" s="412"/>
      <c r="AI275" s="412"/>
      <c r="AJ275" s="412"/>
      <c r="AK275" s="412"/>
      <c r="AL275" s="412"/>
      <c r="AM275" s="412"/>
      <c r="AN275" s="642">
        <f t="shared" ref="AN275" si="326">IF(LEFT($AN$1,6)="共同生活援助",SUM(I276:AM276),SUM(I276:AM277))</f>
        <v>0</v>
      </c>
      <c r="AO275" s="620">
        <f>IF($AN$3="４週",AN275/4,AN275/(DAY(EOMONTH($I$21,0))/7))</f>
        <v>0</v>
      </c>
      <c r="AP275" s="645"/>
      <c r="AQ275" s="646"/>
      <c r="AR275" s="620" t="str">
        <f t="shared" ref="AR275" si="327">IF($AN$3="４週",AU276,AV276)</f>
        <v/>
      </c>
      <c r="AS275" s="620"/>
      <c r="AT275" s="623"/>
      <c r="AU275" s="413" t="s">
        <v>465</v>
      </c>
      <c r="AV275" s="413" t="s">
        <v>466</v>
      </c>
      <c r="AX275" s="413" t="s">
        <v>467</v>
      </c>
      <c r="AY275" s="413" t="s">
        <v>468</v>
      </c>
    </row>
    <row r="276" spans="1:51" s="393" customFormat="1" ht="12" customHeight="1">
      <c r="A276" s="625"/>
      <c r="B276" s="628"/>
      <c r="C276" s="631"/>
      <c r="D276" s="634"/>
      <c r="E276" s="414"/>
      <c r="F276" s="638"/>
      <c r="G276" s="639"/>
      <c r="H276" s="415" t="s">
        <v>469</v>
      </c>
      <c r="I276" s="419" t="str">
        <f>IFERROR(VLOOKUP(I275,'P1'!$B:$AP,41,FALSE),"")</f>
        <v/>
      </c>
      <c r="J276" s="419" t="str">
        <f>IFERROR(VLOOKUP(J275,'P1'!$B:$AP,41,FALSE),"")</f>
        <v/>
      </c>
      <c r="K276" s="419" t="str">
        <f>IFERROR(VLOOKUP(K275,'P1'!$B:$AP,41,FALSE),"")</f>
        <v/>
      </c>
      <c r="L276" s="419" t="str">
        <f>IFERROR(VLOOKUP(L275,'P1'!$B:$AP,41,FALSE),"")</f>
        <v/>
      </c>
      <c r="M276" s="419" t="str">
        <f>IFERROR(VLOOKUP(M275,'P1'!$B:$AP,41,FALSE),"")</f>
        <v/>
      </c>
      <c r="N276" s="419" t="str">
        <f>IFERROR(VLOOKUP(N275,'P1'!$B:$AP,41,FALSE),"")</f>
        <v/>
      </c>
      <c r="O276" s="419" t="str">
        <f>IFERROR(VLOOKUP(O275,'P1'!$B:$AP,41,FALSE),"")</f>
        <v/>
      </c>
      <c r="P276" s="419" t="str">
        <f>IFERROR(VLOOKUP(P275,'P1'!$B:$AP,41,FALSE),"")</f>
        <v/>
      </c>
      <c r="Q276" s="419" t="str">
        <f>IFERROR(VLOOKUP(Q275,'P1'!$B:$AP,41,FALSE),"")</f>
        <v/>
      </c>
      <c r="R276" s="419" t="str">
        <f>IFERROR(VLOOKUP(R275,'P1'!$B:$AP,41,FALSE),"")</f>
        <v/>
      </c>
      <c r="S276" s="419" t="str">
        <f>IFERROR(VLOOKUP(S275,'P1'!$B:$AP,41,FALSE),"")</f>
        <v/>
      </c>
      <c r="T276" s="419" t="str">
        <f>IFERROR(VLOOKUP(T275,'P1'!$B:$AP,41,FALSE),"")</f>
        <v/>
      </c>
      <c r="U276" s="419" t="str">
        <f>IFERROR(VLOOKUP(U275,'P1'!$B:$AP,41,FALSE),"")</f>
        <v/>
      </c>
      <c r="V276" s="419" t="str">
        <f>IFERROR(VLOOKUP(V275,'P1'!$B:$AP,41,FALSE),"")</f>
        <v/>
      </c>
      <c r="W276" s="419" t="str">
        <f>IFERROR(VLOOKUP(W275,'P1'!$B:$AP,41,FALSE),"")</f>
        <v/>
      </c>
      <c r="X276" s="419" t="str">
        <f>IFERROR(VLOOKUP(X275,'P1'!$B:$AP,41,FALSE),"")</f>
        <v/>
      </c>
      <c r="Y276" s="419" t="str">
        <f>IFERROR(VLOOKUP(Y275,'P1'!$B:$AP,41,FALSE),"")</f>
        <v/>
      </c>
      <c r="Z276" s="419" t="str">
        <f>IFERROR(VLOOKUP(Z275,'P1'!$B:$AP,41,FALSE),"")</f>
        <v/>
      </c>
      <c r="AA276" s="419" t="str">
        <f>IFERROR(VLOOKUP(AA275,'P1'!$B:$AP,41,FALSE),"")</f>
        <v/>
      </c>
      <c r="AB276" s="419" t="str">
        <f>IFERROR(VLOOKUP(AB275,'P1'!$B:$AP,41,FALSE),"")</f>
        <v/>
      </c>
      <c r="AC276" s="419" t="str">
        <f>IFERROR(VLOOKUP(AC275,'P1'!$B:$AP,41,FALSE),"")</f>
        <v/>
      </c>
      <c r="AD276" s="419" t="str">
        <f>IFERROR(VLOOKUP(AD275,'P1'!$B:$AP,41,FALSE),"")</f>
        <v/>
      </c>
      <c r="AE276" s="419" t="str">
        <f>IFERROR(VLOOKUP(AE275,'P1'!$B:$AP,41,FALSE),"")</f>
        <v/>
      </c>
      <c r="AF276" s="419" t="str">
        <f>IFERROR(VLOOKUP(AF275,'P1'!$B:$AP,41,FALSE),"")</f>
        <v/>
      </c>
      <c r="AG276" s="419" t="str">
        <f>IFERROR(VLOOKUP(AG275,'P1'!$B:$AP,41,FALSE),"")</f>
        <v/>
      </c>
      <c r="AH276" s="419" t="str">
        <f>IFERROR(VLOOKUP(AH275,'P1'!$B:$AP,41,FALSE),"")</f>
        <v/>
      </c>
      <c r="AI276" s="419" t="str">
        <f>IFERROR(VLOOKUP(AI275,'P1'!$B:$AP,41,FALSE),"")</f>
        <v/>
      </c>
      <c r="AJ276" s="419" t="str">
        <f>IFERROR(VLOOKUP(AJ275,'P1'!$B:$AP,41,FALSE),"")</f>
        <v/>
      </c>
      <c r="AK276" s="419" t="str">
        <f>IFERROR(VLOOKUP(AK275,'P1'!$B:$AP,41,FALSE),"")</f>
        <v/>
      </c>
      <c r="AL276" s="419" t="str">
        <f>IFERROR(VLOOKUP(AL275,'P1'!$B:$AP,41,FALSE),"")</f>
        <v/>
      </c>
      <c r="AM276" s="419" t="str">
        <f>IFERROR(VLOOKUP(AM275,'P1'!$B:$AP,41,FALSE),"")</f>
        <v/>
      </c>
      <c r="AN276" s="643"/>
      <c r="AO276" s="621"/>
      <c r="AP276" s="647"/>
      <c r="AQ276" s="648"/>
      <c r="AR276" s="621"/>
      <c r="AS276" s="621"/>
      <c r="AT276" s="623"/>
      <c r="AU276" s="417" t="str">
        <f t="shared" ref="AU276" si="328">IFERROR(IF($D275="□",($AO275/$AK$6),($AO275/$AK$8)),"")</f>
        <v/>
      </c>
      <c r="AV276" s="417" t="str">
        <f t="shared" ref="AV276" si="329">IFERROR(IF($D275="□",($AN275/$AO$6),($AN275/$AO$8)),"")</f>
        <v/>
      </c>
      <c r="AX276" s="417" t="s">
        <v>623</v>
      </c>
      <c r="AY276" s="417" t="s">
        <v>623</v>
      </c>
    </row>
    <row r="277" spans="1:51" s="393" customFormat="1" ht="12" customHeight="1">
      <c r="A277" s="626"/>
      <c r="B277" s="629"/>
      <c r="C277" s="632"/>
      <c r="D277" s="635"/>
      <c r="E277" s="414"/>
      <c r="F277" s="640"/>
      <c r="G277" s="641"/>
      <c r="H277" s="418" t="s">
        <v>470</v>
      </c>
      <c r="I277" s="421" t="str">
        <f>IFERROR(VLOOKUP(I275,'P1'!$B:$AP,31,FALSE),"")</f>
        <v/>
      </c>
      <c r="J277" s="419" t="str">
        <f>IFERROR(VLOOKUP(J275,'P1'!$B:$AP,31,FALSE),"")</f>
        <v/>
      </c>
      <c r="K277" s="419" t="str">
        <f>IFERROR(VLOOKUP(K275,'P1'!$B:$AP,31,FALSE),"")</f>
        <v/>
      </c>
      <c r="L277" s="419" t="str">
        <f>IFERROR(VLOOKUP(L275,'P1'!$B:$AP,31,FALSE),"")</f>
        <v/>
      </c>
      <c r="M277" s="419" t="str">
        <f>IFERROR(VLOOKUP(M275,'P1'!$B:$AP,31,FALSE),"")</f>
        <v/>
      </c>
      <c r="N277" s="419" t="str">
        <f>IFERROR(VLOOKUP(N275,'P1'!$B:$AP,31,FALSE),"")</f>
        <v/>
      </c>
      <c r="O277" s="419" t="str">
        <f>IFERROR(VLOOKUP(O275,'P1'!$B:$AP,31,FALSE),"")</f>
        <v/>
      </c>
      <c r="P277" s="419" t="str">
        <f>IFERROR(VLOOKUP(P275,'P1'!$B:$AP,31,FALSE),"")</f>
        <v/>
      </c>
      <c r="Q277" s="419" t="str">
        <f>IFERROR(VLOOKUP(Q275,'P1'!$B:$AP,31,FALSE),"")</f>
        <v/>
      </c>
      <c r="R277" s="419" t="str">
        <f>IFERROR(VLOOKUP(R275,'P1'!$B:$AP,31,FALSE),"")</f>
        <v/>
      </c>
      <c r="S277" s="419" t="str">
        <f>IFERROR(VLOOKUP(S275,'P1'!$B:$AP,31,FALSE),"")</f>
        <v/>
      </c>
      <c r="T277" s="419" t="str">
        <f>IFERROR(VLOOKUP(T275,'P1'!$B:$AP,31,FALSE),"")</f>
        <v/>
      </c>
      <c r="U277" s="419" t="str">
        <f>IFERROR(VLOOKUP(U275,'P1'!$B:$AP,31,FALSE),"")</f>
        <v/>
      </c>
      <c r="V277" s="419" t="str">
        <f>IFERROR(VLOOKUP(V275,'P1'!$B:$AP,31,FALSE),"")</f>
        <v/>
      </c>
      <c r="W277" s="419" t="str">
        <f>IFERROR(VLOOKUP(W275,'P1'!$B:$AP,31,FALSE),"")</f>
        <v/>
      </c>
      <c r="X277" s="419" t="str">
        <f>IFERROR(VLOOKUP(X275,'P1'!$B:$AP,31,FALSE),"")</f>
        <v/>
      </c>
      <c r="Y277" s="419" t="str">
        <f>IFERROR(VLOOKUP(Y275,'P1'!$B:$AP,31,FALSE),"")</f>
        <v/>
      </c>
      <c r="Z277" s="419" t="str">
        <f>IFERROR(VLOOKUP(Z275,'P1'!$B:$AP,31,FALSE),"")</f>
        <v/>
      </c>
      <c r="AA277" s="419" t="str">
        <f>IFERROR(VLOOKUP(AA275,'P1'!$B:$AP,31,FALSE),"")</f>
        <v/>
      </c>
      <c r="AB277" s="419" t="str">
        <f>IFERROR(VLOOKUP(AB275,'P1'!$B:$AP,31,FALSE),"")</f>
        <v/>
      </c>
      <c r="AC277" s="419" t="str">
        <f>IFERROR(VLOOKUP(AC275,'P1'!$B:$AP,31,FALSE),"")</f>
        <v/>
      </c>
      <c r="AD277" s="419" t="str">
        <f>IFERROR(VLOOKUP(AD275,'P1'!$B:$AP,31,FALSE),"")</f>
        <v/>
      </c>
      <c r="AE277" s="419" t="str">
        <f>IFERROR(VLOOKUP(AE275,'P1'!$B:$AP,31,FALSE),"")</f>
        <v/>
      </c>
      <c r="AF277" s="419" t="str">
        <f>IFERROR(VLOOKUP(AF275,'P1'!$B:$AP,31,FALSE),"")</f>
        <v/>
      </c>
      <c r="AG277" s="419" t="str">
        <f>IFERROR(VLOOKUP(AG275,'P1'!$B:$AP,31,FALSE),"")</f>
        <v/>
      </c>
      <c r="AH277" s="419" t="str">
        <f>IFERROR(VLOOKUP(AH275,'P1'!$B:$AP,31,FALSE),"")</f>
        <v/>
      </c>
      <c r="AI277" s="419" t="str">
        <f>IFERROR(VLOOKUP(AI275,'P1'!$B:$AP,31,FALSE),"")</f>
        <v/>
      </c>
      <c r="AJ277" s="419" t="str">
        <f>IFERROR(VLOOKUP(AJ275,'P1'!$B:$AP,31,FALSE),"")</f>
        <v/>
      </c>
      <c r="AK277" s="419" t="str">
        <f>IFERROR(VLOOKUP(AK275,'P1'!$B:$AP,31,FALSE),"")</f>
        <v/>
      </c>
      <c r="AL277" s="419" t="str">
        <f>IFERROR(VLOOKUP(AL275,'P1'!$B:$AP,31,FALSE),"")</f>
        <v/>
      </c>
      <c r="AM277" s="419" t="str">
        <f>IFERROR(VLOOKUP(AM275,'P1'!$B:$AP,31,FALSE),"")</f>
        <v/>
      </c>
      <c r="AN277" s="644"/>
      <c r="AO277" s="622"/>
      <c r="AP277" s="649"/>
      <c r="AQ277" s="650"/>
      <c r="AR277" s="622"/>
      <c r="AS277" s="622"/>
      <c r="AT277" s="623"/>
      <c r="AU277" s="420"/>
      <c r="AV277" s="420"/>
      <c r="AX277" s="420"/>
      <c r="AY277" s="420"/>
    </row>
    <row r="278" spans="1:51" s="393" customFormat="1" ht="12" customHeight="1">
      <c r="A278" s="624">
        <v>86</v>
      </c>
      <c r="B278" s="627"/>
      <c r="C278" s="630"/>
      <c r="D278" s="633" t="s">
        <v>463</v>
      </c>
      <c r="E278" s="410"/>
      <c r="F278" s="636"/>
      <c r="G278" s="637"/>
      <c r="H278" s="411" t="s">
        <v>464</v>
      </c>
      <c r="I278" s="412"/>
      <c r="J278" s="412"/>
      <c r="K278" s="412"/>
      <c r="L278" s="412"/>
      <c r="M278" s="412"/>
      <c r="N278" s="412"/>
      <c r="O278" s="412"/>
      <c r="P278" s="412"/>
      <c r="Q278" s="412"/>
      <c r="R278" s="412"/>
      <c r="S278" s="412"/>
      <c r="T278" s="412"/>
      <c r="U278" s="412"/>
      <c r="V278" s="412"/>
      <c r="W278" s="412"/>
      <c r="X278" s="412"/>
      <c r="Y278" s="412"/>
      <c r="Z278" s="412"/>
      <c r="AA278" s="412"/>
      <c r="AB278" s="412"/>
      <c r="AC278" s="412"/>
      <c r="AD278" s="412"/>
      <c r="AE278" s="412"/>
      <c r="AF278" s="412"/>
      <c r="AG278" s="412"/>
      <c r="AH278" s="412"/>
      <c r="AI278" s="412"/>
      <c r="AJ278" s="412"/>
      <c r="AK278" s="412"/>
      <c r="AL278" s="412"/>
      <c r="AM278" s="412"/>
      <c r="AN278" s="642">
        <f t="shared" ref="AN278" si="330">IF(LEFT($AN$1,6)="共同生活援助",SUM(I279:AM279),SUM(I279:AM280))</f>
        <v>0</v>
      </c>
      <c r="AO278" s="620">
        <f>IF($AN$3="４週",AN278/4,AN278/(DAY(EOMONTH($I$21,0))/7))</f>
        <v>0</v>
      </c>
      <c r="AP278" s="645"/>
      <c r="AQ278" s="646"/>
      <c r="AR278" s="620" t="str">
        <f t="shared" ref="AR278" si="331">IF($AN$3="４週",AU279,AV279)</f>
        <v/>
      </c>
      <c r="AS278" s="620"/>
      <c r="AT278" s="623"/>
      <c r="AU278" s="413" t="s">
        <v>465</v>
      </c>
      <c r="AV278" s="413" t="s">
        <v>466</v>
      </c>
      <c r="AX278" s="413" t="s">
        <v>467</v>
      </c>
      <c r="AY278" s="413" t="s">
        <v>468</v>
      </c>
    </row>
    <row r="279" spans="1:51" s="393" customFormat="1" ht="12" customHeight="1">
      <c r="A279" s="625"/>
      <c r="B279" s="628"/>
      <c r="C279" s="631"/>
      <c r="D279" s="634"/>
      <c r="E279" s="414"/>
      <c r="F279" s="638"/>
      <c r="G279" s="639"/>
      <c r="H279" s="415" t="s">
        <v>469</v>
      </c>
      <c r="I279" s="419" t="str">
        <f>IFERROR(VLOOKUP(I278,'P1'!$B:$AP,41,FALSE),"")</f>
        <v/>
      </c>
      <c r="J279" s="419" t="str">
        <f>IFERROR(VLOOKUP(J278,'P1'!$B:$AP,41,FALSE),"")</f>
        <v/>
      </c>
      <c r="K279" s="419" t="str">
        <f>IFERROR(VLOOKUP(K278,'P1'!$B:$AP,41,FALSE),"")</f>
        <v/>
      </c>
      <c r="L279" s="419" t="str">
        <f>IFERROR(VLOOKUP(L278,'P1'!$B:$AP,41,FALSE),"")</f>
        <v/>
      </c>
      <c r="M279" s="419" t="str">
        <f>IFERROR(VLOOKUP(M278,'P1'!$B:$AP,41,FALSE),"")</f>
        <v/>
      </c>
      <c r="N279" s="419" t="str">
        <f>IFERROR(VLOOKUP(N278,'P1'!$B:$AP,41,FALSE),"")</f>
        <v/>
      </c>
      <c r="O279" s="419" t="str">
        <f>IFERROR(VLOOKUP(O278,'P1'!$B:$AP,41,FALSE),"")</f>
        <v/>
      </c>
      <c r="P279" s="419" t="str">
        <f>IFERROR(VLOOKUP(P278,'P1'!$B:$AP,41,FALSE),"")</f>
        <v/>
      </c>
      <c r="Q279" s="419" t="str">
        <f>IFERROR(VLOOKUP(Q278,'P1'!$B:$AP,41,FALSE),"")</f>
        <v/>
      </c>
      <c r="R279" s="419" t="str">
        <f>IFERROR(VLOOKUP(R278,'P1'!$B:$AP,41,FALSE),"")</f>
        <v/>
      </c>
      <c r="S279" s="419" t="str">
        <f>IFERROR(VLOOKUP(S278,'P1'!$B:$AP,41,FALSE),"")</f>
        <v/>
      </c>
      <c r="T279" s="419" t="str">
        <f>IFERROR(VLOOKUP(T278,'P1'!$B:$AP,41,FALSE),"")</f>
        <v/>
      </c>
      <c r="U279" s="419" t="str">
        <f>IFERROR(VLOOKUP(U278,'P1'!$B:$AP,41,FALSE),"")</f>
        <v/>
      </c>
      <c r="V279" s="419" t="str">
        <f>IFERROR(VLOOKUP(V278,'P1'!$B:$AP,41,FALSE),"")</f>
        <v/>
      </c>
      <c r="W279" s="419" t="str">
        <f>IFERROR(VLOOKUP(W278,'P1'!$B:$AP,41,FALSE),"")</f>
        <v/>
      </c>
      <c r="X279" s="419" t="str">
        <f>IFERROR(VLOOKUP(X278,'P1'!$B:$AP,41,FALSE),"")</f>
        <v/>
      </c>
      <c r="Y279" s="419" t="str">
        <f>IFERROR(VLOOKUP(Y278,'P1'!$B:$AP,41,FALSE),"")</f>
        <v/>
      </c>
      <c r="Z279" s="419" t="str">
        <f>IFERROR(VLOOKUP(Z278,'P1'!$B:$AP,41,FALSE),"")</f>
        <v/>
      </c>
      <c r="AA279" s="419" t="str">
        <f>IFERROR(VLOOKUP(AA278,'P1'!$B:$AP,41,FALSE),"")</f>
        <v/>
      </c>
      <c r="AB279" s="419" t="str">
        <f>IFERROR(VLOOKUP(AB278,'P1'!$B:$AP,41,FALSE),"")</f>
        <v/>
      </c>
      <c r="AC279" s="419" t="str">
        <f>IFERROR(VLOOKUP(AC278,'P1'!$B:$AP,41,FALSE),"")</f>
        <v/>
      </c>
      <c r="AD279" s="419" t="str">
        <f>IFERROR(VLOOKUP(AD278,'P1'!$B:$AP,41,FALSE),"")</f>
        <v/>
      </c>
      <c r="AE279" s="419" t="str">
        <f>IFERROR(VLOOKUP(AE278,'P1'!$B:$AP,41,FALSE),"")</f>
        <v/>
      </c>
      <c r="AF279" s="419" t="str">
        <f>IFERROR(VLOOKUP(AF278,'P1'!$B:$AP,41,FALSE),"")</f>
        <v/>
      </c>
      <c r="AG279" s="419" t="str">
        <f>IFERROR(VLOOKUP(AG278,'P1'!$B:$AP,41,FALSE),"")</f>
        <v/>
      </c>
      <c r="AH279" s="419" t="str">
        <f>IFERROR(VLOOKUP(AH278,'P1'!$B:$AP,41,FALSE),"")</f>
        <v/>
      </c>
      <c r="AI279" s="419" t="str">
        <f>IFERROR(VLOOKUP(AI278,'P1'!$B:$AP,41,FALSE),"")</f>
        <v/>
      </c>
      <c r="AJ279" s="419" t="str">
        <f>IFERROR(VLOOKUP(AJ278,'P1'!$B:$AP,41,FALSE),"")</f>
        <v/>
      </c>
      <c r="AK279" s="419" t="str">
        <f>IFERROR(VLOOKUP(AK278,'P1'!$B:$AP,41,FALSE),"")</f>
        <v/>
      </c>
      <c r="AL279" s="419" t="str">
        <f>IFERROR(VLOOKUP(AL278,'P1'!$B:$AP,41,FALSE),"")</f>
        <v/>
      </c>
      <c r="AM279" s="419" t="str">
        <f>IFERROR(VLOOKUP(AM278,'P1'!$B:$AP,41,FALSE),"")</f>
        <v/>
      </c>
      <c r="AN279" s="643"/>
      <c r="AO279" s="621"/>
      <c r="AP279" s="647"/>
      <c r="AQ279" s="648"/>
      <c r="AR279" s="621"/>
      <c r="AS279" s="621"/>
      <c r="AT279" s="623"/>
      <c r="AU279" s="417" t="str">
        <f t="shared" ref="AU279" si="332">IFERROR(IF($D278="□",($AO278/$AK$6),($AO278/$AK$8)),"")</f>
        <v/>
      </c>
      <c r="AV279" s="417" t="str">
        <f t="shared" ref="AV279" si="333">IFERROR(IF($D278="□",($AN278/$AO$6),($AN278/$AO$8)),"")</f>
        <v/>
      </c>
      <c r="AX279" s="417" t="s">
        <v>623</v>
      </c>
      <c r="AY279" s="417" t="s">
        <v>623</v>
      </c>
    </row>
    <row r="280" spans="1:51" s="393" customFormat="1" ht="12" customHeight="1">
      <c r="A280" s="626"/>
      <c r="B280" s="629"/>
      <c r="C280" s="632"/>
      <c r="D280" s="635"/>
      <c r="E280" s="414"/>
      <c r="F280" s="640"/>
      <c r="G280" s="641"/>
      <c r="H280" s="418" t="s">
        <v>470</v>
      </c>
      <c r="I280" s="419" t="str">
        <f>IFERROR(VLOOKUP(I278,'P1'!$B:$AP,31,FALSE),"")</f>
        <v/>
      </c>
      <c r="J280" s="419" t="str">
        <f>IFERROR(VLOOKUP(J278,'P1'!$B:$AP,31,FALSE),"")</f>
        <v/>
      </c>
      <c r="K280" s="419" t="str">
        <f>IFERROR(VLOOKUP(K278,'P1'!$B:$AP,31,FALSE),"")</f>
        <v/>
      </c>
      <c r="L280" s="419" t="str">
        <f>IFERROR(VLOOKUP(L278,'P1'!$B:$AP,31,FALSE),"")</f>
        <v/>
      </c>
      <c r="M280" s="419" t="str">
        <f>IFERROR(VLOOKUP(M278,'P1'!$B:$AP,31,FALSE),"")</f>
        <v/>
      </c>
      <c r="N280" s="419" t="str">
        <f>IFERROR(VLOOKUP(N278,'P1'!$B:$AP,31,FALSE),"")</f>
        <v/>
      </c>
      <c r="O280" s="419" t="str">
        <f>IFERROR(VLOOKUP(O278,'P1'!$B:$AP,31,FALSE),"")</f>
        <v/>
      </c>
      <c r="P280" s="419" t="str">
        <f>IFERROR(VLOOKUP(P278,'P1'!$B:$AP,31,FALSE),"")</f>
        <v/>
      </c>
      <c r="Q280" s="419" t="str">
        <f>IFERROR(VLOOKUP(Q278,'P1'!$B:$AP,31,FALSE),"")</f>
        <v/>
      </c>
      <c r="R280" s="419" t="str">
        <f>IFERROR(VLOOKUP(R278,'P1'!$B:$AP,31,FALSE),"")</f>
        <v/>
      </c>
      <c r="S280" s="419" t="str">
        <f>IFERROR(VLOOKUP(S278,'P1'!$B:$AP,31,FALSE),"")</f>
        <v/>
      </c>
      <c r="T280" s="419" t="str">
        <f>IFERROR(VLOOKUP(T278,'P1'!$B:$AP,31,FALSE),"")</f>
        <v/>
      </c>
      <c r="U280" s="419" t="str">
        <f>IFERROR(VLOOKUP(U278,'P1'!$B:$AP,31,FALSE),"")</f>
        <v/>
      </c>
      <c r="V280" s="419" t="str">
        <f>IFERROR(VLOOKUP(V278,'P1'!$B:$AP,31,FALSE),"")</f>
        <v/>
      </c>
      <c r="W280" s="419" t="str">
        <f>IFERROR(VLOOKUP(W278,'P1'!$B:$AP,31,FALSE),"")</f>
        <v/>
      </c>
      <c r="X280" s="419" t="str">
        <f>IFERROR(VLOOKUP(X278,'P1'!$B:$AP,31,FALSE),"")</f>
        <v/>
      </c>
      <c r="Y280" s="419" t="str">
        <f>IFERROR(VLOOKUP(Y278,'P1'!$B:$AP,31,FALSE),"")</f>
        <v/>
      </c>
      <c r="Z280" s="419" t="str">
        <f>IFERROR(VLOOKUP(Z278,'P1'!$B:$AP,31,FALSE),"")</f>
        <v/>
      </c>
      <c r="AA280" s="419" t="str">
        <f>IFERROR(VLOOKUP(AA278,'P1'!$B:$AP,31,FALSE),"")</f>
        <v/>
      </c>
      <c r="AB280" s="419" t="str">
        <f>IFERROR(VLOOKUP(AB278,'P1'!$B:$AP,31,FALSE),"")</f>
        <v/>
      </c>
      <c r="AC280" s="419" t="str">
        <f>IFERROR(VLOOKUP(AC278,'P1'!$B:$AP,31,FALSE),"")</f>
        <v/>
      </c>
      <c r="AD280" s="419" t="str">
        <f>IFERROR(VLOOKUP(AD278,'P1'!$B:$AP,31,FALSE),"")</f>
        <v/>
      </c>
      <c r="AE280" s="419" t="str">
        <f>IFERROR(VLOOKUP(AE278,'P1'!$B:$AP,31,FALSE),"")</f>
        <v/>
      </c>
      <c r="AF280" s="419" t="str">
        <f>IFERROR(VLOOKUP(AF278,'P1'!$B:$AP,31,FALSE),"")</f>
        <v/>
      </c>
      <c r="AG280" s="419" t="str">
        <f>IFERROR(VLOOKUP(AG278,'P1'!$B:$AP,31,FALSE),"")</f>
        <v/>
      </c>
      <c r="AH280" s="419" t="str">
        <f>IFERROR(VLOOKUP(AH278,'P1'!$B:$AP,31,FALSE),"")</f>
        <v/>
      </c>
      <c r="AI280" s="419" t="str">
        <f>IFERROR(VLOOKUP(AI278,'P1'!$B:$AP,31,FALSE),"")</f>
        <v/>
      </c>
      <c r="AJ280" s="419" t="str">
        <f>IFERROR(VLOOKUP(AJ278,'P1'!$B:$AP,31,FALSE),"")</f>
        <v/>
      </c>
      <c r="AK280" s="419" t="str">
        <f>IFERROR(VLOOKUP(AK278,'P1'!$B:$AP,31,FALSE),"")</f>
        <v/>
      </c>
      <c r="AL280" s="419" t="str">
        <f>IFERROR(VLOOKUP(AL278,'P1'!$B:$AP,31,FALSE),"")</f>
        <v/>
      </c>
      <c r="AM280" s="419" t="str">
        <f>IFERROR(VLOOKUP(AM278,'P1'!$B:$AP,31,FALSE),"")</f>
        <v/>
      </c>
      <c r="AN280" s="644"/>
      <c r="AO280" s="622"/>
      <c r="AP280" s="649"/>
      <c r="AQ280" s="650"/>
      <c r="AR280" s="622"/>
      <c r="AS280" s="622"/>
      <c r="AT280" s="623"/>
      <c r="AU280" s="420"/>
      <c r="AV280" s="420"/>
      <c r="AX280" s="420"/>
      <c r="AY280" s="420"/>
    </row>
    <row r="281" spans="1:51" s="393" customFormat="1" ht="12" customHeight="1">
      <c r="A281" s="624">
        <v>87</v>
      </c>
      <c r="B281" s="627"/>
      <c r="C281" s="630"/>
      <c r="D281" s="633" t="s">
        <v>463</v>
      </c>
      <c r="E281" s="410"/>
      <c r="F281" s="636"/>
      <c r="G281" s="637"/>
      <c r="H281" s="411" t="s">
        <v>464</v>
      </c>
      <c r="I281" s="412"/>
      <c r="J281" s="412"/>
      <c r="K281" s="412"/>
      <c r="L281" s="412"/>
      <c r="M281" s="412"/>
      <c r="N281" s="412"/>
      <c r="O281" s="412"/>
      <c r="P281" s="412"/>
      <c r="Q281" s="412"/>
      <c r="R281" s="412"/>
      <c r="S281" s="412"/>
      <c r="T281" s="412"/>
      <c r="U281" s="412"/>
      <c r="V281" s="412"/>
      <c r="W281" s="412"/>
      <c r="X281" s="412"/>
      <c r="Y281" s="412"/>
      <c r="Z281" s="412"/>
      <c r="AA281" s="412"/>
      <c r="AB281" s="412"/>
      <c r="AC281" s="412"/>
      <c r="AD281" s="412"/>
      <c r="AE281" s="412"/>
      <c r="AF281" s="412"/>
      <c r="AG281" s="412"/>
      <c r="AH281" s="412"/>
      <c r="AI281" s="412"/>
      <c r="AJ281" s="412"/>
      <c r="AK281" s="412"/>
      <c r="AL281" s="412"/>
      <c r="AM281" s="412"/>
      <c r="AN281" s="642">
        <f t="shared" ref="AN281" si="334">IF(LEFT($AN$1,6)="共同生活援助",SUM(I282:AM282),SUM(I282:AM283))</f>
        <v>0</v>
      </c>
      <c r="AO281" s="620">
        <f>IF($AN$3="４週",AN281/4,AN281/(DAY(EOMONTH($I$21,0))/7))</f>
        <v>0</v>
      </c>
      <c r="AP281" s="645"/>
      <c r="AQ281" s="646"/>
      <c r="AR281" s="620" t="str">
        <f t="shared" ref="AR281" si="335">IF($AN$3="４週",AU282,AV282)</f>
        <v/>
      </c>
      <c r="AS281" s="620"/>
      <c r="AT281" s="623"/>
      <c r="AU281" s="413" t="s">
        <v>465</v>
      </c>
      <c r="AV281" s="413" t="s">
        <v>466</v>
      </c>
      <c r="AX281" s="413" t="s">
        <v>467</v>
      </c>
      <c r="AY281" s="413" t="s">
        <v>468</v>
      </c>
    </row>
    <row r="282" spans="1:51" s="393" customFormat="1" ht="12" customHeight="1">
      <c r="A282" s="625"/>
      <c r="B282" s="628"/>
      <c r="C282" s="631"/>
      <c r="D282" s="634"/>
      <c r="E282" s="414"/>
      <c r="F282" s="638"/>
      <c r="G282" s="639"/>
      <c r="H282" s="415" t="s">
        <v>469</v>
      </c>
      <c r="I282" s="419" t="str">
        <f>IFERROR(VLOOKUP(I281,'P1'!$B:$AP,41,FALSE),"")</f>
        <v/>
      </c>
      <c r="J282" s="419" t="str">
        <f>IFERROR(VLOOKUP(J281,'P1'!$B:$AP,41,FALSE),"")</f>
        <v/>
      </c>
      <c r="K282" s="419" t="str">
        <f>IFERROR(VLOOKUP(K281,'P1'!$B:$AP,41,FALSE),"")</f>
        <v/>
      </c>
      <c r="L282" s="419" t="str">
        <f>IFERROR(VLOOKUP(L281,'P1'!$B:$AP,41,FALSE),"")</f>
        <v/>
      </c>
      <c r="M282" s="419" t="str">
        <f>IFERROR(VLOOKUP(M281,'P1'!$B:$AP,41,FALSE),"")</f>
        <v/>
      </c>
      <c r="N282" s="419" t="str">
        <f>IFERROR(VLOOKUP(N281,'P1'!$B:$AP,41,FALSE),"")</f>
        <v/>
      </c>
      <c r="O282" s="419" t="str">
        <f>IFERROR(VLOOKUP(O281,'P1'!$B:$AP,41,FALSE),"")</f>
        <v/>
      </c>
      <c r="P282" s="419" t="str">
        <f>IFERROR(VLOOKUP(P281,'P1'!$B:$AP,41,FALSE),"")</f>
        <v/>
      </c>
      <c r="Q282" s="419" t="str">
        <f>IFERROR(VLOOKUP(Q281,'P1'!$B:$AP,41,FALSE),"")</f>
        <v/>
      </c>
      <c r="R282" s="419" t="str">
        <f>IFERROR(VLOOKUP(R281,'P1'!$B:$AP,41,FALSE),"")</f>
        <v/>
      </c>
      <c r="S282" s="419" t="str">
        <f>IFERROR(VLOOKUP(S281,'P1'!$B:$AP,41,FALSE),"")</f>
        <v/>
      </c>
      <c r="T282" s="419" t="str">
        <f>IFERROR(VLOOKUP(T281,'P1'!$B:$AP,41,FALSE),"")</f>
        <v/>
      </c>
      <c r="U282" s="419" t="str">
        <f>IFERROR(VLOOKUP(U281,'P1'!$B:$AP,41,FALSE),"")</f>
        <v/>
      </c>
      <c r="V282" s="419" t="str">
        <f>IFERROR(VLOOKUP(V281,'P1'!$B:$AP,41,FALSE),"")</f>
        <v/>
      </c>
      <c r="W282" s="419" t="str">
        <f>IFERROR(VLOOKUP(W281,'P1'!$B:$AP,41,FALSE),"")</f>
        <v/>
      </c>
      <c r="X282" s="419" t="str">
        <f>IFERROR(VLOOKUP(X281,'P1'!$B:$AP,41,FALSE),"")</f>
        <v/>
      </c>
      <c r="Y282" s="419" t="str">
        <f>IFERROR(VLOOKUP(Y281,'P1'!$B:$AP,41,FALSE),"")</f>
        <v/>
      </c>
      <c r="Z282" s="419" t="str">
        <f>IFERROR(VLOOKUP(Z281,'P1'!$B:$AP,41,FALSE),"")</f>
        <v/>
      </c>
      <c r="AA282" s="419" t="str">
        <f>IFERROR(VLOOKUP(AA281,'P1'!$B:$AP,41,FALSE),"")</f>
        <v/>
      </c>
      <c r="AB282" s="419" t="str">
        <f>IFERROR(VLOOKUP(AB281,'P1'!$B:$AP,41,FALSE),"")</f>
        <v/>
      </c>
      <c r="AC282" s="419" t="str">
        <f>IFERROR(VLOOKUP(AC281,'P1'!$B:$AP,41,FALSE),"")</f>
        <v/>
      </c>
      <c r="AD282" s="419" t="str">
        <f>IFERROR(VLOOKUP(AD281,'P1'!$B:$AP,41,FALSE),"")</f>
        <v/>
      </c>
      <c r="AE282" s="419" t="str">
        <f>IFERROR(VLOOKUP(AE281,'P1'!$B:$AP,41,FALSE),"")</f>
        <v/>
      </c>
      <c r="AF282" s="419" t="str">
        <f>IFERROR(VLOOKUP(AF281,'P1'!$B:$AP,41,FALSE),"")</f>
        <v/>
      </c>
      <c r="AG282" s="419" t="str">
        <f>IFERROR(VLOOKUP(AG281,'P1'!$B:$AP,41,FALSE),"")</f>
        <v/>
      </c>
      <c r="AH282" s="419" t="str">
        <f>IFERROR(VLOOKUP(AH281,'P1'!$B:$AP,41,FALSE),"")</f>
        <v/>
      </c>
      <c r="AI282" s="419" t="str">
        <f>IFERROR(VLOOKUP(AI281,'P1'!$B:$AP,41,FALSE),"")</f>
        <v/>
      </c>
      <c r="AJ282" s="419" t="str">
        <f>IFERROR(VLOOKUP(AJ281,'P1'!$B:$AP,41,FALSE),"")</f>
        <v/>
      </c>
      <c r="AK282" s="419" t="str">
        <f>IFERROR(VLOOKUP(AK281,'P1'!$B:$AP,41,FALSE),"")</f>
        <v/>
      </c>
      <c r="AL282" s="419" t="str">
        <f>IFERROR(VLOOKUP(AL281,'P1'!$B:$AP,41,FALSE),"")</f>
        <v/>
      </c>
      <c r="AM282" s="419" t="str">
        <f>IFERROR(VLOOKUP(AM281,'P1'!$B:$AP,41,FALSE),"")</f>
        <v/>
      </c>
      <c r="AN282" s="643"/>
      <c r="AO282" s="621"/>
      <c r="AP282" s="647"/>
      <c r="AQ282" s="648"/>
      <c r="AR282" s="621"/>
      <c r="AS282" s="621"/>
      <c r="AT282" s="623"/>
      <c r="AU282" s="417" t="str">
        <f t="shared" ref="AU282" si="336">IFERROR(IF($D281="□",($AO281/$AK$6),($AO281/$AK$8)),"")</f>
        <v/>
      </c>
      <c r="AV282" s="417" t="str">
        <f t="shared" ref="AV282" si="337">IFERROR(IF($D281="□",($AN281/$AO$6),($AN281/$AO$8)),"")</f>
        <v/>
      </c>
      <c r="AX282" s="417" t="s">
        <v>623</v>
      </c>
      <c r="AY282" s="417" t="s">
        <v>623</v>
      </c>
    </row>
    <row r="283" spans="1:51" s="393" customFormat="1" ht="12" customHeight="1">
      <c r="A283" s="626"/>
      <c r="B283" s="629"/>
      <c r="C283" s="632"/>
      <c r="D283" s="635"/>
      <c r="E283" s="414"/>
      <c r="F283" s="640"/>
      <c r="G283" s="641"/>
      <c r="H283" s="418" t="s">
        <v>470</v>
      </c>
      <c r="I283" s="419" t="str">
        <f>IFERROR(VLOOKUP(I281,'P1'!$B:$AP,31,FALSE),"")</f>
        <v/>
      </c>
      <c r="J283" s="419" t="str">
        <f>IFERROR(VLOOKUP(J281,'P1'!$B:$AP,31,FALSE),"")</f>
        <v/>
      </c>
      <c r="K283" s="419" t="str">
        <f>IFERROR(VLOOKUP(K281,'P1'!$B:$AP,31,FALSE),"")</f>
        <v/>
      </c>
      <c r="L283" s="419" t="str">
        <f>IFERROR(VLOOKUP(L281,'P1'!$B:$AP,31,FALSE),"")</f>
        <v/>
      </c>
      <c r="M283" s="419" t="str">
        <f>IFERROR(VLOOKUP(M281,'P1'!$B:$AP,31,FALSE),"")</f>
        <v/>
      </c>
      <c r="N283" s="419" t="str">
        <f>IFERROR(VLOOKUP(N281,'P1'!$B:$AP,31,FALSE),"")</f>
        <v/>
      </c>
      <c r="O283" s="419" t="str">
        <f>IFERROR(VLOOKUP(O281,'P1'!$B:$AP,31,FALSE),"")</f>
        <v/>
      </c>
      <c r="P283" s="419" t="str">
        <f>IFERROR(VLOOKUP(P281,'P1'!$B:$AP,31,FALSE),"")</f>
        <v/>
      </c>
      <c r="Q283" s="419" t="str">
        <f>IFERROR(VLOOKUP(Q281,'P1'!$B:$AP,31,FALSE),"")</f>
        <v/>
      </c>
      <c r="R283" s="419" t="str">
        <f>IFERROR(VLOOKUP(R281,'P1'!$B:$AP,31,FALSE),"")</f>
        <v/>
      </c>
      <c r="S283" s="419" t="str">
        <f>IFERROR(VLOOKUP(S281,'P1'!$B:$AP,31,FALSE),"")</f>
        <v/>
      </c>
      <c r="T283" s="419" t="str">
        <f>IFERROR(VLOOKUP(T281,'P1'!$B:$AP,31,FALSE),"")</f>
        <v/>
      </c>
      <c r="U283" s="419" t="str">
        <f>IFERROR(VLOOKUP(U281,'P1'!$B:$AP,31,FALSE),"")</f>
        <v/>
      </c>
      <c r="V283" s="419" t="str">
        <f>IFERROR(VLOOKUP(V281,'P1'!$B:$AP,31,FALSE),"")</f>
        <v/>
      </c>
      <c r="W283" s="419" t="str">
        <f>IFERROR(VLOOKUP(W281,'P1'!$B:$AP,31,FALSE),"")</f>
        <v/>
      </c>
      <c r="X283" s="419" t="str">
        <f>IFERROR(VLOOKUP(X281,'P1'!$B:$AP,31,FALSE),"")</f>
        <v/>
      </c>
      <c r="Y283" s="419" t="str">
        <f>IFERROR(VLOOKUP(Y281,'P1'!$B:$AP,31,FALSE),"")</f>
        <v/>
      </c>
      <c r="Z283" s="419" t="str">
        <f>IFERROR(VLOOKUP(Z281,'P1'!$B:$AP,31,FALSE),"")</f>
        <v/>
      </c>
      <c r="AA283" s="419" t="str">
        <f>IFERROR(VLOOKUP(AA281,'P1'!$B:$AP,31,FALSE),"")</f>
        <v/>
      </c>
      <c r="AB283" s="419" t="str">
        <f>IFERROR(VLOOKUP(AB281,'P1'!$B:$AP,31,FALSE),"")</f>
        <v/>
      </c>
      <c r="AC283" s="419" t="str">
        <f>IFERROR(VLOOKUP(AC281,'P1'!$B:$AP,31,FALSE),"")</f>
        <v/>
      </c>
      <c r="AD283" s="419" t="str">
        <f>IFERROR(VLOOKUP(AD281,'P1'!$B:$AP,31,FALSE),"")</f>
        <v/>
      </c>
      <c r="AE283" s="419" t="str">
        <f>IFERROR(VLOOKUP(AE281,'P1'!$B:$AP,31,FALSE),"")</f>
        <v/>
      </c>
      <c r="AF283" s="419" t="str">
        <f>IFERROR(VLOOKUP(AF281,'P1'!$B:$AP,31,FALSE),"")</f>
        <v/>
      </c>
      <c r="AG283" s="419" t="str">
        <f>IFERROR(VLOOKUP(AG281,'P1'!$B:$AP,31,FALSE),"")</f>
        <v/>
      </c>
      <c r="AH283" s="419" t="str">
        <f>IFERROR(VLOOKUP(AH281,'P1'!$B:$AP,31,FALSE),"")</f>
        <v/>
      </c>
      <c r="AI283" s="419" t="str">
        <f>IFERROR(VLOOKUP(AI281,'P1'!$B:$AP,31,FALSE),"")</f>
        <v/>
      </c>
      <c r="AJ283" s="419" t="str">
        <f>IFERROR(VLOOKUP(AJ281,'P1'!$B:$AP,31,FALSE),"")</f>
        <v/>
      </c>
      <c r="AK283" s="419" t="str">
        <f>IFERROR(VLOOKUP(AK281,'P1'!$B:$AP,31,FALSE),"")</f>
        <v/>
      </c>
      <c r="AL283" s="419" t="str">
        <f>IFERROR(VLOOKUP(AL281,'P1'!$B:$AP,31,FALSE),"")</f>
        <v/>
      </c>
      <c r="AM283" s="419" t="str">
        <f>IFERROR(VLOOKUP(AM281,'P1'!$B:$AP,31,FALSE),"")</f>
        <v/>
      </c>
      <c r="AN283" s="644"/>
      <c r="AO283" s="622"/>
      <c r="AP283" s="649"/>
      <c r="AQ283" s="650"/>
      <c r="AR283" s="622"/>
      <c r="AS283" s="622"/>
      <c r="AT283" s="623"/>
      <c r="AU283" s="420"/>
      <c r="AV283" s="420"/>
      <c r="AX283" s="420"/>
      <c r="AY283" s="420"/>
    </row>
    <row r="284" spans="1:51" s="393" customFormat="1" ht="12" customHeight="1">
      <c r="A284" s="624">
        <v>88</v>
      </c>
      <c r="B284" s="627"/>
      <c r="C284" s="661"/>
      <c r="D284" s="633" t="s">
        <v>463</v>
      </c>
      <c r="E284" s="410"/>
      <c r="F284" s="636"/>
      <c r="G284" s="637"/>
      <c r="H284" s="411" t="s">
        <v>464</v>
      </c>
      <c r="I284" s="412"/>
      <c r="J284" s="412"/>
      <c r="K284" s="412"/>
      <c r="L284" s="412"/>
      <c r="M284" s="412"/>
      <c r="N284" s="412"/>
      <c r="O284" s="412"/>
      <c r="P284" s="412"/>
      <c r="Q284" s="412"/>
      <c r="R284" s="412"/>
      <c r="S284" s="412"/>
      <c r="T284" s="412"/>
      <c r="U284" s="412"/>
      <c r="V284" s="412"/>
      <c r="W284" s="412"/>
      <c r="X284" s="412"/>
      <c r="Y284" s="412"/>
      <c r="Z284" s="412"/>
      <c r="AA284" s="412"/>
      <c r="AB284" s="412"/>
      <c r="AC284" s="412"/>
      <c r="AD284" s="412"/>
      <c r="AE284" s="412"/>
      <c r="AF284" s="412"/>
      <c r="AG284" s="412"/>
      <c r="AH284" s="412"/>
      <c r="AI284" s="412"/>
      <c r="AJ284" s="412"/>
      <c r="AK284" s="412"/>
      <c r="AL284" s="412"/>
      <c r="AM284" s="412"/>
      <c r="AN284" s="642">
        <f t="shared" ref="AN284" si="338">IF(LEFT($AN$1,6)="共同生活援助",SUM(I285:AM285),SUM(I285:AM286))</f>
        <v>0</v>
      </c>
      <c r="AO284" s="620">
        <f>IF($AN$3="４週",AN284/4,AN284/(DAY(EOMONTH($I$21,0))/7))</f>
        <v>0</v>
      </c>
      <c r="AP284" s="645"/>
      <c r="AQ284" s="646"/>
      <c r="AR284" s="620" t="str">
        <f t="shared" ref="AR284" si="339">IF($AN$3="４週",AU285,AV285)</f>
        <v/>
      </c>
      <c r="AS284" s="620"/>
      <c r="AT284" s="623"/>
      <c r="AU284" s="413" t="s">
        <v>465</v>
      </c>
      <c r="AV284" s="413" t="s">
        <v>466</v>
      </c>
      <c r="AX284" s="413" t="s">
        <v>467</v>
      </c>
      <c r="AY284" s="413" t="s">
        <v>468</v>
      </c>
    </row>
    <row r="285" spans="1:51" s="393" customFormat="1" ht="12" customHeight="1">
      <c r="A285" s="625"/>
      <c r="B285" s="628"/>
      <c r="C285" s="662"/>
      <c r="D285" s="634"/>
      <c r="E285" s="414"/>
      <c r="F285" s="638"/>
      <c r="G285" s="639"/>
      <c r="H285" s="415" t="s">
        <v>469</v>
      </c>
      <c r="I285" s="419" t="str">
        <f>IFERROR(VLOOKUP(I284,'P1'!$B:$AP,41,FALSE),"")</f>
        <v/>
      </c>
      <c r="J285" s="419" t="str">
        <f>IFERROR(VLOOKUP(J284,'P1'!$B:$AP,41,FALSE),"")</f>
        <v/>
      </c>
      <c r="K285" s="419" t="str">
        <f>IFERROR(VLOOKUP(K284,'P1'!$B:$AP,41,FALSE),"")</f>
        <v/>
      </c>
      <c r="L285" s="419" t="str">
        <f>IFERROR(VLOOKUP(L284,'P1'!$B:$AP,41,FALSE),"")</f>
        <v/>
      </c>
      <c r="M285" s="419" t="str">
        <f>IFERROR(VLOOKUP(M284,'P1'!$B:$AP,41,FALSE),"")</f>
        <v/>
      </c>
      <c r="N285" s="419" t="str">
        <f>IFERROR(VLOOKUP(N284,'P1'!$B:$AP,41,FALSE),"")</f>
        <v/>
      </c>
      <c r="O285" s="419" t="str">
        <f>IFERROR(VLOOKUP(O284,'P1'!$B:$AP,41,FALSE),"")</f>
        <v/>
      </c>
      <c r="P285" s="419" t="str">
        <f>IFERROR(VLOOKUP(P284,'P1'!$B:$AP,41,FALSE),"")</f>
        <v/>
      </c>
      <c r="Q285" s="419" t="str">
        <f>IFERROR(VLOOKUP(Q284,'P1'!$B:$AP,41,FALSE),"")</f>
        <v/>
      </c>
      <c r="R285" s="419" t="str">
        <f>IFERROR(VLOOKUP(R284,'P1'!$B:$AP,41,FALSE),"")</f>
        <v/>
      </c>
      <c r="S285" s="419" t="str">
        <f>IFERROR(VLOOKUP(S284,'P1'!$B:$AP,41,FALSE),"")</f>
        <v/>
      </c>
      <c r="T285" s="419" t="str">
        <f>IFERROR(VLOOKUP(T284,'P1'!$B:$AP,41,FALSE),"")</f>
        <v/>
      </c>
      <c r="U285" s="419" t="str">
        <f>IFERROR(VLOOKUP(U284,'P1'!$B:$AP,41,FALSE),"")</f>
        <v/>
      </c>
      <c r="V285" s="419" t="str">
        <f>IFERROR(VLOOKUP(V284,'P1'!$B:$AP,41,FALSE),"")</f>
        <v/>
      </c>
      <c r="W285" s="419" t="str">
        <f>IFERROR(VLOOKUP(W284,'P1'!$B:$AP,41,FALSE),"")</f>
        <v/>
      </c>
      <c r="X285" s="419" t="str">
        <f>IFERROR(VLOOKUP(X284,'P1'!$B:$AP,41,FALSE),"")</f>
        <v/>
      </c>
      <c r="Y285" s="419" t="str">
        <f>IFERROR(VLOOKUP(Y284,'P1'!$B:$AP,41,FALSE),"")</f>
        <v/>
      </c>
      <c r="Z285" s="419" t="str">
        <f>IFERROR(VLOOKUP(Z284,'P1'!$B:$AP,41,FALSE),"")</f>
        <v/>
      </c>
      <c r="AA285" s="419" t="str">
        <f>IFERROR(VLOOKUP(AA284,'P1'!$B:$AP,41,FALSE),"")</f>
        <v/>
      </c>
      <c r="AB285" s="419" t="str">
        <f>IFERROR(VLOOKUP(AB284,'P1'!$B:$AP,41,FALSE),"")</f>
        <v/>
      </c>
      <c r="AC285" s="419" t="str">
        <f>IFERROR(VLOOKUP(AC284,'P1'!$B:$AP,41,FALSE),"")</f>
        <v/>
      </c>
      <c r="AD285" s="419" t="str">
        <f>IFERROR(VLOOKUP(AD284,'P1'!$B:$AP,41,FALSE),"")</f>
        <v/>
      </c>
      <c r="AE285" s="419" t="str">
        <f>IFERROR(VLOOKUP(AE284,'P1'!$B:$AP,41,FALSE),"")</f>
        <v/>
      </c>
      <c r="AF285" s="419" t="str">
        <f>IFERROR(VLOOKUP(AF284,'P1'!$B:$AP,41,FALSE),"")</f>
        <v/>
      </c>
      <c r="AG285" s="419" t="str">
        <f>IFERROR(VLOOKUP(AG284,'P1'!$B:$AP,41,FALSE),"")</f>
        <v/>
      </c>
      <c r="AH285" s="419" t="str">
        <f>IFERROR(VLOOKUP(AH284,'P1'!$B:$AP,41,FALSE),"")</f>
        <v/>
      </c>
      <c r="AI285" s="419" t="str">
        <f>IFERROR(VLOOKUP(AI284,'P1'!$B:$AP,41,FALSE),"")</f>
        <v/>
      </c>
      <c r="AJ285" s="419" t="str">
        <f>IFERROR(VLOOKUP(AJ284,'P1'!$B:$AP,41,FALSE),"")</f>
        <v/>
      </c>
      <c r="AK285" s="419" t="str">
        <f>IFERROR(VLOOKUP(AK284,'P1'!$B:$AP,41,FALSE),"")</f>
        <v/>
      </c>
      <c r="AL285" s="419" t="str">
        <f>IFERROR(VLOOKUP(AL284,'P1'!$B:$AP,41,FALSE),"")</f>
        <v/>
      </c>
      <c r="AM285" s="419" t="str">
        <f>IFERROR(VLOOKUP(AM284,'P1'!$B:$AP,41,FALSE),"")</f>
        <v/>
      </c>
      <c r="AN285" s="643"/>
      <c r="AO285" s="621"/>
      <c r="AP285" s="647"/>
      <c r="AQ285" s="648"/>
      <c r="AR285" s="621"/>
      <c r="AS285" s="621"/>
      <c r="AT285" s="623"/>
      <c r="AU285" s="417" t="str">
        <f t="shared" ref="AU285" si="340">IFERROR(IF($D284="□",($AO284/$AK$6),($AO284/$AK$8)),"")</f>
        <v/>
      </c>
      <c r="AV285" s="417" t="str">
        <f t="shared" ref="AV285" si="341">IFERROR(IF($D284="□",($AN284/$AO$6),($AN284/$AO$8)),"")</f>
        <v/>
      </c>
      <c r="AX285" s="417" t="s">
        <v>623</v>
      </c>
      <c r="AY285" s="417" t="s">
        <v>623</v>
      </c>
    </row>
    <row r="286" spans="1:51" s="393" customFormat="1" ht="12" customHeight="1">
      <c r="A286" s="626"/>
      <c r="B286" s="629"/>
      <c r="C286" s="663"/>
      <c r="D286" s="635"/>
      <c r="E286" s="414"/>
      <c r="F286" s="640"/>
      <c r="G286" s="641"/>
      <c r="H286" s="418" t="s">
        <v>470</v>
      </c>
      <c r="I286" s="419" t="str">
        <f>IFERROR(VLOOKUP(I284,'P1'!$B:$AP,31,FALSE),"")</f>
        <v/>
      </c>
      <c r="J286" s="419" t="str">
        <f>IFERROR(VLOOKUP(J284,'P1'!$B:$AP,31,FALSE),"")</f>
        <v/>
      </c>
      <c r="K286" s="419" t="str">
        <f>IFERROR(VLOOKUP(K284,'P1'!$B:$AP,31,FALSE),"")</f>
        <v/>
      </c>
      <c r="L286" s="419" t="str">
        <f>IFERROR(VLOOKUP(L284,'P1'!$B:$AP,31,FALSE),"")</f>
        <v/>
      </c>
      <c r="M286" s="419" t="str">
        <f>IFERROR(VLOOKUP(M284,'P1'!$B:$AP,31,FALSE),"")</f>
        <v/>
      </c>
      <c r="N286" s="419" t="str">
        <f>IFERROR(VLOOKUP(N284,'P1'!$B:$AP,31,FALSE),"")</f>
        <v/>
      </c>
      <c r="O286" s="419" t="str">
        <f>IFERROR(VLOOKUP(O284,'P1'!$B:$AP,31,FALSE),"")</f>
        <v/>
      </c>
      <c r="P286" s="419" t="str">
        <f>IFERROR(VLOOKUP(P284,'P1'!$B:$AP,31,FALSE),"")</f>
        <v/>
      </c>
      <c r="Q286" s="419" t="str">
        <f>IFERROR(VLOOKUP(Q284,'P1'!$B:$AP,31,FALSE),"")</f>
        <v/>
      </c>
      <c r="R286" s="419" t="str">
        <f>IFERROR(VLOOKUP(R284,'P1'!$B:$AP,31,FALSE),"")</f>
        <v/>
      </c>
      <c r="S286" s="419" t="str">
        <f>IFERROR(VLOOKUP(S284,'P1'!$B:$AP,31,FALSE),"")</f>
        <v/>
      </c>
      <c r="T286" s="419" t="str">
        <f>IFERROR(VLOOKUP(T284,'P1'!$B:$AP,31,FALSE),"")</f>
        <v/>
      </c>
      <c r="U286" s="419" t="str">
        <f>IFERROR(VLOOKUP(U284,'P1'!$B:$AP,31,FALSE),"")</f>
        <v/>
      </c>
      <c r="V286" s="419" t="str">
        <f>IFERROR(VLOOKUP(V284,'P1'!$B:$AP,31,FALSE),"")</f>
        <v/>
      </c>
      <c r="W286" s="419" t="str">
        <f>IFERROR(VLOOKUP(W284,'P1'!$B:$AP,31,FALSE),"")</f>
        <v/>
      </c>
      <c r="X286" s="419" t="str">
        <f>IFERROR(VLOOKUP(X284,'P1'!$B:$AP,31,FALSE),"")</f>
        <v/>
      </c>
      <c r="Y286" s="419" t="str">
        <f>IFERROR(VLOOKUP(Y284,'P1'!$B:$AP,31,FALSE),"")</f>
        <v/>
      </c>
      <c r="Z286" s="419" t="str">
        <f>IFERROR(VLOOKUP(Z284,'P1'!$B:$AP,31,FALSE),"")</f>
        <v/>
      </c>
      <c r="AA286" s="419" t="str">
        <f>IFERROR(VLOOKUP(AA284,'P1'!$B:$AP,31,FALSE),"")</f>
        <v/>
      </c>
      <c r="AB286" s="419" t="str">
        <f>IFERROR(VLOOKUP(AB284,'P1'!$B:$AP,31,FALSE),"")</f>
        <v/>
      </c>
      <c r="AC286" s="419" t="str">
        <f>IFERROR(VLOOKUP(AC284,'P1'!$B:$AP,31,FALSE),"")</f>
        <v/>
      </c>
      <c r="AD286" s="419" t="str">
        <f>IFERROR(VLOOKUP(AD284,'P1'!$B:$AP,31,FALSE),"")</f>
        <v/>
      </c>
      <c r="AE286" s="419" t="str">
        <f>IFERROR(VLOOKUP(AE284,'P1'!$B:$AP,31,FALSE),"")</f>
        <v/>
      </c>
      <c r="AF286" s="419" t="str">
        <f>IFERROR(VLOOKUP(AF284,'P1'!$B:$AP,31,FALSE),"")</f>
        <v/>
      </c>
      <c r="AG286" s="419" t="str">
        <f>IFERROR(VLOOKUP(AG284,'P1'!$B:$AP,31,FALSE),"")</f>
        <v/>
      </c>
      <c r="AH286" s="419" t="str">
        <f>IFERROR(VLOOKUP(AH284,'P1'!$B:$AP,31,FALSE),"")</f>
        <v/>
      </c>
      <c r="AI286" s="419" t="str">
        <f>IFERROR(VLOOKUP(AI284,'P1'!$B:$AP,31,FALSE),"")</f>
        <v/>
      </c>
      <c r="AJ286" s="419" t="str">
        <f>IFERROR(VLOOKUP(AJ284,'P1'!$B:$AP,31,FALSE),"")</f>
        <v/>
      </c>
      <c r="AK286" s="419" t="str">
        <f>IFERROR(VLOOKUP(AK284,'P1'!$B:$AP,31,FALSE),"")</f>
        <v/>
      </c>
      <c r="AL286" s="419" t="str">
        <f>IFERROR(VLOOKUP(AL284,'P1'!$B:$AP,31,FALSE),"")</f>
        <v/>
      </c>
      <c r="AM286" s="419" t="str">
        <f>IFERROR(VLOOKUP(AM284,'P1'!$B:$AP,31,FALSE),"")</f>
        <v/>
      </c>
      <c r="AN286" s="644"/>
      <c r="AO286" s="622"/>
      <c r="AP286" s="649"/>
      <c r="AQ286" s="650"/>
      <c r="AR286" s="622"/>
      <c r="AS286" s="622"/>
      <c r="AT286" s="623"/>
      <c r="AU286" s="420"/>
      <c r="AV286" s="420"/>
      <c r="AX286" s="420"/>
      <c r="AY286" s="420"/>
    </row>
    <row r="287" spans="1:51" s="393" customFormat="1" ht="12" customHeight="1">
      <c r="A287" s="624">
        <v>89</v>
      </c>
      <c r="B287" s="627"/>
      <c r="C287" s="630"/>
      <c r="D287" s="633" t="s">
        <v>463</v>
      </c>
      <c r="E287" s="410"/>
      <c r="F287" s="636"/>
      <c r="G287" s="637"/>
      <c r="H287" s="411" t="s">
        <v>464</v>
      </c>
      <c r="I287" s="412"/>
      <c r="J287" s="412"/>
      <c r="K287" s="412"/>
      <c r="L287" s="412"/>
      <c r="M287" s="412"/>
      <c r="N287" s="412"/>
      <c r="O287" s="412"/>
      <c r="P287" s="412"/>
      <c r="Q287" s="412"/>
      <c r="R287" s="412"/>
      <c r="S287" s="412"/>
      <c r="T287" s="412"/>
      <c r="U287" s="412"/>
      <c r="V287" s="412"/>
      <c r="W287" s="412"/>
      <c r="X287" s="412"/>
      <c r="Y287" s="412"/>
      <c r="Z287" s="412"/>
      <c r="AA287" s="412"/>
      <c r="AB287" s="412"/>
      <c r="AC287" s="412"/>
      <c r="AD287" s="412"/>
      <c r="AE287" s="412"/>
      <c r="AF287" s="412"/>
      <c r="AG287" s="412"/>
      <c r="AH287" s="412"/>
      <c r="AI287" s="412"/>
      <c r="AJ287" s="412"/>
      <c r="AK287" s="412"/>
      <c r="AL287" s="412"/>
      <c r="AM287" s="412"/>
      <c r="AN287" s="642">
        <f t="shared" ref="AN287" si="342">IF(LEFT($AN$1,6)="共同生活援助",SUM(I288:AM288),SUM(I288:AM289))</f>
        <v>0</v>
      </c>
      <c r="AO287" s="620">
        <f>IF($AN$3="４週",AN287/4,AN287/(DAY(EOMONTH($I$21,0))/7))</f>
        <v>0</v>
      </c>
      <c r="AP287" s="645"/>
      <c r="AQ287" s="646"/>
      <c r="AR287" s="620" t="str">
        <f t="shared" ref="AR287" si="343">IF($AN$3="４週",AU288,AV288)</f>
        <v/>
      </c>
      <c r="AS287" s="620"/>
      <c r="AT287" s="623"/>
      <c r="AU287" s="413" t="s">
        <v>465</v>
      </c>
      <c r="AV287" s="413" t="s">
        <v>466</v>
      </c>
      <c r="AX287" s="413" t="s">
        <v>467</v>
      </c>
      <c r="AY287" s="413" t="s">
        <v>468</v>
      </c>
    </row>
    <row r="288" spans="1:51" s="393" customFormat="1" ht="12" customHeight="1">
      <c r="A288" s="625"/>
      <c r="B288" s="628"/>
      <c r="C288" s="631"/>
      <c r="D288" s="634"/>
      <c r="E288" s="414"/>
      <c r="F288" s="638"/>
      <c r="G288" s="639"/>
      <c r="H288" s="415" t="s">
        <v>469</v>
      </c>
      <c r="I288" s="419" t="str">
        <f>IFERROR(VLOOKUP(I287,'P1'!$B:$AP,41,FALSE),"")</f>
        <v/>
      </c>
      <c r="J288" s="419" t="str">
        <f>IFERROR(VLOOKUP(J287,'P1'!$B:$AP,41,FALSE),"")</f>
        <v/>
      </c>
      <c r="K288" s="419" t="str">
        <f>IFERROR(VLOOKUP(K287,'P1'!$B:$AP,41,FALSE),"")</f>
        <v/>
      </c>
      <c r="L288" s="419" t="str">
        <f>IFERROR(VLOOKUP(L287,'P1'!$B:$AP,41,FALSE),"")</f>
        <v/>
      </c>
      <c r="M288" s="419" t="str">
        <f>IFERROR(VLOOKUP(M287,'P1'!$B:$AP,41,FALSE),"")</f>
        <v/>
      </c>
      <c r="N288" s="419" t="str">
        <f>IFERROR(VLOOKUP(N287,'P1'!$B:$AP,41,FALSE),"")</f>
        <v/>
      </c>
      <c r="O288" s="419" t="str">
        <f>IFERROR(VLOOKUP(O287,'P1'!$B:$AP,41,FALSE),"")</f>
        <v/>
      </c>
      <c r="P288" s="419" t="str">
        <f>IFERROR(VLOOKUP(P287,'P1'!$B:$AP,41,FALSE),"")</f>
        <v/>
      </c>
      <c r="Q288" s="419" t="str">
        <f>IFERROR(VLOOKUP(Q287,'P1'!$B:$AP,41,FALSE),"")</f>
        <v/>
      </c>
      <c r="R288" s="419" t="str">
        <f>IFERROR(VLOOKUP(R287,'P1'!$B:$AP,41,FALSE),"")</f>
        <v/>
      </c>
      <c r="S288" s="419" t="str">
        <f>IFERROR(VLOOKUP(S287,'P1'!$B:$AP,41,FALSE),"")</f>
        <v/>
      </c>
      <c r="T288" s="419" t="str">
        <f>IFERROR(VLOOKUP(T287,'P1'!$B:$AP,41,FALSE),"")</f>
        <v/>
      </c>
      <c r="U288" s="419" t="str">
        <f>IFERROR(VLOOKUP(U287,'P1'!$B:$AP,41,FALSE),"")</f>
        <v/>
      </c>
      <c r="V288" s="419" t="str">
        <f>IFERROR(VLOOKUP(V287,'P1'!$B:$AP,41,FALSE),"")</f>
        <v/>
      </c>
      <c r="W288" s="419" t="str">
        <f>IFERROR(VLOOKUP(W287,'P1'!$B:$AP,41,FALSE),"")</f>
        <v/>
      </c>
      <c r="X288" s="419" t="str">
        <f>IFERROR(VLOOKUP(X287,'P1'!$B:$AP,41,FALSE),"")</f>
        <v/>
      </c>
      <c r="Y288" s="419" t="str">
        <f>IFERROR(VLOOKUP(Y287,'P1'!$B:$AP,41,FALSE),"")</f>
        <v/>
      </c>
      <c r="Z288" s="419" t="str">
        <f>IFERROR(VLOOKUP(Z287,'P1'!$B:$AP,41,FALSE),"")</f>
        <v/>
      </c>
      <c r="AA288" s="419" t="str">
        <f>IFERROR(VLOOKUP(AA287,'P1'!$B:$AP,41,FALSE),"")</f>
        <v/>
      </c>
      <c r="AB288" s="419" t="str">
        <f>IFERROR(VLOOKUP(AB287,'P1'!$B:$AP,41,FALSE),"")</f>
        <v/>
      </c>
      <c r="AC288" s="419" t="str">
        <f>IFERROR(VLOOKUP(AC287,'P1'!$B:$AP,41,FALSE),"")</f>
        <v/>
      </c>
      <c r="AD288" s="419" t="str">
        <f>IFERROR(VLOOKUP(AD287,'P1'!$B:$AP,41,FALSE),"")</f>
        <v/>
      </c>
      <c r="AE288" s="419" t="str">
        <f>IFERROR(VLOOKUP(AE287,'P1'!$B:$AP,41,FALSE),"")</f>
        <v/>
      </c>
      <c r="AF288" s="419" t="str">
        <f>IFERROR(VLOOKUP(AF287,'P1'!$B:$AP,41,FALSE),"")</f>
        <v/>
      </c>
      <c r="AG288" s="419" t="str">
        <f>IFERROR(VLOOKUP(AG287,'P1'!$B:$AP,41,FALSE),"")</f>
        <v/>
      </c>
      <c r="AH288" s="419" t="str">
        <f>IFERROR(VLOOKUP(AH287,'P1'!$B:$AP,41,FALSE),"")</f>
        <v/>
      </c>
      <c r="AI288" s="419" t="str">
        <f>IFERROR(VLOOKUP(AI287,'P1'!$B:$AP,41,FALSE),"")</f>
        <v/>
      </c>
      <c r="AJ288" s="419" t="str">
        <f>IFERROR(VLOOKUP(AJ287,'P1'!$B:$AP,41,FALSE),"")</f>
        <v/>
      </c>
      <c r="AK288" s="419" t="str">
        <f>IFERROR(VLOOKUP(AK287,'P1'!$B:$AP,41,FALSE),"")</f>
        <v/>
      </c>
      <c r="AL288" s="419" t="str">
        <f>IFERROR(VLOOKUP(AL287,'P1'!$B:$AP,41,FALSE),"")</f>
        <v/>
      </c>
      <c r="AM288" s="419" t="str">
        <f>IFERROR(VLOOKUP(AM287,'P1'!$B:$AP,41,FALSE),"")</f>
        <v/>
      </c>
      <c r="AN288" s="643"/>
      <c r="AO288" s="621"/>
      <c r="AP288" s="647"/>
      <c r="AQ288" s="648"/>
      <c r="AR288" s="621"/>
      <c r="AS288" s="621"/>
      <c r="AT288" s="623"/>
      <c r="AU288" s="417" t="str">
        <f t="shared" ref="AU288" si="344">IFERROR(IF($D287="□",($AO287/$AK$6),($AO287/$AK$8)),"")</f>
        <v/>
      </c>
      <c r="AV288" s="417" t="str">
        <f t="shared" ref="AV288" si="345">IFERROR(IF($D287="□",($AN287/$AO$6),($AN287/$AO$8)),"")</f>
        <v/>
      </c>
      <c r="AX288" s="417" t="s">
        <v>623</v>
      </c>
      <c r="AY288" s="417" t="s">
        <v>623</v>
      </c>
    </row>
    <row r="289" spans="1:51" s="393" customFormat="1" ht="12" customHeight="1">
      <c r="A289" s="626"/>
      <c r="B289" s="629"/>
      <c r="C289" s="632"/>
      <c r="D289" s="635"/>
      <c r="E289" s="414"/>
      <c r="F289" s="640"/>
      <c r="G289" s="641"/>
      <c r="H289" s="418" t="s">
        <v>470</v>
      </c>
      <c r="I289" s="419" t="str">
        <f>IFERROR(VLOOKUP(I287,'P1'!$B:$AP,31,FALSE),"")</f>
        <v/>
      </c>
      <c r="J289" s="419" t="str">
        <f>IFERROR(VLOOKUP(J287,'P1'!$B:$AP,31,FALSE),"")</f>
        <v/>
      </c>
      <c r="K289" s="419" t="str">
        <f>IFERROR(VLOOKUP(K287,'P1'!$B:$AP,31,FALSE),"")</f>
        <v/>
      </c>
      <c r="L289" s="419" t="str">
        <f>IFERROR(VLOOKUP(L287,'P1'!$B:$AP,31,FALSE),"")</f>
        <v/>
      </c>
      <c r="M289" s="419" t="str">
        <f>IFERROR(VLOOKUP(M287,'P1'!$B:$AP,31,FALSE),"")</f>
        <v/>
      </c>
      <c r="N289" s="419" t="str">
        <f>IFERROR(VLOOKUP(N287,'P1'!$B:$AP,31,FALSE),"")</f>
        <v/>
      </c>
      <c r="O289" s="419" t="str">
        <f>IFERROR(VLOOKUP(O287,'P1'!$B:$AP,31,FALSE),"")</f>
        <v/>
      </c>
      <c r="P289" s="419" t="str">
        <f>IFERROR(VLOOKUP(P287,'P1'!$B:$AP,31,FALSE),"")</f>
        <v/>
      </c>
      <c r="Q289" s="419" t="str">
        <f>IFERROR(VLOOKUP(Q287,'P1'!$B:$AP,31,FALSE),"")</f>
        <v/>
      </c>
      <c r="R289" s="419" t="str">
        <f>IFERROR(VLOOKUP(R287,'P1'!$B:$AP,31,FALSE),"")</f>
        <v/>
      </c>
      <c r="S289" s="419" t="str">
        <f>IFERROR(VLOOKUP(S287,'P1'!$B:$AP,31,FALSE),"")</f>
        <v/>
      </c>
      <c r="T289" s="419" t="str">
        <f>IFERROR(VLOOKUP(T287,'P1'!$B:$AP,31,FALSE),"")</f>
        <v/>
      </c>
      <c r="U289" s="419" t="str">
        <f>IFERROR(VLOOKUP(U287,'P1'!$B:$AP,31,FALSE),"")</f>
        <v/>
      </c>
      <c r="V289" s="419" t="str">
        <f>IFERROR(VLOOKUP(V287,'P1'!$B:$AP,31,FALSE),"")</f>
        <v/>
      </c>
      <c r="W289" s="419" t="str">
        <f>IFERROR(VLOOKUP(W287,'P1'!$B:$AP,31,FALSE),"")</f>
        <v/>
      </c>
      <c r="X289" s="419" t="str">
        <f>IFERROR(VLOOKUP(X287,'P1'!$B:$AP,31,FALSE),"")</f>
        <v/>
      </c>
      <c r="Y289" s="419" t="str">
        <f>IFERROR(VLOOKUP(Y287,'P1'!$B:$AP,31,FALSE),"")</f>
        <v/>
      </c>
      <c r="Z289" s="419" t="str">
        <f>IFERROR(VLOOKUP(Z287,'P1'!$B:$AP,31,FALSE),"")</f>
        <v/>
      </c>
      <c r="AA289" s="419" t="str">
        <f>IFERROR(VLOOKUP(AA287,'P1'!$B:$AP,31,FALSE),"")</f>
        <v/>
      </c>
      <c r="AB289" s="419" t="str">
        <f>IFERROR(VLOOKUP(AB287,'P1'!$B:$AP,31,FALSE),"")</f>
        <v/>
      </c>
      <c r="AC289" s="419" t="str">
        <f>IFERROR(VLOOKUP(AC287,'P1'!$B:$AP,31,FALSE),"")</f>
        <v/>
      </c>
      <c r="AD289" s="419" t="str">
        <f>IFERROR(VLOOKUP(AD287,'P1'!$B:$AP,31,FALSE),"")</f>
        <v/>
      </c>
      <c r="AE289" s="419" t="str">
        <f>IFERROR(VLOOKUP(AE287,'P1'!$B:$AP,31,FALSE),"")</f>
        <v/>
      </c>
      <c r="AF289" s="419" t="str">
        <f>IFERROR(VLOOKUP(AF287,'P1'!$B:$AP,31,FALSE),"")</f>
        <v/>
      </c>
      <c r="AG289" s="419" t="str">
        <f>IFERROR(VLOOKUP(AG287,'P1'!$B:$AP,31,FALSE),"")</f>
        <v/>
      </c>
      <c r="AH289" s="419" t="str">
        <f>IFERROR(VLOOKUP(AH287,'P1'!$B:$AP,31,FALSE),"")</f>
        <v/>
      </c>
      <c r="AI289" s="419" t="str">
        <f>IFERROR(VLOOKUP(AI287,'P1'!$B:$AP,31,FALSE),"")</f>
        <v/>
      </c>
      <c r="AJ289" s="419" t="str">
        <f>IFERROR(VLOOKUP(AJ287,'P1'!$B:$AP,31,FALSE),"")</f>
        <v/>
      </c>
      <c r="AK289" s="419" t="str">
        <f>IFERROR(VLOOKUP(AK287,'P1'!$B:$AP,31,FALSE),"")</f>
        <v/>
      </c>
      <c r="AL289" s="419" t="str">
        <f>IFERROR(VLOOKUP(AL287,'P1'!$B:$AP,31,FALSE),"")</f>
        <v/>
      </c>
      <c r="AM289" s="419" t="str">
        <f>IFERROR(VLOOKUP(AM287,'P1'!$B:$AP,31,FALSE),"")</f>
        <v/>
      </c>
      <c r="AN289" s="644"/>
      <c r="AO289" s="622"/>
      <c r="AP289" s="649"/>
      <c r="AQ289" s="650"/>
      <c r="AR289" s="622"/>
      <c r="AS289" s="622"/>
      <c r="AT289" s="623"/>
      <c r="AU289" s="420"/>
      <c r="AV289" s="420"/>
      <c r="AX289" s="420"/>
      <c r="AY289" s="420"/>
    </row>
    <row r="290" spans="1:51" s="393" customFormat="1" ht="12" customHeight="1">
      <c r="A290" s="624">
        <v>90</v>
      </c>
      <c r="B290" s="627"/>
      <c r="C290" s="630"/>
      <c r="D290" s="633" t="s">
        <v>463</v>
      </c>
      <c r="E290" s="410"/>
      <c r="F290" s="636"/>
      <c r="G290" s="637"/>
      <c r="H290" s="411" t="s">
        <v>464</v>
      </c>
      <c r="I290" s="412"/>
      <c r="J290" s="412"/>
      <c r="K290" s="412"/>
      <c r="L290" s="412"/>
      <c r="M290" s="412"/>
      <c r="N290" s="412"/>
      <c r="O290" s="412"/>
      <c r="P290" s="412"/>
      <c r="Q290" s="412"/>
      <c r="R290" s="412"/>
      <c r="S290" s="412"/>
      <c r="T290" s="412"/>
      <c r="U290" s="412"/>
      <c r="V290" s="412"/>
      <c r="W290" s="412"/>
      <c r="X290" s="412"/>
      <c r="Y290" s="412"/>
      <c r="Z290" s="412"/>
      <c r="AA290" s="412"/>
      <c r="AB290" s="412"/>
      <c r="AC290" s="412"/>
      <c r="AD290" s="412"/>
      <c r="AE290" s="412"/>
      <c r="AF290" s="412"/>
      <c r="AG290" s="412"/>
      <c r="AH290" s="412"/>
      <c r="AI290" s="412"/>
      <c r="AJ290" s="412"/>
      <c r="AK290" s="412"/>
      <c r="AL290" s="412"/>
      <c r="AM290" s="412"/>
      <c r="AN290" s="642">
        <f t="shared" ref="AN290" si="346">IF(LEFT($AN$1,6)="共同生活援助",SUM(I291:AM291),SUM(I291:AM292))</f>
        <v>0</v>
      </c>
      <c r="AO290" s="620">
        <f>IF($AN$3="４週",AN290/4,AN290/(DAY(EOMONTH($I$21,0))/7))</f>
        <v>0</v>
      </c>
      <c r="AP290" s="645"/>
      <c r="AQ290" s="646"/>
      <c r="AR290" s="620" t="str">
        <f t="shared" ref="AR290" si="347">IF($AN$3="４週",AU291,AV291)</f>
        <v/>
      </c>
      <c r="AS290" s="620"/>
      <c r="AT290" s="623"/>
      <c r="AU290" s="413" t="s">
        <v>465</v>
      </c>
      <c r="AV290" s="413" t="s">
        <v>466</v>
      </c>
      <c r="AX290" s="413" t="s">
        <v>467</v>
      </c>
      <c r="AY290" s="413" t="s">
        <v>468</v>
      </c>
    </row>
    <row r="291" spans="1:51" s="393" customFormat="1" ht="12" customHeight="1">
      <c r="A291" s="625"/>
      <c r="B291" s="628"/>
      <c r="C291" s="631"/>
      <c r="D291" s="634"/>
      <c r="E291" s="414"/>
      <c r="F291" s="638"/>
      <c r="G291" s="639"/>
      <c r="H291" s="415" t="s">
        <v>469</v>
      </c>
      <c r="I291" s="419" t="str">
        <f>IFERROR(VLOOKUP(I290,'P1'!$B:$AP,41,FALSE),"")</f>
        <v/>
      </c>
      <c r="J291" s="419" t="str">
        <f>IFERROR(VLOOKUP(J290,'P1'!$B:$AP,41,FALSE),"")</f>
        <v/>
      </c>
      <c r="K291" s="419" t="str">
        <f>IFERROR(VLOOKUP(K290,'P1'!$B:$AP,41,FALSE),"")</f>
        <v/>
      </c>
      <c r="L291" s="419" t="str">
        <f>IFERROR(VLOOKUP(L290,'P1'!$B:$AP,41,FALSE),"")</f>
        <v/>
      </c>
      <c r="M291" s="419" t="str">
        <f>IFERROR(VLOOKUP(M290,'P1'!$B:$AP,41,FALSE),"")</f>
        <v/>
      </c>
      <c r="N291" s="419" t="str">
        <f>IFERROR(VLOOKUP(N290,'P1'!$B:$AP,41,FALSE),"")</f>
        <v/>
      </c>
      <c r="O291" s="419" t="str">
        <f>IFERROR(VLOOKUP(O290,'P1'!$B:$AP,41,FALSE),"")</f>
        <v/>
      </c>
      <c r="P291" s="419" t="str">
        <f>IFERROR(VLOOKUP(P290,'P1'!$B:$AP,41,FALSE),"")</f>
        <v/>
      </c>
      <c r="Q291" s="419" t="str">
        <f>IFERROR(VLOOKUP(Q290,'P1'!$B:$AP,41,FALSE),"")</f>
        <v/>
      </c>
      <c r="R291" s="419" t="str">
        <f>IFERROR(VLOOKUP(R290,'P1'!$B:$AP,41,FALSE),"")</f>
        <v/>
      </c>
      <c r="S291" s="419" t="str">
        <f>IFERROR(VLOOKUP(S290,'P1'!$B:$AP,41,FALSE),"")</f>
        <v/>
      </c>
      <c r="T291" s="419" t="str">
        <f>IFERROR(VLOOKUP(T290,'P1'!$B:$AP,41,FALSE),"")</f>
        <v/>
      </c>
      <c r="U291" s="419" t="str">
        <f>IFERROR(VLOOKUP(U290,'P1'!$B:$AP,41,FALSE),"")</f>
        <v/>
      </c>
      <c r="V291" s="419" t="str">
        <f>IFERROR(VLOOKUP(V290,'P1'!$B:$AP,41,FALSE),"")</f>
        <v/>
      </c>
      <c r="W291" s="419" t="str">
        <f>IFERROR(VLOOKUP(W290,'P1'!$B:$AP,41,FALSE),"")</f>
        <v/>
      </c>
      <c r="X291" s="419" t="str">
        <f>IFERROR(VLOOKUP(X290,'P1'!$B:$AP,41,FALSE),"")</f>
        <v/>
      </c>
      <c r="Y291" s="419" t="str">
        <f>IFERROR(VLOOKUP(Y290,'P1'!$B:$AP,41,FALSE),"")</f>
        <v/>
      </c>
      <c r="Z291" s="419" t="str">
        <f>IFERROR(VLOOKUP(Z290,'P1'!$B:$AP,41,FALSE),"")</f>
        <v/>
      </c>
      <c r="AA291" s="419" t="str">
        <f>IFERROR(VLOOKUP(AA290,'P1'!$B:$AP,41,FALSE),"")</f>
        <v/>
      </c>
      <c r="AB291" s="419" t="str">
        <f>IFERROR(VLOOKUP(AB290,'P1'!$B:$AP,41,FALSE),"")</f>
        <v/>
      </c>
      <c r="AC291" s="419" t="str">
        <f>IFERROR(VLOOKUP(AC290,'P1'!$B:$AP,41,FALSE),"")</f>
        <v/>
      </c>
      <c r="AD291" s="419" t="str">
        <f>IFERROR(VLOOKUP(AD290,'P1'!$B:$AP,41,FALSE),"")</f>
        <v/>
      </c>
      <c r="AE291" s="419" t="str">
        <f>IFERROR(VLOOKUP(AE290,'P1'!$B:$AP,41,FALSE),"")</f>
        <v/>
      </c>
      <c r="AF291" s="419" t="str">
        <f>IFERROR(VLOOKUP(AF290,'P1'!$B:$AP,41,FALSE),"")</f>
        <v/>
      </c>
      <c r="AG291" s="419" t="str">
        <f>IFERROR(VLOOKUP(AG290,'P1'!$B:$AP,41,FALSE),"")</f>
        <v/>
      </c>
      <c r="AH291" s="419" t="str">
        <f>IFERROR(VLOOKUP(AH290,'P1'!$B:$AP,41,FALSE),"")</f>
        <v/>
      </c>
      <c r="AI291" s="419" t="str">
        <f>IFERROR(VLOOKUP(AI290,'P1'!$B:$AP,41,FALSE),"")</f>
        <v/>
      </c>
      <c r="AJ291" s="419" t="str">
        <f>IFERROR(VLOOKUP(AJ290,'P1'!$B:$AP,41,FALSE),"")</f>
        <v/>
      </c>
      <c r="AK291" s="419" t="str">
        <f>IFERROR(VLOOKUP(AK290,'P1'!$B:$AP,41,FALSE),"")</f>
        <v/>
      </c>
      <c r="AL291" s="419" t="str">
        <f>IFERROR(VLOOKUP(AL290,'P1'!$B:$AP,41,FALSE),"")</f>
        <v/>
      </c>
      <c r="AM291" s="419" t="str">
        <f>IFERROR(VLOOKUP(AM290,'P1'!$B:$AP,41,FALSE),"")</f>
        <v/>
      </c>
      <c r="AN291" s="643"/>
      <c r="AO291" s="621"/>
      <c r="AP291" s="647"/>
      <c r="AQ291" s="648"/>
      <c r="AR291" s="621"/>
      <c r="AS291" s="621"/>
      <c r="AT291" s="623"/>
      <c r="AU291" s="417" t="str">
        <f t="shared" ref="AU291" si="348">IFERROR(IF($D290="□",($AO290/$AK$6),($AO290/$AK$8)),"")</f>
        <v/>
      </c>
      <c r="AV291" s="417" t="str">
        <f t="shared" ref="AV291" si="349">IFERROR(IF($D290="□",($AN290/$AO$6),($AN290/$AO$8)),"")</f>
        <v/>
      </c>
      <c r="AX291" s="417" t="s">
        <v>623</v>
      </c>
      <c r="AY291" s="417" t="s">
        <v>623</v>
      </c>
    </row>
    <row r="292" spans="1:51" s="393" customFormat="1" ht="12" customHeight="1">
      <c r="A292" s="626"/>
      <c r="B292" s="629"/>
      <c r="C292" s="632"/>
      <c r="D292" s="635"/>
      <c r="E292" s="414"/>
      <c r="F292" s="640"/>
      <c r="G292" s="641"/>
      <c r="H292" s="418" t="s">
        <v>470</v>
      </c>
      <c r="I292" s="419" t="str">
        <f>IFERROR(VLOOKUP(I290,'P1'!$B:$AP,31,FALSE),"")</f>
        <v/>
      </c>
      <c r="J292" s="419" t="str">
        <f>IFERROR(VLOOKUP(J290,'P1'!$B:$AP,31,FALSE),"")</f>
        <v/>
      </c>
      <c r="K292" s="419" t="str">
        <f>IFERROR(VLOOKUP(K290,'P1'!$B:$AP,31,FALSE),"")</f>
        <v/>
      </c>
      <c r="L292" s="419" t="str">
        <f>IFERROR(VLOOKUP(L290,'P1'!$B:$AP,31,FALSE),"")</f>
        <v/>
      </c>
      <c r="M292" s="419" t="str">
        <f>IFERROR(VLOOKUP(M290,'P1'!$B:$AP,31,FALSE),"")</f>
        <v/>
      </c>
      <c r="N292" s="419" t="str">
        <f>IFERROR(VLOOKUP(N290,'P1'!$B:$AP,31,FALSE),"")</f>
        <v/>
      </c>
      <c r="O292" s="419" t="str">
        <f>IFERROR(VLOOKUP(O290,'P1'!$B:$AP,31,FALSE),"")</f>
        <v/>
      </c>
      <c r="P292" s="419" t="str">
        <f>IFERROR(VLOOKUP(P290,'P1'!$B:$AP,31,FALSE),"")</f>
        <v/>
      </c>
      <c r="Q292" s="419" t="str">
        <f>IFERROR(VLOOKUP(Q290,'P1'!$B:$AP,31,FALSE),"")</f>
        <v/>
      </c>
      <c r="R292" s="419" t="str">
        <f>IFERROR(VLOOKUP(R290,'P1'!$B:$AP,31,FALSE),"")</f>
        <v/>
      </c>
      <c r="S292" s="419" t="str">
        <f>IFERROR(VLOOKUP(S290,'P1'!$B:$AP,31,FALSE),"")</f>
        <v/>
      </c>
      <c r="T292" s="419" t="str">
        <f>IFERROR(VLOOKUP(T290,'P1'!$B:$AP,31,FALSE),"")</f>
        <v/>
      </c>
      <c r="U292" s="419" t="str">
        <f>IFERROR(VLOOKUP(U290,'P1'!$B:$AP,31,FALSE),"")</f>
        <v/>
      </c>
      <c r="V292" s="419" t="str">
        <f>IFERROR(VLOOKUP(V290,'P1'!$B:$AP,31,FALSE),"")</f>
        <v/>
      </c>
      <c r="W292" s="419" t="str">
        <f>IFERROR(VLOOKUP(W290,'P1'!$B:$AP,31,FALSE),"")</f>
        <v/>
      </c>
      <c r="X292" s="419" t="str">
        <f>IFERROR(VLOOKUP(X290,'P1'!$B:$AP,31,FALSE),"")</f>
        <v/>
      </c>
      <c r="Y292" s="419" t="str">
        <f>IFERROR(VLOOKUP(Y290,'P1'!$B:$AP,31,FALSE),"")</f>
        <v/>
      </c>
      <c r="Z292" s="419" t="str">
        <f>IFERROR(VLOOKUP(Z290,'P1'!$B:$AP,31,FALSE),"")</f>
        <v/>
      </c>
      <c r="AA292" s="419" t="str">
        <f>IFERROR(VLOOKUP(AA290,'P1'!$B:$AP,31,FALSE),"")</f>
        <v/>
      </c>
      <c r="AB292" s="419" t="str">
        <f>IFERROR(VLOOKUP(AB290,'P1'!$B:$AP,31,FALSE),"")</f>
        <v/>
      </c>
      <c r="AC292" s="419" t="str">
        <f>IFERROR(VLOOKUP(AC290,'P1'!$B:$AP,31,FALSE),"")</f>
        <v/>
      </c>
      <c r="AD292" s="419" t="str">
        <f>IFERROR(VLOOKUP(AD290,'P1'!$B:$AP,31,FALSE),"")</f>
        <v/>
      </c>
      <c r="AE292" s="419" t="str">
        <f>IFERROR(VLOOKUP(AE290,'P1'!$B:$AP,31,FALSE),"")</f>
        <v/>
      </c>
      <c r="AF292" s="419" t="str">
        <f>IFERROR(VLOOKUP(AF290,'P1'!$B:$AP,31,FALSE),"")</f>
        <v/>
      </c>
      <c r="AG292" s="419" t="str">
        <f>IFERROR(VLOOKUP(AG290,'P1'!$B:$AP,31,FALSE),"")</f>
        <v/>
      </c>
      <c r="AH292" s="419" t="str">
        <f>IFERROR(VLOOKUP(AH290,'P1'!$B:$AP,31,FALSE),"")</f>
        <v/>
      </c>
      <c r="AI292" s="419" t="str">
        <f>IFERROR(VLOOKUP(AI290,'P1'!$B:$AP,31,FALSE),"")</f>
        <v/>
      </c>
      <c r="AJ292" s="419" t="str">
        <f>IFERROR(VLOOKUP(AJ290,'P1'!$B:$AP,31,FALSE),"")</f>
        <v/>
      </c>
      <c r="AK292" s="419" t="str">
        <f>IFERROR(VLOOKUP(AK290,'P1'!$B:$AP,31,FALSE),"")</f>
        <v/>
      </c>
      <c r="AL292" s="419" t="str">
        <f>IFERROR(VLOOKUP(AL290,'P1'!$B:$AP,31,FALSE),"")</f>
        <v/>
      </c>
      <c r="AM292" s="419" t="str">
        <f>IFERROR(VLOOKUP(AM290,'P1'!$B:$AP,31,FALSE),"")</f>
        <v/>
      </c>
      <c r="AN292" s="644"/>
      <c r="AO292" s="622"/>
      <c r="AP292" s="649"/>
      <c r="AQ292" s="650"/>
      <c r="AR292" s="622"/>
      <c r="AS292" s="622"/>
      <c r="AT292" s="623"/>
      <c r="AU292" s="420"/>
      <c r="AV292" s="420"/>
      <c r="AX292" s="420"/>
      <c r="AY292" s="420"/>
    </row>
    <row r="293" spans="1:51" s="393" customFormat="1" ht="12" customHeight="1">
      <c r="A293" s="624">
        <v>91</v>
      </c>
      <c r="B293" s="627"/>
      <c r="C293" s="630"/>
      <c r="D293" s="633" t="s">
        <v>463</v>
      </c>
      <c r="E293" s="410"/>
      <c r="F293" s="636"/>
      <c r="G293" s="637"/>
      <c r="H293" s="411" t="s">
        <v>464</v>
      </c>
      <c r="I293" s="412"/>
      <c r="J293" s="412"/>
      <c r="K293" s="412"/>
      <c r="L293" s="412"/>
      <c r="M293" s="412"/>
      <c r="N293" s="412"/>
      <c r="O293" s="412"/>
      <c r="P293" s="412"/>
      <c r="Q293" s="412"/>
      <c r="R293" s="412"/>
      <c r="S293" s="412"/>
      <c r="T293" s="412"/>
      <c r="U293" s="412"/>
      <c r="V293" s="412"/>
      <c r="W293" s="412"/>
      <c r="X293" s="412"/>
      <c r="Y293" s="412"/>
      <c r="Z293" s="412"/>
      <c r="AA293" s="412"/>
      <c r="AB293" s="412"/>
      <c r="AC293" s="412"/>
      <c r="AD293" s="412"/>
      <c r="AE293" s="412"/>
      <c r="AF293" s="412"/>
      <c r="AG293" s="412"/>
      <c r="AH293" s="412"/>
      <c r="AI293" s="412"/>
      <c r="AJ293" s="412"/>
      <c r="AK293" s="412"/>
      <c r="AL293" s="412"/>
      <c r="AM293" s="412"/>
      <c r="AN293" s="642">
        <f t="shared" ref="AN293" si="350">IF(LEFT($AN$1,6)="共同生活援助",SUM(I294:AM294),SUM(I294:AM295))</f>
        <v>0</v>
      </c>
      <c r="AO293" s="620">
        <f>IF($AN$3="４週",AN293/4,AN293/(DAY(EOMONTH($I$21,0))/7))</f>
        <v>0</v>
      </c>
      <c r="AP293" s="645"/>
      <c r="AQ293" s="646"/>
      <c r="AR293" s="620" t="str">
        <f t="shared" ref="AR293" si="351">IF($AN$3="４週",AU294,AV294)</f>
        <v/>
      </c>
      <c r="AS293" s="620"/>
      <c r="AT293" s="623"/>
      <c r="AU293" s="413" t="s">
        <v>465</v>
      </c>
      <c r="AV293" s="413" t="s">
        <v>466</v>
      </c>
      <c r="AX293" s="413" t="s">
        <v>467</v>
      </c>
      <c r="AY293" s="413" t="s">
        <v>468</v>
      </c>
    </row>
    <row r="294" spans="1:51" s="393" customFormat="1" ht="12" customHeight="1">
      <c r="A294" s="625"/>
      <c r="B294" s="628"/>
      <c r="C294" s="631"/>
      <c r="D294" s="634"/>
      <c r="E294" s="414"/>
      <c r="F294" s="638"/>
      <c r="G294" s="639"/>
      <c r="H294" s="415" t="s">
        <v>469</v>
      </c>
      <c r="I294" s="419" t="str">
        <f>IFERROR(VLOOKUP(I293,'P1'!$B:$AP,41,FALSE),"")</f>
        <v/>
      </c>
      <c r="J294" s="419" t="str">
        <f>IFERROR(VLOOKUP(J293,'P1'!$B:$AP,41,FALSE),"")</f>
        <v/>
      </c>
      <c r="K294" s="419" t="str">
        <f>IFERROR(VLOOKUP(K293,'P1'!$B:$AP,41,FALSE),"")</f>
        <v/>
      </c>
      <c r="L294" s="419" t="str">
        <f>IFERROR(VLOOKUP(L293,'P1'!$B:$AP,41,FALSE),"")</f>
        <v/>
      </c>
      <c r="M294" s="419" t="str">
        <f>IFERROR(VLOOKUP(M293,'P1'!$B:$AP,41,FALSE),"")</f>
        <v/>
      </c>
      <c r="N294" s="419" t="str">
        <f>IFERROR(VLOOKUP(N293,'P1'!$B:$AP,41,FALSE),"")</f>
        <v/>
      </c>
      <c r="O294" s="419" t="str">
        <f>IFERROR(VLOOKUP(O293,'P1'!$B:$AP,41,FALSE),"")</f>
        <v/>
      </c>
      <c r="P294" s="419" t="str">
        <f>IFERROR(VLOOKUP(P293,'P1'!$B:$AP,41,FALSE),"")</f>
        <v/>
      </c>
      <c r="Q294" s="419" t="str">
        <f>IFERROR(VLOOKUP(Q293,'P1'!$B:$AP,41,FALSE),"")</f>
        <v/>
      </c>
      <c r="R294" s="419" t="str">
        <f>IFERROR(VLOOKUP(R293,'P1'!$B:$AP,41,FALSE),"")</f>
        <v/>
      </c>
      <c r="S294" s="419" t="str">
        <f>IFERROR(VLOOKUP(S293,'P1'!$B:$AP,41,FALSE),"")</f>
        <v/>
      </c>
      <c r="T294" s="419" t="str">
        <f>IFERROR(VLOOKUP(T293,'P1'!$B:$AP,41,FALSE),"")</f>
        <v/>
      </c>
      <c r="U294" s="419" t="str">
        <f>IFERROR(VLOOKUP(U293,'P1'!$B:$AP,41,FALSE),"")</f>
        <v/>
      </c>
      <c r="V294" s="419" t="str">
        <f>IFERROR(VLOOKUP(V293,'P1'!$B:$AP,41,FALSE),"")</f>
        <v/>
      </c>
      <c r="W294" s="419" t="str">
        <f>IFERROR(VLOOKUP(W293,'P1'!$B:$AP,41,FALSE),"")</f>
        <v/>
      </c>
      <c r="X294" s="419" t="str">
        <f>IFERROR(VLOOKUP(X293,'P1'!$B:$AP,41,FALSE),"")</f>
        <v/>
      </c>
      <c r="Y294" s="419" t="str">
        <f>IFERROR(VLOOKUP(Y293,'P1'!$B:$AP,41,FALSE),"")</f>
        <v/>
      </c>
      <c r="Z294" s="419" t="str">
        <f>IFERROR(VLOOKUP(Z293,'P1'!$B:$AP,41,FALSE),"")</f>
        <v/>
      </c>
      <c r="AA294" s="419" t="str">
        <f>IFERROR(VLOOKUP(AA293,'P1'!$B:$AP,41,FALSE),"")</f>
        <v/>
      </c>
      <c r="AB294" s="419" t="str">
        <f>IFERROR(VLOOKUP(AB293,'P1'!$B:$AP,41,FALSE),"")</f>
        <v/>
      </c>
      <c r="AC294" s="419" t="str">
        <f>IFERROR(VLOOKUP(AC293,'P1'!$B:$AP,41,FALSE),"")</f>
        <v/>
      </c>
      <c r="AD294" s="419" t="str">
        <f>IFERROR(VLOOKUP(AD293,'P1'!$B:$AP,41,FALSE),"")</f>
        <v/>
      </c>
      <c r="AE294" s="419" t="str">
        <f>IFERROR(VLOOKUP(AE293,'P1'!$B:$AP,41,FALSE),"")</f>
        <v/>
      </c>
      <c r="AF294" s="419" t="str">
        <f>IFERROR(VLOOKUP(AF293,'P1'!$B:$AP,41,FALSE),"")</f>
        <v/>
      </c>
      <c r="AG294" s="419" t="str">
        <f>IFERROR(VLOOKUP(AG293,'P1'!$B:$AP,41,FALSE),"")</f>
        <v/>
      </c>
      <c r="AH294" s="419" t="str">
        <f>IFERROR(VLOOKUP(AH293,'P1'!$B:$AP,41,FALSE),"")</f>
        <v/>
      </c>
      <c r="AI294" s="419" t="str">
        <f>IFERROR(VLOOKUP(AI293,'P1'!$B:$AP,41,FALSE),"")</f>
        <v/>
      </c>
      <c r="AJ294" s="419" t="str">
        <f>IFERROR(VLOOKUP(AJ293,'P1'!$B:$AP,41,FALSE),"")</f>
        <v/>
      </c>
      <c r="AK294" s="419" t="str">
        <f>IFERROR(VLOOKUP(AK293,'P1'!$B:$AP,41,FALSE),"")</f>
        <v/>
      </c>
      <c r="AL294" s="419" t="str">
        <f>IFERROR(VLOOKUP(AL293,'P1'!$B:$AP,41,FALSE),"")</f>
        <v/>
      </c>
      <c r="AM294" s="419" t="str">
        <f>IFERROR(VLOOKUP(AM293,'P1'!$B:$AP,41,FALSE),"")</f>
        <v/>
      </c>
      <c r="AN294" s="643"/>
      <c r="AO294" s="621"/>
      <c r="AP294" s="647"/>
      <c r="AQ294" s="648"/>
      <c r="AR294" s="621"/>
      <c r="AS294" s="621"/>
      <c r="AT294" s="623"/>
      <c r="AU294" s="417" t="str">
        <f t="shared" ref="AU294" si="352">IFERROR(IF($D293="□",($AO293/$AK$6),($AO293/$AK$8)),"")</f>
        <v/>
      </c>
      <c r="AV294" s="417" t="str">
        <f t="shared" ref="AV294" si="353">IFERROR(IF($D293="□",($AN293/$AO$6),($AN293/$AO$8)),"")</f>
        <v/>
      </c>
      <c r="AX294" s="417" t="s">
        <v>623</v>
      </c>
      <c r="AY294" s="417" t="s">
        <v>623</v>
      </c>
    </row>
    <row r="295" spans="1:51" s="393" customFormat="1" ht="12" customHeight="1">
      <c r="A295" s="626"/>
      <c r="B295" s="629"/>
      <c r="C295" s="632"/>
      <c r="D295" s="635"/>
      <c r="E295" s="414"/>
      <c r="F295" s="640"/>
      <c r="G295" s="641"/>
      <c r="H295" s="418" t="s">
        <v>470</v>
      </c>
      <c r="I295" s="419" t="str">
        <f>IFERROR(VLOOKUP(I293,'P1'!$B:$AP,31,FALSE),"")</f>
        <v/>
      </c>
      <c r="J295" s="419" t="str">
        <f>IFERROR(VLOOKUP(J293,'P1'!$B:$AP,31,FALSE),"")</f>
        <v/>
      </c>
      <c r="K295" s="419" t="str">
        <f>IFERROR(VLOOKUP(K293,'P1'!$B:$AP,31,FALSE),"")</f>
        <v/>
      </c>
      <c r="L295" s="419" t="str">
        <f>IFERROR(VLOOKUP(L293,'P1'!$B:$AP,31,FALSE),"")</f>
        <v/>
      </c>
      <c r="M295" s="419" t="str">
        <f>IFERROR(VLOOKUP(M293,'P1'!$B:$AP,31,FALSE),"")</f>
        <v/>
      </c>
      <c r="N295" s="419" t="str">
        <f>IFERROR(VLOOKUP(N293,'P1'!$B:$AP,31,FALSE),"")</f>
        <v/>
      </c>
      <c r="O295" s="419" t="str">
        <f>IFERROR(VLOOKUP(O293,'P1'!$B:$AP,31,FALSE),"")</f>
        <v/>
      </c>
      <c r="P295" s="419" t="str">
        <f>IFERROR(VLOOKUP(P293,'P1'!$B:$AP,31,FALSE),"")</f>
        <v/>
      </c>
      <c r="Q295" s="419" t="str">
        <f>IFERROR(VLOOKUP(Q293,'P1'!$B:$AP,31,FALSE),"")</f>
        <v/>
      </c>
      <c r="R295" s="419" t="str">
        <f>IFERROR(VLOOKUP(R293,'P1'!$B:$AP,31,FALSE),"")</f>
        <v/>
      </c>
      <c r="S295" s="419" t="str">
        <f>IFERROR(VLOOKUP(S293,'P1'!$B:$AP,31,FALSE),"")</f>
        <v/>
      </c>
      <c r="T295" s="419" t="str">
        <f>IFERROR(VLOOKUP(T293,'P1'!$B:$AP,31,FALSE),"")</f>
        <v/>
      </c>
      <c r="U295" s="419" t="str">
        <f>IFERROR(VLOOKUP(U293,'P1'!$B:$AP,31,FALSE),"")</f>
        <v/>
      </c>
      <c r="V295" s="419" t="str">
        <f>IFERROR(VLOOKUP(V293,'P1'!$B:$AP,31,FALSE),"")</f>
        <v/>
      </c>
      <c r="W295" s="419" t="str">
        <f>IFERROR(VLOOKUP(W293,'P1'!$B:$AP,31,FALSE),"")</f>
        <v/>
      </c>
      <c r="X295" s="419" t="str">
        <f>IFERROR(VLOOKUP(X293,'P1'!$B:$AP,31,FALSE),"")</f>
        <v/>
      </c>
      <c r="Y295" s="419" t="str">
        <f>IFERROR(VLOOKUP(Y293,'P1'!$B:$AP,31,FALSE),"")</f>
        <v/>
      </c>
      <c r="Z295" s="419" t="str">
        <f>IFERROR(VLOOKUP(Z293,'P1'!$B:$AP,31,FALSE),"")</f>
        <v/>
      </c>
      <c r="AA295" s="419" t="str">
        <f>IFERROR(VLOOKUP(AA293,'P1'!$B:$AP,31,FALSE),"")</f>
        <v/>
      </c>
      <c r="AB295" s="419" t="str">
        <f>IFERROR(VLOOKUP(AB293,'P1'!$B:$AP,31,FALSE),"")</f>
        <v/>
      </c>
      <c r="AC295" s="419" t="str">
        <f>IFERROR(VLOOKUP(AC293,'P1'!$B:$AP,31,FALSE),"")</f>
        <v/>
      </c>
      <c r="AD295" s="419" t="str">
        <f>IFERROR(VLOOKUP(AD293,'P1'!$B:$AP,31,FALSE),"")</f>
        <v/>
      </c>
      <c r="AE295" s="419" t="str">
        <f>IFERROR(VLOOKUP(AE293,'P1'!$B:$AP,31,FALSE),"")</f>
        <v/>
      </c>
      <c r="AF295" s="419" t="str">
        <f>IFERROR(VLOOKUP(AF293,'P1'!$B:$AP,31,FALSE),"")</f>
        <v/>
      </c>
      <c r="AG295" s="419" t="str">
        <f>IFERROR(VLOOKUP(AG293,'P1'!$B:$AP,31,FALSE),"")</f>
        <v/>
      </c>
      <c r="AH295" s="419" t="str">
        <f>IFERROR(VLOOKUP(AH293,'P1'!$B:$AP,31,FALSE),"")</f>
        <v/>
      </c>
      <c r="AI295" s="419" t="str">
        <f>IFERROR(VLOOKUP(AI293,'P1'!$B:$AP,31,FALSE),"")</f>
        <v/>
      </c>
      <c r="AJ295" s="419" t="str">
        <f>IFERROR(VLOOKUP(AJ293,'P1'!$B:$AP,31,FALSE),"")</f>
        <v/>
      </c>
      <c r="AK295" s="419" t="str">
        <f>IFERROR(VLOOKUP(AK293,'P1'!$B:$AP,31,FALSE),"")</f>
        <v/>
      </c>
      <c r="AL295" s="419" t="str">
        <f>IFERROR(VLOOKUP(AL293,'P1'!$B:$AP,31,FALSE),"")</f>
        <v/>
      </c>
      <c r="AM295" s="419" t="str">
        <f>IFERROR(VLOOKUP(AM293,'P1'!$B:$AP,31,FALSE),"")</f>
        <v/>
      </c>
      <c r="AN295" s="644"/>
      <c r="AO295" s="622"/>
      <c r="AP295" s="649"/>
      <c r="AQ295" s="650"/>
      <c r="AR295" s="622"/>
      <c r="AS295" s="622"/>
      <c r="AT295" s="623"/>
      <c r="AU295" s="420"/>
      <c r="AV295" s="420"/>
      <c r="AX295" s="420"/>
      <c r="AY295" s="420"/>
    </row>
    <row r="296" spans="1:51" s="393" customFormat="1" ht="12" customHeight="1">
      <c r="A296" s="624">
        <v>92</v>
      </c>
      <c r="B296" s="627"/>
      <c r="C296" s="630"/>
      <c r="D296" s="633" t="s">
        <v>463</v>
      </c>
      <c r="E296" s="410"/>
      <c r="F296" s="636"/>
      <c r="G296" s="637"/>
      <c r="H296" s="411" t="s">
        <v>464</v>
      </c>
      <c r="I296" s="412"/>
      <c r="J296" s="412"/>
      <c r="K296" s="412"/>
      <c r="L296" s="412"/>
      <c r="M296" s="412"/>
      <c r="N296" s="412"/>
      <c r="O296" s="412"/>
      <c r="P296" s="412"/>
      <c r="Q296" s="412"/>
      <c r="R296" s="412"/>
      <c r="S296" s="412"/>
      <c r="T296" s="412"/>
      <c r="U296" s="412"/>
      <c r="V296" s="412"/>
      <c r="W296" s="412"/>
      <c r="X296" s="412"/>
      <c r="Y296" s="412"/>
      <c r="Z296" s="412"/>
      <c r="AA296" s="412"/>
      <c r="AB296" s="412"/>
      <c r="AC296" s="412"/>
      <c r="AD296" s="412"/>
      <c r="AE296" s="412"/>
      <c r="AF296" s="412"/>
      <c r="AG296" s="412"/>
      <c r="AH296" s="412"/>
      <c r="AI296" s="412"/>
      <c r="AJ296" s="412"/>
      <c r="AK296" s="412"/>
      <c r="AL296" s="412"/>
      <c r="AM296" s="412"/>
      <c r="AN296" s="642">
        <f t="shared" ref="AN296" si="354">IF(LEFT($AN$1,6)="共同生活援助",SUM(I297:AM297),SUM(I297:AM298))</f>
        <v>0</v>
      </c>
      <c r="AO296" s="620">
        <f>IF($AN$3="４週",AN296/4,AN296/(DAY(EOMONTH($I$21,0))/7))</f>
        <v>0</v>
      </c>
      <c r="AP296" s="645"/>
      <c r="AQ296" s="646"/>
      <c r="AR296" s="620" t="str">
        <f t="shared" ref="AR296" si="355">IF($AN$3="４週",AU297,AV297)</f>
        <v/>
      </c>
      <c r="AS296" s="620"/>
      <c r="AT296" s="623"/>
      <c r="AU296" s="413" t="s">
        <v>465</v>
      </c>
      <c r="AV296" s="413" t="s">
        <v>466</v>
      </c>
      <c r="AX296" s="413" t="s">
        <v>467</v>
      </c>
      <c r="AY296" s="413" t="s">
        <v>468</v>
      </c>
    </row>
    <row r="297" spans="1:51" s="393" customFormat="1" ht="12" customHeight="1">
      <c r="A297" s="625"/>
      <c r="B297" s="628"/>
      <c r="C297" s="631"/>
      <c r="D297" s="634"/>
      <c r="E297" s="414"/>
      <c r="F297" s="638"/>
      <c r="G297" s="639"/>
      <c r="H297" s="415" t="s">
        <v>469</v>
      </c>
      <c r="I297" s="419" t="str">
        <f>IFERROR(VLOOKUP(I296,'P1'!$B:$AP,41,FALSE),"")</f>
        <v/>
      </c>
      <c r="J297" s="419" t="str">
        <f>IFERROR(VLOOKUP(J296,'P1'!$B:$AP,41,FALSE),"")</f>
        <v/>
      </c>
      <c r="K297" s="419" t="str">
        <f>IFERROR(VLOOKUP(K296,'P1'!$B:$AP,41,FALSE),"")</f>
        <v/>
      </c>
      <c r="L297" s="419" t="str">
        <f>IFERROR(VLOOKUP(L296,'P1'!$B:$AP,41,FALSE),"")</f>
        <v/>
      </c>
      <c r="M297" s="419" t="str">
        <f>IFERROR(VLOOKUP(M296,'P1'!$B:$AP,41,FALSE),"")</f>
        <v/>
      </c>
      <c r="N297" s="419" t="str">
        <f>IFERROR(VLOOKUP(N296,'P1'!$B:$AP,41,FALSE),"")</f>
        <v/>
      </c>
      <c r="O297" s="419" t="str">
        <f>IFERROR(VLOOKUP(O296,'P1'!$B:$AP,41,FALSE),"")</f>
        <v/>
      </c>
      <c r="P297" s="419" t="str">
        <f>IFERROR(VLOOKUP(P296,'P1'!$B:$AP,41,FALSE),"")</f>
        <v/>
      </c>
      <c r="Q297" s="419" t="str">
        <f>IFERROR(VLOOKUP(Q296,'P1'!$B:$AP,41,FALSE),"")</f>
        <v/>
      </c>
      <c r="R297" s="419" t="str">
        <f>IFERROR(VLOOKUP(R296,'P1'!$B:$AP,41,FALSE),"")</f>
        <v/>
      </c>
      <c r="S297" s="419" t="str">
        <f>IFERROR(VLOOKUP(S296,'P1'!$B:$AP,41,FALSE),"")</f>
        <v/>
      </c>
      <c r="T297" s="419" t="str">
        <f>IFERROR(VLOOKUP(T296,'P1'!$B:$AP,41,FALSE),"")</f>
        <v/>
      </c>
      <c r="U297" s="419" t="str">
        <f>IFERROR(VLOOKUP(U296,'P1'!$B:$AP,41,FALSE),"")</f>
        <v/>
      </c>
      <c r="V297" s="419" t="str">
        <f>IFERROR(VLOOKUP(V296,'P1'!$B:$AP,41,FALSE),"")</f>
        <v/>
      </c>
      <c r="W297" s="419" t="str">
        <f>IFERROR(VLOOKUP(W296,'P1'!$B:$AP,41,FALSE),"")</f>
        <v/>
      </c>
      <c r="X297" s="419" t="str">
        <f>IFERROR(VLOOKUP(X296,'P1'!$B:$AP,41,FALSE),"")</f>
        <v/>
      </c>
      <c r="Y297" s="419" t="str">
        <f>IFERROR(VLOOKUP(Y296,'P1'!$B:$AP,41,FALSE),"")</f>
        <v/>
      </c>
      <c r="Z297" s="419" t="str">
        <f>IFERROR(VLOOKUP(Z296,'P1'!$B:$AP,41,FALSE),"")</f>
        <v/>
      </c>
      <c r="AA297" s="419" t="str">
        <f>IFERROR(VLOOKUP(AA296,'P1'!$B:$AP,41,FALSE),"")</f>
        <v/>
      </c>
      <c r="AB297" s="419" t="str">
        <f>IFERROR(VLOOKUP(AB296,'P1'!$B:$AP,41,FALSE),"")</f>
        <v/>
      </c>
      <c r="AC297" s="419" t="str">
        <f>IFERROR(VLOOKUP(AC296,'P1'!$B:$AP,41,FALSE),"")</f>
        <v/>
      </c>
      <c r="AD297" s="419" t="str">
        <f>IFERROR(VLOOKUP(AD296,'P1'!$B:$AP,41,FALSE),"")</f>
        <v/>
      </c>
      <c r="AE297" s="419" t="str">
        <f>IFERROR(VLOOKUP(AE296,'P1'!$B:$AP,41,FALSE),"")</f>
        <v/>
      </c>
      <c r="AF297" s="419" t="str">
        <f>IFERROR(VLOOKUP(AF296,'P1'!$B:$AP,41,FALSE),"")</f>
        <v/>
      </c>
      <c r="AG297" s="419" t="str">
        <f>IFERROR(VLOOKUP(AG296,'P1'!$B:$AP,41,FALSE),"")</f>
        <v/>
      </c>
      <c r="AH297" s="419" t="str">
        <f>IFERROR(VLOOKUP(AH296,'P1'!$B:$AP,41,FALSE),"")</f>
        <v/>
      </c>
      <c r="AI297" s="419" t="str">
        <f>IFERROR(VLOOKUP(AI296,'P1'!$B:$AP,41,FALSE),"")</f>
        <v/>
      </c>
      <c r="AJ297" s="419" t="str">
        <f>IFERROR(VLOOKUP(AJ296,'P1'!$B:$AP,41,FALSE),"")</f>
        <v/>
      </c>
      <c r="AK297" s="419" t="str">
        <f>IFERROR(VLOOKUP(AK296,'P1'!$B:$AP,41,FALSE),"")</f>
        <v/>
      </c>
      <c r="AL297" s="419" t="str">
        <f>IFERROR(VLOOKUP(AL296,'P1'!$B:$AP,41,FALSE),"")</f>
        <v/>
      </c>
      <c r="AM297" s="419" t="str">
        <f>IFERROR(VLOOKUP(AM296,'P1'!$B:$AP,41,FALSE),"")</f>
        <v/>
      </c>
      <c r="AN297" s="643"/>
      <c r="AO297" s="621"/>
      <c r="AP297" s="647"/>
      <c r="AQ297" s="648"/>
      <c r="AR297" s="621"/>
      <c r="AS297" s="621"/>
      <c r="AT297" s="623"/>
      <c r="AU297" s="417" t="str">
        <f t="shared" ref="AU297" si="356">IFERROR(IF($D296="□",($AO296/$AK$6),($AO296/$AK$8)),"")</f>
        <v/>
      </c>
      <c r="AV297" s="417" t="str">
        <f t="shared" ref="AV297" si="357">IFERROR(IF($D296="□",($AN296/$AO$6),($AN296/$AO$8)),"")</f>
        <v/>
      </c>
      <c r="AX297" s="417" t="s">
        <v>623</v>
      </c>
      <c r="AY297" s="417" t="s">
        <v>623</v>
      </c>
    </row>
    <row r="298" spans="1:51" s="393" customFormat="1" ht="12" customHeight="1">
      <c r="A298" s="626"/>
      <c r="B298" s="629"/>
      <c r="C298" s="632"/>
      <c r="D298" s="635"/>
      <c r="E298" s="414"/>
      <c r="F298" s="640"/>
      <c r="G298" s="641"/>
      <c r="H298" s="418" t="s">
        <v>470</v>
      </c>
      <c r="I298" s="419" t="str">
        <f>IFERROR(VLOOKUP(I296,'P1'!$B:$AP,31,FALSE),"")</f>
        <v/>
      </c>
      <c r="J298" s="419" t="str">
        <f>IFERROR(VLOOKUP(J296,'P1'!$B:$AP,31,FALSE),"")</f>
        <v/>
      </c>
      <c r="K298" s="419" t="str">
        <f>IFERROR(VLOOKUP(K296,'P1'!$B:$AP,31,FALSE),"")</f>
        <v/>
      </c>
      <c r="L298" s="419" t="str">
        <f>IFERROR(VLOOKUP(L296,'P1'!$B:$AP,31,FALSE),"")</f>
        <v/>
      </c>
      <c r="M298" s="419" t="str">
        <f>IFERROR(VLOOKUP(M296,'P1'!$B:$AP,31,FALSE),"")</f>
        <v/>
      </c>
      <c r="N298" s="419" t="str">
        <f>IFERROR(VLOOKUP(N296,'P1'!$B:$AP,31,FALSE),"")</f>
        <v/>
      </c>
      <c r="O298" s="419" t="str">
        <f>IFERROR(VLOOKUP(O296,'P1'!$B:$AP,31,FALSE),"")</f>
        <v/>
      </c>
      <c r="P298" s="419" t="str">
        <f>IFERROR(VLOOKUP(P296,'P1'!$B:$AP,31,FALSE),"")</f>
        <v/>
      </c>
      <c r="Q298" s="419" t="str">
        <f>IFERROR(VLOOKUP(Q296,'P1'!$B:$AP,31,FALSE),"")</f>
        <v/>
      </c>
      <c r="R298" s="419" t="str">
        <f>IFERROR(VLOOKUP(R296,'P1'!$B:$AP,31,FALSE),"")</f>
        <v/>
      </c>
      <c r="S298" s="419" t="str">
        <f>IFERROR(VLOOKUP(S296,'P1'!$B:$AP,31,FALSE),"")</f>
        <v/>
      </c>
      <c r="T298" s="419" t="str">
        <f>IFERROR(VLOOKUP(T296,'P1'!$B:$AP,31,FALSE),"")</f>
        <v/>
      </c>
      <c r="U298" s="419" t="str">
        <f>IFERROR(VLOOKUP(U296,'P1'!$B:$AP,31,FALSE),"")</f>
        <v/>
      </c>
      <c r="V298" s="419" t="str">
        <f>IFERROR(VLOOKUP(V296,'P1'!$B:$AP,31,FALSE),"")</f>
        <v/>
      </c>
      <c r="W298" s="419" t="str">
        <f>IFERROR(VLOOKUP(W296,'P1'!$B:$AP,31,FALSE),"")</f>
        <v/>
      </c>
      <c r="X298" s="419" t="str">
        <f>IFERROR(VLOOKUP(X296,'P1'!$B:$AP,31,FALSE),"")</f>
        <v/>
      </c>
      <c r="Y298" s="419" t="str">
        <f>IFERROR(VLOOKUP(Y296,'P1'!$B:$AP,31,FALSE),"")</f>
        <v/>
      </c>
      <c r="Z298" s="419" t="str">
        <f>IFERROR(VLOOKUP(Z296,'P1'!$B:$AP,31,FALSE),"")</f>
        <v/>
      </c>
      <c r="AA298" s="419" t="str">
        <f>IFERROR(VLOOKUP(AA296,'P1'!$B:$AP,31,FALSE),"")</f>
        <v/>
      </c>
      <c r="AB298" s="419" t="str">
        <f>IFERROR(VLOOKUP(AB296,'P1'!$B:$AP,31,FALSE),"")</f>
        <v/>
      </c>
      <c r="AC298" s="419" t="str">
        <f>IFERROR(VLOOKUP(AC296,'P1'!$B:$AP,31,FALSE),"")</f>
        <v/>
      </c>
      <c r="AD298" s="419" t="str">
        <f>IFERROR(VLOOKUP(AD296,'P1'!$B:$AP,31,FALSE),"")</f>
        <v/>
      </c>
      <c r="AE298" s="419" t="str">
        <f>IFERROR(VLOOKUP(AE296,'P1'!$B:$AP,31,FALSE),"")</f>
        <v/>
      </c>
      <c r="AF298" s="419" t="str">
        <f>IFERROR(VLOOKUP(AF296,'P1'!$B:$AP,31,FALSE),"")</f>
        <v/>
      </c>
      <c r="AG298" s="419" t="str">
        <f>IFERROR(VLOOKUP(AG296,'P1'!$B:$AP,31,FALSE),"")</f>
        <v/>
      </c>
      <c r="AH298" s="419" t="str">
        <f>IFERROR(VLOOKUP(AH296,'P1'!$B:$AP,31,FALSE),"")</f>
        <v/>
      </c>
      <c r="AI298" s="419" t="str">
        <f>IFERROR(VLOOKUP(AI296,'P1'!$B:$AP,31,FALSE),"")</f>
        <v/>
      </c>
      <c r="AJ298" s="419" t="str">
        <f>IFERROR(VLOOKUP(AJ296,'P1'!$B:$AP,31,FALSE),"")</f>
        <v/>
      </c>
      <c r="AK298" s="419" t="str">
        <f>IFERROR(VLOOKUP(AK296,'P1'!$B:$AP,31,FALSE),"")</f>
        <v/>
      </c>
      <c r="AL298" s="419" t="str">
        <f>IFERROR(VLOOKUP(AL296,'P1'!$B:$AP,31,FALSE),"")</f>
        <v/>
      </c>
      <c r="AM298" s="419" t="str">
        <f>IFERROR(VLOOKUP(AM296,'P1'!$B:$AP,31,FALSE),"")</f>
        <v/>
      </c>
      <c r="AN298" s="644"/>
      <c r="AO298" s="622"/>
      <c r="AP298" s="649"/>
      <c r="AQ298" s="650"/>
      <c r="AR298" s="622"/>
      <c r="AS298" s="622"/>
      <c r="AT298" s="623"/>
      <c r="AU298" s="420"/>
      <c r="AV298" s="420"/>
      <c r="AX298" s="420"/>
      <c r="AY298" s="420"/>
    </row>
    <row r="299" spans="1:51" s="393" customFormat="1" ht="12" customHeight="1">
      <c r="A299" s="624">
        <v>93</v>
      </c>
      <c r="B299" s="627"/>
      <c r="C299" s="630"/>
      <c r="D299" s="633" t="s">
        <v>463</v>
      </c>
      <c r="E299" s="410"/>
      <c r="F299" s="636"/>
      <c r="G299" s="637"/>
      <c r="H299" s="411" t="s">
        <v>464</v>
      </c>
      <c r="I299" s="412"/>
      <c r="J299" s="412"/>
      <c r="K299" s="412"/>
      <c r="L299" s="412"/>
      <c r="M299" s="412"/>
      <c r="N299" s="412"/>
      <c r="O299" s="412"/>
      <c r="P299" s="412"/>
      <c r="Q299" s="412"/>
      <c r="R299" s="412"/>
      <c r="S299" s="412"/>
      <c r="T299" s="412"/>
      <c r="U299" s="412"/>
      <c r="V299" s="412"/>
      <c r="W299" s="412"/>
      <c r="X299" s="412"/>
      <c r="Y299" s="412"/>
      <c r="Z299" s="412"/>
      <c r="AA299" s="412"/>
      <c r="AB299" s="412"/>
      <c r="AC299" s="412"/>
      <c r="AD299" s="412"/>
      <c r="AE299" s="412"/>
      <c r="AF299" s="412"/>
      <c r="AG299" s="412"/>
      <c r="AH299" s="412"/>
      <c r="AI299" s="412"/>
      <c r="AJ299" s="412"/>
      <c r="AK299" s="412"/>
      <c r="AL299" s="412"/>
      <c r="AM299" s="412"/>
      <c r="AN299" s="642">
        <f t="shared" ref="AN299" si="358">IF(LEFT($AN$1,6)="共同生活援助",SUM(I300:AM300),SUM(I300:AM301))</f>
        <v>0</v>
      </c>
      <c r="AO299" s="620">
        <f>IF($AN$3="４週",AN299/4,AN299/(DAY(EOMONTH($I$21,0))/7))</f>
        <v>0</v>
      </c>
      <c r="AP299" s="645"/>
      <c r="AQ299" s="646"/>
      <c r="AR299" s="620" t="str">
        <f t="shared" ref="AR299" si="359">IF($AN$3="４週",AU300,AV300)</f>
        <v/>
      </c>
      <c r="AS299" s="620"/>
      <c r="AT299" s="623"/>
      <c r="AU299" s="413" t="s">
        <v>465</v>
      </c>
      <c r="AV299" s="413" t="s">
        <v>466</v>
      </c>
      <c r="AX299" s="413" t="s">
        <v>467</v>
      </c>
      <c r="AY299" s="413" t="s">
        <v>468</v>
      </c>
    </row>
    <row r="300" spans="1:51" s="393" customFormat="1" ht="12" customHeight="1">
      <c r="A300" s="625"/>
      <c r="B300" s="628"/>
      <c r="C300" s="631"/>
      <c r="D300" s="634"/>
      <c r="E300" s="414"/>
      <c r="F300" s="638"/>
      <c r="G300" s="639"/>
      <c r="H300" s="415" t="s">
        <v>469</v>
      </c>
      <c r="I300" s="419" t="str">
        <f>IFERROR(VLOOKUP(I299,'P1'!$B:$AP,41,FALSE),"")</f>
        <v/>
      </c>
      <c r="J300" s="419" t="str">
        <f>IFERROR(VLOOKUP(J299,'P1'!$B:$AP,41,FALSE),"")</f>
        <v/>
      </c>
      <c r="K300" s="419" t="str">
        <f>IFERROR(VLOOKUP(K299,'P1'!$B:$AP,41,FALSE),"")</f>
        <v/>
      </c>
      <c r="L300" s="419" t="str">
        <f>IFERROR(VLOOKUP(L299,'P1'!$B:$AP,41,FALSE),"")</f>
        <v/>
      </c>
      <c r="M300" s="419" t="str">
        <f>IFERROR(VLOOKUP(M299,'P1'!$B:$AP,41,FALSE),"")</f>
        <v/>
      </c>
      <c r="N300" s="419" t="str">
        <f>IFERROR(VLOOKUP(N299,'P1'!$B:$AP,41,FALSE),"")</f>
        <v/>
      </c>
      <c r="O300" s="419" t="str">
        <f>IFERROR(VLOOKUP(O299,'P1'!$B:$AP,41,FALSE),"")</f>
        <v/>
      </c>
      <c r="P300" s="419" t="str">
        <f>IFERROR(VLOOKUP(P299,'P1'!$B:$AP,41,FALSE),"")</f>
        <v/>
      </c>
      <c r="Q300" s="419" t="str">
        <f>IFERROR(VLOOKUP(Q299,'P1'!$B:$AP,41,FALSE),"")</f>
        <v/>
      </c>
      <c r="R300" s="419" t="str">
        <f>IFERROR(VLOOKUP(R299,'P1'!$B:$AP,41,FALSE),"")</f>
        <v/>
      </c>
      <c r="S300" s="419" t="str">
        <f>IFERROR(VLOOKUP(S299,'P1'!$B:$AP,41,FALSE),"")</f>
        <v/>
      </c>
      <c r="T300" s="419" t="str">
        <f>IFERROR(VLOOKUP(T299,'P1'!$B:$AP,41,FALSE),"")</f>
        <v/>
      </c>
      <c r="U300" s="419" t="str">
        <f>IFERROR(VLOOKUP(U299,'P1'!$B:$AP,41,FALSE),"")</f>
        <v/>
      </c>
      <c r="V300" s="419" t="str">
        <f>IFERROR(VLOOKUP(V299,'P1'!$B:$AP,41,FALSE),"")</f>
        <v/>
      </c>
      <c r="W300" s="419" t="str">
        <f>IFERROR(VLOOKUP(W299,'P1'!$B:$AP,41,FALSE),"")</f>
        <v/>
      </c>
      <c r="X300" s="419" t="str">
        <f>IFERROR(VLOOKUP(X299,'P1'!$B:$AP,41,FALSE),"")</f>
        <v/>
      </c>
      <c r="Y300" s="419" t="str">
        <f>IFERROR(VLOOKUP(Y299,'P1'!$B:$AP,41,FALSE),"")</f>
        <v/>
      </c>
      <c r="Z300" s="419" t="str">
        <f>IFERROR(VLOOKUP(Z299,'P1'!$B:$AP,41,FALSE),"")</f>
        <v/>
      </c>
      <c r="AA300" s="419" t="str">
        <f>IFERROR(VLOOKUP(AA299,'P1'!$B:$AP,41,FALSE),"")</f>
        <v/>
      </c>
      <c r="AB300" s="419" t="str">
        <f>IFERROR(VLOOKUP(AB299,'P1'!$B:$AP,41,FALSE),"")</f>
        <v/>
      </c>
      <c r="AC300" s="419" t="str">
        <f>IFERROR(VLOOKUP(AC299,'P1'!$B:$AP,41,FALSE),"")</f>
        <v/>
      </c>
      <c r="AD300" s="419" t="str">
        <f>IFERROR(VLOOKUP(AD299,'P1'!$B:$AP,41,FALSE),"")</f>
        <v/>
      </c>
      <c r="AE300" s="419" t="str">
        <f>IFERROR(VLOOKUP(AE299,'P1'!$B:$AP,41,FALSE),"")</f>
        <v/>
      </c>
      <c r="AF300" s="419" t="str">
        <f>IFERROR(VLOOKUP(AF299,'P1'!$B:$AP,41,FALSE),"")</f>
        <v/>
      </c>
      <c r="AG300" s="419" t="str">
        <f>IFERROR(VLOOKUP(AG299,'P1'!$B:$AP,41,FALSE),"")</f>
        <v/>
      </c>
      <c r="AH300" s="419" t="str">
        <f>IFERROR(VLOOKUP(AH299,'P1'!$B:$AP,41,FALSE),"")</f>
        <v/>
      </c>
      <c r="AI300" s="419" t="str">
        <f>IFERROR(VLOOKUP(AI299,'P1'!$B:$AP,41,FALSE),"")</f>
        <v/>
      </c>
      <c r="AJ300" s="419" t="str">
        <f>IFERROR(VLOOKUP(AJ299,'P1'!$B:$AP,41,FALSE),"")</f>
        <v/>
      </c>
      <c r="AK300" s="419" t="str">
        <f>IFERROR(VLOOKUP(AK299,'P1'!$B:$AP,41,FALSE),"")</f>
        <v/>
      </c>
      <c r="AL300" s="419" t="str">
        <f>IFERROR(VLOOKUP(AL299,'P1'!$B:$AP,41,FALSE),"")</f>
        <v/>
      </c>
      <c r="AM300" s="419" t="str">
        <f>IFERROR(VLOOKUP(AM299,'P1'!$B:$AP,41,FALSE),"")</f>
        <v/>
      </c>
      <c r="AN300" s="643"/>
      <c r="AO300" s="621"/>
      <c r="AP300" s="647"/>
      <c r="AQ300" s="648"/>
      <c r="AR300" s="621"/>
      <c r="AS300" s="621"/>
      <c r="AT300" s="623"/>
      <c r="AU300" s="417" t="str">
        <f t="shared" ref="AU300" si="360">IFERROR(IF($D299="□",($AO299/$AK$6),($AO299/$AK$8)),"")</f>
        <v/>
      </c>
      <c r="AV300" s="417" t="str">
        <f t="shared" ref="AV300" si="361">IFERROR(IF($D299="□",($AN299/$AO$6),($AN299/$AO$8)),"")</f>
        <v/>
      </c>
      <c r="AX300" s="417" t="s">
        <v>623</v>
      </c>
      <c r="AY300" s="417" t="s">
        <v>623</v>
      </c>
    </row>
    <row r="301" spans="1:51" s="393" customFormat="1" ht="12" customHeight="1">
      <c r="A301" s="626"/>
      <c r="B301" s="629"/>
      <c r="C301" s="632"/>
      <c r="D301" s="635"/>
      <c r="E301" s="414"/>
      <c r="F301" s="640"/>
      <c r="G301" s="641"/>
      <c r="H301" s="418" t="s">
        <v>470</v>
      </c>
      <c r="I301" s="419" t="str">
        <f>IFERROR(VLOOKUP(I299,'P1'!$B:$AP,31,FALSE),"")</f>
        <v/>
      </c>
      <c r="J301" s="419" t="str">
        <f>IFERROR(VLOOKUP(J299,'P1'!$B:$AP,31,FALSE),"")</f>
        <v/>
      </c>
      <c r="K301" s="419" t="str">
        <f>IFERROR(VLOOKUP(K299,'P1'!$B:$AP,31,FALSE),"")</f>
        <v/>
      </c>
      <c r="L301" s="419" t="str">
        <f>IFERROR(VLOOKUP(L299,'P1'!$B:$AP,31,FALSE),"")</f>
        <v/>
      </c>
      <c r="M301" s="419" t="str">
        <f>IFERROR(VLOOKUP(M299,'P1'!$B:$AP,31,FALSE),"")</f>
        <v/>
      </c>
      <c r="N301" s="419" t="str">
        <f>IFERROR(VLOOKUP(N299,'P1'!$B:$AP,31,FALSE),"")</f>
        <v/>
      </c>
      <c r="O301" s="419" t="str">
        <f>IFERROR(VLOOKUP(O299,'P1'!$B:$AP,31,FALSE),"")</f>
        <v/>
      </c>
      <c r="P301" s="419" t="str">
        <f>IFERROR(VLOOKUP(P299,'P1'!$B:$AP,31,FALSE),"")</f>
        <v/>
      </c>
      <c r="Q301" s="419" t="str">
        <f>IFERROR(VLOOKUP(Q299,'P1'!$B:$AP,31,FALSE),"")</f>
        <v/>
      </c>
      <c r="R301" s="419" t="str">
        <f>IFERROR(VLOOKUP(R299,'P1'!$B:$AP,31,FALSE),"")</f>
        <v/>
      </c>
      <c r="S301" s="419" t="str">
        <f>IFERROR(VLOOKUP(S299,'P1'!$B:$AP,31,FALSE),"")</f>
        <v/>
      </c>
      <c r="T301" s="419" t="str">
        <f>IFERROR(VLOOKUP(T299,'P1'!$B:$AP,31,FALSE),"")</f>
        <v/>
      </c>
      <c r="U301" s="419" t="str">
        <f>IFERROR(VLOOKUP(U299,'P1'!$B:$AP,31,FALSE),"")</f>
        <v/>
      </c>
      <c r="V301" s="419" t="str">
        <f>IFERROR(VLOOKUP(V299,'P1'!$B:$AP,31,FALSE),"")</f>
        <v/>
      </c>
      <c r="W301" s="419" t="str">
        <f>IFERROR(VLOOKUP(W299,'P1'!$B:$AP,31,FALSE),"")</f>
        <v/>
      </c>
      <c r="X301" s="419" t="str">
        <f>IFERROR(VLOOKUP(X299,'P1'!$B:$AP,31,FALSE),"")</f>
        <v/>
      </c>
      <c r="Y301" s="419" t="str">
        <f>IFERROR(VLOOKUP(Y299,'P1'!$B:$AP,31,FALSE),"")</f>
        <v/>
      </c>
      <c r="Z301" s="419" t="str">
        <f>IFERROR(VLOOKUP(Z299,'P1'!$B:$AP,31,FALSE),"")</f>
        <v/>
      </c>
      <c r="AA301" s="419" t="str">
        <f>IFERROR(VLOOKUP(AA299,'P1'!$B:$AP,31,FALSE),"")</f>
        <v/>
      </c>
      <c r="AB301" s="419" t="str">
        <f>IFERROR(VLOOKUP(AB299,'P1'!$B:$AP,31,FALSE),"")</f>
        <v/>
      </c>
      <c r="AC301" s="419" t="str">
        <f>IFERROR(VLOOKUP(AC299,'P1'!$B:$AP,31,FALSE),"")</f>
        <v/>
      </c>
      <c r="AD301" s="419" t="str">
        <f>IFERROR(VLOOKUP(AD299,'P1'!$B:$AP,31,FALSE),"")</f>
        <v/>
      </c>
      <c r="AE301" s="419" t="str">
        <f>IFERROR(VLOOKUP(AE299,'P1'!$B:$AP,31,FALSE),"")</f>
        <v/>
      </c>
      <c r="AF301" s="419" t="str">
        <f>IFERROR(VLOOKUP(AF299,'P1'!$B:$AP,31,FALSE),"")</f>
        <v/>
      </c>
      <c r="AG301" s="419" t="str">
        <f>IFERROR(VLOOKUP(AG299,'P1'!$B:$AP,31,FALSE),"")</f>
        <v/>
      </c>
      <c r="AH301" s="419" t="str">
        <f>IFERROR(VLOOKUP(AH299,'P1'!$B:$AP,31,FALSE),"")</f>
        <v/>
      </c>
      <c r="AI301" s="419" t="str">
        <f>IFERROR(VLOOKUP(AI299,'P1'!$B:$AP,31,FALSE),"")</f>
        <v/>
      </c>
      <c r="AJ301" s="419" t="str">
        <f>IFERROR(VLOOKUP(AJ299,'P1'!$B:$AP,31,FALSE),"")</f>
        <v/>
      </c>
      <c r="AK301" s="419" t="str">
        <f>IFERROR(VLOOKUP(AK299,'P1'!$B:$AP,31,FALSE),"")</f>
        <v/>
      </c>
      <c r="AL301" s="419" t="str">
        <f>IFERROR(VLOOKUP(AL299,'P1'!$B:$AP,31,FALSE),"")</f>
        <v/>
      </c>
      <c r="AM301" s="419" t="str">
        <f>IFERROR(VLOOKUP(AM299,'P1'!$B:$AP,31,FALSE),"")</f>
        <v/>
      </c>
      <c r="AN301" s="644"/>
      <c r="AO301" s="622"/>
      <c r="AP301" s="649"/>
      <c r="AQ301" s="650"/>
      <c r="AR301" s="622"/>
      <c r="AS301" s="622"/>
      <c r="AT301" s="623"/>
      <c r="AU301" s="420"/>
      <c r="AV301" s="420"/>
      <c r="AX301" s="420"/>
      <c r="AY301" s="420"/>
    </row>
    <row r="302" spans="1:51" s="393" customFormat="1" ht="12" customHeight="1">
      <c r="A302" s="624">
        <v>94</v>
      </c>
      <c r="B302" s="627"/>
      <c r="C302" s="630"/>
      <c r="D302" s="633" t="s">
        <v>463</v>
      </c>
      <c r="E302" s="410"/>
      <c r="F302" s="636"/>
      <c r="G302" s="637"/>
      <c r="H302" s="411" t="s">
        <v>464</v>
      </c>
      <c r="I302" s="412"/>
      <c r="J302" s="412"/>
      <c r="K302" s="412"/>
      <c r="L302" s="412"/>
      <c r="M302" s="412"/>
      <c r="N302" s="412"/>
      <c r="O302" s="412"/>
      <c r="P302" s="412"/>
      <c r="Q302" s="412"/>
      <c r="R302" s="412"/>
      <c r="S302" s="412"/>
      <c r="T302" s="412"/>
      <c r="U302" s="412"/>
      <c r="V302" s="412"/>
      <c r="W302" s="412"/>
      <c r="X302" s="412"/>
      <c r="Y302" s="412"/>
      <c r="Z302" s="412"/>
      <c r="AA302" s="412"/>
      <c r="AB302" s="412"/>
      <c r="AC302" s="412"/>
      <c r="AD302" s="412"/>
      <c r="AE302" s="412"/>
      <c r="AF302" s="412"/>
      <c r="AG302" s="412"/>
      <c r="AH302" s="412"/>
      <c r="AI302" s="412"/>
      <c r="AJ302" s="412"/>
      <c r="AK302" s="412"/>
      <c r="AL302" s="412"/>
      <c r="AM302" s="412"/>
      <c r="AN302" s="642">
        <f t="shared" ref="AN302" si="362">IF(LEFT($AN$1,6)="共同生活援助",SUM(I303:AM303),SUM(I303:AM304))</f>
        <v>0</v>
      </c>
      <c r="AO302" s="620">
        <f>IF($AN$3="４週",AN302/4,AN302/(DAY(EOMONTH($I$21,0))/7))</f>
        <v>0</v>
      </c>
      <c r="AP302" s="645"/>
      <c r="AQ302" s="646"/>
      <c r="AR302" s="620" t="str">
        <f t="shared" ref="AR302" si="363">IF($AN$3="４週",AU303,AV303)</f>
        <v/>
      </c>
      <c r="AS302" s="620"/>
      <c r="AT302" s="623"/>
      <c r="AU302" s="413" t="s">
        <v>465</v>
      </c>
      <c r="AV302" s="413" t="s">
        <v>466</v>
      </c>
      <c r="AX302" s="413" t="s">
        <v>467</v>
      </c>
      <c r="AY302" s="413" t="s">
        <v>468</v>
      </c>
    </row>
    <row r="303" spans="1:51" s="393" customFormat="1" ht="12" customHeight="1">
      <c r="A303" s="625"/>
      <c r="B303" s="628"/>
      <c r="C303" s="631"/>
      <c r="D303" s="634"/>
      <c r="E303" s="414"/>
      <c r="F303" s="638"/>
      <c r="G303" s="639"/>
      <c r="H303" s="415" t="s">
        <v>469</v>
      </c>
      <c r="I303" s="419" t="str">
        <f>IFERROR(VLOOKUP(I302,'P1'!$B:$AP,41,FALSE),"")</f>
        <v/>
      </c>
      <c r="J303" s="419" t="str">
        <f>IFERROR(VLOOKUP(J302,'P1'!$B:$AP,41,FALSE),"")</f>
        <v/>
      </c>
      <c r="K303" s="419" t="str">
        <f>IFERROR(VLOOKUP(K302,'P1'!$B:$AP,41,FALSE),"")</f>
        <v/>
      </c>
      <c r="L303" s="419" t="str">
        <f>IFERROR(VLOOKUP(L302,'P1'!$B:$AP,41,FALSE),"")</f>
        <v/>
      </c>
      <c r="M303" s="419" t="str">
        <f>IFERROR(VLOOKUP(M302,'P1'!$B:$AP,41,FALSE),"")</f>
        <v/>
      </c>
      <c r="N303" s="419" t="str">
        <f>IFERROR(VLOOKUP(N302,'P1'!$B:$AP,41,FALSE),"")</f>
        <v/>
      </c>
      <c r="O303" s="419" t="str">
        <f>IFERROR(VLOOKUP(O302,'P1'!$B:$AP,41,FALSE),"")</f>
        <v/>
      </c>
      <c r="P303" s="419" t="str">
        <f>IFERROR(VLOOKUP(P302,'P1'!$B:$AP,41,FALSE),"")</f>
        <v/>
      </c>
      <c r="Q303" s="419" t="str">
        <f>IFERROR(VLOOKUP(Q302,'P1'!$B:$AP,41,FALSE),"")</f>
        <v/>
      </c>
      <c r="R303" s="419" t="str">
        <f>IFERROR(VLOOKUP(R302,'P1'!$B:$AP,41,FALSE),"")</f>
        <v/>
      </c>
      <c r="S303" s="419" t="str">
        <f>IFERROR(VLOOKUP(S302,'P1'!$B:$AP,41,FALSE),"")</f>
        <v/>
      </c>
      <c r="T303" s="419" t="str">
        <f>IFERROR(VLOOKUP(T302,'P1'!$B:$AP,41,FALSE),"")</f>
        <v/>
      </c>
      <c r="U303" s="419" t="str">
        <f>IFERROR(VLOOKUP(U302,'P1'!$B:$AP,41,FALSE),"")</f>
        <v/>
      </c>
      <c r="V303" s="419" t="str">
        <f>IFERROR(VLOOKUP(V302,'P1'!$B:$AP,41,FALSE),"")</f>
        <v/>
      </c>
      <c r="W303" s="419" t="str">
        <f>IFERROR(VLOOKUP(W302,'P1'!$B:$AP,41,FALSE),"")</f>
        <v/>
      </c>
      <c r="X303" s="419" t="str">
        <f>IFERROR(VLOOKUP(X302,'P1'!$B:$AP,41,FALSE),"")</f>
        <v/>
      </c>
      <c r="Y303" s="419" t="str">
        <f>IFERROR(VLOOKUP(Y302,'P1'!$B:$AP,41,FALSE),"")</f>
        <v/>
      </c>
      <c r="Z303" s="419" t="str">
        <f>IFERROR(VLOOKUP(Z302,'P1'!$B:$AP,41,FALSE),"")</f>
        <v/>
      </c>
      <c r="AA303" s="419" t="str">
        <f>IFERROR(VLOOKUP(AA302,'P1'!$B:$AP,41,FALSE),"")</f>
        <v/>
      </c>
      <c r="AB303" s="419" t="str">
        <f>IFERROR(VLOOKUP(AB302,'P1'!$B:$AP,41,FALSE),"")</f>
        <v/>
      </c>
      <c r="AC303" s="419" t="str">
        <f>IFERROR(VLOOKUP(AC302,'P1'!$B:$AP,41,FALSE),"")</f>
        <v/>
      </c>
      <c r="AD303" s="419" t="str">
        <f>IFERROR(VLOOKUP(AD302,'P1'!$B:$AP,41,FALSE),"")</f>
        <v/>
      </c>
      <c r="AE303" s="419" t="str">
        <f>IFERROR(VLOOKUP(AE302,'P1'!$B:$AP,41,FALSE),"")</f>
        <v/>
      </c>
      <c r="AF303" s="419" t="str">
        <f>IFERROR(VLOOKUP(AF302,'P1'!$B:$AP,41,FALSE),"")</f>
        <v/>
      </c>
      <c r="AG303" s="419" t="str">
        <f>IFERROR(VLOOKUP(AG302,'P1'!$B:$AP,41,FALSE),"")</f>
        <v/>
      </c>
      <c r="AH303" s="419" t="str">
        <f>IFERROR(VLOOKUP(AH302,'P1'!$B:$AP,41,FALSE),"")</f>
        <v/>
      </c>
      <c r="AI303" s="419" t="str">
        <f>IFERROR(VLOOKUP(AI302,'P1'!$B:$AP,41,FALSE),"")</f>
        <v/>
      </c>
      <c r="AJ303" s="419" t="str">
        <f>IFERROR(VLOOKUP(AJ302,'P1'!$B:$AP,41,FALSE),"")</f>
        <v/>
      </c>
      <c r="AK303" s="419" t="str">
        <f>IFERROR(VLOOKUP(AK302,'P1'!$B:$AP,41,FALSE),"")</f>
        <v/>
      </c>
      <c r="AL303" s="419" t="str">
        <f>IFERROR(VLOOKUP(AL302,'P1'!$B:$AP,41,FALSE),"")</f>
        <v/>
      </c>
      <c r="AM303" s="419" t="str">
        <f>IFERROR(VLOOKUP(AM302,'P1'!$B:$AP,41,FALSE),"")</f>
        <v/>
      </c>
      <c r="AN303" s="643"/>
      <c r="AO303" s="621"/>
      <c r="AP303" s="647"/>
      <c r="AQ303" s="648"/>
      <c r="AR303" s="621"/>
      <c r="AS303" s="621"/>
      <c r="AT303" s="623"/>
      <c r="AU303" s="417" t="str">
        <f t="shared" ref="AU303" si="364">IFERROR(IF($D302="□",($AO302/$AK$6),($AO302/$AK$8)),"")</f>
        <v/>
      </c>
      <c r="AV303" s="417" t="str">
        <f t="shared" ref="AV303" si="365">IFERROR(IF($D302="□",($AN302/$AO$6),($AN302/$AO$8)),"")</f>
        <v/>
      </c>
      <c r="AX303" s="417" t="s">
        <v>623</v>
      </c>
      <c r="AY303" s="417" t="s">
        <v>623</v>
      </c>
    </row>
    <row r="304" spans="1:51" s="393" customFormat="1" ht="12" customHeight="1">
      <c r="A304" s="626"/>
      <c r="B304" s="629"/>
      <c r="C304" s="632"/>
      <c r="D304" s="635"/>
      <c r="E304" s="414"/>
      <c r="F304" s="640"/>
      <c r="G304" s="641"/>
      <c r="H304" s="418" t="s">
        <v>470</v>
      </c>
      <c r="I304" s="419" t="str">
        <f>IFERROR(VLOOKUP(I302,'P1'!$B:$AP,31,FALSE),"")</f>
        <v/>
      </c>
      <c r="J304" s="419" t="str">
        <f>IFERROR(VLOOKUP(J302,'P1'!$B:$AP,31,FALSE),"")</f>
        <v/>
      </c>
      <c r="K304" s="419" t="str">
        <f>IFERROR(VLOOKUP(K302,'P1'!$B:$AP,31,FALSE),"")</f>
        <v/>
      </c>
      <c r="L304" s="419" t="str">
        <f>IFERROR(VLOOKUP(L302,'P1'!$B:$AP,31,FALSE),"")</f>
        <v/>
      </c>
      <c r="M304" s="419" t="str">
        <f>IFERROR(VLOOKUP(M302,'P1'!$B:$AP,31,FALSE),"")</f>
        <v/>
      </c>
      <c r="N304" s="419" t="str">
        <f>IFERROR(VLOOKUP(N302,'P1'!$B:$AP,31,FALSE),"")</f>
        <v/>
      </c>
      <c r="O304" s="419" t="str">
        <f>IFERROR(VLOOKUP(O302,'P1'!$B:$AP,31,FALSE),"")</f>
        <v/>
      </c>
      <c r="P304" s="419" t="str">
        <f>IFERROR(VLOOKUP(P302,'P1'!$B:$AP,31,FALSE),"")</f>
        <v/>
      </c>
      <c r="Q304" s="419" t="str">
        <f>IFERROR(VLOOKUP(Q302,'P1'!$B:$AP,31,FALSE),"")</f>
        <v/>
      </c>
      <c r="R304" s="419" t="str">
        <f>IFERROR(VLOOKUP(R302,'P1'!$B:$AP,31,FALSE),"")</f>
        <v/>
      </c>
      <c r="S304" s="419" t="str">
        <f>IFERROR(VLOOKUP(S302,'P1'!$B:$AP,31,FALSE),"")</f>
        <v/>
      </c>
      <c r="T304" s="419" t="str">
        <f>IFERROR(VLOOKUP(T302,'P1'!$B:$AP,31,FALSE),"")</f>
        <v/>
      </c>
      <c r="U304" s="419" t="str">
        <f>IFERROR(VLOOKUP(U302,'P1'!$B:$AP,31,FALSE),"")</f>
        <v/>
      </c>
      <c r="V304" s="419" t="str">
        <f>IFERROR(VLOOKUP(V302,'P1'!$B:$AP,31,FALSE),"")</f>
        <v/>
      </c>
      <c r="W304" s="419" t="str">
        <f>IFERROR(VLOOKUP(W302,'P1'!$B:$AP,31,FALSE),"")</f>
        <v/>
      </c>
      <c r="X304" s="419" t="str">
        <f>IFERROR(VLOOKUP(X302,'P1'!$B:$AP,31,FALSE),"")</f>
        <v/>
      </c>
      <c r="Y304" s="419" t="str">
        <f>IFERROR(VLOOKUP(Y302,'P1'!$B:$AP,31,FALSE),"")</f>
        <v/>
      </c>
      <c r="Z304" s="419" t="str">
        <f>IFERROR(VLOOKUP(Z302,'P1'!$B:$AP,31,FALSE),"")</f>
        <v/>
      </c>
      <c r="AA304" s="419" t="str">
        <f>IFERROR(VLOOKUP(AA302,'P1'!$B:$AP,31,FALSE),"")</f>
        <v/>
      </c>
      <c r="AB304" s="419" t="str">
        <f>IFERROR(VLOOKUP(AB302,'P1'!$B:$AP,31,FALSE),"")</f>
        <v/>
      </c>
      <c r="AC304" s="419" t="str">
        <f>IFERROR(VLOOKUP(AC302,'P1'!$B:$AP,31,FALSE),"")</f>
        <v/>
      </c>
      <c r="AD304" s="419" t="str">
        <f>IFERROR(VLOOKUP(AD302,'P1'!$B:$AP,31,FALSE),"")</f>
        <v/>
      </c>
      <c r="AE304" s="419" t="str">
        <f>IFERROR(VLOOKUP(AE302,'P1'!$B:$AP,31,FALSE),"")</f>
        <v/>
      </c>
      <c r="AF304" s="419" t="str">
        <f>IFERROR(VLOOKUP(AF302,'P1'!$B:$AP,31,FALSE),"")</f>
        <v/>
      </c>
      <c r="AG304" s="419" t="str">
        <f>IFERROR(VLOOKUP(AG302,'P1'!$B:$AP,31,FALSE),"")</f>
        <v/>
      </c>
      <c r="AH304" s="419" t="str">
        <f>IFERROR(VLOOKUP(AH302,'P1'!$B:$AP,31,FALSE),"")</f>
        <v/>
      </c>
      <c r="AI304" s="419" t="str">
        <f>IFERROR(VLOOKUP(AI302,'P1'!$B:$AP,31,FALSE),"")</f>
        <v/>
      </c>
      <c r="AJ304" s="419" t="str">
        <f>IFERROR(VLOOKUP(AJ302,'P1'!$B:$AP,31,FALSE),"")</f>
        <v/>
      </c>
      <c r="AK304" s="419" t="str">
        <f>IFERROR(VLOOKUP(AK302,'P1'!$B:$AP,31,FALSE),"")</f>
        <v/>
      </c>
      <c r="AL304" s="419" t="str">
        <f>IFERROR(VLOOKUP(AL302,'P1'!$B:$AP,31,FALSE),"")</f>
        <v/>
      </c>
      <c r="AM304" s="419" t="str">
        <f>IFERROR(VLOOKUP(AM302,'P1'!$B:$AP,31,FALSE),"")</f>
        <v/>
      </c>
      <c r="AN304" s="644"/>
      <c r="AO304" s="622"/>
      <c r="AP304" s="649"/>
      <c r="AQ304" s="650"/>
      <c r="AR304" s="622"/>
      <c r="AS304" s="622"/>
      <c r="AT304" s="623"/>
      <c r="AU304" s="420"/>
      <c r="AV304" s="420"/>
      <c r="AX304" s="420"/>
      <c r="AY304" s="420"/>
    </row>
    <row r="305" spans="1:51" s="393" customFormat="1" ht="12" customHeight="1">
      <c r="A305" s="624">
        <v>95</v>
      </c>
      <c r="B305" s="627"/>
      <c r="C305" s="630"/>
      <c r="D305" s="633" t="s">
        <v>463</v>
      </c>
      <c r="E305" s="410"/>
      <c r="F305" s="636"/>
      <c r="G305" s="637"/>
      <c r="H305" s="411" t="s">
        <v>464</v>
      </c>
      <c r="I305" s="412"/>
      <c r="J305" s="412"/>
      <c r="K305" s="412"/>
      <c r="L305" s="412"/>
      <c r="M305" s="412"/>
      <c r="N305" s="412"/>
      <c r="O305" s="412"/>
      <c r="P305" s="412"/>
      <c r="Q305" s="412"/>
      <c r="R305" s="412"/>
      <c r="S305" s="412"/>
      <c r="T305" s="412"/>
      <c r="U305" s="412"/>
      <c r="V305" s="412"/>
      <c r="W305" s="412"/>
      <c r="X305" s="412"/>
      <c r="Y305" s="412"/>
      <c r="Z305" s="412"/>
      <c r="AA305" s="412"/>
      <c r="AB305" s="412"/>
      <c r="AC305" s="412"/>
      <c r="AD305" s="412"/>
      <c r="AE305" s="412"/>
      <c r="AF305" s="412"/>
      <c r="AG305" s="412"/>
      <c r="AH305" s="412"/>
      <c r="AI305" s="412"/>
      <c r="AJ305" s="412"/>
      <c r="AK305" s="412"/>
      <c r="AL305" s="412"/>
      <c r="AM305" s="412"/>
      <c r="AN305" s="642">
        <f t="shared" ref="AN305" si="366">IF(LEFT($AN$1,6)="共同生活援助",SUM(I306:AM306),SUM(I306:AM307))</f>
        <v>0</v>
      </c>
      <c r="AO305" s="620">
        <f>IF($AN$3="４週",AN305/4,AN305/(DAY(EOMONTH($I$21,0))/7))</f>
        <v>0</v>
      </c>
      <c r="AP305" s="645"/>
      <c r="AQ305" s="646"/>
      <c r="AR305" s="620" t="str">
        <f t="shared" ref="AR305" si="367">IF($AN$3="４週",AU306,AV306)</f>
        <v/>
      </c>
      <c r="AS305" s="620"/>
      <c r="AT305" s="623"/>
      <c r="AU305" s="413" t="s">
        <v>465</v>
      </c>
      <c r="AV305" s="413" t="s">
        <v>466</v>
      </c>
      <c r="AX305" s="413" t="s">
        <v>467</v>
      </c>
      <c r="AY305" s="413" t="s">
        <v>468</v>
      </c>
    </row>
    <row r="306" spans="1:51" s="393" customFormat="1" ht="12" customHeight="1">
      <c r="A306" s="625"/>
      <c r="B306" s="628"/>
      <c r="C306" s="631"/>
      <c r="D306" s="634"/>
      <c r="E306" s="414"/>
      <c r="F306" s="638"/>
      <c r="G306" s="639"/>
      <c r="H306" s="415" t="s">
        <v>469</v>
      </c>
      <c r="I306" s="419" t="str">
        <f>IFERROR(VLOOKUP(I305,'P1'!$B:$AP,41,FALSE),"")</f>
        <v/>
      </c>
      <c r="J306" s="419" t="str">
        <f>IFERROR(VLOOKUP(J305,'P1'!$B:$AP,41,FALSE),"")</f>
        <v/>
      </c>
      <c r="K306" s="419" t="str">
        <f>IFERROR(VLOOKUP(K305,'P1'!$B:$AP,41,FALSE),"")</f>
        <v/>
      </c>
      <c r="L306" s="419" t="str">
        <f>IFERROR(VLOOKUP(L305,'P1'!$B:$AP,41,FALSE),"")</f>
        <v/>
      </c>
      <c r="M306" s="419" t="str">
        <f>IFERROR(VLOOKUP(M305,'P1'!$B:$AP,41,FALSE),"")</f>
        <v/>
      </c>
      <c r="N306" s="419" t="str">
        <f>IFERROR(VLOOKUP(N305,'P1'!$B:$AP,41,FALSE),"")</f>
        <v/>
      </c>
      <c r="O306" s="419" t="str">
        <f>IFERROR(VLOOKUP(O305,'P1'!$B:$AP,41,FALSE),"")</f>
        <v/>
      </c>
      <c r="P306" s="419" t="str">
        <f>IFERROR(VLOOKUP(P305,'P1'!$B:$AP,41,FALSE),"")</f>
        <v/>
      </c>
      <c r="Q306" s="419" t="str">
        <f>IFERROR(VLOOKUP(Q305,'P1'!$B:$AP,41,FALSE),"")</f>
        <v/>
      </c>
      <c r="R306" s="419" t="str">
        <f>IFERROR(VLOOKUP(R305,'P1'!$B:$AP,41,FALSE),"")</f>
        <v/>
      </c>
      <c r="S306" s="419" t="str">
        <f>IFERROR(VLOOKUP(S305,'P1'!$B:$AP,41,FALSE),"")</f>
        <v/>
      </c>
      <c r="T306" s="419" t="str">
        <f>IFERROR(VLOOKUP(T305,'P1'!$B:$AP,41,FALSE),"")</f>
        <v/>
      </c>
      <c r="U306" s="419" t="str">
        <f>IFERROR(VLOOKUP(U305,'P1'!$B:$AP,41,FALSE),"")</f>
        <v/>
      </c>
      <c r="V306" s="419" t="str">
        <f>IFERROR(VLOOKUP(V305,'P1'!$B:$AP,41,FALSE),"")</f>
        <v/>
      </c>
      <c r="W306" s="419" t="str">
        <f>IFERROR(VLOOKUP(W305,'P1'!$B:$AP,41,FALSE),"")</f>
        <v/>
      </c>
      <c r="X306" s="419" t="str">
        <f>IFERROR(VLOOKUP(X305,'P1'!$B:$AP,41,FALSE),"")</f>
        <v/>
      </c>
      <c r="Y306" s="419" t="str">
        <f>IFERROR(VLOOKUP(Y305,'P1'!$B:$AP,41,FALSE),"")</f>
        <v/>
      </c>
      <c r="Z306" s="419" t="str">
        <f>IFERROR(VLOOKUP(Z305,'P1'!$B:$AP,41,FALSE),"")</f>
        <v/>
      </c>
      <c r="AA306" s="419" t="str">
        <f>IFERROR(VLOOKUP(AA305,'P1'!$B:$AP,41,FALSE),"")</f>
        <v/>
      </c>
      <c r="AB306" s="419" t="str">
        <f>IFERROR(VLOOKUP(AB305,'P1'!$B:$AP,41,FALSE),"")</f>
        <v/>
      </c>
      <c r="AC306" s="419" t="str">
        <f>IFERROR(VLOOKUP(AC305,'P1'!$B:$AP,41,FALSE),"")</f>
        <v/>
      </c>
      <c r="AD306" s="419" t="str">
        <f>IFERROR(VLOOKUP(AD305,'P1'!$B:$AP,41,FALSE),"")</f>
        <v/>
      </c>
      <c r="AE306" s="419" t="str">
        <f>IFERROR(VLOOKUP(AE305,'P1'!$B:$AP,41,FALSE),"")</f>
        <v/>
      </c>
      <c r="AF306" s="419" t="str">
        <f>IFERROR(VLOOKUP(AF305,'P1'!$B:$AP,41,FALSE),"")</f>
        <v/>
      </c>
      <c r="AG306" s="419" t="str">
        <f>IFERROR(VLOOKUP(AG305,'P1'!$B:$AP,41,FALSE),"")</f>
        <v/>
      </c>
      <c r="AH306" s="419" t="str">
        <f>IFERROR(VLOOKUP(AH305,'P1'!$B:$AP,41,FALSE),"")</f>
        <v/>
      </c>
      <c r="AI306" s="419" t="str">
        <f>IFERROR(VLOOKUP(AI305,'P1'!$B:$AP,41,FALSE),"")</f>
        <v/>
      </c>
      <c r="AJ306" s="419" t="str">
        <f>IFERROR(VLOOKUP(AJ305,'P1'!$B:$AP,41,FALSE),"")</f>
        <v/>
      </c>
      <c r="AK306" s="419" t="str">
        <f>IFERROR(VLOOKUP(AK305,'P1'!$B:$AP,41,FALSE),"")</f>
        <v/>
      </c>
      <c r="AL306" s="419" t="str">
        <f>IFERROR(VLOOKUP(AL305,'P1'!$B:$AP,41,FALSE),"")</f>
        <v/>
      </c>
      <c r="AM306" s="419" t="str">
        <f>IFERROR(VLOOKUP(AM305,'P1'!$B:$AP,41,FALSE),"")</f>
        <v/>
      </c>
      <c r="AN306" s="643"/>
      <c r="AO306" s="621"/>
      <c r="AP306" s="647"/>
      <c r="AQ306" s="648"/>
      <c r="AR306" s="621"/>
      <c r="AS306" s="621"/>
      <c r="AT306" s="623"/>
      <c r="AU306" s="417" t="str">
        <f t="shared" ref="AU306" si="368">IFERROR(IF($D305="□",($AO305/$AK$6),($AO305/$AK$8)),"")</f>
        <v/>
      </c>
      <c r="AV306" s="417" t="str">
        <f t="shared" ref="AV306" si="369">IFERROR(IF($D305="□",($AN305/$AO$6),($AN305/$AO$8)),"")</f>
        <v/>
      </c>
      <c r="AX306" s="417" t="s">
        <v>623</v>
      </c>
      <c r="AY306" s="417" t="s">
        <v>623</v>
      </c>
    </row>
    <row r="307" spans="1:51" s="393" customFormat="1" ht="12" customHeight="1">
      <c r="A307" s="626"/>
      <c r="B307" s="629"/>
      <c r="C307" s="632"/>
      <c r="D307" s="635"/>
      <c r="E307" s="414"/>
      <c r="F307" s="640"/>
      <c r="G307" s="641"/>
      <c r="H307" s="418" t="s">
        <v>470</v>
      </c>
      <c r="I307" s="419" t="str">
        <f>IFERROR(VLOOKUP(I305,'P1'!$B:$AP,31,FALSE),"")</f>
        <v/>
      </c>
      <c r="J307" s="419" t="str">
        <f>IFERROR(VLOOKUP(J305,'P1'!$B:$AP,31,FALSE),"")</f>
        <v/>
      </c>
      <c r="K307" s="419" t="str">
        <f>IFERROR(VLOOKUP(K305,'P1'!$B:$AP,31,FALSE),"")</f>
        <v/>
      </c>
      <c r="L307" s="419" t="str">
        <f>IFERROR(VLOOKUP(L305,'P1'!$B:$AP,31,FALSE),"")</f>
        <v/>
      </c>
      <c r="M307" s="419" t="str">
        <f>IFERROR(VLOOKUP(M305,'P1'!$B:$AP,31,FALSE),"")</f>
        <v/>
      </c>
      <c r="N307" s="419" t="str">
        <f>IFERROR(VLOOKUP(N305,'P1'!$B:$AP,31,FALSE),"")</f>
        <v/>
      </c>
      <c r="O307" s="419" t="str">
        <f>IFERROR(VLOOKUP(O305,'P1'!$B:$AP,31,FALSE),"")</f>
        <v/>
      </c>
      <c r="P307" s="419" t="str">
        <f>IFERROR(VLOOKUP(P305,'P1'!$B:$AP,31,FALSE),"")</f>
        <v/>
      </c>
      <c r="Q307" s="419" t="str">
        <f>IFERROR(VLOOKUP(Q305,'P1'!$B:$AP,31,FALSE),"")</f>
        <v/>
      </c>
      <c r="R307" s="419" t="str">
        <f>IFERROR(VLOOKUP(R305,'P1'!$B:$AP,31,FALSE),"")</f>
        <v/>
      </c>
      <c r="S307" s="419" t="str">
        <f>IFERROR(VLOOKUP(S305,'P1'!$B:$AP,31,FALSE),"")</f>
        <v/>
      </c>
      <c r="T307" s="419" t="str">
        <f>IFERROR(VLOOKUP(T305,'P1'!$B:$AP,31,FALSE),"")</f>
        <v/>
      </c>
      <c r="U307" s="419" t="str">
        <f>IFERROR(VLOOKUP(U305,'P1'!$B:$AP,31,FALSE),"")</f>
        <v/>
      </c>
      <c r="V307" s="419" t="str">
        <f>IFERROR(VLOOKUP(V305,'P1'!$B:$AP,31,FALSE),"")</f>
        <v/>
      </c>
      <c r="W307" s="419" t="str">
        <f>IFERROR(VLOOKUP(W305,'P1'!$B:$AP,31,FALSE),"")</f>
        <v/>
      </c>
      <c r="X307" s="419" t="str">
        <f>IFERROR(VLOOKUP(X305,'P1'!$B:$AP,31,FALSE),"")</f>
        <v/>
      </c>
      <c r="Y307" s="419" t="str">
        <f>IFERROR(VLOOKUP(Y305,'P1'!$B:$AP,31,FALSE),"")</f>
        <v/>
      </c>
      <c r="Z307" s="419" t="str">
        <f>IFERROR(VLOOKUP(Z305,'P1'!$B:$AP,31,FALSE),"")</f>
        <v/>
      </c>
      <c r="AA307" s="419" t="str">
        <f>IFERROR(VLOOKUP(AA305,'P1'!$B:$AP,31,FALSE),"")</f>
        <v/>
      </c>
      <c r="AB307" s="419" t="str">
        <f>IFERROR(VLOOKUP(AB305,'P1'!$B:$AP,31,FALSE),"")</f>
        <v/>
      </c>
      <c r="AC307" s="419" t="str">
        <f>IFERROR(VLOOKUP(AC305,'P1'!$B:$AP,31,FALSE),"")</f>
        <v/>
      </c>
      <c r="AD307" s="419" t="str">
        <f>IFERROR(VLOOKUP(AD305,'P1'!$B:$AP,31,FALSE),"")</f>
        <v/>
      </c>
      <c r="AE307" s="419" t="str">
        <f>IFERROR(VLOOKUP(AE305,'P1'!$B:$AP,31,FALSE),"")</f>
        <v/>
      </c>
      <c r="AF307" s="419" t="str">
        <f>IFERROR(VLOOKUP(AF305,'P1'!$B:$AP,31,FALSE),"")</f>
        <v/>
      </c>
      <c r="AG307" s="419" t="str">
        <f>IFERROR(VLOOKUP(AG305,'P1'!$B:$AP,31,FALSE),"")</f>
        <v/>
      </c>
      <c r="AH307" s="419" t="str">
        <f>IFERROR(VLOOKUP(AH305,'P1'!$B:$AP,31,FALSE),"")</f>
        <v/>
      </c>
      <c r="AI307" s="419" t="str">
        <f>IFERROR(VLOOKUP(AI305,'P1'!$B:$AP,31,FALSE),"")</f>
        <v/>
      </c>
      <c r="AJ307" s="419" t="str">
        <f>IFERROR(VLOOKUP(AJ305,'P1'!$B:$AP,31,FALSE),"")</f>
        <v/>
      </c>
      <c r="AK307" s="419" t="str">
        <f>IFERROR(VLOOKUP(AK305,'P1'!$B:$AP,31,FALSE),"")</f>
        <v/>
      </c>
      <c r="AL307" s="419" t="str">
        <f>IFERROR(VLOOKUP(AL305,'P1'!$B:$AP,31,FALSE),"")</f>
        <v/>
      </c>
      <c r="AM307" s="419" t="str">
        <f>IFERROR(VLOOKUP(AM305,'P1'!$B:$AP,31,FALSE),"")</f>
        <v/>
      </c>
      <c r="AN307" s="644"/>
      <c r="AO307" s="622"/>
      <c r="AP307" s="649"/>
      <c r="AQ307" s="650"/>
      <c r="AR307" s="622"/>
      <c r="AS307" s="622"/>
      <c r="AT307" s="623"/>
      <c r="AU307" s="420"/>
      <c r="AV307" s="420"/>
      <c r="AX307" s="420"/>
      <c r="AY307" s="420"/>
    </row>
    <row r="308" spans="1:51" s="393" customFormat="1" ht="12" customHeight="1">
      <c r="A308" s="624">
        <v>96</v>
      </c>
      <c r="B308" s="627"/>
      <c r="C308" s="630"/>
      <c r="D308" s="633" t="s">
        <v>463</v>
      </c>
      <c r="E308" s="410"/>
      <c r="F308" s="636"/>
      <c r="G308" s="637"/>
      <c r="H308" s="411" t="s">
        <v>464</v>
      </c>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642">
        <f t="shared" ref="AN308" si="370">IF(LEFT($AN$1,6)="共同生活援助",SUM(I309:AM309),SUM(I309:AM310))</f>
        <v>0</v>
      </c>
      <c r="AO308" s="620">
        <f>IF($AN$3="４週",AN308/4,AN308/(DAY(EOMONTH($I$21,0))/7))</f>
        <v>0</v>
      </c>
      <c r="AP308" s="645"/>
      <c r="AQ308" s="646"/>
      <c r="AR308" s="620" t="str">
        <f t="shared" ref="AR308" si="371">IF($AN$3="４週",AU309,AV309)</f>
        <v/>
      </c>
      <c r="AS308" s="620"/>
      <c r="AT308" s="623"/>
      <c r="AU308" s="413" t="s">
        <v>465</v>
      </c>
      <c r="AV308" s="413" t="s">
        <v>466</v>
      </c>
      <c r="AX308" s="413" t="s">
        <v>467</v>
      </c>
      <c r="AY308" s="413" t="s">
        <v>468</v>
      </c>
    </row>
    <row r="309" spans="1:51" s="393" customFormat="1" ht="12" customHeight="1">
      <c r="A309" s="625"/>
      <c r="B309" s="628"/>
      <c r="C309" s="631"/>
      <c r="D309" s="634"/>
      <c r="E309" s="414"/>
      <c r="F309" s="638"/>
      <c r="G309" s="639"/>
      <c r="H309" s="415" t="s">
        <v>469</v>
      </c>
      <c r="I309" s="419" t="str">
        <f>IFERROR(VLOOKUP(I308,'P1'!$B:$AP,41,FALSE),"")</f>
        <v/>
      </c>
      <c r="J309" s="419" t="str">
        <f>IFERROR(VLOOKUP(J308,'P1'!$B:$AP,41,FALSE),"")</f>
        <v/>
      </c>
      <c r="K309" s="419" t="str">
        <f>IFERROR(VLOOKUP(K308,'P1'!$B:$AP,41,FALSE),"")</f>
        <v/>
      </c>
      <c r="L309" s="419" t="str">
        <f>IFERROR(VLOOKUP(L308,'P1'!$B:$AP,41,FALSE),"")</f>
        <v/>
      </c>
      <c r="M309" s="419" t="str">
        <f>IFERROR(VLOOKUP(M308,'P1'!$B:$AP,41,FALSE),"")</f>
        <v/>
      </c>
      <c r="N309" s="419" t="str">
        <f>IFERROR(VLOOKUP(N308,'P1'!$B:$AP,41,FALSE),"")</f>
        <v/>
      </c>
      <c r="O309" s="419" t="str">
        <f>IFERROR(VLOOKUP(O308,'P1'!$B:$AP,41,FALSE),"")</f>
        <v/>
      </c>
      <c r="P309" s="419" t="str">
        <f>IFERROR(VLOOKUP(P308,'P1'!$B:$AP,41,FALSE),"")</f>
        <v/>
      </c>
      <c r="Q309" s="419" t="str">
        <f>IFERROR(VLOOKUP(Q308,'P1'!$B:$AP,41,FALSE),"")</f>
        <v/>
      </c>
      <c r="R309" s="419" t="str">
        <f>IFERROR(VLOOKUP(R308,'P1'!$B:$AP,41,FALSE),"")</f>
        <v/>
      </c>
      <c r="S309" s="419" t="str">
        <f>IFERROR(VLOOKUP(S308,'P1'!$B:$AP,41,FALSE),"")</f>
        <v/>
      </c>
      <c r="T309" s="419" t="str">
        <f>IFERROR(VLOOKUP(T308,'P1'!$B:$AP,41,FALSE),"")</f>
        <v/>
      </c>
      <c r="U309" s="419" t="str">
        <f>IFERROR(VLOOKUP(U308,'P1'!$B:$AP,41,FALSE),"")</f>
        <v/>
      </c>
      <c r="V309" s="419" t="str">
        <f>IFERROR(VLOOKUP(V308,'P1'!$B:$AP,41,FALSE),"")</f>
        <v/>
      </c>
      <c r="W309" s="419" t="str">
        <f>IFERROR(VLOOKUP(W308,'P1'!$B:$AP,41,FALSE),"")</f>
        <v/>
      </c>
      <c r="X309" s="419" t="str">
        <f>IFERROR(VLOOKUP(X308,'P1'!$B:$AP,41,FALSE),"")</f>
        <v/>
      </c>
      <c r="Y309" s="419" t="str">
        <f>IFERROR(VLOOKUP(Y308,'P1'!$B:$AP,41,FALSE),"")</f>
        <v/>
      </c>
      <c r="Z309" s="419" t="str">
        <f>IFERROR(VLOOKUP(Z308,'P1'!$B:$AP,41,FALSE),"")</f>
        <v/>
      </c>
      <c r="AA309" s="419" t="str">
        <f>IFERROR(VLOOKUP(AA308,'P1'!$B:$AP,41,FALSE),"")</f>
        <v/>
      </c>
      <c r="AB309" s="419" t="str">
        <f>IFERROR(VLOOKUP(AB308,'P1'!$B:$AP,41,FALSE),"")</f>
        <v/>
      </c>
      <c r="AC309" s="419" t="str">
        <f>IFERROR(VLOOKUP(AC308,'P1'!$B:$AP,41,FALSE),"")</f>
        <v/>
      </c>
      <c r="AD309" s="419" t="str">
        <f>IFERROR(VLOOKUP(AD308,'P1'!$B:$AP,41,FALSE),"")</f>
        <v/>
      </c>
      <c r="AE309" s="419" t="str">
        <f>IFERROR(VLOOKUP(AE308,'P1'!$B:$AP,41,FALSE),"")</f>
        <v/>
      </c>
      <c r="AF309" s="419" t="str">
        <f>IFERROR(VLOOKUP(AF308,'P1'!$B:$AP,41,FALSE),"")</f>
        <v/>
      </c>
      <c r="AG309" s="419" t="str">
        <f>IFERROR(VLOOKUP(AG308,'P1'!$B:$AP,41,FALSE),"")</f>
        <v/>
      </c>
      <c r="AH309" s="419" t="str">
        <f>IFERROR(VLOOKUP(AH308,'P1'!$B:$AP,41,FALSE),"")</f>
        <v/>
      </c>
      <c r="AI309" s="419" t="str">
        <f>IFERROR(VLOOKUP(AI308,'P1'!$B:$AP,41,FALSE),"")</f>
        <v/>
      </c>
      <c r="AJ309" s="419" t="str">
        <f>IFERROR(VLOOKUP(AJ308,'P1'!$B:$AP,41,FALSE),"")</f>
        <v/>
      </c>
      <c r="AK309" s="419" t="str">
        <f>IFERROR(VLOOKUP(AK308,'P1'!$B:$AP,41,FALSE),"")</f>
        <v/>
      </c>
      <c r="AL309" s="419" t="str">
        <f>IFERROR(VLOOKUP(AL308,'P1'!$B:$AP,41,FALSE),"")</f>
        <v/>
      </c>
      <c r="AM309" s="419" t="str">
        <f>IFERROR(VLOOKUP(AM308,'P1'!$B:$AP,41,FALSE),"")</f>
        <v/>
      </c>
      <c r="AN309" s="643"/>
      <c r="AO309" s="621"/>
      <c r="AP309" s="647"/>
      <c r="AQ309" s="648"/>
      <c r="AR309" s="621"/>
      <c r="AS309" s="621"/>
      <c r="AT309" s="623"/>
      <c r="AU309" s="417" t="str">
        <f t="shared" ref="AU309" si="372">IFERROR(IF($D308="□",($AO308/$AK$6),($AO308/$AK$8)),"")</f>
        <v/>
      </c>
      <c r="AV309" s="417" t="str">
        <f t="shared" ref="AV309" si="373">IFERROR(IF($D308="□",($AN308/$AO$6),($AN308/$AO$8)),"")</f>
        <v/>
      </c>
      <c r="AX309" s="417" t="s">
        <v>623</v>
      </c>
      <c r="AY309" s="417" t="s">
        <v>623</v>
      </c>
    </row>
    <row r="310" spans="1:51" s="393" customFormat="1" ht="12" customHeight="1">
      <c r="A310" s="626"/>
      <c r="B310" s="629"/>
      <c r="C310" s="632"/>
      <c r="D310" s="635"/>
      <c r="E310" s="414"/>
      <c r="F310" s="640"/>
      <c r="G310" s="641"/>
      <c r="H310" s="418" t="s">
        <v>470</v>
      </c>
      <c r="I310" s="421" t="str">
        <f>IFERROR(VLOOKUP(I308,'P1'!$B:$AP,31,FALSE),"")</f>
        <v/>
      </c>
      <c r="J310" s="419" t="str">
        <f>IFERROR(VLOOKUP(J308,'P1'!$B:$AP,31,FALSE),"")</f>
        <v/>
      </c>
      <c r="K310" s="419" t="str">
        <f>IFERROR(VLOOKUP(K308,'P1'!$B:$AP,31,FALSE),"")</f>
        <v/>
      </c>
      <c r="L310" s="419" t="str">
        <f>IFERROR(VLOOKUP(L308,'P1'!$B:$AP,31,FALSE),"")</f>
        <v/>
      </c>
      <c r="M310" s="419" t="str">
        <f>IFERROR(VLOOKUP(M308,'P1'!$B:$AP,31,FALSE),"")</f>
        <v/>
      </c>
      <c r="N310" s="419" t="str">
        <f>IFERROR(VLOOKUP(N308,'P1'!$B:$AP,31,FALSE),"")</f>
        <v/>
      </c>
      <c r="O310" s="419" t="str">
        <f>IFERROR(VLOOKUP(O308,'P1'!$B:$AP,31,FALSE),"")</f>
        <v/>
      </c>
      <c r="P310" s="419" t="str">
        <f>IFERROR(VLOOKUP(P308,'P1'!$B:$AP,31,FALSE),"")</f>
        <v/>
      </c>
      <c r="Q310" s="419" t="str">
        <f>IFERROR(VLOOKUP(Q308,'P1'!$B:$AP,31,FALSE),"")</f>
        <v/>
      </c>
      <c r="R310" s="419" t="str">
        <f>IFERROR(VLOOKUP(R308,'P1'!$B:$AP,31,FALSE),"")</f>
        <v/>
      </c>
      <c r="S310" s="419" t="str">
        <f>IFERROR(VLOOKUP(S308,'P1'!$B:$AP,31,FALSE),"")</f>
        <v/>
      </c>
      <c r="T310" s="419" t="str">
        <f>IFERROR(VLOOKUP(T308,'P1'!$B:$AP,31,FALSE),"")</f>
        <v/>
      </c>
      <c r="U310" s="419" t="str">
        <f>IFERROR(VLOOKUP(U308,'P1'!$B:$AP,31,FALSE),"")</f>
        <v/>
      </c>
      <c r="V310" s="419" t="str">
        <f>IFERROR(VLOOKUP(V308,'P1'!$B:$AP,31,FALSE),"")</f>
        <v/>
      </c>
      <c r="W310" s="419" t="str">
        <f>IFERROR(VLOOKUP(W308,'P1'!$B:$AP,31,FALSE),"")</f>
        <v/>
      </c>
      <c r="X310" s="419" t="str">
        <f>IFERROR(VLOOKUP(X308,'P1'!$B:$AP,31,FALSE),"")</f>
        <v/>
      </c>
      <c r="Y310" s="419" t="str">
        <f>IFERROR(VLOOKUP(Y308,'P1'!$B:$AP,31,FALSE),"")</f>
        <v/>
      </c>
      <c r="Z310" s="419" t="str">
        <f>IFERROR(VLOOKUP(Z308,'P1'!$B:$AP,31,FALSE),"")</f>
        <v/>
      </c>
      <c r="AA310" s="419" t="str">
        <f>IFERROR(VLOOKUP(AA308,'P1'!$B:$AP,31,FALSE),"")</f>
        <v/>
      </c>
      <c r="AB310" s="419" t="str">
        <f>IFERROR(VLOOKUP(AB308,'P1'!$B:$AP,31,FALSE),"")</f>
        <v/>
      </c>
      <c r="AC310" s="419" t="str">
        <f>IFERROR(VLOOKUP(AC308,'P1'!$B:$AP,31,FALSE),"")</f>
        <v/>
      </c>
      <c r="AD310" s="419" t="str">
        <f>IFERROR(VLOOKUP(AD308,'P1'!$B:$AP,31,FALSE),"")</f>
        <v/>
      </c>
      <c r="AE310" s="419" t="str">
        <f>IFERROR(VLOOKUP(AE308,'P1'!$B:$AP,31,FALSE),"")</f>
        <v/>
      </c>
      <c r="AF310" s="419" t="str">
        <f>IFERROR(VLOOKUP(AF308,'P1'!$B:$AP,31,FALSE),"")</f>
        <v/>
      </c>
      <c r="AG310" s="419" t="str">
        <f>IFERROR(VLOOKUP(AG308,'P1'!$B:$AP,31,FALSE),"")</f>
        <v/>
      </c>
      <c r="AH310" s="419" t="str">
        <f>IFERROR(VLOOKUP(AH308,'P1'!$B:$AP,31,FALSE),"")</f>
        <v/>
      </c>
      <c r="AI310" s="419" t="str">
        <f>IFERROR(VLOOKUP(AI308,'P1'!$B:$AP,31,FALSE),"")</f>
        <v/>
      </c>
      <c r="AJ310" s="419" t="str">
        <f>IFERROR(VLOOKUP(AJ308,'P1'!$B:$AP,31,FALSE),"")</f>
        <v/>
      </c>
      <c r="AK310" s="419" t="str">
        <f>IFERROR(VLOOKUP(AK308,'P1'!$B:$AP,31,FALSE),"")</f>
        <v/>
      </c>
      <c r="AL310" s="419" t="str">
        <f>IFERROR(VLOOKUP(AL308,'P1'!$B:$AP,31,FALSE),"")</f>
        <v/>
      </c>
      <c r="AM310" s="419" t="str">
        <f>IFERROR(VLOOKUP(AM308,'P1'!$B:$AP,31,FALSE),"")</f>
        <v/>
      </c>
      <c r="AN310" s="644"/>
      <c r="AO310" s="622"/>
      <c r="AP310" s="649"/>
      <c r="AQ310" s="650"/>
      <c r="AR310" s="622"/>
      <c r="AS310" s="622"/>
      <c r="AT310" s="623"/>
      <c r="AU310" s="420"/>
      <c r="AV310" s="420"/>
      <c r="AX310" s="420"/>
      <c r="AY310" s="420"/>
    </row>
    <row r="311" spans="1:51" s="393" customFormat="1" ht="12" customHeight="1">
      <c r="A311" s="624">
        <v>97</v>
      </c>
      <c r="B311" s="627"/>
      <c r="C311" s="630"/>
      <c r="D311" s="633" t="s">
        <v>463</v>
      </c>
      <c r="E311" s="410"/>
      <c r="F311" s="636"/>
      <c r="G311" s="637"/>
      <c r="H311" s="411" t="s">
        <v>464</v>
      </c>
      <c r="I311" s="412"/>
      <c r="J311" s="412"/>
      <c r="K311" s="412"/>
      <c r="L311" s="412"/>
      <c r="M311" s="412"/>
      <c r="N311" s="412"/>
      <c r="O311" s="412"/>
      <c r="P311" s="412"/>
      <c r="Q311" s="412"/>
      <c r="R311" s="412"/>
      <c r="S311" s="412"/>
      <c r="T311" s="412"/>
      <c r="U311" s="412"/>
      <c r="V311" s="412"/>
      <c r="W311" s="412"/>
      <c r="X311" s="412"/>
      <c r="Y311" s="412"/>
      <c r="Z311" s="412"/>
      <c r="AA311" s="412"/>
      <c r="AB311" s="412"/>
      <c r="AC311" s="412"/>
      <c r="AD311" s="412"/>
      <c r="AE311" s="412"/>
      <c r="AF311" s="412"/>
      <c r="AG311" s="412"/>
      <c r="AH311" s="412"/>
      <c r="AI311" s="412"/>
      <c r="AJ311" s="412"/>
      <c r="AK311" s="412"/>
      <c r="AL311" s="412"/>
      <c r="AM311" s="412"/>
      <c r="AN311" s="642">
        <f t="shared" ref="AN311" si="374">IF(LEFT($AN$1,6)="共同生活援助",SUM(I312:AM312),SUM(I312:AM313))</f>
        <v>0</v>
      </c>
      <c r="AO311" s="620">
        <f>IF($AN$3="４週",AN311/4,AN311/(DAY(EOMONTH($I$21,0))/7))</f>
        <v>0</v>
      </c>
      <c r="AP311" s="645"/>
      <c r="AQ311" s="646"/>
      <c r="AR311" s="620" t="str">
        <f t="shared" ref="AR311" si="375">IF($AN$3="４週",AU312,AV312)</f>
        <v/>
      </c>
      <c r="AS311" s="620"/>
      <c r="AT311" s="623"/>
      <c r="AU311" s="413" t="s">
        <v>465</v>
      </c>
      <c r="AV311" s="413" t="s">
        <v>466</v>
      </c>
      <c r="AX311" s="413" t="s">
        <v>467</v>
      </c>
      <c r="AY311" s="413" t="s">
        <v>468</v>
      </c>
    </row>
    <row r="312" spans="1:51" s="393" customFormat="1" ht="12" customHeight="1">
      <c r="A312" s="625"/>
      <c r="B312" s="628"/>
      <c r="C312" s="631"/>
      <c r="D312" s="634"/>
      <c r="E312" s="414"/>
      <c r="F312" s="638"/>
      <c r="G312" s="639"/>
      <c r="H312" s="415" t="s">
        <v>469</v>
      </c>
      <c r="I312" s="419" t="str">
        <f>IFERROR(VLOOKUP(I311,'P1'!$B:$AP,41,FALSE),"")</f>
        <v/>
      </c>
      <c r="J312" s="419" t="str">
        <f>IFERROR(VLOOKUP(J311,'P1'!$B:$AP,41,FALSE),"")</f>
        <v/>
      </c>
      <c r="K312" s="419" t="str">
        <f>IFERROR(VLOOKUP(K311,'P1'!$B:$AP,41,FALSE),"")</f>
        <v/>
      </c>
      <c r="L312" s="419" t="str">
        <f>IFERROR(VLOOKUP(L311,'P1'!$B:$AP,41,FALSE),"")</f>
        <v/>
      </c>
      <c r="M312" s="419" t="str">
        <f>IFERROR(VLOOKUP(M311,'P1'!$B:$AP,41,FALSE),"")</f>
        <v/>
      </c>
      <c r="N312" s="419" t="str">
        <f>IFERROR(VLOOKUP(N311,'P1'!$B:$AP,41,FALSE),"")</f>
        <v/>
      </c>
      <c r="O312" s="419" t="str">
        <f>IFERROR(VLOOKUP(O311,'P1'!$B:$AP,41,FALSE),"")</f>
        <v/>
      </c>
      <c r="P312" s="419" t="str">
        <f>IFERROR(VLOOKUP(P311,'P1'!$B:$AP,41,FALSE),"")</f>
        <v/>
      </c>
      <c r="Q312" s="419" t="str">
        <f>IFERROR(VLOOKUP(Q311,'P1'!$B:$AP,41,FALSE),"")</f>
        <v/>
      </c>
      <c r="R312" s="419" t="str">
        <f>IFERROR(VLOOKUP(R311,'P1'!$B:$AP,41,FALSE),"")</f>
        <v/>
      </c>
      <c r="S312" s="419" t="str">
        <f>IFERROR(VLOOKUP(S311,'P1'!$B:$AP,41,FALSE),"")</f>
        <v/>
      </c>
      <c r="T312" s="419" t="str">
        <f>IFERROR(VLOOKUP(T311,'P1'!$B:$AP,41,FALSE),"")</f>
        <v/>
      </c>
      <c r="U312" s="419" t="str">
        <f>IFERROR(VLOOKUP(U311,'P1'!$B:$AP,41,FALSE),"")</f>
        <v/>
      </c>
      <c r="V312" s="419" t="str">
        <f>IFERROR(VLOOKUP(V311,'P1'!$B:$AP,41,FALSE),"")</f>
        <v/>
      </c>
      <c r="W312" s="419" t="str">
        <f>IFERROR(VLOOKUP(W311,'P1'!$B:$AP,41,FALSE),"")</f>
        <v/>
      </c>
      <c r="X312" s="419" t="str">
        <f>IFERROR(VLOOKUP(X311,'P1'!$B:$AP,41,FALSE),"")</f>
        <v/>
      </c>
      <c r="Y312" s="419" t="str">
        <f>IFERROR(VLOOKUP(Y311,'P1'!$B:$AP,41,FALSE),"")</f>
        <v/>
      </c>
      <c r="Z312" s="419" t="str">
        <f>IFERROR(VLOOKUP(Z311,'P1'!$B:$AP,41,FALSE),"")</f>
        <v/>
      </c>
      <c r="AA312" s="419" t="str">
        <f>IFERROR(VLOOKUP(AA311,'P1'!$B:$AP,41,FALSE),"")</f>
        <v/>
      </c>
      <c r="AB312" s="419" t="str">
        <f>IFERROR(VLOOKUP(AB311,'P1'!$B:$AP,41,FALSE),"")</f>
        <v/>
      </c>
      <c r="AC312" s="419" t="str">
        <f>IFERROR(VLOOKUP(AC311,'P1'!$B:$AP,41,FALSE),"")</f>
        <v/>
      </c>
      <c r="AD312" s="419" t="str">
        <f>IFERROR(VLOOKUP(AD311,'P1'!$B:$AP,41,FALSE),"")</f>
        <v/>
      </c>
      <c r="AE312" s="419" t="str">
        <f>IFERROR(VLOOKUP(AE311,'P1'!$B:$AP,41,FALSE),"")</f>
        <v/>
      </c>
      <c r="AF312" s="419" t="str">
        <f>IFERROR(VLOOKUP(AF311,'P1'!$B:$AP,41,FALSE),"")</f>
        <v/>
      </c>
      <c r="AG312" s="419" t="str">
        <f>IFERROR(VLOOKUP(AG311,'P1'!$B:$AP,41,FALSE),"")</f>
        <v/>
      </c>
      <c r="AH312" s="419" t="str">
        <f>IFERROR(VLOOKUP(AH311,'P1'!$B:$AP,41,FALSE),"")</f>
        <v/>
      </c>
      <c r="AI312" s="419" t="str">
        <f>IFERROR(VLOOKUP(AI311,'P1'!$B:$AP,41,FALSE),"")</f>
        <v/>
      </c>
      <c r="AJ312" s="419" t="str">
        <f>IFERROR(VLOOKUP(AJ311,'P1'!$B:$AP,41,FALSE),"")</f>
        <v/>
      </c>
      <c r="AK312" s="419" t="str">
        <f>IFERROR(VLOOKUP(AK311,'P1'!$B:$AP,41,FALSE),"")</f>
        <v/>
      </c>
      <c r="AL312" s="419" t="str">
        <f>IFERROR(VLOOKUP(AL311,'P1'!$B:$AP,41,FALSE),"")</f>
        <v/>
      </c>
      <c r="AM312" s="419" t="str">
        <f>IFERROR(VLOOKUP(AM311,'P1'!$B:$AP,41,FALSE),"")</f>
        <v/>
      </c>
      <c r="AN312" s="643"/>
      <c r="AO312" s="621"/>
      <c r="AP312" s="647"/>
      <c r="AQ312" s="648"/>
      <c r="AR312" s="621"/>
      <c r="AS312" s="621"/>
      <c r="AT312" s="623"/>
      <c r="AU312" s="417" t="str">
        <f t="shared" ref="AU312" si="376">IFERROR(IF($D311="□",($AO311/$AK$6),($AO311/$AK$8)),"")</f>
        <v/>
      </c>
      <c r="AV312" s="417" t="str">
        <f t="shared" ref="AV312" si="377">IFERROR(IF($D311="□",($AN311/$AO$6),($AN311/$AO$8)),"")</f>
        <v/>
      </c>
      <c r="AX312" s="417" t="s">
        <v>623</v>
      </c>
      <c r="AY312" s="417" t="s">
        <v>623</v>
      </c>
    </row>
    <row r="313" spans="1:51" s="393" customFormat="1" ht="12" customHeight="1">
      <c r="A313" s="626"/>
      <c r="B313" s="629"/>
      <c r="C313" s="632"/>
      <c r="D313" s="635"/>
      <c r="E313" s="414"/>
      <c r="F313" s="640"/>
      <c r="G313" s="641"/>
      <c r="H313" s="418" t="s">
        <v>470</v>
      </c>
      <c r="I313" s="419" t="str">
        <f>IFERROR(VLOOKUP(I311,'P1'!$B:$AP,31,FALSE),"")</f>
        <v/>
      </c>
      <c r="J313" s="419" t="str">
        <f>IFERROR(VLOOKUP(J311,'P1'!$B:$AP,31,FALSE),"")</f>
        <v/>
      </c>
      <c r="K313" s="419" t="str">
        <f>IFERROR(VLOOKUP(K311,'P1'!$B:$AP,31,FALSE),"")</f>
        <v/>
      </c>
      <c r="L313" s="419" t="str">
        <f>IFERROR(VLOOKUP(L311,'P1'!$B:$AP,31,FALSE),"")</f>
        <v/>
      </c>
      <c r="M313" s="419" t="str">
        <f>IFERROR(VLOOKUP(M311,'P1'!$B:$AP,31,FALSE),"")</f>
        <v/>
      </c>
      <c r="N313" s="419" t="str">
        <f>IFERROR(VLOOKUP(N311,'P1'!$B:$AP,31,FALSE),"")</f>
        <v/>
      </c>
      <c r="O313" s="419" t="str">
        <f>IFERROR(VLOOKUP(O311,'P1'!$B:$AP,31,FALSE),"")</f>
        <v/>
      </c>
      <c r="P313" s="419" t="str">
        <f>IFERROR(VLOOKUP(P311,'P1'!$B:$AP,31,FALSE),"")</f>
        <v/>
      </c>
      <c r="Q313" s="419" t="str">
        <f>IFERROR(VLOOKUP(Q311,'P1'!$B:$AP,31,FALSE),"")</f>
        <v/>
      </c>
      <c r="R313" s="419" t="str">
        <f>IFERROR(VLOOKUP(R311,'P1'!$B:$AP,31,FALSE),"")</f>
        <v/>
      </c>
      <c r="S313" s="419" t="str">
        <f>IFERROR(VLOOKUP(S311,'P1'!$B:$AP,31,FALSE),"")</f>
        <v/>
      </c>
      <c r="T313" s="419" t="str">
        <f>IFERROR(VLOOKUP(T311,'P1'!$B:$AP,31,FALSE),"")</f>
        <v/>
      </c>
      <c r="U313" s="419" t="str">
        <f>IFERROR(VLOOKUP(U311,'P1'!$B:$AP,31,FALSE),"")</f>
        <v/>
      </c>
      <c r="V313" s="419" t="str">
        <f>IFERROR(VLOOKUP(V311,'P1'!$B:$AP,31,FALSE),"")</f>
        <v/>
      </c>
      <c r="W313" s="419" t="str">
        <f>IFERROR(VLOOKUP(W311,'P1'!$B:$AP,31,FALSE),"")</f>
        <v/>
      </c>
      <c r="X313" s="419" t="str">
        <f>IFERROR(VLOOKUP(X311,'P1'!$B:$AP,31,FALSE),"")</f>
        <v/>
      </c>
      <c r="Y313" s="419" t="str">
        <f>IFERROR(VLOOKUP(Y311,'P1'!$B:$AP,31,FALSE),"")</f>
        <v/>
      </c>
      <c r="Z313" s="419" t="str">
        <f>IFERROR(VLOOKUP(Z311,'P1'!$B:$AP,31,FALSE),"")</f>
        <v/>
      </c>
      <c r="AA313" s="419" t="str">
        <f>IFERROR(VLOOKUP(AA311,'P1'!$B:$AP,31,FALSE),"")</f>
        <v/>
      </c>
      <c r="AB313" s="419" t="str">
        <f>IFERROR(VLOOKUP(AB311,'P1'!$B:$AP,31,FALSE),"")</f>
        <v/>
      </c>
      <c r="AC313" s="419" t="str">
        <f>IFERROR(VLOOKUP(AC311,'P1'!$B:$AP,31,FALSE),"")</f>
        <v/>
      </c>
      <c r="AD313" s="419" t="str">
        <f>IFERROR(VLOOKUP(AD311,'P1'!$B:$AP,31,FALSE),"")</f>
        <v/>
      </c>
      <c r="AE313" s="419" t="str">
        <f>IFERROR(VLOOKUP(AE311,'P1'!$B:$AP,31,FALSE),"")</f>
        <v/>
      </c>
      <c r="AF313" s="419" t="str">
        <f>IFERROR(VLOOKUP(AF311,'P1'!$B:$AP,31,FALSE),"")</f>
        <v/>
      </c>
      <c r="AG313" s="419" t="str">
        <f>IFERROR(VLOOKUP(AG311,'P1'!$B:$AP,31,FALSE),"")</f>
        <v/>
      </c>
      <c r="AH313" s="419" t="str">
        <f>IFERROR(VLOOKUP(AH311,'P1'!$B:$AP,31,FALSE),"")</f>
        <v/>
      </c>
      <c r="AI313" s="419" t="str">
        <f>IFERROR(VLOOKUP(AI311,'P1'!$B:$AP,31,FALSE),"")</f>
        <v/>
      </c>
      <c r="AJ313" s="419" t="str">
        <f>IFERROR(VLOOKUP(AJ311,'P1'!$B:$AP,31,FALSE),"")</f>
        <v/>
      </c>
      <c r="AK313" s="419" t="str">
        <f>IFERROR(VLOOKUP(AK311,'P1'!$B:$AP,31,FALSE),"")</f>
        <v/>
      </c>
      <c r="AL313" s="419" t="str">
        <f>IFERROR(VLOOKUP(AL311,'P1'!$B:$AP,31,FALSE),"")</f>
        <v/>
      </c>
      <c r="AM313" s="419" t="str">
        <f>IFERROR(VLOOKUP(AM311,'P1'!$B:$AP,31,FALSE),"")</f>
        <v/>
      </c>
      <c r="AN313" s="644"/>
      <c r="AO313" s="622"/>
      <c r="AP313" s="649"/>
      <c r="AQ313" s="650"/>
      <c r="AR313" s="622"/>
      <c r="AS313" s="622"/>
      <c r="AT313" s="623"/>
      <c r="AU313" s="420"/>
      <c r="AV313" s="420"/>
      <c r="AX313" s="420"/>
      <c r="AY313" s="420"/>
    </row>
    <row r="314" spans="1:51" s="393" customFormat="1" ht="12" customHeight="1">
      <c r="A314" s="624">
        <v>98</v>
      </c>
      <c r="B314" s="627"/>
      <c r="C314" s="630"/>
      <c r="D314" s="633" t="s">
        <v>463</v>
      </c>
      <c r="E314" s="410"/>
      <c r="F314" s="636"/>
      <c r="G314" s="637"/>
      <c r="H314" s="411" t="s">
        <v>464</v>
      </c>
      <c r="I314" s="412"/>
      <c r="J314" s="412"/>
      <c r="K314" s="412"/>
      <c r="L314" s="412"/>
      <c r="M314" s="412"/>
      <c r="N314" s="412"/>
      <c r="O314" s="412"/>
      <c r="P314" s="412"/>
      <c r="Q314" s="412"/>
      <c r="R314" s="412"/>
      <c r="S314" s="412"/>
      <c r="T314" s="412"/>
      <c r="U314" s="412"/>
      <c r="V314" s="412"/>
      <c r="W314" s="412"/>
      <c r="X314" s="412"/>
      <c r="Y314" s="412"/>
      <c r="Z314" s="412"/>
      <c r="AA314" s="412"/>
      <c r="AB314" s="412"/>
      <c r="AC314" s="412"/>
      <c r="AD314" s="412"/>
      <c r="AE314" s="412"/>
      <c r="AF314" s="412"/>
      <c r="AG314" s="412"/>
      <c r="AH314" s="412"/>
      <c r="AI314" s="412"/>
      <c r="AJ314" s="412"/>
      <c r="AK314" s="412"/>
      <c r="AL314" s="412"/>
      <c r="AM314" s="412"/>
      <c r="AN314" s="642">
        <f t="shared" ref="AN314" si="378">IF(LEFT($AN$1,6)="共同生活援助",SUM(I315:AM315),SUM(I315:AM316))</f>
        <v>0</v>
      </c>
      <c r="AO314" s="620">
        <f>IF($AN$3="４週",AN314/4,AN314/(DAY(EOMONTH($I$21,0))/7))</f>
        <v>0</v>
      </c>
      <c r="AP314" s="645"/>
      <c r="AQ314" s="646"/>
      <c r="AR314" s="620" t="str">
        <f t="shared" ref="AR314" si="379">IF($AN$3="４週",AU315,AV315)</f>
        <v/>
      </c>
      <c r="AS314" s="620"/>
      <c r="AT314" s="623"/>
      <c r="AU314" s="413" t="s">
        <v>465</v>
      </c>
      <c r="AV314" s="413" t="s">
        <v>466</v>
      </c>
      <c r="AX314" s="413" t="s">
        <v>467</v>
      </c>
      <c r="AY314" s="413" t="s">
        <v>468</v>
      </c>
    </row>
    <row r="315" spans="1:51" s="393" customFormat="1" ht="12" customHeight="1">
      <c r="A315" s="625"/>
      <c r="B315" s="628"/>
      <c r="C315" s="631"/>
      <c r="D315" s="634"/>
      <c r="E315" s="414"/>
      <c r="F315" s="638"/>
      <c r="G315" s="639"/>
      <c r="H315" s="415" t="s">
        <v>469</v>
      </c>
      <c r="I315" s="419" t="str">
        <f>IFERROR(VLOOKUP(I314,'P1'!$B:$AP,41,FALSE),"")</f>
        <v/>
      </c>
      <c r="J315" s="419" t="str">
        <f>IFERROR(VLOOKUP(J314,'P1'!$B:$AP,41,FALSE),"")</f>
        <v/>
      </c>
      <c r="K315" s="419" t="str">
        <f>IFERROR(VLOOKUP(K314,'P1'!$B:$AP,41,FALSE),"")</f>
        <v/>
      </c>
      <c r="L315" s="419" t="str">
        <f>IFERROR(VLOOKUP(L314,'P1'!$B:$AP,41,FALSE),"")</f>
        <v/>
      </c>
      <c r="M315" s="419" t="str">
        <f>IFERROR(VLOOKUP(M314,'P1'!$B:$AP,41,FALSE),"")</f>
        <v/>
      </c>
      <c r="N315" s="419" t="str">
        <f>IFERROR(VLOOKUP(N314,'P1'!$B:$AP,41,FALSE),"")</f>
        <v/>
      </c>
      <c r="O315" s="419" t="str">
        <f>IFERROR(VLOOKUP(O314,'P1'!$B:$AP,41,FALSE),"")</f>
        <v/>
      </c>
      <c r="P315" s="419" t="str">
        <f>IFERROR(VLOOKUP(P314,'P1'!$B:$AP,41,FALSE),"")</f>
        <v/>
      </c>
      <c r="Q315" s="419" t="str">
        <f>IFERROR(VLOOKUP(Q314,'P1'!$B:$AP,41,FALSE),"")</f>
        <v/>
      </c>
      <c r="R315" s="419" t="str">
        <f>IFERROR(VLOOKUP(R314,'P1'!$B:$AP,41,FALSE),"")</f>
        <v/>
      </c>
      <c r="S315" s="419" t="str">
        <f>IFERROR(VLOOKUP(S314,'P1'!$B:$AP,41,FALSE),"")</f>
        <v/>
      </c>
      <c r="T315" s="419" t="str">
        <f>IFERROR(VLOOKUP(T314,'P1'!$B:$AP,41,FALSE),"")</f>
        <v/>
      </c>
      <c r="U315" s="419" t="str">
        <f>IFERROR(VLOOKUP(U314,'P1'!$B:$AP,41,FALSE),"")</f>
        <v/>
      </c>
      <c r="V315" s="419" t="str">
        <f>IFERROR(VLOOKUP(V314,'P1'!$B:$AP,41,FALSE),"")</f>
        <v/>
      </c>
      <c r="W315" s="419" t="str">
        <f>IFERROR(VLOOKUP(W314,'P1'!$B:$AP,41,FALSE),"")</f>
        <v/>
      </c>
      <c r="X315" s="419" t="str">
        <f>IFERROR(VLOOKUP(X314,'P1'!$B:$AP,41,FALSE),"")</f>
        <v/>
      </c>
      <c r="Y315" s="419" t="str">
        <f>IFERROR(VLOOKUP(Y314,'P1'!$B:$AP,41,FALSE),"")</f>
        <v/>
      </c>
      <c r="Z315" s="419" t="str">
        <f>IFERROR(VLOOKUP(Z314,'P1'!$B:$AP,41,FALSE),"")</f>
        <v/>
      </c>
      <c r="AA315" s="419" t="str">
        <f>IFERROR(VLOOKUP(AA314,'P1'!$B:$AP,41,FALSE),"")</f>
        <v/>
      </c>
      <c r="AB315" s="419" t="str">
        <f>IFERROR(VLOOKUP(AB314,'P1'!$B:$AP,41,FALSE),"")</f>
        <v/>
      </c>
      <c r="AC315" s="419" t="str">
        <f>IFERROR(VLOOKUP(AC314,'P1'!$B:$AP,41,FALSE),"")</f>
        <v/>
      </c>
      <c r="AD315" s="419" t="str">
        <f>IFERROR(VLOOKUP(AD314,'P1'!$B:$AP,41,FALSE),"")</f>
        <v/>
      </c>
      <c r="AE315" s="419" t="str">
        <f>IFERROR(VLOOKUP(AE314,'P1'!$B:$AP,41,FALSE),"")</f>
        <v/>
      </c>
      <c r="AF315" s="419" t="str">
        <f>IFERROR(VLOOKUP(AF314,'P1'!$B:$AP,41,FALSE),"")</f>
        <v/>
      </c>
      <c r="AG315" s="419" t="str">
        <f>IFERROR(VLOOKUP(AG314,'P1'!$B:$AP,41,FALSE),"")</f>
        <v/>
      </c>
      <c r="AH315" s="419" t="str">
        <f>IFERROR(VLOOKUP(AH314,'P1'!$B:$AP,41,FALSE),"")</f>
        <v/>
      </c>
      <c r="AI315" s="419" t="str">
        <f>IFERROR(VLOOKUP(AI314,'P1'!$B:$AP,41,FALSE),"")</f>
        <v/>
      </c>
      <c r="AJ315" s="419" t="str">
        <f>IFERROR(VLOOKUP(AJ314,'P1'!$B:$AP,41,FALSE),"")</f>
        <v/>
      </c>
      <c r="AK315" s="419" t="str">
        <f>IFERROR(VLOOKUP(AK314,'P1'!$B:$AP,41,FALSE),"")</f>
        <v/>
      </c>
      <c r="AL315" s="419" t="str">
        <f>IFERROR(VLOOKUP(AL314,'P1'!$B:$AP,41,FALSE),"")</f>
        <v/>
      </c>
      <c r="AM315" s="419" t="str">
        <f>IFERROR(VLOOKUP(AM314,'P1'!$B:$AP,41,FALSE),"")</f>
        <v/>
      </c>
      <c r="AN315" s="643"/>
      <c r="AO315" s="621"/>
      <c r="AP315" s="647"/>
      <c r="AQ315" s="648"/>
      <c r="AR315" s="621"/>
      <c r="AS315" s="621"/>
      <c r="AT315" s="623"/>
      <c r="AU315" s="417" t="str">
        <f t="shared" ref="AU315" si="380">IFERROR(IF($D314="□",($AO314/$AK$6),($AO314/$AK$8)),"")</f>
        <v/>
      </c>
      <c r="AV315" s="417" t="str">
        <f t="shared" ref="AV315" si="381">IFERROR(IF($D314="□",($AN314/$AO$6),($AN314/$AO$8)),"")</f>
        <v/>
      </c>
      <c r="AX315" s="417" t="s">
        <v>623</v>
      </c>
      <c r="AY315" s="417" t="s">
        <v>623</v>
      </c>
    </row>
    <row r="316" spans="1:51" s="393" customFormat="1" ht="12" customHeight="1">
      <c r="A316" s="626"/>
      <c r="B316" s="629"/>
      <c r="C316" s="632"/>
      <c r="D316" s="635"/>
      <c r="E316" s="414"/>
      <c r="F316" s="640"/>
      <c r="G316" s="641"/>
      <c r="H316" s="418" t="s">
        <v>470</v>
      </c>
      <c r="I316" s="419" t="str">
        <f>IFERROR(VLOOKUP(I314,'P1'!$B:$AP,31,FALSE),"")</f>
        <v/>
      </c>
      <c r="J316" s="419" t="str">
        <f>IFERROR(VLOOKUP(J314,'P1'!$B:$AP,31,FALSE),"")</f>
        <v/>
      </c>
      <c r="K316" s="419" t="str">
        <f>IFERROR(VLOOKUP(K314,'P1'!$B:$AP,31,FALSE),"")</f>
        <v/>
      </c>
      <c r="L316" s="419" t="str">
        <f>IFERROR(VLOOKUP(L314,'P1'!$B:$AP,31,FALSE),"")</f>
        <v/>
      </c>
      <c r="M316" s="419" t="str">
        <f>IFERROR(VLOOKUP(M314,'P1'!$B:$AP,31,FALSE),"")</f>
        <v/>
      </c>
      <c r="N316" s="419" t="str">
        <f>IFERROR(VLOOKUP(N314,'P1'!$B:$AP,31,FALSE),"")</f>
        <v/>
      </c>
      <c r="O316" s="419" t="str">
        <f>IFERROR(VLOOKUP(O314,'P1'!$B:$AP,31,FALSE),"")</f>
        <v/>
      </c>
      <c r="P316" s="419" t="str">
        <f>IFERROR(VLOOKUP(P314,'P1'!$B:$AP,31,FALSE),"")</f>
        <v/>
      </c>
      <c r="Q316" s="419" t="str">
        <f>IFERROR(VLOOKUP(Q314,'P1'!$B:$AP,31,FALSE),"")</f>
        <v/>
      </c>
      <c r="R316" s="419" t="str">
        <f>IFERROR(VLOOKUP(R314,'P1'!$B:$AP,31,FALSE),"")</f>
        <v/>
      </c>
      <c r="S316" s="419" t="str">
        <f>IFERROR(VLOOKUP(S314,'P1'!$B:$AP,31,FALSE),"")</f>
        <v/>
      </c>
      <c r="T316" s="419" t="str">
        <f>IFERROR(VLOOKUP(T314,'P1'!$B:$AP,31,FALSE),"")</f>
        <v/>
      </c>
      <c r="U316" s="419" t="str">
        <f>IFERROR(VLOOKUP(U314,'P1'!$B:$AP,31,FALSE),"")</f>
        <v/>
      </c>
      <c r="V316" s="419" t="str">
        <f>IFERROR(VLOOKUP(V314,'P1'!$B:$AP,31,FALSE),"")</f>
        <v/>
      </c>
      <c r="W316" s="419" t="str">
        <f>IFERROR(VLOOKUP(W314,'P1'!$B:$AP,31,FALSE),"")</f>
        <v/>
      </c>
      <c r="X316" s="419" t="str">
        <f>IFERROR(VLOOKUP(X314,'P1'!$B:$AP,31,FALSE),"")</f>
        <v/>
      </c>
      <c r="Y316" s="419" t="str">
        <f>IFERROR(VLOOKUP(Y314,'P1'!$B:$AP,31,FALSE),"")</f>
        <v/>
      </c>
      <c r="Z316" s="419" t="str">
        <f>IFERROR(VLOOKUP(Z314,'P1'!$B:$AP,31,FALSE),"")</f>
        <v/>
      </c>
      <c r="AA316" s="419" t="str">
        <f>IFERROR(VLOOKUP(AA314,'P1'!$B:$AP,31,FALSE),"")</f>
        <v/>
      </c>
      <c r="AB316" s="419" t="str">
        <f>IFERROR(VLOOKUP(AB314,'P1'!$B:$AP,31,FALSE),"")</f>
        <v/>
      </c>
      <c r="AC316" s="419" t="str">
        <f>IFERROR(VLOOKUP(AC314,'P1'!$B:$AP,31,FALSE),"")</f>
        <v/>
      </c>
      <c r="AD316" s="419" t="str">
        <f>IFERROR(VLOOKUP(AD314,'P1'!$B:$AP,31,FALSE),"")</f>
        <v/>
      </c>
      <c r="AE316" s="419" t="str">
        <f>IFERROR(VLOOKUP(AE314,'P1'!$B:$AP,31,FALSE),"")</f>
        <v/>
      </c>
      <c r="AF316" s="419" t="str">
        <f>IFERROR(VLOOKUP(AF314,'P1'!$B:$AP,31,FALSE),"")</f>
        <v/>
      </c>
      <c r="AG316" s="419" t="str">
        <f>IFERROR(VLOOKUP(AG314,'P1'!$B:$AP,31,FALSE),"")</f>
        <v/>
      </c>
      <c r="AH316" s="419" t="str">
        <f>IFERROR(VLOOKUP(AH314,'P1'!$B:$AP,31,FALSE),"")</f>
        <v/>
      </c>
      <c r="AI316" s="419" t="str">
        <f>IFERROR(VLOOKUP(AI314,'P1'!$B:$AP,31,FALSE),"")</f>
        <v/>
      </c>
      <c r="AJ316" s="419" t="str">
        <f>IFERROR(VLOOKUP(AJ314,'P1'!$B:$AP,31,FALSE),"")</f>
        <v/>
      </c>
      <c r="AK316" s="419" t="str">
        <f>IFERROR(VLOOKUP(AK314,'P1'!$B:$AP,31,FALSE),"")</f>
        <v/>
      </c>
      <c r="AL316" s="419" t="str">
        <f>IFERROR(VLOOKUP(AL314,'P1'!$B:$AP,31,FALSE),"")</f>
        <v/>
      </c>
      <c r="AM316" s="419" t="str">
        <f>IFERROR(VLOOKUP(AM314,'P1'!$B:$AP,31,FALSE),"")</f>
        <v/>
      </c>
      <c r="AN316" s="644"/>
      <c r="AO316" s="622"/>
      <c r="AP316" s="649"/>
      <c r="AQ316" s="650"/>
      <c r="AR316" s="622"/>
      <c r="AS316" s="622"/>
      <c r="AT316" s="623"/>
      <c r="AU316" s="420"/>
      <c r="AV316" s="420"/>
      <c r="AX316" s="420"/>
      <c r="AY316" s="420"/>
    </row>
    <row r="317" spans="1:51" s="393" customFormat="1" ht="12" customHeight="1">
      <c r="A317" s="624">
        <v>99</v>
      </c>
      <c r="B317" s="627"/>
      <c r="C317" s="661"/>
      <c r="D317" s="633" t="s">
        <v>463</v>
      </c>
      <c r="E317" s="410"/>
      <c r="F317" s="636"/>
      <c r="G317" s="637"/>
      <c r="H317" s="411" t="s">
        <v>464</v>
      </c>
      <c r="I317" s="412"/>
      <c r="J317" s="412"/>
      <c r="K317" s="412"/>
      <c r="L317" s="412"/>
      <c r="M317" s="412"/>
      <c r="N317" s="412"/>
      <c r="O317" s="412"/>
      <c r="P317" s="412"/>
      <c r="Q317" s="412"/>
      <c r="R317" s="412"/>
      <c r="S317" s="412"/>
      <c r="T317" s="412"/>
      <c r="U317" s="412"/>
      <c r="V317" s="412"/>
      <c r="W317" s="412"/>
      <c r="X317" s="412"/>
      <c r="Y317" s="412"/>
      <c r="Z317" s="412"/>
      <c r="AA317" s="412"/>
      <c r="AB317" s="412"/>
      <c r="AC317" s="412"/>
      <c r="AD317" s="412"/>
      <c r="AE317" s="412"/>
      <c r="AF317" s="412"/>
      <c r="AG317" s="412"/>
      <c r="AH317" s="412"/>
      <c r="AI317" s="412"/>
      <c r="AJ317" s="412"/>
      <c r="AK317" s="412"/>
      <c r="AL317" s="412"/>
      <c r="AM317" s="412"/>
      <c r="AN317" s="642">
        <f t="shared" ref="AN317" si="382">IF(LEFT($AN$1,6)="共同生活援助",SUM(I318:AM318),SUM(I318:AM319))</f>
        <v>0</v>
      </c>
      <c r="AO317" s="620">
        <f>IF($AN$3="４週",AN317/4,AN317/(DAY(EOMONTH($I$21,0))/7))</f>
        <v>0</v>
      </c>
      <c r="AP317" s="645"/>
      <c r="AQ317" s="646"/>
      <c r="AR317" s="620" t="str">
        <f t="shared" ref="AR317" si="383">IF($AN$3="４週",AU318,AV318)</f>
        <v/>
      </c>
      <c r="AS317" s="620"/>
      <c r="AT317" s="623"/>
      <c r="AU317" s="413" t="s">
        <v>465</v>
      </c>
      <c r="AV317" s="413" t="s">
        <v>466</v>
      </c>
      <c r="AX317" s="413" t="s">
        <v>467</v>
      </c>
      <c r="AY317" s="413" t="s">
        <v>468</v>
      </c>
    </row>
    <row r="318" spans="1:51" s="393" customFormat="1" ht="12" customHeight="1">
      <c r="A318" s="625"/>
      <c r="B318" s="628"/>
      <c r="C318" s="662"/>
      <c r="D318" s="634"/>
      <c r="E318" s="414"/>
      <c r="F318" s="638"/>
      <c r="G318" s="639"/>
      <c r="H318" s="415" t="s">
        <v>469</v>
      </c>
      <c r="I318" s="419" t="str">
        <f>IFERROR(VLOOKUP(I317,'P1'!$B:$AP,41,FALSE),"")</f>
        <v/>
      </c>
      <c r="J318" s="419" t="str">
        <f>IFERROR(VLOOKUP(J317,'P1'!$B:$AP,41,FALSE),"")</f>
        <v/>
      </c>
      <c r="K318" s="419" t="str">
        <f>IFERROR(VLOOKUP(K317,'P1'!$B:$AP,41,FALSE),"")</f>
        <v/>
      </c>
      <c r="L318" s="419" t="str">
        <f>IFERROR(VLOOKUP(L317,'P1'!$B:$AP,41,FALSE),"")</f>
        <v/>
      </c>
      <c r="M318" s="419" t="str">
        <f>IFERROR(VLOOKUP(M317,'P1'!$B:$AP,41,FALSE),"")</f>
        <v/>
      </c>
      <c r="N318" s="419" t="str">
        <f>IFERROR(VLOOKUP(N317,'P1'!$B:$AP,41,FALSE),"")</f>
        <v/>
      </c>
      <c r="O318" s="419" t="str">
        <f>IFERROR(VLOOKUP(O317,'P1'!$B:$AP,41,FALSE),"")</f>
        <v/>
      </c>
      <c r="P318" s="419" t="str">
        <f>IFERROR(VLOOKUP(P317,'P1'!$B:$AP,41,FALSE),"")</f>
        <v/>
      </c>
      <c r="Q318" s="419" t="str">
        <f>IFERROR(VLOOKUP(Q317,'P1'!$B:$AP,41,FALSE),"")</f>
        <v/>
      </c>
      <c r="R318" s="419" t="str">
        <f>IFERROR(VLOOKUP(R317,'P1'!$B:$AP,41,FALSE),"")</f>
        <v/>
      </c>
      <c r="S318" s="419" t="str">
        <f>IFERROR(VLOOKUP(S317,'P1'!$B:$AP,41,FALSE),"")</f>
        <v/>
      </c>
      <c r="T318" s="419" t="str">
        <f>IFERROR(VLOOKUP(T317,'P1'!$B:$AP,41,FALSE),"")</f>
        <v/>
      </c>
      <c r="U318" s="419" t="str">
        <f>IFERROR(VLOOKUP(U317,'P1'!$B:$AP,41,FALSE),"")</f>
        <v/>
      </c>
      <c r="V318" s="419" t="str">
        <f>IFERROR(VLOOKUP(V317,'P1'!$B:$AP,41,FALSE),"")</f>
        <v/>
      </c>
      <c r="W318" s="419" t="str">
        <f>IFERROR(VLOOKUP(W317,'P1'!$B:$AP,41,FALSE),"")</f>
        <v/>
      </c>
      <c r="X318" s="419" t="str">
        <f>IFERROR(VLOOKUP(X317,'P1'!$B:$AP,41,FALSE),"")</f>
        <v/>
      </c>
      <c r="Y318" s="419" t="str">
        <f>IFERROR(VLOOKUP(Y317,'P1'!$B:$AP,41,FALSE),"")</f>
        <v/>
      </c>
      <c r="Z318" s="419" t="str">
        <f>IFERROR(VLOOKUP(Z317,'P1'!$B:$AP,41,FALSE),"")</f>
        <v/>
      </c>
      <c r="AA318" s="419" t="str">
        <f>IFERROR(VLOOKUP(AA317,'P1'!$B:$AP,41,FALSE),"")</f>
        <v/>
      </c>
      <c r="AB318" s="419" t="str">
        <f>IFERROR(VLOOKUP(AB317,'P1'!$B:$AP,41,FALSE),"")</f>
        <v/>
      </c>
      <c r="AC318" s="419" t="str">
        <f>IFERROR(VLOOKUP(AC317,'P1'!$B:$AP,41,FALSE),"")</f>
        <v/>
      </c>
      <c r="AD318" s="419" t="str">
        <f>IFERROR(VLOOKUP(AD317,'P1'!$B:$AP,41,FALSE),"")</f>
        <v/>
      </c>
      <c r="AE318" s="419" t="str">
        <f>IFERROR(VLOOKUP(AE317,'P1'!$B:$AP,41,FALSE),"")</f>
        <v/>
      </c>
      <c r="AF318" s="419" t="str">
        <f>IFERROR(VLOOKUP(AF317,'P1'!$B:$AP,41,FALSE),"")</f>
        <v/>
      </c>
      <c r="AG318" s="419" t="str">
        <f>IFERROR(VLOOKUP(AG317,'P1'!$B:$AP,41,FALSE),"")</f>
        <v/>
      </c>
      <c r="AH318" s="419" t="str">
        <f>IFERROR(VLOOKUP(AH317,'P1'!$B:$AP,41,FALSE),"")</f>
        <v/>
      </c>
      <c r="AI318" s="419" t="str">
        <f>IFERROR(VLOOKUP(AI317,'P1'!$B:$AP,41,FALSE),"")</f>
        <v/>
      </c>
      <c r="AJ318" s="419" t="str">
        <f>IFERROR(VLOOKUP(AJ317,'P1'!$B:$AP,41,FALSE),"")</f>
        <v/>
      </c>
      <c r="AK318" s="419" t="str">
        <f>IFERROR(VLOOKUP(AK317,'P1'!$B:$AP,41,FALSE),"")</f>
        <v/>
      </c>
      <c r="AL318" s="419" t="str">
        <f>IFERROR(VLOOKUP(AL317,'P1'!$B:$AP,41,FALSE),"")</f>
        <v/>
      </c>
      <c r="AM318" s="419" t="str">
        <f>IFERROR(VLOOKUP(AM317,'P1'!$B:$AP,41,FALSE),"")</f>
        <v/>
      </c>
      <c r="AN318" s="643"/>
      <c r="AO318" s="621"/>
      <c r="AP318" s="647"/>
      <c r="AQ318" s="648"/>
      <c r="AR318" s="621"/>
      <c r="AS318" s="621"/>
      <c r="AT318" s="623"/>
      <c r="AU318" s="417" t="str">
        <f t="shared" ref="AU318" si="384">IFERROR(IF($D317="□",($AO317/$AK$6),($AO317/$AK$8)),"")</f>
        <v/>
      </c>
      <c r="AV318" s="417" t="str">
        <f t="shared" ref="AV318" si="385">IFERROR(IF($D317="□",($AN317/$AO$6),($AN317/$AO$8)),"")</f>
        <v/>
      </c>
      <c r="AX318" s="417" t="s">
        <v>623</v>
      </c>
      <c r="AY318" s="417" t="s">
        <v>623</v>
      </c>
    </row>
    <row r="319" spans="1:51" s="393" customFormat="1" ht="12" customHeight="1">
      <c r="A319" s="626"/>
      <c r="B319" s="629"/>
      <c r="C319" s="663"/>
      <c r="D319" s="635"/>
      <c r="E319" s="474"/>
      <c r="F319" s="640"/>
      <c r="G319" s="641"/>
      <c r="H319" s="418" t="s">
        <v>470</v>
      </c>
      <c r="I319" s="419" t="str">
        <f>IFERROR(VLOOKUP(I317,'P1'!$B:$AP,31,FALSE),"")</f>
        <v/>
      </c>
      <c r="J319" s="419" t="str">
        <f>IFERROR(VLOOKUP(J317,'P1'!$B:$AP,31,FALSE),"")</f>
        <v/>
      </c>
      <c r="K319" s="419" t="str">
        <f>IFERROR(VLOOKUP(K317,'P1'!$B:$AP,31,FALSE),"")</f>
        <v/>
      </c>
      <c r="L319" s="419" t="str">
        <f>IFERROR(VLOOKUP(L317,'P1'!$B:$AP,31,FALSE),"")</f>
        <v/>
      </c>
      <c r="M319" s="419" t="str">
        <f>IFERROR(VLOOKUP(M317,'P1'!$B:$AP,31,FALSE),"")</f>
        <v/>
      </c>
      <c r="N319" s="419" t="str">
        <f>IFERROR(VLOOKUP(N317,'P1'!$B:$AP,31,FALSE),"")</f>
        <v/>
      </c>
      <c r="O319" s="419" t="str">
        <f>IFERROR(VLOOKUP(O317,'P1'!$B:$AP,31,FALSE),"")</f>
        <v/>
      </c>
      <c r="P319" s="419" t="str">
        <f>IFERROR(VLOOKUP(P317,'P1'!$B:$AP,31,FALSE),"")</f>
        <v/>
      </c>
      <c r="Q319" s="419" t="str">
        <f>IFERROR(VLOOKUP(Q317,'P1'!$B:$AP,31,FALSE),"")</f>
        <v/>
      </c>
      <c r="R319" s="419" t="str">
        <f>IFERROR(VLOOKUP(R317,'P1'!$B:$AP,31,FALSE),"")</f>
        <v/>
      </c>
      <c r="S319" s="419" t="str">
        <f>IFERROR(VLOOKUP(S317,'P1'!$B:$AP,31,FALSE),"")</f>
        <v/>
      </c>
      <c r="T319" s="419" t="str">
        <f>IFERROR(VLOOKUP(T317,'P1'!$B:$AP,31,FALSE),"")</f>
        <v/>
      </c>
      <c r="U319" s="419" t="str">
        <f>IFERROR(VLOOKUP(U317,'P1'!$B:$AP,31,FALSE),"")</f>
        <v/>
      </c>
      <c r="V319" s="419" t="str">
        <f>IFERROR(VLOOKUP(V317,'P1'!$B:$AP,31,FALSE),"")</f>
        <v/>
      </c>
      <c r="W319" s="419" t="str">
        <f>IFERROR(VLOOKUP(W317,'P1'!$B:$AP,31,FALSE),"")</f>
        <v/>
      </c>
      <c r="X319" s="419" t="str">
        <f>IFERROR(VLOOKUP(X317,'P1'!$B:$AP,31,FALSE),"")</f>
        <v/>
      </c>
      <c r="Y319" s="419" t="str">
        <f>IFERROR(VLOOKUP(Y317,'P1'!$B:$AP,31,FALSE),"")</f>
        <v/>
      </c>
      <c r="Z319" s="419" t="str">
        <f>IFERROR(VLOOKUP(Z317,'P1'!$B:$AP,31,FALSE),"")</f>
        <v/>
      </c>
      <c r="AA319" s="419" t="str">
        <f>IFERROR(VLOOKUP(AA317,'P1'!$B:$AP,31,FALSE),"")</f>
        <v/>
      </c>
      <c r="AB319" s="419" t="str">
        <f>IFERROR(VLOOKUP(AB317,'P1'!$B:$AP,31,FALSE),"")</f>
        <v/>
      </c>
      <c r="AC319" s="419" t="str">
        <f>IFERROR(VLOOKUP(AC317,'P1'!$B:$AP,31,FALSE),"")</f>
        <v/>
      </c>
      <c r="AD319" s="419" t="str">
        <f>IFERROR(VLOOKUP(AD317,'P1'!$B:$AP,31,FALSE),"")</f>
        <v/>
      </c>
      <c r="AE319" s="419" t="str">
        <f>IFERROR(VLOOKUP(AE317,'P1'!$B:$AP,31,FALSE),"")</f>
        <v/>
      </c>
      <c r="AF319" s="419" t="str">
        <f>IFERROR(VLOOKUP(AF317,'P1'!$B:$AP,31,FALSE),"")</f>
        <v/>
      </c>
      <c r="AG319" s="419" t="str">
        <f>IFERROR(VLOOKUP(AG317,'P1'!$B:$AP,31,FALSE),"")</f>
        <v/>
      </c>
      <c r="AH319" s="419" t="str">
        <f>IFERROR(VLOOKUP(AH317,'P1'!$B:$AP,31,FALSE),"")</f>
        <v/>
      </c>
      <c r="AI319" s="419" t="str">
        <f>IFERROR(VLOOKUP(AI317,'P1'!$B:$AP,31,FALSE),"")</f>
        <v/>
      </c>
      <c r="AJ319" s="419" t="str">
        <f>IFERROR(VLOOKUP(AJ317,'P1'!$B:$AP,31,FALSE),"")</f>
        <v/>
      </c>
      <c r="AK319" s="419" t="str">
        <f>IFERROR(VLOOKUP(AK317,'P1'!$B:$AP,31,FALSE),"")</f>
        <v/>
      </c>
      <c r="AL319" s="419" t="str">
        <f>IFERROR(VLOOKUP(AL317,'P1'!$B:$AP,31,FALSE),"")</f>
        <v/>
      </c>
      <c r="AM319" s="419" t="str">
        <f>IFERROR(VLOOKUP(AM317,'P1'!$B:$AP,31,FALSE),"")</f>
        <v/>
      </c>
      <c r="AN319" s="644"/>
      <c r="AO319" s="622"/>
      <c r="AP319" s="649"/>
      <c r="AQ319" s="650"/>
      <c r="AR319" s="622"/>
      <c r="AS319" s="622"/>
      <c r="AT319" s="623"/>
      <c r="AU319" s="420"/>
      <c r="AV319" s="420"/>
      <c r="AX319" s="420"/>
      <c r="AY319" s="420"/>
    </row>
    <row r="320" spans="1:51" ht="12" customHeight="1">
      <c r="A320" s="422"/>
      <c r="B320" s="423"/>
      <c r="C320" s="423"/>
      <c r="D320" s="424"/>
      <c r="E320" s="425"/>
      <c r="F320" s="426"/>
      <c r="G320" s="426"/>
      <c r="H320" s="427"/>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c r="AI320" s="428"/>
      <c r="AJ320" s="428"/>
      <c r="AK320" s="428"/>
      <c r="AL320" s="428"/>
      <c r="AM320" s="428"/>
      <c r="AN320" s="429"/>
      <c r="AO320" s="430"/>
      <c r="AP320" s="431"/>
      <c r="AQ320" s="431"/>
      <c r="AR320" s="430"/>
      <c r="AS320" s="430"/>
      <c r="AT320" s="432"/>
    </row>
    <row r="321" spans="1:46" ht="15" customHeight="1">
      <c r="A321" s="433" t="s">
        <v>471</v>
      </c>
      <c r="B321" s="434"/>
      <c r="C321" s="435"/>
      <c r="D321" s="435"/>
      <c r="E321" s="435"/>
      <c r="F321" s="435"/>
      <c r="G321" s="435"/>
      <c r="H321" s="435"/>
      <c r="I321" s="436"/>
      <c r="J321" s="435"/>
      <c r="K321" s="437"/>
      <c r="L321" s="437"/>
      <c r="M321" s="437"/>
      <c r="N321" s="437"/>
      <c r="O321" s="437"/>
      <c r="P321" s="437"/>
      <c r="Q321" s="437"/>
      <c r="R321" s="437"/>
      <c r="S321" s="437"/>
      <c r="T321" s="437"/>
      <c r="U321" s="437"/>
      <c r="V321" s="437"/>
      <c r="W321" s="437"/>
      <c r="X321" s="437"/>
      <c r="Y321" s="437"/>
      <c r="Z321" s="437"/>
      <c r="AA321" s="437"/>
      <c r="AB321" s="437"/>
      <c r="AC321" s="437"/>
      <c r="AD321" s="437"/>
      <c r="AE321" s="437"/>
      <c r="AF321" s="437"/>
      <c r="AG321" s="437"/>
      <c r="AH321" s="437"/>
      <c r="AI321" s="437"/>
      <c r="AJ321" s="438"/>
      <c r="AK321" s="438"/>
      <c r="AL321" s="438"/>
      <c r="AM321" s="438"/>
      <c r="AN321" s="439"/>
      <c r="AO321" s="439"/>
      <c r="AP321" s="439"/>
      <c r="AQ321" s="440"/>
    </row>
    <row r="322" spans="1:46" ht="15" customHeight="1">
      <c r="A322" s="433" t="s">
        <v>472</v>
      </c>
      <c r="B322" s="443"/>
      <c r="C322" s="443"/>
      <c r="D322" s="443"/>
      <c r="E322" s="443"/>
      <c r="F322" s="443"/>
      <c r="G322" s="443"/>
      <c r="H322" s="443"/>
      <c r="I322" s="443"/>
      <c r="J322" s="443"/>
      <c r="K322" s="444"/>
      <c r="L322" s="444"/>
      <c r="M322" s="444"/>
      <c r="N322" s="444"/>
      <c r="O322" s="444"/>
      <c r="P322" s="444"/>
      <c r="Q322" s="444"/>
      <c r="R322" s="444"/>
      <c r="S322" s="444"/>
      <c r="T322" s="444"/>
      <c r="U322" s="444"/>
      <c r="V322" s="444"/>
      <c r="W322" s="444"/>
      <c r="X322" s="444"/>
      <c r="Y322" s="444"/>
      <c r="Z322" s="444"/>
      <c r="AA322" s="444"/>
      <c r="AB322" s="444"/>
      <c r="AC322" s="444"/>
      <c r="AD322" s="444"/>
      <c r="AE322" s="444"/>
      <c r="AF322" s="444"/>
      <c r="AG322" s="444"/>
      <c r="AH322" s="444"/>
      <c r="AI322" s="444"/>
      <c r="AJ322" s="444"/>
      <c r="AK322" s="444"/>
      <c r="AL322" s="444"/>
      <c r="AM322" s="444"/>
      <c r="AN322" s="444"/>
      <c r="AO322" s="444"/>
      <c r="AP322" s="444"/>
      <c r="AQ322" s="444"/>
      <c r="AR322" s="433"/>
      <c r="AS322" s="433"/>
    </row>
    <row r="323" spans="1:46" ht="15" customHeight="1">
      <c r="A323" s="433" t="s">
        <v>473</v>
      </c>
      <c r="B323" s="443"/>
      <c r="C323" s="443"/>
      <c r="D323" s="443"/>
      <c r="E323" s="443"/>
      <c r="F323" s="443"/>
      <c r="G323" s="443"/>
      <c r="H323" s="443"/>
      <c r="I323" s="443"/>
      <c r="J323" s="443"/>
      <c r="K323" s="444"/>
      <c r="L323" s="444"/>
      <c r="M323" s="444"/>
      <c r="N323" s="444"/>
      <c r="O323" s="444"/>
      <c r="P323" s="444"/>
      <c r="Q323" s="444"/>
      <c r="R323" s="444"/>
      <c r="S323" s="444"/>
      <c r="T323" s="444"/>
      <c r="U323" s="444"/>
      <c r="V323" s="444"/>
      <c r="W323" s="444"/>
      <c r="X323" s="444"/>
      <c r="Y323" s="444"/>
      <c r="Z323" s="444"/>
      <c r="AA323" s="444"/>
      <c r="AB323" s="444"/>
      <c r="AC323" s="444"/>
      <c r="AD323" s="444"/>
      <c r="AE323" s="444"/>
      <c r="AF323" s="444"/>
      <c r="AG323" s="444"/>
      <c r="AH323" s="444"/>
      <c r="AI323" s="444"/>
      <c r="AJ323" s="444"/>
      <c r="AK323" s="444"/>
      <c r="AL323" s="444"/>
      <c r="AM323" s="444"/>
      <c r="AN323" s="444"/>
      <c r="AO323" s="444"/>
      <c r="AP323" s="444"/>
      <c r="AQ323" s="444"/>
      <c r="AR323" s="433"/>
      <c r="AS323" s="433"/>
    </row>
    <row r="324" spans="1:46" ht="15" customHeight="1">
      <c r="A324" s="433" t="s">
        <v>474</v>
      </c>
      <c r="B324" s="443"/>
      <c r="C324" s="443"/>
      <c r="D324" s="443"/>
      <c r="E324" s="443"/>
      <c r="F324" s="443"/>
      <c r="G324" s="443"/>
      <c r="H324" s="443"/>
      <c r="I324" s="443"/>
      <c r="J324" s="443"/>
      <c r="K324" s="444"/>
      <c r="L324" s="444"/>
      <c r="M324" s="444"/>
      <c r="N324" s="444"/>
      <c r="O324" s="444"/>
      <c r="P324" s="444"/>
      <c r="Q324" s="444"/>
      <c r="R324" s="444"/>
      <c r="S324" s="444"/>
      <c r="T324" s="444"/>
      <c r="U324" s="444"/>
      <c r="V324" s="444"/>
      <c r="W324" s="444"/>
      <c r="X324" s="444"/>
      <c r="Y324" s="444"/>
      <c r="Z324" s="444"/>
      <c r="AA324" s="444"/>
      <c r="AB324" s="444"/>
      <c r="AC324" s="444"/>
      <c r="AD324" s="444"/>
      <c r="AE324" s="444"/>
      <c r="AF324" s="444"/>
      <c r="AG324" s="444"/>
      <c r="AH324" s="444"/>
      <c r="AI324" s="444"/>
      <c r="AJ324" s="444"/>
      <c r="AK324" s="444"/>
      <c r="AL324" s="444"/>
      <c r="AM324" s="444"/>
      <c r="AN324" s="444"/>
      <c r="AO324" s="444"/>
      <c r="AP324" s="444"/>
      <c r="AQ324" s="444"/>
      <c r="AR324" s="433"/>
      <c r="AS324" s="433"/>
    </row>
    <row r="325" spans="1:46" ht="15" customHeight="1">
      <c r="A325" s="433" t="s">
        <v>475</v>
      </c>
      <c r="B325" s="443"/>
      <c r="C325" s="443"/>
      <c r="D325" s="443"/>
      <c r="E325" s="443"/>
      <c r="F325" s="443"/>
      <c r="G325" s="443"/>
      <c r="H325" s="443"/>
      <c r="I325" s="443"/>
      <c r="J325" s="443"/>
      <c r="K325" s="444"/>
      <c r="L325" s="444"/>
      <c r="M325" s="444"/>
      <c r="N325" s="444"/>
      <c r="O325" s="444"/>
      <c r="P325" s="444"/>
      <c r="Q325" s="444"/>
      <c r="R325" s="444"/>
      <c r="S325" s="444"/>
      <c r="T325" s="444"/>
      <c r="U325" s="444"/>
      <c r="V325" s="444"/>
      <c r="W325" s="444"/>
      <c r="X325" s="444"/>
      <c r="Y325" s="444"/>
      <c r="Z325" s="444"/>
      <c r="AA325" s="444"/>
      <c r="AB325" s="444"/>
      <c r="AC325" s="444"/>
      <c r="AD325" s="444"/>
      <c r="AE325" s="444"/>
      <c r="AF325" s="444"/>
      <c r="AG325" s="444"/>
      <c r="AH325" s="444"/>
      <c r="AI325" s="444"/>
      <c r="AJ325" s="444"/>
      <c r="AK325" s="444"/>
      <c r="AL325" s="444"/>
      <c r="AM325" s="444"/>
      <c r="AN325" s="444"/>
      <c r="AO325" s="444"/>
      <c r="AP325" s="444"/>
      <c r="AQ325" s="444"/>
      <c r="AR325" s="433"/>
      <c r="AS325" s="433"/>
    </row>
    <row r="326" spans="1:46" ht="15" customHeight="1">
      <c r="A326" s="433" t="s">
        <v>476</v>
      </c>
      <c r="B326" s="445"/>
      <c r="C326" s="433"/>
      <c r="D326" s="433"/>
      <c r="E326" s="433"/>
      <c r="F326" s="433"/>
      <c r="G326" s="433"/>
      <c r="H326" s="433"/>
      <c r="I326" s="433"/>
      <c r="J326" s="433"/>
    </row>
    <row r="327" spans="1:46" ht="15" customHeight="1">
      <c r="A327" s="433" t="s">
        <v>477</v>
      </c>
      <c r="B327" s="445"/>
      <c r="C327" s="433"/>
      <c r="D327" s="433"/>
      <c r="E327" s="433"/>
      <c r="F327" s="433"/>
      <c r="G327" s="433"/>
      <c r="H327" s="433"/>
      <c r="I327" s="433"/>
      <c r="J327" s="433"/>
    </row>
    <row r="328" spans="1:46" ht="15" customHeight="1">
      <c r="A328" s="433"/>
      <c r="B328" s="446" t="s">
        <v>478</v>
      </c>
      <c r="C328" s="664" t="s">
        <v>479</v>
      </c>
      <c r="D328" s="665"/>
      <c r="E328" s="666"/>
      <c r="F328" s="429"/>
      <c r="G328" s="429"/>
      <c r="H328" s="433"/>
      <c r="I328" s="433"/>
      <c r="AS328" s="433"/>
    </row>
    <row r="329" spans="1:46" ht="15" customHeight="1">
      <c r="A329" s="433"/>
      <c r="B329" s="447" t="s">
        <v>480</v>
      </c>
      <c r="C329" s="664" t="s">
        <v>481</v>
      </c>
      <c r="D329" s="665"/>
      <c r="E329" s="666"/>
      <c r="F329" s="433"/>
      <c r="G329" s="433"/>
      <c r="H329" s="433"/>
      <c r="I329" s="433"/>
      <c r="AS329" s="433"/>
    </row>
    <row r="330" spans="1:46" ht="15" customHeight="1">
      <c r="A330" s="433"/>
      <c r="B330" s="447" t="s">
        <v>482</v>
      </c>
      <c r="C330" s="664" t="s">
        <v>483</v>
      </c>
      <c r="D330" s="665"/>
      <c r="E330" s="666"/>
      <c r="F330" s="433"/>
      <c r="G330" s="433"/>
      <c r="H330" s="433"/>
      <c r="I330" s="433"/>
      <c r="AS330" s="433"/>
    </row>
    <row r="331" spans="1:46" ht="15" customHeight="1">
      <c r="A331" s="433"/>
      <c r="B331" s="447" t="s">
        <v>484</v>
      </c>
      <c r="C331" s="664" t="s">
        <v>485</v>
      </c>
      <c r="D331" s="665"/>
      <c r="E331" s="666"/>
      <c r="F331" s="433"/>
      <c r="G331" s="433"/>
      <c r="H331" s="433"/>
      <c r="I331" s="433"/>
      <c r="AS331" s="433"/>
    </row>
    <row r="332" spans="1:46" ht="15" customHeight="1">
      <c r="A332" s="433"/>
      <c r="B332" s="447" t="s">
        <v>486</v>
      </c>
      <c r="C332" s="664" t="s">
        <v>487</v>
      </c>
      <c r="D332" s="665"/>
      <c r="E332" s="666"/>
      <c r="F332" s="433"/>
      <c r="G332" s="433"/>
      <c r="H332" s="433"/>
      <c r="I332" s="433"/>
      <c r="AS332" s="433"/>
    </row>
    <row r="333" spans="1:46" ht="15" customHeight="1">
      <c r="A333" s="433"/>
      <c r="B333" s="433" t="s">
        <v>488</v>
      </c>
      <c r="C333" s="433"/>
      <c r="D333" s="433"/>
      <c r="E333" s="433"/>
      <c r="F333" s="433"/>
      <c r="G333" s="433"/>
      <c r="H333" s="433"/>
      <c r="I333" s="433"/>
      <c r="J333" s="433"/>
    </row>
    <row r="334" spans="1:46" ht="15" customHeight="1">
      <c r="A334" s="433"/>
      <c r="B334" s="433" t="s">
        <v>489</v>
      </c>
      <c r="C334" s="433"/>
      <c r="D334" s="433"/>
      <c r="E334" s="433"/>
      <c r="F334" s="433"/>
      <c r="G334" s="433"/>
      <c r="H334" s="433"/>
      <c r="I334" s="433"/>
      <c r="J334" s="433"/>
    </row>
    <row r="335" spans="1:46" ht="15" customHeight="1">
      <c r="A335" s="433"/>
      <c r="B335" s="433" t="s">
        <v>490</v>
      </c>
      <c r="C335" s="433"/>
      <c r="D335" s="433"/>
      <c r="E335" s="433"/>
      <c r="F335" s="433"/>
      <c r="G335" s="433"/>
      <c r="H335" s="433"/>
      <c r="I335" s="433"/>
      <c r="J335" s="433"/>
      <c r="K335" s="433"/>
      <c r="L335" s="433"/>
      <c r="M335" s="433"/>
      <c r="N335" s="433"/>
      <c r="O335" s="433"/>
      <c r="P335" s="433"/>
      <c r="Q335" s="433"/>
      <c r="R335" s="433"/>
      <c r="S335" s="433"/>
      <c r="T335" s="433"/>
      <c r="U335" s="433"/>
      <c r="V335" s="433"/>
      <c r="W335" s="433"/>
      <c r="X335" s="433"/>
      <c r="Y335" s="433"/>
      <c r="Z335" s="433"/>
      <c r="AA335" s="433"/>
      <c r="AB335" s="433"/>
      <c r="AC335" s="433"/>
      <c r="AD335" s="433"/>
      <c r="AE335" s="433"/>
      <c r="AF335" s="433"/>
      <c r="AG335" s="433"/>
      <c r="AH335" s="433"/>
      <c r="AI335" s="433"/>
      <c r="AJ335" s="433"/>
      <c r="AK335" s="433"/>
      <c r="AL335" s="433"/>
      <c r="AM335" s="433"/>
      <c r="AN335" s="433"/>
      <c r="AO335" s="433"/>
      <c r="AP335" s="433"/>
      <c r="AQ335" s="433"/>
      <c r="AR335" s="433"/>
      <c r="AS335" s="433"/>
      <c r="AT335" s="433"/>
    </row>
    <row r="336" spans="1:46" ht="15" customHeight="1">
      <c r="A336" s="433" t="s">
        <v>491</v>
      </c>
      <c r="B336" s="445"/>
      <c r="C336" s="433"/>
      <c r="D336" s="433"/>
      <c r="E336" s="433"/>
      <c r="F336" s="433"/>
      <c r="G336" s="433"/>
      <c r="H336" s="433"/>
      <c r="I336" s="433"/>
      <c r="J336" s="433"/>
      <c r="K336" s="433"/>
      <c r="L336" s="433"/>
      <c r="M336" s="433"/>
      <c r="N336" s="433"/>
      <c r="O336" s="433"/>
      <c r="P336" s="433"/>
      <c r="Q336" s="433"/>
      <c r="R336" s="433"/>
      <c r="S336" s="433"/>
      <c r="T336" s="433"/>
      <c r="U336" s="433"/>
      <c r="V336" s="433"/>
      <c r="W336" s="433"/>
      <c r="X336" s="433"/>
      <c r="Y336" s="433"/>
      <c r="Z336" s="433"/>
      <c r="AA336" s="433"/>
      <c r="AB336" s="433"/>
      <c r="AC336" s="433"/>
      <c r="AD336" s="433"/>
      <c r="AE336" s="433"/>
      <c r="AF336" s="433"/>
      <c r="AG336" s="433"/>
      <c r="AH336" s="433"/>
      <c r="AI336" s="433"/>
      <c r="AJ336" s="433"/>
      <c r="AK336" s="433"/>
      <c r="AL336" s="433"/>
      <c r="AM336" s="433"/>
      <c r="AN336" s="433"/>
      <c r="AO336" s="433"/>
      <c r="AP336" s="433"/>
      <c r="AQ336" s="433"/>
      <c r="AR336" s="433"/>
      <c r="AS336" s="433"/>
      <c r="AT336" s="433"/>
    </row>
    <row r="337" spans="1:46" ht="15" customHeight="1">
      <c r="A337" s="433" t="s">
        <v>492</v>
      </c>
      <c r="B337" s="445"/>
      <c r="C337" s="433"/>
      <c r="D337" s="433"/>
      <c r="E337" s="433"/>
      <c r="F337" s="433"/>
      <c r="G337" s="433"/>
      <c r="H337" s="433"/>
      <c r="I337" s="433"/>
      <c r="J337" s="433"/>
      <c r="K337" s="433"/>
      <c r="L337" s="433"/>
      <c r="M337" s="433"/>
      <c r="N337" s="433"/>
      <c r="O337" s="433"/>
      <c r="P337" s="433"/>
      <c r="Q337" s="433"/>
      <c r="R337" s="433"/>
      <c r="S337" s="433"/>
      <c r="T337" s="433"/>
      <c r="U337" s="433"/>
      <c r="V337" s="433"/>
      <c r="W337" s="433"/>
      <c r="X337" s="433"/>
      <c r="Y337" s="433"/>
      <c r="Z337" s="433"/>
      <c r="AA337" s="433"/>
      <c r="AB337" s="433"/>
      <c r="AC337" s="433"/>
      <c r="AD337" s="433"/>
      <c r="AE337" s="433"/>
      <c r="AF337" s="433"/>
      <c r="AG337" s="433"/>
      <c r="AH337" s="433"/>
      <c r="AI337" s="433"/>
      <c r="AJ337" s="433"/>
      <c r="AK337" s="433"/>
      <c r="AL337" s="433"/>
      <c r="AM337" s="433"/>
      <c r="AN337" s="433"/>
      <c r="AO337" s="433"/>
      <c r="AP337" s="433"/>
      <c r="AQ337" s="433"/>
      <c r="AR337" s="433"/>
      <c r="AS337" s="433"/>
      <c r="AT337" s="433"/>
    </row>
    <row r="338" spans="1:46" ht="15" customHeight="1">
      <c r="A338" s="433" t="s">
        <v>493</v>
      </c>
      <c r="B338" s="445"/>
      <c r="C338" s="433"/>
      <c r="D338" s="433"/>
      <c r="E338" s="433"/>
      <c r="F338" s="433"/>
      <c r="G338" s="433"/>
      <c r="H338" s="433"/>
      <c r="I338" s="433"/>
      <c r="J338" s="433"/>
      <c r="K338" s="433"/>
      <c r="L338" s="433"/>
      <c r="M338" s="433"/>
      <c r="N338" s="433"/>
      <c r="O338" s="433"/>
      <c r="P338" s="433"/>
      <c r="Q338" s="433"/>
      <c r="R338" s="433"/>
      <c r="S338" s="433"/>
      <c r="T338" s="433"/>
      <c r="U338" s="433"/>
      <c r="V338" s="433"/>
      <c r="W338" s="433"/>
      <c r="X338" s="433"/>
      <c r="Y338" s="433"/>
      <c r="Z338" s="433"/>
      <c r="AA338" s="433"/>
      <c r="AB338" s="433"/>
      <c r="AC338" s="433"/>
      <c r="AD338" s="433"/>
      <c r="AE338" s="433"/>
      <c r="AF338" s="433"/>
      <c r="AG338" s="433"/>
      <c r="AH338" s="433"/>
      <c r="AI338" s="433"/>
      <c r="AJ338" s="433"/>
      <c r="AK338" s="433"/>
      <c r="AL338" s="433"/>
      <c r="AM338" s="433"/>
      <c r="AN338" s="433"/>
      <c r="AO338" s="433"/>
      <c r="AP338" s="433"/>
      <c r="AQ338" s="433"/>
      <c r="AR338" s="433"/>
      <c r="AS338" s="433"/>
      <c r="AT338" s="433"/>
    </row>
    <row r="339" spans="1:46" ht="15" customHeight="1">
      <c r="A339" s="433" t="s">
        <v>494</v>
      </c>
      <c r="B339" s="445"/>
      <c r="C339" s="433"/>
      <c r="D339" s="433"/>
      <c r="E339" s="433"/>
      <c r="F339" s="433"/>
      <c r="G339" s="433"/>
      <c r="H339" s="433"/>
      <c r="I339" s="433"/>
      <c r="J339" s="433"/>
      <c r="K339" s="433"/>
      <c r="L339" s="433"/>
      <c r="M339" s="433"/>
      <c r="N339" s="433"/>
      <c r="O339" s="433"/>
      <c r="P339" s="433"/>
      <c r="Q339" s="433"/>
      <c r="R339" s="433"/>
      <c r="S339" s="433"/>
      <c r="T339" s="433"/>
      <c r="U339" s="433"/>
      <c r="V339" s="433"/>
      <c r="W339" s="433"/>
      <c r="X339" s="433"/>
      <c r="Y339" s="433"/>
      <c r="Z339" s="433"/>
      <c r="AA339" s="433"/>
      <c r="AB339" s="433"/>
      <c r="AC339" s="433"/>
      <c r="AD339" s="433"/>
      <c r="AE339" s="433"/>
      <c r="AF339" s="433"/>
      <c r="AG339" s="433"/>
      <c r="AH339" s="433"/>
      <c r="AI339" s="433"/>
      <c r="AJ339" s="433"/>
      <c r="AK339" s="433"/>
      <c r="AL339" s="433"/>
      <c r="AM339" s="433"/>
      <c r="AN339" s="433"/>
      <c r="AO339" s="433"/>
      <c r="AP339" s="433"/>
      <c r="AQ339" s="433"/>
      <c r="AR339" s="433"/>
      <c r="AS339" s="433"/>
      <c r="AT339" s="433"/>
    </row>
    <row r="340" spans="1:46" ht="15" customHeight="1">
      <c r="A340" s="433" t="s">
        <v>495</v>
      </c>
      <c r="B340" s="445"/>
      <c r="C340" s="433"/>
      <c r="D340" s="433"/>
      <c r="E340" s="433"/>
      <c r="F340" s="433"/>
      <c r="G340" s="433"/>
      <c r="H340" s="433"/>
      <c r="I340" s="433"/>
      <c r="J340" s="433"/>
      <c r="K340" s="433"/>
      <c r="L340" s="433"/>
      <c r="M340" s="433"/>
      <c r="N340" s="433"/>
      <c r="O340" s="433"/>
      <c r="P340" s="433"/>
      <c r="Q340" s="433"/>
      <c r="R340" s="433"/>
      <c r="S340" s="433"/>
      <c r="T340" s="433"/>
      <c r="U340" s="433"/>
      <c r="V340" s="433"/>
      <c r="W340" s="433"/>
      <c r="X340" s="433"/>
      <c r="Y340" s="433"/>
      <c r="Z340" s="433"/>
      <c r="AA340" s="433"/>
      <c r="AB340" s="433"/>
      <c r="AC340" s="433"/>
      <c r="AD340" s="433"/>
      <c r="AE340" s="433"/>
      <c r="AF340" s="433"/>
      <c r="AG340" s="433"/>
      <c r="AH340" s="433"/>
      <c r="AI340" s="433"/>
      <c r="AJ340" s="433"/>
      <c r="AK340" s="433"/>
      <c r="AL340" s="433"/>
      <c r="AM340" s="433"/>
      <c r="AN340" s="433"/>
      <c r="AO340" s="433"/>
      <c r="AP340" s="433"/>
      <c r="AQ340" s="433"/>
      <c r="AR340" s="433"/>
      <c r="AS340" s="433"/>
      <c r="AT340" s="433"/>
    </row>
    <row r="341" spans="1:46" ht="15" customHeight="1">
      <c r="A341" s="433" t="s">
        <v>496</v>
      </c>
      <c r="B341" s="445"/>
      <c r="C341" s="433"/>
      <c r="D341" s="433"/>
      <c r="E341" s="433"/>
      <c r="F341" s="433"/>
      <c r="G341" s="433"/>
      <c r="H341" s="433"/>
      <c r="I341" s="433"/>
      <c r="J341" s="433"/>
      <c r="K341" s="433"/>
      <c r="L341" s="433"/>
      <c r="M341" s="433"/>
      <c r="N341" s="433"/>
      <c r="O341" s="433"/>
      <c r="P341" s="433"/>
      <c r="Q341" s="433"/>
      <c r="R341" s="433"/>
      <c r="S341" s="433"/>
      <c r="T341" s="433"/>
      <c r="U341" s="433"/>
      <c r="V341" s="433"/>
      <c r="W341" s="433"/>
      <c r="X341" s="433"/>
      <c r="Y341" s="433"/>
      <c r="Z341" s="433"/>
      <c r="AA341" s="433"/>
      <c r="AB341" s="433"/>
      <c r="AC341" s="433"/>
      <c r="AD341" s="433"/>
      <c r="AE341" s="433"/>
      <c r="AF341" s="433"/>
      <c r="AG341" s="433"/>
      <c r="AH341" s="433"/>
      <c r="AI341" s="433"/>
      <c r="AJ341" s="433"/>
      <c r="AK341" s="433"/>
      <c r="AL341" s="433"/>
      <c r="AM341" s="433"/>
      <c r="AN341" s="433"/>
      <c r="AO341" s="433"/>
      <c r="AP341" s="433"/>
      <c r="AQ341" s="433"/>
      <c r="AR341" s="433"/>
      <c r="AS341" s="433"/>
      <c r="AT341" s="433"/>
    </row>
    <row r="342" spans="1:46" ht="15" customHeight="1">
      <c r="A342" s="433" t="s">
        <v>497</v>
      </c>
      <c r="B342" s="445"/>
      <c r="C342" s="433"/>
      <c r="D342" s="433"/>
      <c r="E342" s="433"/>
      <c r="F342" s="433"/>
      <c r="G342" s="433"/>
      <c r="H342" s="433"/>
      <c r="I342" s="433"/>
      <c r="J342" s="433"/>
      <c r="K342" s="433"/>
      <c r="L342" s="433"/>
      <c r="M342" s="433"/>
      <c r="N342" s="433"/>
      <c r="O342" s="433"/>
      <c r="P342" s="433"/>
      <c r="Q342" s="433"/>
      <c r="R342" s="433"/>
      <c r="S342" s="433"/>
      <c r="T342" s="433"/>
      <c r="U342" s="433"/>
      <c r="V342" s="433"/>
      <c r="W342" s="433"/>
      <c r="X342" s="433"/>
      <c r="Y342" s="433"/>
      <c r="Z342" s="433"/>
      <c r="AA342" s="433"/>
      <c r="AB342" s="433"/>
      <c r="AC342" s="433"/>
      <c r="AD342" s="433"/>
      <c r="AE342" s="433"/>
      <c r="AF342" s="433"/>
      <c r="AG342" s="433"/>
      <c r="AH342" s="433"/>
      <c r="AI342" s="433"/>
      <c r="AJ342" s="433"/>
      <c r="AK342" s="433"/>
      <c r="AL342" s="433"/>
      <c r="AM342" s="433"/>
      <c r="AN342" s="433"/>
      <c r="AO342" s="433"/>
      <c r="AP342" s="433"/>
      <c r="AQ342" s="433"/>
      <c r="AR342" s="433"/>
      <c r="AS342" s="433"/>
      <c r="AT342" s="433"/>
    </row>
    <row r="343" spans="1:46" ht="15" customHeight="1">
      <c r="A343" s="433" t="s">
        <v>498</v>
      </c>
      <c r="B343" s="445"/>
      <c r="C343" s="433"/>
      <c r="D343" s="433"/>
      <c r="E343" s="433"/>
      <c r="F343" s="433"/>
      <c r="G343" s="433"/>
      <c r="H343" s="433"/>
      <c r="I343" s="433"/>
      <c r="J343" s="433"/>
      <c r="K343" s="433"/>
      <c r="L343" s="433"/>
      <c r="M343" s="433"/>
      <c r="N343" s="433"/>
      <c r="O343" s="433"/>
      <c r="P343" s="433"/>
      <c r="Q343" s="433"/>
      <c r="R343" s="433"/>
      <c r="S343" s="433"/>
      <c r="T343" s="433"/>
      <c r="U343" s="433"/>
      <c r="V343" s="433"/>
      <c r="W343" s="433"/>
      <c r="X343" s="433"/>
      <c r="Y343" s="433"/>
      <c r="Z343" s="433"/>
      <c r="AA343" s="433"/>
      <c r="AB343" s="433"/>
      <c r="AC343" s="433"/>
      <c r="AD343" s="433"/>
      <c r="AE343" s="433"/>
      <c r="AF343" s="433"/>
      <c r="AG343" s="433"/>
      <c r="AH343" s="433"/>
      <c r="AI343" s="433"/>
      <c r="AJ343" s="433"/>
      <c r="AK343" s="433"/>
      <c r="AL343" s="433"/>
      <c r="AM343" s="433"/>
      <c r="AN343" s="433"/>
      <c r="AO343" s="433"/>
      <c r="AP343" s="433"/>
      <c r="AQ343" s="433"/>
      <c r="AR343" s="433"/>
      <c r="AS343" s="433"/>
      <c r="AT343" s="433"/>
    </row>
    <row r="344" spans="1:46" ht="15" customHeight="1">
      <c r="A344" s="433" t="s">
        <v>499</v>
      </c>
      <c r="B344" s="445"/>
      <c r="C344" s="433"/>
      <c r="D344" s="433"/>
      <c r="E344" s="433"/>
      <c r="F344" s="433"/>
      <c r="G344" s="433"/>
      <c r="H344" s="433"/>
      <c r="I344" s="433"/>
      <c r="J344" s="433"/>
      <c r="K344" s="433"/>
      <c r="L344" s="433"/>
      <c r="M344" s="433"/>
      <c r="N344" s="433"/>
      <c r="O344" s="433"/>
      <c r="P344" s="433"/>
      <c r="Q344" s="433"/>
      <c r="R344" s="433"/>
      <c r="S344" s="433"/>
      <c r="T344" s="433"/>
      <c r="U344" s="433"/>
      <c r="V344" s="433"/>
      <c r="W344" s="433"/>
      <c r="X344" s="433"/>
      <c r="Y344" s="433"/>
      <c r="Z344" s="433"/>
      <c r="AA344" s="433"/>
      <c r="AB344" s="433"/>
      <c r="AC344" s="433"/>
      <c r="AD344" s="433"/>
      <c r="AE344" s="433"/>
      <c r="AF344" s="433"/>
      <c r="AG344" s="433"/>
      <c r="AH344" s="433"/>
      <c r="AI344" s="433"/>
      <c r="AJ344" s="433"/>
      <c r="AK344" s="433"/>
      <c r="AL344" s="433"/>
      <c r="AM344" s="433"/>
      <c r="AN344" s="433"/>
      <c r="AO344" s="433"/>
      <c r="AP344" s="433"/>
      <c r="AQ344" s="433"/>
      <c r="AR344" s="433"/>
      <c r="AS344" s="433"/>
      <c r="AT344" s="433"/>
    </row>
    <row r="345" spans="1:46" ht="15" customHeight="1">
      <c r="A345" s="433" t="s">
        <v>500</v>
      </c>
      <c r="B345" s="445"/>
      <c r="C345" s="433"/>
      <c r="D345" s="433"/>
      <c r="E345" s="433"/>
      <c r="F345" s="433"/>
      <c r="G345" s="433"/>
      <c r="H345" s="433"/>
      <c r="I345" s="433"/>
      <c r="J345" s="433"/>
      <c r="K345" s="433"/>
      <c r="L345" s="433"/>
      <c r="M345" s="433"/>
      <c r="N345" s="433"/>
      <c r="O345" s="433"/>
      <c r="P345" s="433"/>
      <c r="Q345" s="433"/>
      <c r="R345" s="433"/>
      <c r="S345" s="433"/>
      <c r="T345" s="433"/>
      <c r="U345" s="433"/>
      <c r="V345" s="433"/>
      <c r="W345" s="433"/>
      <c r="X345" s="433"/>
      <c r="Y345" s="433"/>
      <c r="Z345" s="433"/>
      <c r="AA345" s="433"/>
      <c r="AB345" s="433"/>
      <c r="AC345" s="433"/>
      <c r="AD345" s="433"/>
      <c r="AE345" s="433"/>
      <c r="AF345" s="433"/>
      <c r="AG345" s="433"/>
      <c r="AH345" s="433"/>
      <c r="AI345" s="433"/>
      <c r="AJ345" s="433"/>
      <c r="AK345" s="433"/>
      <c r="AL345" s="433"/>
      <c r="AM345" s="433"/>
      <c r="AN345" s="433"/>
      <c r="AO345" s="433"/>
      <c r="AP345" s="433"/>
      <c r="AQ345" s="433"/>
      <c r="AR345" s="433"/>
      <c r="AS345" s="433"/>
      <c r="AT345" s="433"/>
    </row>
    <row r="346" spans="1:46" ht="15" customHeight="1">
      <c r="A346" s="433" t="s">
        <v>501</v>
      </c>
      <c r="B346" s="445"/>
      <c r="C346" s="433"/>
      <c r="D346" s="433"/>
      <c r="E346" s="433"/>
      <c r="F346" s="433"/>
      <c r="G346" s="433"/>
      <c r="H346" s="433"/>
      <c r="I346" s="433"/>
      <c r="J346" s="433"/>
      <c r="K346" s="433"/>
      <c r="L346" s="433"/>
      <c r="M346" s="433"/>
      <c r="N346" s="433"/>
      <c r="O346" s="433"/>
      <c r="P346" s="433"/>
      <c r="Q346" s="433"/>
      <c r="R346" s="433"/>
      <c r="S346" s="433"/>
      <c r="T346" s="433"/>
      <c r="U346" s="433"/>
      <c r="V346" s="433"/>
      <c r="W346" s="433"/>
      <c r="X346" s="433"/>
      <c r="Y346" s="433"/>
      <c r="Z346" s="433"/>
      <c r="AA346" s="433"/>
      <c r="AB346" s="433"/>
      <c r="AC346" s="433"/>
      <c r="AD346" s="433"/>
      <c r="AE346" s="433"/>
      <c r="AF346" s="433"/>
      <c r="AG346" s="433"/>
      <c r="AH346" s="433"/>
      <c r="AI346" s="433"/>
      <c r="AJ346" s="433"/>
      <c r="AK346" s="433"/>
      <c r="AL346" s="433"/>
      <c r="AM346" s="433"/>
      <c r="AN346" s="433"/>
      <c r="AO346" s="433"/>
      <c r="AP346" s="433"/>
      <c r="AQ346" s="433"/>
      <c r="AR346" s="433"/>
      <c r="AS346" s="433"/>
      <c r="AT346" s="433"/>
    </row>
    <row r="347" spans="1:46" ht="15" customHeight="1">
      <c r="A347" s="433" t="s">
        <v>502</v>
      </c>
      <c r="B347" s="445"/>
      <c r="C347" s="433"/>
      <c r="D347" s="433"/>
      <c r="E347" s="433"/>
      <c r="F347" s="433"/>
      <c r="G347" s="433"/>
      <c r="H347" s="433"/>
      <c r="I347" s="433"/>
      <c r="J347" s="433"/>
      <c r="K347" s="433"/>
      <c r="L347" s="433"/>
      <c r="M347" s="433"/>
      <c r="N347" s="433"/>
      <c r="O347" s="433"/>
      <c r="P347" s="433"/>
      <c r="Q347" s="433"/>
      <c r="R347" s="433"/>
      <c r="S347" s="433"/>
      <c r="T347" s="433"/>
      <c r="U347" s="433"/>
      <c r="V347" s="433"/>
      <c r="W347" s="433"/>
      <c r="X347" s="433"/>
      <c r="Y347" s="433"/>
      <c r="Z347" s="433"/>
      <c r="AA347" s="433"/>
      <c r="AB347" s="433"/>
      <c r="AC347" s="433"/>
      <c r="AD347" s="433"/>
      <c r="AE347" s="433"/>
      <c r="AF347" s="433"/>
      <c r="AG347" s="433"/>
      <c r="AH347" s="433"/>
      <c r="AI347" s="433"/>
      <c r="AJ347" s="433"/>
      <c r="AK347" s="433"/>
      <c r="AL347" s="433"/>
      <c r="AM347" s="433"/>
      <c r="AN347" s="433"/>
      <c r="AO347" s="433"/>
      <c r="AP347" s="433"/>
      <c r="AQ347" s="433"/>
      <c r="AR347" s="433"/>
      <c r="AS347" s="433"/>
      <c r="AT347" s="433"/>
    </row>
    <row r="348" spans="1:46" ht="15" customHeight="1">
      <c r="A348" s="433" t="s">
        <v>503</v>
      </c>
      <c r="B348" s="445"/>
      <c r="C348" s="433"/>
      <c r="D348" s="433"/>
      <c r="E348" s="433"/>
      <c r="F348" s="433"/>
      <c r="G348" s="433"/>
      <c r="H348" s="433"/>
      <c r="I348" s="433"/>
      <c r="J348" s="433"/>
      <c r="K348" s="433"/>
      <c r="L348" s="433"/>
      <c r="M348" s="433"/>
      <c r="N348" s="433"/>
      <c r="O348" s="433"/>
      <c r="P348" s="433"/>
      <c r="Q348" s="433"/>
      <c r="R348" s="433"/>
      <c r="S348" s="433"/>
      <c r="T348" s="433"/>
      <c r="U348" s="433"/>
      <c r="V348" s="433"/>
      <c r="W348" s="433"/>
      <c r="X348" s="433"/>
      <c r="Y348" s="433"/>
      <c r="Z348" s="433"/>
      <c r="AA348" s="433"/>
      <c r="AB348" s="433"/>
      <c r="AC348" s="433"/>
      <c r="AD348" s="433"/>
      <c r="AE348" s="433"/>
      <c r="AF348" s="433"/>
      <c r="AG348" s="433"/>
      <c r="AH348" s="433"/>
      <c r="AI348" s="433"/>
      <c r="AJ348" s="433"/>
      <c r="AK348" s="433"/>
      <c r="AL348" s="433"/>
      <c r="AM348" s="433"/>
      <c r="AN348" s="433"/>
      <c r="AO348" s="433"/>
      <c r="AP348" s="433"/>
      <c r="AQ348" s="433"/>
      <c r="AR348" s="433"/>
      <c r="AS348" s="433"/>
      <c r="AT348" s="433"/>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441" customWidth="1"/>
    <col min="2" max="2" width="17.25" style="448" customWidth="1"/>
    <col min="3" max="3" width="7.5" style="441" bestFit="1" customWidth="1"/>
    <col min="4" max="4" width="3.25" style="441" customWidth="1"/>
    <col min="5" max="7" width="7.625" style="441" customWidth="1"/>
    <col min="8" max="8" width="5.25" style="441" customWidth="1"/>
    <col min="9" max="39" width="2.625" style="441" customWidth="1"/>
    <col min="40" max="41" width="7.625" style="441" customWidth="1"/>
    <col min="42" max="43" width="7.875" style="441" customWidth="1"/>
    <col min="44" max="45" width="7.625" style="441" customWidth="1"/>
    <col min="46" max="46" width="8.25" style="442" customWidth="1"/>
    <col min="47" max="48" width="10.5" style="433" hidden="1" customWidth="1"/>
    <col min="49" max="49" width="3.125" style="433" hidden="1" customWidth="1"/>
    <col min="50" max="51" width="15.625" style="433" hidden="1" customWidth="1"/>
    <col min="52" max="53" width="8.25" style="433" hidden="1" customWidth="1"/>
    <col min="54" max="16384" width="8.25" style="433"/>
  </cols>
  <sheetData>
    <row r="1" spans="1:53" s="393" customFormat="1" ht="18" customHeight="1">
      <c r="A1" s="386" t="s">
        <v>609</v>
      </c>
      <c r="B1" s="387"/>
      <c r="C1" s="388"/>
      <c r="D1" s="388"/>
      <c r="E1" s="388"/>
      <c r="F1" s="388"/>
      <c r="G1" s="388"/>
      <c r="H1" s="388"/>
      <c r="I1" s="388"/>
      <c r="J1" s="388"/>
      <c r="K1" s="388"/>
      <c r="L1" s="388"/>
      <c r="M1" s="388"/>
      <c r="N1" s="388"/>
      <c r="O1" s="388"/>
      <c r="P1" s="388"/>
      <c r="Q1" s="388"/>
      <c r="R1" s="388"/>
      <c r="S1" s="388"/>
      <c r="T1" s="388"/>
      <c r="U1" s="388"/>
      <c r="V1" s="388"/>
      <c r="W1" s="388"/>
      <c r="X1" s="388"/>
      <c r="Y1" s="388"/>
      <c r="Z1" s="388"/>
      <c r="AA1" s="389"/>
      <c r="AB1" s="389"/>
      <c r="AC1" s="390"/>
      <c r="AD1" s="390"/>
      <c r="AE1" s="390"/>
      <c r="AF1" s="390"/>
      <c r="AG1" s="391"/>
      <c r="AH1" s="391"/>
      <c r="AI1" s="391"/>
      <c r="AJ1" s="391"/>
      <c r="AK1" s="391"/>
      <c r="AL1" s="392" t="s">
        <v>426</v>
      </c>
      <c r="AM1" s="392"/>
      <c r="AN1" s="563" t="s">
        <v>110</v>
      </c>
      <c r="AO1" s="564"/>
      <c r="AP1" s="564"/>
      <c r="AQ1" s="565"/>
      <c r="AT1" s="394"/>
      <c r="AZ1" s="104">
        <v>2023</v>
      </c>
      <c r="BA1" s="104">
        <v>5</v>
      </c>
    </row>
    <row r="2" spans="1:53" s="393" customFormat="1" ht="18" customHeight="1">
      <c r="A2" s="390" t="s">
        <v>428</v>
      </c>
      <c r="B2" s="395"/>
      <c r="C2" s="395"/>
      <c r="D2" s="395"/>
      <c r="E2" s="395"/>
      <c r="F2" s="395"/>
      <c r="G2" s="395"/>
      <c r="H2" s="395"/>
      <c r="I2" s="395"/>
      <c r="J2" s="395"/>
      <c r="K2" s="395"/>
      <c r="L2" s="395"/>
      <c r="M2" s="395"/>
      <c r="N2" s="449"/>
      <c r="O2" s="395"/>
      <c r="P2" s="566">
        <f>YEAR(EOMONTH(DATE(SUM(2018+【共通】!N9),【共通】!P9,【共通】!R9),-2))</f>
        <v>2024</v>
      </c>
      <c r="Q2" s="566"/>
      <c r="R2" s="566"/>
      <c r="S2" s="566"/>
      <c r="T2" s="567" t="s">
        <v>23</v>
      </c>
      <c r="U2" s="567"/>
      <c r="V2" s="566">
        <f>MONTH(EOMONTH(DATE(2024,【共通】!P9,【共通】!R9),-3))</f>
        <v>8</v>
      </c>
      <c r="W2" s="566"/>
      <c r="X2" s="567" t="s">
        <v>256</v>
      </c>
      <c r="Y2" s="567"/>
      <c r="Z2" s="395"/>
      <c r="AA2" s="395"/>
      <c r="AB2" s="395"/>
      <c r="AC2" s="390"/>
      <c r="AD2" s="390"/>
      <c r="AE2" s="396"/>
      <c r="AF2" s="392"/>
      <c r="AG2" s="395"/>
      <c r="AH2" s="395"/>
      <c r="AI2" s="395"/>
      <c r="AJ2" s="395"/>
      <c r="AK2" s="395"/>
      <c r="AL2" s="392" t="s">
        <v>429</v>
      </c>
      <c r="AM2" s="392"/>
      <c r="AN2" s="568"/>
      <c r="AO2" s="569"/>
      <c r="AP2" s="569"/>
      <c r="AQ2" s="570"/>
      <c r="AT2" s="394"/>
      <c r="AZ2" s="104">
        <f>AZ1+1</f>
        <v>2024</v>
      </c>
      <c r="BA2" s="104">
        <f>BA1+1</f>
        <v>6</v>
      </c>
    </row>
    <row r="3" spans="1:53" s="393" customFormat="1" ht="18" customHeight="1">
      <c r="A3" s="397"/>
      <c r="B3" s="395"/>
      <c r="C3" s="397"/>
      <c r="D3" s="397"/>
      <c r="E3" s="397"/>
      <c r="F3" s="397"/>
      <c r="G3" s="397"/>
      <c r="H3" s="397"/>
      <c r="I3" s="397"/>
      <c r="J3" s="397"/>
      <c r="K3" s="397"/>
      <c r="L3" s="397"/>
      <c r="M3" s="397"/>
      <c r="N3" s="397"/>
      <c r="O3" s="397"/>
      <c r="P3" s="397"/>
      <c r="Q3" s="397"/>
      <c r="R3" s="397"/>
      <c r="S3" s="397"/>
      <c r="T3" s="397"/>
      <c r="U3" s="397"/>
      <c r="V3" s="397"/>
      <c r="W3" s="397"/>
      <c r="X3" s="397"/>
      <c r="Y3" s="397"/>
      <c r="Z3" s="397"/>
      <c r="AA3" s="396"/>
      <c r="AB3" s="398"/>
      <c r="AC3" s="398"/>
      <c r="AD3" s="398"/>
      <c r="AE3" s="390"/>
      <c r="AF3" s="398"/>
      <c r="AG3" s="398"/>
      <c r="AH3" s="398"/>
      <c r="AI3" s="398"/>
      <c r="AJ3" s="398"/>
      <c r="AK3" s="398"/>
      <c r="AL3" s="399" t="s">
        <v>430</v>
      </c>
      <c r="AM3" s="392"/>
      <c r="AN3" s="588" t="str">
        <f>IF(AN4="","予定/実績の別を選択",IF(AN4="予定","４週","暦月"))</f>
        <v>暦月</v>
      </c>
      <c r="AO3" s="589"/>
      <c r="AP3" s="589"/>
      <c r="AQ3" s="590"/>
      <c r="AT3" s="394"/>
      <c r="AZ3" s="104">
        <f t="shared" ref="AZ3:BA8" si="0">AZ2+1</f>
        <v>2025</v>
      </c>
      <c r="BA3" s="104">
        <f t="shared" si="0"/>
        <v>7</v>
      </c>
    </row>
    <row r="4" spans="1:53" s="393" customFormat="1" ht="18" customHeight="1">
      <c r="A4" s="397"/>
      <c r="B4" s="395"/>
      <c r="C4" s="397"/>
      <c r="D4" s="397"/>
      <c r="E4" s="397"/>
      <c r="F4" s="397"/>
      <c r="G4" s="397"/>
      <c r="H4" s="397"/>
      <c r="I4" s="397"/>
      <c r="J4" s="397"/>
      <c r="K4" s="397"/>
      <c r="L4" s="397"/>
      <c r="M4" s="397"/>
      <c r="N4" s="397"/>
      <c r="O4" s="397"/>
      <c r="P4" s="397"/>
      <c r="Q4" s="397"/>
      <c r="R4" s="397"/>
      <c r="S4" s="397"/>
      <c r="T4" s="397"/>
      <c r="U4" s="397"/>
      <c r="V4" s="397"/>
      <c r="W4" s="397"/>
      <c r="X4" s="397"/>
      <c r="Y4" s="397"/>
      <c r="Z4" s="397"/>
      <c r="AA4" s="396"/>
      <c r="AB4" s="398"/>
      <c r="AC4" s="398"/>
      <c r="AD4" s="398"/>
      <c r="AE4" s="390"/>
      <c r="AF4" s="398"/>
      <c r="AG4" s="398"/>
      <c r="AH4" s="398"/>
      <c r="AI4" s="398"/>
      <c r="AJ4" s="398"/>
      <c r="AK4" s="398"/>
      <c r="AL4" s="399" t="s">
        <v>431</v>
      </c>
      <c r="AM4" s="392"/>
      <c r="AN4" s="591" t="s">
        <v>505</v>
      </c>
      <c r="AO4" s="592"/>
      <c r="AP4" s="592"/>
      <c r="AQ4" s="593"/>
      <c r="AT4" s="394"/>
      <c r="AZ4" s="104">
        <f t="shared" si="0"/>
        <v>2026</v>
      </c>
      <c r="BA4" s="104">
        <f t="shared" si="0"/>
        <v>8</v>
      </c>
    </row>
    <row r="5" spans="1:53" s="393" customFormat="1" ht="6.75" customHeight="1">
      <c r="A5" s="397"/>
      <c r="B5" s="395"/>
      <c r="C5" s="397"/>
      <c r="D5" s="397"/>
      <c r="E5" s="397"/>
      <c r="F5" s="397"/>
      <c r="G5" s="397"/>
      <c r="H5" s="397"/>
      <c r="I5" s="397"/>
      <c r="J5" s="397"/>
      <c r="K5" s="397"/>
      <c r="L5" s="397"/>
      <c r="M5" s="397"/>
      <c r="N5" s="397"/>
      <c r="O5" s="397"/>
      <c r="P5" s="397"/>
      <c r="Q5" s="397"/>
      <c r="R5" s="397"/>
      <c r="S5" s="397"/>
      <c r="T5" s="397"/>
      <c r="U5" s="397"/>
      <c r="V5" s="397"/>
      <c r="W5" s="397"/>
      <c r="X5" s="397"/>
      <c r="Y5" s="397"/>
      <c r="Z5" s="397"/>
      <c r="AA5" s="396"/>
      <c r="AB5" s="398"/>
      <c r="AC5" s="398"/>
      <c r="AD5" s="398"/>
      <c r="AE5" s="390"/>
      <c r="AF5" s="398"/>
      <c r="AG5" s="398"/>
      <c r="AH5" s="398"/>
      <c r="AI5" s="398"/>
      <c r="AJ5" s="398"/>
      <c r="AK5" s="398"/>
      <c r="AL5" s="399"/>
      <c r="AM5" s="392"/>
      <c r="AN5" s="395"/>
      <c r="AO5" s="395"/>
      <c r="AP5" s="395"/>
      <c r="AQ5" s="395"/>
      <c r="AT5" s="394"/>
      <c r="AZ5" s="104">
        <f t="shared" si="0"/>
        <v>2027</v>
      </c>
      <c r="BA5" s="104">
        <f t="shared" si="0"/>
        <v>9</v>
      </c>
    </row>
    <row r="6" spans="1:53" s="393" customFormat="1" ht="18" customHeight="1">
      <c r="A6" s="397"/>
      <c r="B6" s="395"/>
      <c r="C6" s="397"/>
      <c r="D6" s="397"/>
      <c r="E6" s="397"/>
      <c r="F6" s="397"/>
      <c r="G6" s="397"/>
      <c r="H6" s="397"/>
      <c r="I6" s="397"/>
      <c r="J6" s="397"/>
      <c r="K6" s="397"/>
      <c r="L6" s="397"/>
      <c r="M6" s="397"/>
      <c r="N6" s="397"/>
      <c r="O6" s="397"/>
      <c r="P6" s="397"/>
      <c r="Q6" s="397"/>
      <c r="R6" s="397"/>
      <c r="S6" s="397"/>
      <c r="T6" s="397"/>
      <c r="U6" s="397"/>
      <c r="V6" s="397"/>
      <c r="W6" s="396"/>
      <c r="X6" s="397"/>
      <c r="Y6" s="397"/>
      <c r="Z6" s="397"/>
      <c r="AA6" s="396"/>
      <c r="AB6" s="398"/>
      <c r="AC6" s="398"/>
      <c r="AD6" s="398"/>
      <c r="AE6" s="390"/>
      <c r="AF6" s="398"/>
      <c r="AG6" s="398"/>
      <c r="AH6" s="398"/>
      <c r="AI6" s="398"/>
      <c r="AJ6" s="399" t="s">
        <v>432</v>
      </c>
      <c r="AK6" s="594"/>
      <c r="AL6" s="594"/>
      <c r="AM6" s="594"/>
      <c r="AN6" s="398" t="s">
        <v>433</v>
      </c>
      <c r="AO6" s="400"/>
      <c r="AP6" s="398" t="s">
        <v>434</v>
      </c>
      <c r="AQ6" s="390"/>
      <c r="AT6" s="394"/>
      <c r="AZ6" s="104">
        <f t="shared" si="0"/>
        <v>2028</v>
      </c>
      <c r="BA6" s="104">
        <f t="shared" si="0"/>
        <v>10</v>
      </c>
    </row>
    <row r="7" spans="1:53" s="393" customFormat="1" ht="7.5" customHeight="1">
      <c r="A7" s="397"/>
      <c r="B7" s="395"/>
      <c r="C7" s="397"/>
      <c r="D7" s="397"/>
      <c r="E7" s="397"/>
      <c r="F7" s="397"/>
      <c r="G7" s="397"/>
      <c r="H7" s="397"/>
      <c r="I7" s="397"/>
      <c r="J7" s="397"/>
      <c r="K7" s="397"/>
      <c r="L7" s="397"/>
      <c r="M7" s="397"/>
      <c r="N7" s="397"/>
      <c r="O7" s="397"/>
      <c r="P7" s="397"/>
      <c r="Q7" s="397"/>
      <c r="R7" s="397"/>
      <c r="S7" s="397"/>
      <c r="T7" s="397"/>
      <c r="U7" s="397"/>
      <c r="V7" s="397"/>
      <c r="W7" s="396"/>
      <c r="X7" s="397"/>
      <c r="Y7" s="397"/>
      <c r="Z7" s="397"/>
      <c r="AA7" s="396"/>
      <c r="AB7" s="398"/>
      <c r="AC7" s="398"/>
      <c r="AD7" s="398"/>
      <c r="AE7" s="390"/>
      <c r="AF7" s="398"/>
      <c r="AG7" s="398"/>
      <c r="AH7" s="398"/>
      <c r="AI7" s="398"/>
      <c r="AJ7" s="399"/>
      <c r="AK7" s="398"/>
      <c r="AL7" s="398"/>
      <c r="AM7" s="398"/>
      <c r="AN7" s="398"/>
      <c r="AO7" s="398"/>
      <c r="AP7" s="398"/>
      <c r="AQ7" s="390"/>
      <c r="AT7" s="394"/>
      <c r="AZ7" s="104">
        <f t="shared" si="0"/>
        <v>2029</v>
      </c>
      <c r="BA7" s="104">
        <f t="shared" si="0"/>
        <v>11</v>
      </c>
    </row>
    <row r="8" spans="1:53" s="393" customFormat="1" ht="18" customHeight="1">
      <c r="A8" s="397"/>
      <c r="B8" s="397"/>
      <c r="C8" s="397"/>
      <c r="D8" s="397"/>
      <c r="E8" s="397"/>
      <c r="F8" s="397"/>
      <c r="G8" s="397"/>
      <c r="H8" s="397"/>
      <c r="I8" s="397"/>
      <c r="J8" s="397"/>
      <c r="K8" s="397"/>
      <c r="L8" s="397"/>
      <c r="M8" s="397"/>
      <c r="N8" s="397"/>
      <c r="O8" s="397"/>
      <c r="P8" s="397"/>
      <c r="Q8" s="397"/>
      <c r="R8" s="397"/>
      <c r="S8" s="397"/>
      <c r="T8" s="397"/>
      <c r="U8" s="397"/>
      <c r="V8" s="397"/>
      <c r="W8" s="396"/>
      <c r="X8" s="397"/>
      <c r="Y8" s="397"/>
      <c r="Z8" s="397"/>
      <c r="AA8" s="396"/>
      <c r="AB8" s="398"/>
      <c r="AC8" s="398"/>
      <c r="AD8" s="398"/>
      <c r="AE8" s="390"/>
      <c r="AF8" s="398"/>
      <c r="AG8" s="398"/>
      <c r="AH8" s="398"/>
      <c r="AI8" s="398"/>
      <c r="AJ8" s="399" t="s">
        <v>435</v>
      </c>
      <c r="AK8" s="594"/>
      <c r="AL8" s="594"/>
      <c r="AM8" s="594"/>
      <c r="AN8" s="398" t="s">
        <v>433</v>
      </c>
      <c r="AO8" s="400"/>
      <c r="AP8" s="398" t="s">
        <v>434</v>
      </c>
      <c r="AQ8" s="390"/>
      <c r="AT8" s="394"/>
      <c r="AZ8" s="104">
        <f t="shared" si="0"/>
        <v>2030</v>
      </c>
      <c r="BA8" s="104">
        <f t="shared" si="0"/>
        <v>12</v>
      </c>
    </row>
    <row r="9" spans="1:53" s="393" customFormat="1" ht="5.25" customHeight="1">
      <c r="A9" s="397"/>
      <c r="B9" s="397"/>
      <c r="C9" s="397"/>
      <c r="D9" s="397"/>
      <c r="E9" s="397"/>
      <c r="F9" s="397"/>
      <c r="G9" s="397"/>
      <c r="H9" s="397"/>
      <c r="I9" s="397"/>
      <c r="J9" s="397"/>
      <c r="K9" s="397"/>
      <c r="L9" s="397"/>
      <c r="M9" s="397"/>
      <c r="N9" s="397"/>
      <c r="O9" s="397"/>
      <c r="P9" s="397"/>
      <c r="Q9" s="397"/>
      <c r="R9" s="397"/>
      <c r="S9" s="397"/>
      <c r="T9" s="397"/>
      <c r="U9" s="397"/>
      <c r="V9" s="397"/>
      <c r="W9" s="396"/>
      <c r="X9" s="397"/>
      <c r="Y9" s="397"/>
      <c r="Z9" s="397"/>
      <c r="AA9" s="396"/>
      <c r="AB9" s="398"/>
      <c r="AC9" s="398"/>
      <c r="AD9" s="398"/>
      <c r="AE9" s="390"/>
      <c r="AF9" s="398"/>
      <c r="AG9" s="398"/>
      <c r="AH9" s="398"/>
      <c r="AI9" s="398"/>
      <c r="AJ9" s="399"/>
      <c r="AK9" s="398"/>
      <c r="AL9" s="398"/>
      <c r="AM9" s="398"/>
      <c r="AN9" s="398"/>
      <c r="AO9" s="398"/>
      <c r="AP9" s="398"/>
      <c r="AQ9" s="390"/>
      <c r="AT9" s="394"/>
    </row>
    <row r="10" spans="1:53" s="393" customFormat="1" ht="21" customHeight="1">
      <c r="A10" s="397"/>
      <c r="B10" s="397"/>
      <c r="C10" s="397"/>
      <c r="D10" s="397"/>
      <c r="E10" s="595" t="str">
        <f>IF(E16="","",IF(E15&lt;E16,"ＮＧ",""))</f>
        <v/>
      </c>
      <c r="F10" s="595"/>
      <c r="G10" s="595" t="str">
        <f>IF(G16="","",IF(G11="職業指導員",IF((G15+J15)&lt;(G16+J16),"ＮＧ",""),IF(G15&lt;G16,"ＮＧ","")))</f>
        <v/>
      </c>
      <c r="H10" s="595"/>
      <c r="I10" s="595"/>
      <c r="J10" s="595" t="str">
        <f>IF(J16="","",IF(J11="職業指導員",IF((J15+P15)&lt;(J16+P16),"ＮＧ",""),IF(J15&lt;J16,"ＮＧ","")))</f>
        <v/>
      </c>
      <c r="K10" s="595"/>
      <c r="L10" s="595"/>
      <c r="M10" s="595"/>
      <c r="N10" s="595"/>
      <c r="O10" s="595"/>
      <c r="P10" s="595" t="str">
        <f>IF(P16="","",IF(P15&lt;P16,"ＮＧ",""))</f>
        <v/>
      </c>
      <c r="Q10" s="595"/>
      <c r="R10" s="595"/>
      <c r="S10" s="595"/>
      <c r="T10" s="595"/>
      <c r="U10" s="595"/>
      <c r="V10" s="595" t="str">
        <f>IF(V16="","",IF(V15&lt;V16,"ＮＧ",""))</f>
        <v/>
      </c>
      <c r="W10" s="595"/>
      <c r="X10" s="595"/>
      <c r="Y10" s="595"/>
      <c r="Z10" s="595"/>
      <c r="AA10" s="595"/>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394"/>
    </row>
    <row r="11" spans="1:53" s="396" customFormat="1" ht="21" customHeight="1">
      <c r="A11" s="389"/>
      <c r="B11" s="579"/>
      <c r="C11" s="581" t="s">
        <v>436</v>
      </c>
      <c r="D11" s="582"/>
      <c r="E11" s="573" t="s">
        <v>617</v>
      </c>
      <c r="F11" s="573"/>
      <c r="G11" s="573" t="s">
        <v>618</v>
      </c>
      <c r="H11" s="573"/>
      <c r="I11" s="573"/>
      <c r="J11" s="585" t="s">
        <v>619</v>
      </c>
      <c r="K11" s="586"/>
      <c r="L11" s="586"/>
      <c r="M11" s="586"/>
      <c r="N11" s="586"/>
      <c r="O11" s="587"/>
      <c r="P11" s="585" t="s">
        <v>620</v>
      </c>
      <c r="Q11" s="586"/>
      <c r="R11" s="586"/>
      <c r="S11" s="586"/>
      <c r="T11" s="586"/>
      <c r="U11" s="587"/>
      <c r="V11" s="585" t="s">
        <v>621</v>
      </c>
      <c r="W11" s="586"/>
      <c r="X11" s="586"/>
      <c r="Y11" s="586"/>
      <c r="Z11" s="586"/>
      <c r="AA11" s="587"/>
      <c r="AB11" s="585" t="s">
        <v>622</v>
      </c>
      <c r="AC11" s="586"/>
      <c r="AD11" s="586"/>
      <c r="AE11" s="586"/>
      <c r="AF11" s="586"/>
      <c r="AG11" s="587"/>
      <c r="AH11" s="585" t="s">
        <v>622</v>
      </c>
      <c r="AI11" s="586"/>
      <c r="AJ11" s="586"/>
      <c r="AK11" s="586"/>
      <c r="AL11" s="586"/>
      <c r="AM11" s="587"/>
      <c r="AN11" s="571" t="s">
        <v>622</v>
      </c>
      <c r="AO11" s="572"/>
      <c r="AP11" s="573" t="s">
        <v>622</v>
      </c>
      <c r="AQ11" s="573"/>
      <c r="AR11" s="573" t="s">
        <v>622</v>
      </c>
      <c r="AS11" s="573"/>
      <c r="AT11" s="401"/>
    </row>
    <row r="12" spans="1:53" s="396" customFormat="1" ht="24.95" customHeight="1">
      <c r="A12" s="390"/>
      <c r="B12" s="580"/>
      <c r="C12" s="583"/>
      <c r="D12" s="584"/>
      <c r="E12" s="402" t="s">
        <v>437</v>
      </c>
      <c r="F12" s="402" t="s">
        <v>438</v>
      </c>
      <c r="G12" s="403" t="s">
        <v>439</v>
      </c>
      <c r="H12" s="596" t="s">
        <v>440</v>
      </c>
      <c r="I12" s="596"/>
      <c r="J12" s="576" t="s">
        <v>441</v>
      </c>
      <c r="K12" s="577"/>
      <c r="L12" s="578"/>
      <c r="M12" s="576" t="s">
        <v>442</v>
      </c>
      <c r="N12" s="577"/>
      <c r="O12" s="578"/>
      <c r="P12" s="576" t="s">
        <v>441</v>
      </c>
      <c r="Q12" s="577"/>
      <c r="R12" s="578"/>
      <c r="S12" s="576" t="s">
        <v>442</v>
      </c>
      <c r="T12" s="577"/>
      <c r="U12" s="578"/>
      <c r="V12" s="576" t="s">
        <v>441</v>
      </c>
      <c r="W12" s="577"/>
      <c r="X12" s="578"/>
      <c r="Y12" s="576" t="s">
        <v>442</v>
      </c>
      <c r="Z12" s="577"/>
      <c r="AA12" s="578"/>
      <c r="AB12" s="576" t="s">
        <v>441</v>
      </c>
      <c r="AC12" s="577"/>
      <c r="AD12" s="578"/>
      <c r="AE12" s="576" t="s">
        <v>442</v>
      </c>
      <c r="AF12" s="577"/>
      <c r="AG12" s="578"/>
      <c r="AH12" s="576" t="s">
        <v>441</v>
      </c>
      <c r="AI12" s="577"/>
      <c r="AJ12" s="578"/>
      <c r="AK12" s="576" t="s">
        <v>442</v>
      </c>
      <c r="AL12" s="577"/>
      <c r="AM12" s="578"/>
      <c r="AN12" s="402" t="s">
        <v>437</v>
      </c>
      <c r="AO12" s="402" t="s">
        <v>438</v>
      </c>
      <c r="AP12" s="402" t="s">
        <v>437</v>
      </c>
      <c r="AQ12" s="402" t="s">
        <v>438</v>
      </c>
      <c r="AR12" s="402" t="s">
        <v>437</v>
      </c>
      <c r="AS12" s="402" t="s">
        <v>438</v>
      </c>
      <c r="AT12" s="401"/>
    </row>
    <row r="13" spans="1:53" s="396" customFormat="1" ht="18" customHeight="1">
      <c r="A13" s="390"/>
      <c r="B13" s="404" t="s">
        <v>443</v>
      </c>
      <c r="C13" s="571">
        <f>SUM(E13:AS13)</f>
        <v>0</v>
      </c>
      <c r="D13" s="572"/>
      <c r="E13" s="402">
        <f>COUNTIFS($B:$B,$E$11,$C:$C,"(A)常/専")</f>
        <v>0</v>
      </c>
      <c r="F13" s="402">
        <f>COUNTIFS($B:$B,$E$11,$C:$C,"(B)常/兼")</f>
        <v>0</v>
      </c>
      <c r="G13" s="402">
        <f>COUNTIFS($B:$B,$G$11,$C:$C,"(A)常/専")</f>
        <v>0</v>
      </c>
      <c r="H13" s="596">
        <f>COUNTIFS($B:$B,$G$11,$C:$C,"(B)常/兼")</f>
        <v>0</v>
      </c>
      <c r="I13" s="596"/>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02">
        <f>COUNTIFS($B:$B,$AN$11,$C:$C,"(A)常/専")</f>
        <v>0</v>
      </c>
      <c r="AO13" s="402">
        <f>COUNTIFS($B:$B,$AN$11,$C:$C,"(B)常/兼")</f>
        <v>0</v>
      </c>
      <c r="AP13" s="402">
        <f>COUNTIFS($B:$B,$AP$11,$C:$C,"(A)常/専")</f>
        <v>0</v>
      </c>
      <c r="AQ13" s="402">
        <f>COUNTIFS($B:$B,$AP$11,$C:$C,"(B)常/兼")</f>
        <v>0</v>
      </c>
      <c r="AR13" s="402">
        <f>COUNTIFS($B:$B,$AR$11,$C:$C,"(A)常/専")</f>
        <v>0</v>
      </c>
      <c r="AS13" s="402">
        <f>COUNTIFS($B:$B,$AR$11,$C:$C,"(B)常/兼")</f>
        <v>0</v>
      </c>
      <c r="AT13" s="401"/>
    </row>
    <row r="14" spans="1:53" s="396" customFormat="1" ht="18" customHeight="1">
      <c r="A14" s="390"/>
      <c r="B14" s="404" t="s">
        <v>444</v>
      </c>
      <c r="C14" s="571">
        <f>SUM(E14:AS14)</f>
        <v>0</v>
      </c>
      <c r="D14" s="572"/>
      <c r="E14" s="402">
        <f>COUNTIFS($B:$B,$E$11,$C:$C,"(C)非/専")</f>
        <v>0</v>
      </c>
      <c r="F14" s="402">
        <f>COUNTIFS($B:$B,$E$11,$C:$C,"(D)非/兼")</f>
        <v>0</v>
      </c>
      <c r="G14" s="402">
        <f>COUNTIFS($B:$B,$G$11,$C:$C,"(C)非/専")</f>
        <v>0</v>
      </c>
      <c r="H14" s="596">
        <f>COUNTIFS($B:$B,$G$11,$C:$C,"(D)非/兼")</f>
        <v>0</v>
      </c>
      <c r="I14" s="596"/>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02">
        <f>COUNTIFS($B:$B,$AN$11,$C:$C,"(C)非/専")</f>
        <v>0</v>
      </c>
      <c r="AO14" s="402">
        <f>COUNTIFS($B:$B,$AN$11,$C:$C,"(D)非/兼")</f>
        <v>0</v>
      </c>
      <c r="AP14" s="402">
        <f>COUNTIFS($B:$B,$AP$11,$C:$C,"(C)非/専")</f>
        <v>0</v>
      </c>
      <c r="AQ14" s="402">
        <f>COUNTIFS($B:$B,$AP$11,$C:$C,"(D)非/兼")</f>
        <v>0</v>
      </c>
      <c r="AR14" s="402">
        <f>COUNTIFS($B:$B,$AR$11,$C:$C,"(C)非/専")</f>
        <v>0</v>
      </c>
      <c r="AS14" s="402">
        <f>COUNTIFS($B:$B,$AR$11,$C:$C,"(D)非/兼")</f>
        <v>0</v>
      </c>
      <c r="AT14" s="401"/>
    </row>
    <row r="15" spans="1:53" s="396" customFormat="1" ht="18" customHeight="1">
      <c r="A15" s="390"/>
      <c r="B15" s="404" t="s">
        <v>445</v>
      </c>
      <c r="C15" s="571">
        <f>SUM(E15:AS15)-(SUMIFS($AR:$AR,$B:$B,"サービス管理責任者")+SUMIFS($AR:$AR,$B:$B,"医師")+SUMIFS($AR:$AR,$B:$B,"その他職員"))</f>
        <v>0</v>
      </c>
      <c r="D15" s="572"/>
      <c r="E15" s="585">
        <f>ROUND(SUMIF($B:$B,E11,$AR:$AR),1)</f>
        <v>0</v>
      </c>
      <c r="F15" s="587"/>
      <c r="G15" s="619">
        <f>ROUND(SUMIF($B:$B,G11,$AR:$AR),1)</f>
        <v>0</v>
      </c>
      <c r="H15" s="619"/>
      <c r="I15" s="619"/>
      <c r="J15" s="585">
        <f>ROUND(SUMIF($B:$B,J11,$AR:$AR),1)</f>
        <v>0</v>
      </c>
      <c r="K15" s="586"/>
      <c r="L15" s="586"/>
      <c r="M15" s="586"/>
      <c r="N15" s="586"/>
      <c r="O15" s="587"/>
      <c r="P15" s="585">
        <f>ROUND(SUMIF($B:$B,P11,$AR:$AR),1)</f>
        <v>0</v>
      </c>
      <c r="Q15" s="586"/>
      <c r="R15" s="586"/>
      <c r="S15" s="586"/>
      <c r="T15" s="586"/>
      <c r="U15" s="587"/>
      <c r="V15" s="585">
        <f>ROUND(SUMIF($B:$B,V11,$AR:$AR),1)</f>
        <v>0</v>
      </c>
      <c r="W15" s="586"/>
      <c r="X15" s="586"/>
      <c r="Y15" s="586"/>
      <c r="Z15" s="586"/>
      <c r="AA15" s="587"/>
      <c r="AB15" s="585">
        <f>ROUND(SUMIF($B:$B,AB11,$AR:$AR),1)</f>
        <v>0</v>
      </c>
      <c r="AC15" s="586"/>
      <c r="AD15" s="586"/>
      <c r="AE15" s="586"/>
      <c r="AF15" s="586"/>
      <c r="AG15" s="587"/>
      <c r="AH15" s="585">
        <f>ROUND(SUMIF($B:$B,AH11,$AR:$AR),1)</f>
        <v>0</v>
      </c>
      <c r="AI15" s="586"/>
      <c r="AJ15" s="586"/>
      <c r="AK15" s="586"/>
      <c r="AL15" s="586"/>
      <c r="AM15" s="587"/>
      <c r="AN15" s="585">
        <f>ROUND(SUMIF($B:$B,AN11,$AR:$AR),1)</f>
        <v>0</v>
      </c>
      <c r="AO15" s="587"/>
      <c r="AP15" s="585">
        <f>ROUND(SUMIF($B:$B,AP11,$AR:$AR),1)</f>
        <v>0</v>
      </c>
      <c r="AQ15" s="587"/>
      <c r="AR15" s="585">
        <f>SUMIF($B:$B,AR11,$AR:$AR)</f>
        <v>0</v>
      </c>
      <c r="AS15" s="587"/>
      <c r="AT15" s="401"/>
    </row>
    <row r="16" spans="1:53" s="396" customFormat="1" ht="18" customHeight="1">
      <c r="A16" s="390"/>
      <c r="B16" s="404" t="s">
        <v>446</v>
      </c>
      <c r="C16" s="616"/>
      <c r="D16" s="617"/>
      <c r="E16" s="611"/>
      <c r="F16" s="613"/>
      <c r="G16" s="618"/>
      <c r="H16" s="618"/>
      <c r="I16" s="618"/>
      <c r="J16" s="611"/>
      <c r="K16" s="612"/>
      <c r="L16" s="612"/>
      <c r="M16" s="612"/>
      <c r="N16" s="612"/>
      <c r="O16" s="613"/>
      <c r="P16" s="611"/>
      <c r="Q16" s="612"/>
      <c r="R16" s="612"/>
      <c r="S16" s="612"/>
      <c r="T16" s="612"/>
      <c r="U16" s="613"/>
      <c r="V16" s="611"/>
      <c r="W16" s="612"/>
      <c r="X16" s="612"/>
      <c r="Y16" s="612"/>
      <c r="Z16" s="612"/>
      <c r="AA16" s="613"/>
      <c r="AB16" s="611"/>
      <c r="AC16" s="612"/>
      <c r="AD16" s="612"/>
      <c r="AE16" s="612"/>
      <c r="AF16" s="612"/>
      <c r="AG16" s="613"/>
      <c r="AH16" s="611"/>
      <c r="AI16" s="612"/>
      <c r="AJ16" s="612"/>
      <c r="AK16" s="612"/>
      <c r="AL16" s="612"/>
      <c r="AM16" s="613"/>
      <c r="AN16" s="611"/>
      <c r="AO16" s="613"/>
      <c r="AP16" s="611"/>
      <c r="AQ16" s="613"/>
      <c r="AR16" s="611"/>
      <c r="AS16" s="613"/>
      <c r="AT16" s="401"/>
    </row>
    <row r="17" spans="1:51" s="396" customFormat="1" ht="7.5" customHeight="1">
      <c r="A17" s="390"/>
      <c r="B17" s="614" t="s">
        <v>447</v>
      </c>
      <c r="C17" s="614"/>
      <c r="D17" s="614"/>
      <c r="E17" s="614"/>
      <c r="F17" s="614"/>
      <c r="G17" s="614"/>
      <c r="H17" s="614"/>
      <c r="I17" s="405"/>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1"/>
    </row>
    <row r="18" spans="1:51" s="393" customFormat="1" ht="30" customHeight="1">
      <c r="A18" s="390"/>
      <c r="B18" s="615"/>
      <c r="C18" s="615"/>
      <c r="D18" s="615"/>
      <c r="E18" s="615"/>
      <c r="F18" s="615"/>
      <c r="G18" s="615"/>
      <c r="H18" s="615"/>
      <c r="I18" s="407" t="str">
        <f t="shared" ref="I18:AM18" si="1">IFERROR(IF(SUMIF($H:$H,"夜間　　",I:I)&gt;0,"🌙"&amp;CHAR(10)&amp;COUNTIFS($H:$H,"夜間　　",I:I,"&gt;0"),""),"")</f>
        <v/>
      </c>
      <c r="J18" s="407" t="str">
        <f t="shared" si="1"/>
        <v/>
      </c>
      <c r="K18" s="407" t="str">
        <f t="shared" si="1"/>
        <v/>
      </c>
      <c r="L18" s="407" t="str">
        <f t="shared" si="1"/>
        <v/>
      </c>
      <c r="M18" s="407" t="str">
        <f t="shared" si="1"/>
        <v/>
      </c>
      <c r="N18" s="407" t="str">
        <f t="shared" si="1"/>
        <v/>
      </c>
      <c r="O18" s="407" t="str">
        <f t="shared" si="1"/>
        <v/>
      </c>
      <c r="P18" s="407" t="str">
        <f t="shared" si="1"/>
        <v/>
      </c>
      <c r="Q18" s="407" t="str">
        <f t="shared" si="1"/>
        <v/>
      </c>
      <c r="R18" s="407" t="str">
        <f t="shared" si="1"/>
        <v/>
      </c>
      <c r="S18" s="407" t="str">
        <f t="shared" si="1"/>
        <v/>
      </c>
      <c r="T18" s="407" t="str">
        <f t="shared" si="1"/>
        <v/>
      </c>
      <c r="U18" s="407" t="str">
        <f t="shared" si="1"/>
        <v/>
      </c>
      <c r="V18" s="407" t="str">
        <f t="shared" si="1"/>
        <v/>
      </c>
      <c r="W18" s="407" t="str">
        <f t="shared" si="1"/>
        <v/>
      </c>
      <c r="X18" s="407" t="str">
        <f t="shared" si="1"/>
        <v/>
      </c>
      <c r="Y18" s="407" t="str">
        <f t="shared" si="1"/>
        <v/>
      </c>
      <c r="Z18" s="407" t="str">
        <f t="shared" si="1"/>
        <v/>
      </c>
      <c r="AA18" s="407" t="str">
        <f t="shared" si="1"/>
        <v/>
      </c>
      <c r="AB18" s="407" t="str">
        <f t="shared" si="1"/>
        <v/>
      </c>
      <c r="AC18" s="407" t="str">
        <f t="shared" si="1"/>
        <v/>
      </c>
      <c r="AD18" s="407" t="str">
        <f t="shared" si="1"/>
        <v/>
      </c>
      <c r="AE18" s="407" t="str">
        <f t="shared" si="1"/>
        <v/>
      </c>
      <c r="AF18" s="407" t="str">
        <f t="shared" si="1"/>
        <v/>
      </c>
      <c r="AG18" s="407" t="str">
        <f t="shared" si="1"/>
        <v/>
      </c>
      <c r="AH18" s="407" t="str">
        <f t="shared" si="1"/>
        <v/>
      </c>
      <c r="AI18" s="407" t="str">
        <f t="shared" si="1"/>
        <v/>
      </c>
      <c r="AJ18" s="407" t="str">
        <f t="shared" si="1"/>
        <v/>
      </c>
      <c r="AK18" s="407" t="str">
        <f t="shared" si="1"/>
        <v/>
      </c>
      <c r="AL18" s="407" t="str">
        <f t="shared" si="1"/>
        <v/>
      </c>
      <c r="AM18" s="407" t="str">
        <f t="shared" si="1"/>
        <v/>
      </c>
      <c r="AN18" s="389" t="s">
        <v>448</v>
      </c>
      <c r="AO18" s="395"/>
      <c r="AP18" s="390"/>
      <c r="AQ18" s="390"/>
      <c r="AR18" s="395"/>
      <c r="AS18" s="395"/>
      <c r="AT18" s="394"/>
    </row>
    <row r="19" spans="1:51" s="393" customFormat="1" ht="15" customHeight="1">
      <c r="A19" s="660" t="s">
        <v>22</v>
      </c>
      <c r="B19" s="573" t="s">
        <v>449</v>
      </c>
      <c r="C19" s="597" t="s">
        <v>450</v>
      </c>
      <c r="D19" s="598"/>
      <c r="E19" s="573" t="s">
        <v>451</v>
      </c>
      <c r="F19" s="581" t="s">
        <v>452</v>
      </c>
      <c r="G19" s="603"/>
      <c r="H19" s="582"/>
      <c r="I19" s="608" t="s">
        <v>453</v>
      </c>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10"/>
      <c r="AN19" s="651" t="s">
        <v>454</v>
      </c>
      <c r="AO19" s="652" t="s">
        <v>455</v>
      </c>
      <c r="AP19" s="653" t="s">
        <v>456</v>
      </c>
      <c r="AQ19" s="654"/>
      <c r="AR19" s="652" t="s">
        <v>457</v>
      </c>
      <c r="AS19" s="652"/>
      <c r="AT19" s="394"/>
    </row>
    <row r="20" spans="1:51" s="393" customFormat="1" ht="15" customHeight="1">
      <c r="A20" s="660"/>
      <c r="B20" s="573"/>
      <c r="C20" s="599"/>
      <c r="D20" s="600"/>
      <c r="E20" s="573"/>
      <c r="F20" s="604"/>
      <c r="G20" s="605"/>
      <c r="H20" s="606"/>
      <c r="I20" s="571" t="s">
        <v>458</v>
      </c>
      <c r="J20" s="659"/>
      <c r="K20" s="659"/>
      <c r="L20" s="659"/>
      <c r="M20" s="659"/>
      <c r="N20" s="659"/>
      <c r="O20" s="572"/>
      <c r="P20" s="573" t="s">
        <v>459</v>
      </c>
      <c r="Q20" s="573"/>
      <c r="R20" s="573"/>
      <c r="S20" s="573"/>
      <c r="T20" s="573"/>
      <c r="U20" s="573"/>
      <c r="V20" s="573"/>
      <c r="W20" s="573" t="s">
        <v>460</v>
      </c>
      <c r="X20" s="573"/>
      <c r="Y20" s="573"/>
      <c r="Z20" s="573"/>
      <c r="AA20" s="573"/>
      <c r="AB20" s="573"/>
      <c r="AC20" s="573"/>
      <c r="AD20" s="573" t="s">
        <v>461</v>
      </c>
      <c r="AE20" s="573"/>
      <c r="AF20" s="573"/>
      <c r="AG20" s="573"/>
      <c r="AH20" s="573"/>
      <c r="AI20" s="573"/>
      <c r="AJ20" s="573"/>
      <c r="AK20" s="573" t="str">
        <f>IF(AN3="暦月","第５週","")</f>
        <v>第５週</v>
      </c>
      <c r="AL20" s="573"/>
      <c r="AM20" s="573"/>
      <c r="AN20" s="651"/>
      <c r="AO20" s="652"/>
      <c r="AP20" s="655"/>
      <c r="AQ20" s="656"/>
      <c r="AR20" s="652"/>
      <c r="AS20" s="652"/>
      <c r="AT20" s="394"/>
    </row>
    <row r="21" spans="1:51" s="393" customFormat="1" ht="15" customHeight="1">
      <c r="A21" s="660"/>
      <c r="B21" s="573"/>
      <c r="C21" s="599"/>
      <c r="D21" s="600"/>
      <c r="E21" s="573"/>
      <c r="F21" s="604"/>
      <c r="G21" s="605"/>
      <c r="H21" s="606"/>
      <c r="I21" s="408">
        <f>DATE($P$2,$V$2,1)</f>
        <v>45505</v>
      </c>
      <c r="J21" s="408">
        <f>DATE($P$2,$V$2,2)</f>
        <v>45506</v>
      </c>
      <c r="K21" s="408">
        <f>DATE($P$2,$V$2,3)</f>
        <v>45507</v>
      </c>
      <c r="L21" s="408">
        <f>DATE($P$2,$V$2,4)</f>
        <v>45508</v>
      </c>
      <c r="M21" s="408">
        <f>DATE($P$2,$V$2,5)</f>
        <v>45509</v>
      </c>
      <c r="N21" s="408">
        <f>DATE($P$2,$V$2,6)</f>
        <v>45510</v>
      </c>
      <c r="O21" s="408">
        <f>DATE($P$2,$V$2,7)</f>
        <v>45511</v>
      </c>
      <c r="P21" s="408">
        <f>DATE($P$2,$V$2,8)</f>
        <v>45512</v>
      </c>
      <c r="Q21" s="408">
        <f>DATE($P$2,$V$2,9)</f>
        <v>45513</v>
      </c>
      <c r="R21" s="408">
        <f>DATE($P$2,$V$2,10)</f>
        <v>45514</v>
      </c>
      <c r="S21" s="408">
        <f>DATE($P$2,$V$2,11)</f>
        <v>45515</v>
      </c>
      <c r="T21" s="408">
        <f>DATE($P$2,$V$2,12)</f>
        <v>45516</v>
      </c>
      <c r="U21" s="408">
        <f>DATE($P$2,$V$2,13)</f>
        <v>45517</v>
      </c>
      <c r="V21" s="408">
        <f>DATE($P$2,$V$2,14)</f>
        <v>45518</v>
      </c>
      <c r="W21" s="408">
        <f>DATE($P$2,$V$2,15)</f>
        <v>45519</v>
      </c>
      <c r="X21" s="408">
        <f>DATE($P$2,$V$2,16)</f>
        <v>45520</v>
      </c>
      <c r="Y21" s="408">
        <f>DATE($P$2,$V$2,17)</f>
        <v>45521</v>
      </c>
      <c r="Z21" s="408">
        <f>DATE($P$2,$V$2,18)</f>
        <v>45522</v>
      </c>
      <c r="AA21" s="408">
        <f>DATE($P$2,$V$2,19)</f>
        <v>45523</v>
      </c>
      <c r="AB21" s="408">
        <f>DATE($P$2,$V$2,20)</f>
        <v>45524</v>
      </c>
      <c r="AC21" s="408">
        <f>DATE($P$2,$V$2,21)</f>
        <v>45525</v>
      </c>
      <c r="AD21" s="408">
        <f>DATE($P$2,$V$2,22)</f>
        <v>45526</v>
      </c>
      <c r="AE21" s="408">
        <f>DATE($P$2,$V$2,23)</f>
        <v>45527</v>
      </c>
      <c r="AF21" s="408">
        <f>DATE($P$2,$V$2,24)</f>
        <v>45528</v>
      </c>
      <c r="AG21" s="408">
        <f>DATE($P$2,$V$2,25)</f>
        <v>45529</v>
      </c>
      <c r="AH21" s="408">
        <f>DATE($P$2,$V$2,26)</f>
        <v>45530</v>
      </c>
      <c r="AI21" s="408">
        <f>DATE($P$2,$V$2,27)</f>
        <v>45531</v>
      </c>
      <c r="AJ21" s="408">
        <f>DATE($P$2,$V$2,28)</f>
        <v>45532</v>
      </c>
      <c r="AK21" s="408">
        <f>IF(AN3="暦月",IF(DAY(EOMONTH(I21,0))&lt;29,"",DATE($P$2,$V$2,29)),"")</f>
        <v>45533</v>
      </c>
      <c r="AL21" s="408">
        <f>IF(AN3="暦月",IF(DAY(EOMONTH(I21,0))&lt;30,"",DATE($P$2,$V$2,30)),"")</f>
        <v>45534</v>
      </c>
      <c r="AM21" s="408">
        <f>IF(AN3="暦月",IF(DAY(EOMONTH(I21,0))&lt;31,"",DATE($P$2,$V$2,31)),"")</f>
        <v>45535</v>
      </c>
      <c r="AN21" s="651"/>
      <c r="AO21" s="652"/>
      <c r="AP21" s="655"/>
      <c r="AQ21" s="656"/>
      <c r="AR21" s="652"/>
      <c r="AS21" s="652"/>
      <c r="AT21" s="394"/>
    </row>
    <row r="22" spans="1:51" s="393" customFormat="1" ht="15" customHeight="1">
      <c r="A22" s="660"/>
      <c r="B22" s="573"/>
      <c r="C22" s="601"/>
      <c r="D22" s="602"/>
      <c r="E22" s="573"/>
      <c r="F22" s="583"/>
      <c r="G22" s="607"/>
      <c r="H22" s="584"/>
      <c r="I22" s="409">
        <f>DATE($P$2,$V$2,1)</f>
        <v>45505</v>
      </c>
      <c r="J22" s="409">
        <f>DATE($P$2,$V$2,2)</f>
        <v>45506</v>
      </c>
      <c r="K22" s="409">
        <f>DATE($P$2,$V$2,3)</f>
        <v>45507</v>
      </c>
      <c r="L22" s="409">
        <f>DATE($P$2,$V$2,4)</f>
        <v>45508</v>
      </c>
      <c r="M22" s="409">
        <f>DATE($P$2,$V$2,5)</f>
        <v>45509</v>
      </c>
      <c r="N22" s="409">
        <f>DATE($P$2,$V$2,6)</f>
        <v>45510</v>
      </c>
      <c r="O22" s="409">
        <f>DATE($P$2,$V$2,7)</f>
        <v>45511</v>
      </c>
      <c r="P22" s="409">
        <f>DATE($P$2,$V$2,8)</f>
        <v>45512</v>
      </c>
      <c r="Q22" s="409">
        <f>DATE($P$2,$V$2,9)</f>
        <v>45513</v>
      </c>
      <c r="R22" s="409">
        <f>DATE($P$2,$V$2,10)</f>
        <v>45514</v>
      </c>
      <c r="S22" s="409">
        <f>DATE($P$2,$V$2,11)</f>
        <v>45515</v>
      </c>
      <c r="T22" s="409">
        <f>DATE($P$2,$V$2,12)</f>
        <v>45516</v>
      </c>
      <c r="U22" s="409">
        <f>DATE($P$2,$V$2,13)</f>
        <v>45517</v>
      </c>
      <c r="V22" s="409">
        <f>DATE($P$2,$V$2,14)</f>
        <v>45518</v>
      </c>
      <c r="W22" s="409">
        <f>DATE($P$2,$V$2,15)</f>
        <v>45519</v>
      </c>
      <c r="X22" s="409">
        <f>DATE($P$2,$V$2,16)</f>
        <v>45520</v>
      </c>
      <c r="Y22" s="409">
        <f>DATE($P$2,$V$2,17)</f>
        <v>45521</v>
      </c>
      <c r="Z22" s="409">
        <f>DATE($P$2,$V$2,18)</f>
        <v>45522</v>
      </c>
      <c r="AA22" s="409">
        <f>DATE($P$2,$V$2,19)</f>
        <v>45523</v>
      </c>
      <c r="AB22" s="409">
        <f>DATE($P$2,$V$2,20)</f>
        <v>45524</v>
      </c>
      <c r="AC22" s="409">
        <f>DATE($P$2,$V$2,21)</f>
        <v>45525</v>
      </c>
      <c r="AD22" s="409">
        <f>DATE($P$2,$V$2,22)</f>
        <v>45526</v>
      </c>
      <c r="AE22" s="409">
        <f>DATE($P$2,$V$2,23)</f>
        <v>45527</v>
      </c>
      <c r="AF22" s="409">
        <f>DATE($P$2,$V$2,24)</f>
        <v>45528</v>
      </c>
      <c r="AG22" s="409">
        <f>DATE($P$2,$V$2,25)</f>
        <v>45529</v>
      </c>
      <c r="AH22" s="409">
        <f>DATE($P$2,$V$2,26)</f>
        <v>45530</v>
      </c>
      <c r="AI22" s="409">
        <f>DATE($P$2,$V$2,27)</f>
        <v>45531</v>
      </c>
      <c r="AJ22" s="409">
        <f>DATE($P$2,$V$2,28)</f>
        <v>45532</v>
      </c>
      <c r="AK22" s="409">
        <f>IF(AN3="暦月",IF(DAY(EOMONTH(I22,0))&lt;29,"",DATE($P$2,$V$2,29)),"")</f>
        <v>45533</v>
      </c>
      <c r="AL22" s="409">
        <f>IF(AN3="暦月",IF(DAY(EOMONTH(I22,0))&lt;30,"",DATE($P$2,$V$2,30)),"")</f>
        <v>45534</v>
      </c>
      <c r="AM22" s="409">
        <f>IF(AN3="暦月",IF(DAY(EOMONTH(I22,0))&lt;31,"",DATE($P$2,$V$2,31)),"")</f>
        <v>45535</v>
      </c>
      <c r="AN22" s="651"/>
      <c r="AO22" s="652"/>
      <c r="AP22" s="657"/>
      <c r="AQ22" s="658"/>
      <c r="AR22" s="652"/>
      <c r="AS22" s="652"/>
      <c r="AT22" s="394"/>
      <c r="AU22" s="571" t="s">
        <v>445</v>
      </c>
      <c r="AV22" s="572"/>
      <c r="AX22" s="571" t="s">
        <v>462</v>
      </c>
      <c r="AY22" s="572"/>
    </row>
    <row r="23" spans="1:51" s="393" customFormat="1" ht="12" customHeight="1">
      <c r="A23" s="624">
        <v>1</v>
      </c>
      <c r="B23" s="627" t="s">
        <v>517</v>
      </c>
      <c r="C23" s="630"/>
      <c r="D23" s="633" t="s">
        <v>463</v>
      </c>
      <c r="E23" s="410"/>
      <c r="F23" s="636"/>
      <c r="G23" s="637"/>
      <c r="H23" s="411" t="s">
        <v>464</v>
      </c>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c r="AF23" s="412"/>
      <c r="AG23" s="412"/>
      <c r="AH23" s="412"/>
      <c r="AI23" s="412"/>
      <c r="AJ23" s="412"/>
      <c r="AK23" s="412"/>
      <c r="AL23" s="412"/>
      <c r="AM23" s="412"/>
      <c r="AN23" s="642">
        <f>IF(LEFT($AN$1,6)="共同生活援助",SUM(I24:AM24),SUM(I24:AM25))</f>
        <v>0</v>
      </c>
      <c r="AO23" s="620">
        <f>IF($AN$3="４週",AN23/4,AN23/(DAY(EOMONTH($I$21,0))/7))</f>
        <v>0</v>
      </c>
      <c r="AP23" s="645"/>
      <c r="AQ23" s="646"/>
      <c r="AR23" s="620" t="str">
        <f>IF($AN$3="４週",AU24,AV24)</f>
        <v/>
      </c>
      <c r="AS23" s="620"/>
      <c r="AT23" s="623"/>
      <c r="AU23" s="413" t="s">
        <v>465</v>
      </c>
      <c r="AV23" s="413" t="s">
        <v>466</v>
      </c>
      <c r="AX23" s="413" t="s">
        <v>467</v>
      </c>
      <c r="AY23" s="413" t="s">
        <v>468</v>
      </c>
    </row>
    <row r="24" spans="1:51" s="393" customFormat="1" ht="12" customHeight="1">
      <c r="A24" s="625"/>
      <c r="B24" s="628"/>
      <c r="C24" s="631"/>
      <c r="D24" s="634"/>
      <c r="E24" s="414"/>
      <c r="F24" s="638"/>
      <c r="G24" s="639"/>
      <c r="H24" s="415" t="s">
        <v>469</v>
      </c>
      <c r="I24" s="416" t="str">
        <f>IFERROR(VLOOKUP(I23,'P1'!$B:$AP,41,FALSE),"")</f>
        <v/>
      </c>
      <c r="J24" s="416" t="str">
        <f>IFERROR(VLOOKUP(J23,'P1'!$B:$AP,41,FALSE),"")</f>
        <v/>
      </c>
      <c r="K24" s="416" t="str">
        <f>IFERROR(VLOOKUP(K23,'P1'!$B:$AP,41,FALSE),"")</f>
        <v/>
      </c>
      <c r="L24" s="416" t="str">
        <f>IFERROR(VLOOKUP(L23,'P1'!$B:$AP,41,FALSE),"")</f>
        <v/>
      </c>
      <c r="M24" s="416" t="str">
        <f>IFERROR(VLOOKUP(M23,'P1'!$B:$AP,41,FALSE),"")</f>
        <v/>
      </c>
      <c r="N24" s="416" t="str">
        <f>IFERROR(VLOOKUP(N23,'P1'!$B:$AP,41,FALSE),"")</f>
        <v/>
      </c>
      <c r="O24" s="416" t="str">
        <f>IFERROR(VLOOKUP(O23,'P1'!$B:$AP,41,FALSE),"")</f>
        <v/>
      </c>
      <c r="P24" s="416" t="str">
        <f>IFERROR(VLOOKUP(P23,'P1'!$B:$AP,41,FALSE),"")</f>
        <v/>
      </c>
      <c r="Q24" s="416" t="str">
        <f>IFERROR(VLOOKUP(Q23,'P1'!$B:$AP,41,FALSE),"")</f>
        <v/>
      </c>
      <c r="R24" s="416" t="str">
        <f>IFERROR(VLOOKUP(R23,'P1'!$B:$AP,41,FALSE),"")</f>
        <v/>
      </c>
      <c r="S24" s="416" t="str">
        <f>IFERROR(VLOOKUP(S23,'P1'!$B:$AP,41,FALSE),"")</f>
        <v/>
      </c>
      <c r="T24" s="416" t="str">
        <f>IFERROR(VLOOKUP(T23,'P1'!$B:$AP,41,FALSE),"")</f>
        <v/>
      </c>
      <c r="U24" s="416" t="str">
        <f>IFERROR(VLOOKUP(U23,'P1'!$B:$AP,41,FALSE),"")</f>
        <v/>
      </c>
      <c r="V24" s="416" t="str">
        <f>IFERROR(VLOOKUP(V23,'P1'!$B:$AP,41,FALSE),"")</f>
        <v/>
      </c>
      <c r="W24" s="416" t="str">
        <f>IFERROR(VLOOKUP(W23,'P1'!$B:$AP,41,FALSE),"")</f>
        <v/>
      </c>
      <c r="X24" s="416" t="str">
        <f>IFERROR(VLOOKUP(X23,'P1'!$B:$AP,41,FALSE),"")</f>
        <v/>
      </c>
      <c r="Y24" s="416" t="str">
        <f>IFERROR(VLOOKUP(Y23,'P1'!$B:$AP,41,FALSE),"")</f>
        <v/>
      </c>
      <c r="Z24" s="416" t="str">
        <f>IFERROR(VLOOKUP(Z23,'P1'!$B:$AP,41,FALSE),"")</f>
        <v/>
      </c>
      <c r="AA24" s="416" t="str">
        <f>IFERROR(VLOOKUP(AA23,'P1'!$B:$AP,41,FALSE),"")</f>
        <v/>
      </c>
      <c r="AB24" s="416" t="str">
        <f>IFERROR(VLOOKUP(AB23,'P1'!$B:$AP,41,FALSE),"")</f>
        <v/>
      </c>
      <c r="AC24" s="416" t="str">
        <f>IFERROR(VLOOKUP(AC23,'P1'!$B:$AP,41,FALSE),"")</f>
        <v/>
      </c>
      <c r="AD24" s="416" t="str">
        <f>IFERROR(VLOOKUP(AD23,'P1'!$B:$AP,41,FALSE),"")</f>
        <v/>
      </c>
      <c r="AE24" s="416" t="str">
        <f>IFERROR(VLOOKUP(AE23,'P1'!$B:$AP,41,FALSE),"")</f>
        <v/>
      </c>
      <c r="AF24" s="416" t="str">
        <f>IFERROR(VLOOKUP(AF23,'P1'!$B:$AP,41,FALSE),"")</f>
        <v/>
      </c>
      <c r="AG24" s="416" t="str">
        <f>IFERROR(VLOOKUP(AG23,'P1'!$B:$AP,41,FALSE),"")</f>
        <v/>
      </c>
      <c r="AH24" s="416" t="str">
        <f>IFERROR(VLOOKUP(AH23,'P1'!$B:$AP,41,FALSE),"")</f>
        <v/>
      </c>
      <c r="AI24" s="416" t="str">
        <f>IFERROR(VLOOKUP(AI23,'P1'!$B:$AP,41,FALSE),"")</f>
        <v/>
      </c>
      <c r="AJ24" s="416" t="str">
        <f>IFERROR(VLOOKUP(AJ23,'P1'!$B:$AP,41,FALSE),"")</f>
        <v/>
      </c>
      <c r="AK24" s="416" t="str">
        <f>IFERROR(VLOOKUP(AK23,'P1'!$B:$AP,41,FALSE),"")</f>
        <v/>
      </c>
      <c r="AL24" s="416" t="str">
        <f>IFERROR(VLOOKUP(AL23,'P1'!$B:$AP,41,FALSE),"")</f>
        <v/>
      </c>
      <c r="AM24" s="416" t="str">
        <f>IFERROR(VLOOKUP(AM23,'P1'!$B:$AP,41,FALSE),"")</f>
        <v/>
      </c>
      <c r="AN24" s="643"/>
      <c r="AO24" s="621"/>
      <c r="AP24" s="647"/>
      <c r="AQ24" s="648"/>
      <c r="AR24" s="621"/>
      <c r="AS24" s="621"/>
      <c r="AT24" s="623"/>
      <c r="AU24" s="417" t="str">
        <f>IFERROR(IF($D23="□",($AO23/$AK$6),($AO23/$AK$8)),"")</f>
        <v/>
      </c>
      <c r="AV24" s="417" t="str">
        <f>IFERROR(IF($D23="□",($AN23/$AO$6),($AN23/$AO$8)),"")</f>
        <v/>
      </c>
      <c r="AX24" s="417" t="s">
        <v>623</v>
      </c>
      <c r="AY24" s="417" t="s">
        <v>623</v>
      </c>
    </row>
    <row r="25" spans="1:51" s="393" customFormat="1" ht="12" customHeight="1">
      <c r="A25" s="626"/>
      <c r="B25" s="629"/>
      <c r="C25" s="632"/>
      <c r="D25" s="635"/>
      <c r="E25" s="414"/>
      <c r="F25" s="640"/>
      <c r="G25" s="641"/>
      <c r="H25" s="418" t="s">
        <v>470</v>
      </c>
      <c r="I25" s="419" t="str">
        <f>IFERROR(VLOOKUP(I23,'P1'!$B:$AP,31,FALSE),"")</f>
        <v/>
      </c>
      <c r="J25" s="419" t="str">
        <f>IFERROR(VLOOKUP(J23,'P1'!$B:$AP,31,FALSE),"")</f>
        <v/>
      </c>
      <c r="K25" s="419" t="str">
        <f>IFERROR(VLOOKUP(K23,'P1'!$B:$AP,31,FALSE),"")</f>
        <v/>
      </c>
      <c r="L25" s="419" t="str">
        <f>IFERROR(VLOOKUP(L23,'P1'!$B:$AP,31,FALSE),"")</f>
        <v/>
      </c>
      <c r="M25" s="419" t="str">
        <f>IFERROR(VLOOKUP(M23,'P1'!$B:$AP,31,FALSE),"")</f>
        <v/>
      </c>
      <c r="N25" s="419" t="str">
        <f>IFERROR(VLOOKUP(N23,'P1'!$B:$AP,31,FALSE),"")</f>
        <v/>
      </c>
      <c r="O25" s="419" t="str">
        <f>IFERROR(VLOOKUP(O23,'P1'!$B:$AP,31,FALSE),"")</f>
        <v/>
      </c>
      <c r="P25" s="419" t="str">
        <f>IFERROR(VLOOKUP(P23,'P1'!$B:$AP,31,FALSE),"")</f>
        <v/>
      </c>
      <c r="Q25" s="419" t="str">
        <f>IFERROR(VLOOKUP(Q23,'P1'!$B:$AP,31,FALSE),"")</f>
        <v/>
      </c>
      <c r="R25" s="419" t="str">
        <f>IFERROR(VLOOKUP(R23,'P1'!$B:$AP,31,FALSE),"")</f>
        <v/>
      </c>
      <c r="S25" s="419" t="str">
        <f>IFERROR(VLOOKUP(S23,'P1'!$B:$AP,31,FALSE),"")</f>
        <v/>
      </c>
      <c r="T25" s="419" t="str">
        <f>IFERROR(VLOOKUP(T23,'P1'!$B:$AP,31,FALSE),"")</f>
        <v/>
      </c>
      <c r="U25" s="419" t="str">
        <f>IFERROR(VLOOKUP(U23,'P1'!$B:$AP,31,FALSE),"")</f>
        <v/>
      </c>
      <c r="V25" s="419" t="str">
        <f>IFERROR(VLOOKUP(V23,'P1'!$B:$AP,31,FALSE),"")</f>
        <v/>
      </c>
      <c r="W25" s="419" t="str">
        <f>IFERROR(VLOOKUP(W23,'P1'!$B:$AP,31,FALSE),"")</f>
        <v/>
      </c>
      <c r="X25" s="419" t="str">
        <f>IFERROR(VLOOKUP(X23,'P1'!$B:$AP,31,FALSE),"")</f>
        <v/>
      </c>
      <c r="Y25" s="419" t="str">
        <f>IFERROR(VLOOKUP(Y23,'P1'!$B:$AP,31,FALSE),"")</f>
        <v/>
      </c>
      <c r="Z25" s="419" t="str">
        <f>IFERROR(VLOOKUP(Z23,'P1'!$B:$AP,31,FALSE),"")</f>
        <v/>
      </c>
      <c r="AA25" s="419" t="str">
        <f>IFERROR(VLOOKUP(AA23,'P1'!$B:$AP,31,FALSE),"")</f>
        <v/>
      </c>
      <c r="AB25" s="419" t="str">
        <f>IFERROR(VLOOKUP(AB23,'P1'!$B:$AP,31,FALSE),"")</f>
        <v/>
      </c>
      <c r="AC25" s="419" t="str">
        <f>IFERROR(VLOOKUP(AC23,'P1'!$B:$AP,31,FALSE),"")</f>
        <v/>
      </c>
      <c r="AD25" s="419" t="str">
        <f>IFERROR(VLOOKUP(AD23,'P1'!$B:$AP,31,FALSE),"")</f>
        <v/>
      </c>
      <c r="AE25" s="419" t="str">
        <f>IFERROR(VLOOKUP(AE23,'P1'!$B:$AP,31,FALSE),"")</f>
        <v/>
      </c>
      <c r="AF25" s="419" t="str">
        <f>IFERROR(VLOOKUP(AF23,'P1'!$B:$AP,31,FALSE),"")</f>
        <v/>
      </c>
      <c r="AG25" s="419" t="str">
        <f>IFERROR(VLOOKUP(AG23,'P1'!$B:$AP,31,FALSE),"")</f>
        <v/>
      </c>
      <c r="AH25" s="419" t="str">
        <f>IFERROR(VLOOKUP(AH23,'P1'!$B:$AP,31,FALSE),"")</f>
        <v/>
      </c>
      <c r="AI25" s="419" t="str">
        <f>IFERROR(VLOOKUP(AI23,'P1'!$B:$AP,31,FALSE),"")</f>
        <v/>
      </c>
      <c r="AJ25" s="419" t="str">
        <f>IFERROR(VLOOKUP(AJ23,'P1'!$B:$AP,31,FALSE),"")</f>
        <v/>
      </c>
      <c r="AK25" s="419" t="str">
        <f>IFERROR(VLOOKUP(AK23,'P1'!$B:$AP,31,FALSE),"")</f>
        <v/>
      </c>
      <c r="AL25" s="419" t="str">
        <f>IFERROR(VLOOKUP(AL23,'P1'!$B:$AP,31,FALSE),"")</f>
        <v/>
      </c>
      <c r="AM25" s="419" t="str">
        <f>IFERROR(VLOOKUP(AM23,'P1'!$B:$AP,31,FALSE),"")</f>
        <v/>
      </c>
      <c r="AN25" s="644"/>
      <c r="AO25" s="622"/>
      <c r="AP25" s="649"/>
      <c r="AQ25" s="650"/>
      <c r="AR25" s="622"/>
      <c r="AS25" s="622"/>
      <c r="AT25" s="623"/>
      <c r="AU25" s="420"/>
      <c r="AV25" s="420"/>
      <c r="AX25" s="420"/>
      <c r="AY25" s="420"/>
    </row>
    <row r="26" spans="1:51" s="393" customFormat="1" ht="12" customHeight="1">
      <c r="A26" s="624">
        <v>2</v>
      </c>
      <c r="B26" s="627" t="s">
        <v>523</v>
      </c>
      <c r="C26" s="630"/>
      <c r="D26" s="633" t="s">
        <v>463</v>
      </c>
      <c r="E26" s="410"/>
      <c r="F26" s="636"/>
      <c r="G26" s="637"/>
      <c r="H26" s="411" t="s">
        <v>464</v>
      </c>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642">
        <f t="shared" ref="AN26" si="2">IF(LEFT($AN$1,6)="共同生活援助",SUM(I27:AM27),SUM(I27:AM28))</f>
        <v>0</v>
      </c>
      <c r="AO26" s="620">
        <f>IF($AN$3="４週",AN26/4,AN26/(DAY(EOMONTH($I$21,0))/7))</f>
        <v>0</v>
      </c>
      <c r="AP26" s="645"/>
      <c r="AQ26" s="646"/>
      <c r="AR26" s="620" t="str">
        <f>IF($AN$3="４週",AU27,AV27)</f>
        <v/>
      </c>
      <c r="AS26" s="620"/>
      <c r="AT26" s="623"/>
      <c r="AU26" s="413" t="s">
        <v>465</v>
      </c>
      <c r="AV26" s="413" t="s">
        <v>466</v>
      </c>
      <c r="AX26" s="413" t="s">
        <v>467</v>
      </c>
      <c r="AY26" s="413" t="s">
        <v>468</v>
      </c>
    </row>
    <row r="27" spans="1:51" s="393" customFormat="1" ht="12" customHeight="1">
      <c r="A27" s="625"/>
      <c r="B27" s="628"/>
      <c r="C27" s="631"/>
      <c r="D27" s="634"/>
      <c r="E27" s="414"/>
      <c r="F27" s="638"/>
      <c r="G27" s="639"/>
      <c r="H27" s="415" t="s">
        <v>469</v>
      </c>
      <c r="I27" s="419" t="str">
        <f>IFERROR(VLOOKUP(I26,'P1'!$B:$AP,41,FALSE),"")</f>
        <v/>
      </c>
      <c r="J27" s="419" t="str">
        <f>IFERROR(VLOOKUP(J26,'P1'!$B:$AP,41,FALSE),"")</f>
        <v/>
      </c>
      <c r="K27" s="419" t="str">
        <f>IFERROR(VLOOKUP(K26,'P1'!$B:$AP,41,FALSE),"")</f>
        <v/>
      </c>
      <c r="L27" s="419" t="str">
        <f>IFERROR(VLOOKUP(L26,'P1'!$B:$AP,41,FALSE),"")</f>
        <v/>
      </c>
      <c r="M27" s="419" t="str">
        <f>IFERROR(VLOOKUP(M26,'P1'!$B:$AP,41,FALSE),"")</f>
        <v/>
      </c>
      <c r="N27" s="419" t="str">
        <f>IFERROR(VLOOKUP(N26,'P1'!$B:$AP,41,FALSE),"")</f>
        <v/>
      </c>
      <c r="O27" s="419" t="str">
        <f>IFERROR(VLOOKUP(O26,'P1'!$B:$AP,41,FALSE),"")</f>
        <v/>
      </c>
      <c r="P27" s="419" t="str">
        <f>IFERROR(VLOOKUP(P26,'P1'!$B:$AP,41,FALSE),"")</f>
        <v/>
      </c>
      <c r="Q27" s="419" t="str">
        <f>IFERROR(VLOOKUP(Q26,'P1'!$B:$AP,41,FALSE),"")</f>
        <v/>
      </c>
      <c r="R27" s="419" t="str">
        <f>IFERROR(VLOOKUP(R26,'P1'!$B:$AP,41,FALSE),"")</f>
        <v/>
      </c>
      <c r="S27" s="419" t="str">
        <f>IFERROR(VLOOKUP(S26,'P1'!$B:$AP,41,FALSE),"")</f>
        <v/>
      </c>
      <c r="T27" s="419" t="str">
        <f>IFERROR(VLOOKUP(T26,'P1'!$B:$AP,41,FALSE),"")</f>
        <v/>
      </c>
      <c r="U27" s="419" t="str">
        <f>IFERROR(VLOOKUP(U26,'P1'!$B:$AP,41,FALSE),"")</f>
        <v/>
      </c>
      <c r="V27" s="419" t="str">
        <f>IFERROR(VLOOKUP(V26,'P1'!$B:$AP,41,FALSE),"")</f>
        <v/>
      </c>
      <c r="W27" s="419" t="str">
        <f>IFERROR(VLOOKUP(W26,'P1'!$B:$AP,41,FALSE),"")</f>
        <v/>
      </c>
      <c r="X27" s="419" t="str">
        <f>IFERROR(VLOOKUP(X26,'P1'!$B:$AP,41,FALSE),"")</f>
        <v/>
      </c>
      <c r="Y27" s="419" t="str">
        <f>IFERROR(VLOOKUP(Y26,'P1'!$B:$AP,41,FALSE),"")</f>
        <v/>
      </c>
      <c r="Z27" s="419" t="str">
        <f>IFERROR(VLOOKUP(Z26,'P1'!$B:$AP,41,FALSE),"")</f>
        <v/>
      </c>
      <c r="AA27" s="419" t="str">
        <f>IFERROR(VLOOKUP(AA26,'P1'!$B:$AP,41,FALSE),"")</f>
        <v/>
      </c>
      <c r="AB27" s="419" t="str">
        <f>IFERROR(VLOOKUP(AB26,'P1'!$B:$AP,41,FALSE),"")</f>
        <v/>
      </c>
      <c r="AC27" s="419" t="str">
        <f>IFERROR(VLOOKUP(AC26,'P1'!$B:$AP,41,FALSE),"")</f>
        <v/>
      </c>
      <c r="AD27" s="419" t="str">
        <f>IFERROR(VLOOKUP(AD26,'P1'!$B:$AP,41,FALSE),"")</f>
        <v/>
      </c>
      <c r="AE27" s="419" t="str">
        <f>IFERROR(VLOOKUP(AE26,'P1'!$B:$AP,41,FALSE),"")</f>
        <v/>
      </c>
      <c r="AF27" s="419" t="str">
        <f>IFERROR(VLOOKUP(AF26,'P1'!$B:$AP,41,FALSE),"")</f>
        <v/>
      </c>
      <c r="AG27" s="419" t="str">
        <f>IFERROR(VLOOKUP(AG26,'P1'!$B:$AP,41,FALSE),"")</f>
        <v/>
      </c>
      <c r="AH27" s="419" t="str">
        <f>IFERROR(VLOOKUP(AH26,'P1'!$B:$AP,41,FALSE),"")</f>
        <v/>
      </c>
      <c r="AI27" s="419" t="str">
        <f>IFERROR(VLOOKUP(AI26,'P1'!$B:$AP,41,FALSE),"")</f>
        <v/>
      </c>
      <c r="AJ27" s="419" t="str">
        <f>IFERROR(VLOOKUP(AJ26,'P1'!$B:$AP,41,FALSE),"")</f>
        <v/>
      </c>
      <c r="AK27" s="419" t="str">
        <f>IFERROR(VLOOKUP(AK26,'P1'!$B:$AP,41,FALSE),"")</f>
        <v/>
      </c>
      <c r="AL27" s="419" t="str">
        <f>IFERROR(VLOOKUP(AL26,'P1'!$B:$AP,41,FALSE),"")</f>
        <v/>
      </c>
      <c r="AM27" s="419" t="str">
        <f>IFERROR(VLOOKUP(AM26,'P1'!$B:$AP,41,FALSE),"")</f>
        <v/>
      </c>
      <c r="AN27" s="643"/>
      <c r="AO27" s="621"/>
      <c r="AP27" s="647"/>
      <c r="AQ27" s="648"/>
      <c r="AR27" s="621"/>
      <c r="AS27" s="621"/>
      <c r="AT27" s="623"/>
      <c r="AU27" s="417" t="str">
        <f t="shared" ref="AU27" si="3">IFERROR(IF($D26="□",($AO26/$AK$6),($AO26/$AK$8)),"")</f>
        <v/>
      </c>
      <c r="AV27" s="417" t="str">
        <f t="shared" ref="AV27" si="4">IFERROR(IF($D26="□",($AN26/$AO$6),($AN26/$AO$8)),"")</f>
        <v/>
      </c>
      <c r="AX27" s="417" t="s">
        <v>623</v>
      </c>
      <c r="AY27" s="417" t="s">
        <v>623</v>
      </c>
    </row>
    <row r="28" spans="1:51" s="393" customFormat="1" ht="12" customHeight="1">
      <c r="A28" s="626"/>
      <c r="B28" s="629"/>
      <c r="C28" s="632"/>
      <c r="D28" s="635"/>
      <c r="E28" s="414"/>
      <c r="F28" s="640"/>
      <c r="G28" s="641"/>
      <c r="H28" s="418" t="s">
        <v>470</v>
      </c>
      <c r="I28" s="419" t="str">
        <f>IFERROR(VLOOKUP(I26,'P1'!$B:$AP,31,FALSE),"")</f>
        <v/>
      </c>
      <c r="J28" s="419" t="str">
        <f>IFERROR(VLOOKUP(J26,'P1'!$B:$AP,31,FALSE),"")</f>
        <v/>
      </c>
      <c r="K28" s="419" t="str">
        <f>IFERROR(VLOOKUP(K26,'P1'!$B:$AP,31,FALSE),"")</f>
        <v/>
      </c>
      <c r="L28" s="419" t="str">
        <f>IFERROR(VLOOKUP(L26,'P1'!$B:$AP,31,FALSE),"")</f>
        <v/>
      </c>
      <c r="M28" s="419" t="str">
        <f>IFERROR(VLOOKUP(M26,'P1'!$B:$AP,31,FALSE),"")</f>
        <v/>
      </c>
      <c r="N28" s="419" t="str">
        <f>IFERROR(VLOOKUP(N26,'P1'!$B:$AP,31,FALSE),"")</f>
        <v/>
      </c>
      <c r="O28" s="419" t="str">
        <f>IFERROR(VLOOKUP(O26,'P1'!$B:$AP,31,FALSE),"")</f>
        <v/>
      </c>
      <c r="P28" s="419" t="str">
        <f>IFERROR(VLOOKUP(P26,'P1'!$B:$AP,31,FALSE),"")</f>
        <v/>
      </c>
      <c r="Q28" s="419" t="str">
        <f>IFERROR(VLOOKUP(Q26,'P1'!$B:$AP,31,FALSE),"")</f>
        <v/>
      </c>
      <c r="R28" s="419" t="str">
        <f>IFERROR(VLOOKUP(R26,'P1'!$B:$AP,31,FALSE),"")</f>
        <v/>
      </c>
      <c r="S28" s="419" t="str">
        <f>IFERROR(VLOOKUP(S26,'P1'!$B:$AP,31,FALSE),"")</f>
        <v/>
      </c>
      <c r="T28" s="419" t="str">
        <f>IFERROR(VLOOKUP(T26,'P1'!$B:$AP,31,FALSE),"")</f>
        <v/>
      </c>
      <c r="U28" s="419" t="str">
        <f>IFERROR(VLOOKUP(U26,'P1'!$B:$AP,31,FALSE),"")</f>
        <v/>
      </c>
      <c r="V28" s="419" t="str">
        <f>IFERROR(VLOOKUP(V26,'P1'!$B:$AP,31,FALSE),"")</f>
        <v/>
      </c>
      <c r="W28" s="419" t="str">
        <f>IFERROR(VLOOKUP(W26,'P1'!$B:$AP,31,FALSE),"")</f>
        <v/>
      </c>
      <c r="X28" s="419" t="str">
        <f>IFERROR(VLOOKUP(X26,'P1'!$B:$AP,31,FALSE),"")</f>
        <v/>
      </c>
      <c r="Y28" s="419" t="str">
        <f>IFERROR(VLOOKUP(Y26,'P1'!$B:$AP,31,FALSE),"")</f>
        <v/>
      </c>
      <c r="Z28" s="419" t="str">
        <f>IFERROR(VLOOKUP(Z26,'P1'!$B:$AP,31,FALSE),"")</f>
        <v/>
      </c>
      <c r="AA28" s="419" t="str">
        <f>IFERROR(VLOOKUP(AA26,'P1'!$B:$AP,31,FALSE),"")</f>
        <v/>
      </c>
      <c r="AB28" s="419" t="str">
        <f>IFERROR(VLOOKUP(AB26,'P1'!$B:$AP,31,FALSE),"")</f>
        <v/>
      </c>
      <c r="AC28" s="419" t="str">
        <f>IFERROR(VLOOKUP(AC26,'P1'!$B:$AP,31,FALSE),"")</f>
        <v/>
      </c>
      <c r="AD28" s="419" t="str">
        <f>IFERROR(VLOOKUP(AD26,'P1'!$B:$AP,31,FALSE),"")</f>
        <v/>
      </c>
      <c r="AE28" s="419" t="str">
        <f>IFERROR(VLOOKUP(AE26,'P1'!$B:$AP,31,FALSE),"")</f>
        <v/>
      </c>
      <c r="AF28" s="419" t="str">
        <f>IFERROR(VLOOKUP(AF26,'P1'!$B:$AP,31,FALSE),"")</f>
        <v/>
      </c>
      <c r="AG28" s="419" t="str">
        <f>IFERROR(VLOOKUP(AG26,'P1'!$B:$AP,31,FALSE),"")</f>
        <v/>
      </c>
      <c r="AH28" s="419" t="str">
        <f>IFERROR(VLOOKUP(AH26,'P1'!$B:$AP,31,FALSE),"")</f>
        <v/>
      </c>
      <c r="AI28" s="419" t="str">
        <f>IFERROR(VLOOKUP(AI26,'P1'!$B:$AP,31,FALSE),"")</f>
        <v/>
      </c>
      <c r="AJ28" s="419" t="str">
        <f>IFERROR(VLOOKUP(AJ26,'P1'!$B:$AP,31,FALSE),"")</f>
        <v/>
      </c>
      <c r="AK28" s="419" t="str">
        <f>IFERROR(VLOOKUP(AK26,'P1'!$B:$AP,31,FALSE),"")</f>
        <v/>
      </c>
      <c r="AL28" s="419" t="str">
        <f>IFERROR(VLOOKUP(AL26,'P1'!$B:$AP,31,FALSE),"")</f>
        <v/>
      </c>
      <c r="AM28" s="419" t="str">
        <f>IFERROR(VLOOKUP(AM26,'P1'!$B:$AP,31,FALSE),"")</f>
        <v/>
      </c>
      <c r="AN28" s="644"/>
      <c r="AO28" s="622"/>
      <c r="AP28" s="649"/>
      <c r="AQ28" s="650"/>
      <c r="AR28" s="622"/>
      <c r="AS28" s="622"/>
      <c r="AT28" s="623"/>
      <c r="AU28" s="420"/>
      <c r="AV28" s="420"/>
      <c r="AX28" s="420"/>
      <c r="AY28" s="420"/>
    </row>
    <row r="29" spans="1:51" s="393" customFormat="1" ht="12" customHeight="1">
      <c r="A29" s="624">
        <v>3</v>
      </c>
      <c r="B29" s="627"/>
      <c r="C29" s="630"/>
      <c r="D29" s="633" t="s">
        <v>463</v>
      </c>
      <c r="E29" s="410"/>
      <c r="F29" s="636"/>
      <c r="G29" s="637"/>
      <c r="H29" s="411" t="s">
        <v>464</v>
      </c>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642">
        <f t="shared" ref="AN29" si="5">IF(LEFT($AN$1,6)="共同生活援助",SUM(I30:AM30),SUM(I30:AM31))</f>
        <v>0</v>
      </c>
      <c r="AO29" s="620">
        <f>IF($AN$3="４週",AN29/4,AN29/(DAY(EOMONTH($I$21,0))/7))</f>
        <v>0</v>
      </c>
      <c r="AP29" s="645"/>
      <c r="AQ29" s="646"/>
      <c r="AR29" s="620" t="str">
        <f>IF($AN$3="４週",AU30,AV30)</f>
        <v/>
      </c>
      <c r="AS29" s="620"/>
      <c r="AT29" s="623"/>
      <c r="AU29" s="413" t="s">
        <v>465</v>
      </c>
      <c r="AV29" s="413" t="s">
        <v>466</v>
      </c>
      <c r="AX29" s="413" t="s">
        <v>467</v>
      </c>
      <c r="AY29" s="413" t="s">
        <v>468</v>
      </c>
    </row>
    <row r="30" spans="1:51" s="393" customFormat="1" ht="12" customHeight="1">
      <c r="A30" s="625"/>
      <c r="B30" s="628"/>
      <c r="C30" s="631"/>
      <c r="D30" s="634"/>
      <c r="E30" s="414"/>
      <c r="F30" s="638"/>
      <c r="G30" s="639"/>
      <c r="H30" s="415" t="s">
        <v>469</v>
      </c>
      <c r="I30" s="419" t="str">
        <f>IFERROR(VLOOKUP(I29,'P1'!$B:$AP,41,FALSE),"")</f>
        <v/>
      </c>
      <c r="J30" s="419" t="str">
        <f>IFERROR(VLOOKUP(J29,'P1'!$B:$AP,41,FALSE),"")</f>
        <v/>
      </c>
      <c r="K30" s="419" t="str">
        <f>IFERROR(VLOOKUP(K29,'P1'!$B:$AP,41,FALSE),"")</f>
        <v/>
      </c>
      <c r="L30" s="419" t="str">
        <f>IFERROR(VLOOKUP(L29,'P1'!$B:$AP,41,FALSE),"")</f>
        <v/>
      </c>
      <c r="M30" s="419" t="str">
        <f>IFERROR(VLOOKUP(M29,'P1'!$B:$AP,41,FALSE),"")</f>
        <v/>
      </c>
      <c r="N30" s="419" t="str">
        <f>IFERROR(VLOOKUP(N29,'P1'!$B:$AP,41,FALSE),"")</f>
        <v/>
      </c>
      <c r="O30" s="419" t="str">
        <f>IFERROR(VLOOKUP(O29,'P1'!$B:$AP,41,FALSE),"")</f>
        <v/>
      </c>
      <c r="P30" s="419" t="str">
        <f>IFERROR(VLOOKUP(P29,'P1'!$B:$AP,41,FALSE),"")</f>
        <v/>
      </c>
      <c r="Q30" s="419" t="str">
        <f>IFERROR(VLOOKUP(Q29,'P1'!$B:$AP,41,FALSE),"")</f>
        <v/>
      </c>
      <c r="R30" s="419" t="str">
        <f>IFERROR(VLOOKUP(R29,'P1'!$B:$AP,41,FALSE),"")</f>
        <v/>
      </c>
      <c r="S30" s="419" t="str">
        <f>IFERROR(VLOOKUP(S29,'P1'!$B:$AP,41,FALSE),"")</f>
        <v/>
      </c>
      <c r="T30" s="419" t="str">
        <f>IFERROR(VLOOKUP(T29,'P1'!$B:$AP,41,FALSE),"")</f>
        <v/>
      </c>
      <c r="U30" s="419" t="str">
        <f>IFERROR(VLOOKUP(U29,'P1'!$B:$AP,41,FALSE),"")</f>
        <v/>
      </c>
      <c r="V30" s="419" t="str">
        <f>IFERROR(VLOOKUP(V29,'P1'!$B:$AP,41,FALSE),"")</f>
        <v/>
      </c>
      <c r="W30" s="419" t="str">
        <f>IFERROR(VLOOKUP(W29,'P1'!$B:$AP,41,FALSE),"")</f>
        <v/>
      </c>
      <c r="X30" s="419" t="str">
        <f>IFERROR(VLOOKUP(X29,'P1'!$B:$AP,41,FALSE),"")</f>
        <v/>
      </c>
      <c r="Y30" s="419" t="str">
        <f>IFERROR(VLOOKUP(Y29,'P1'!$B:$AP,41,FALSE),"")</f>
        <v/>
      </c>
      <c r="Z30" s="419" t="str">
        <f>IFERROR(VLOOKUP(Z29,'P1'!$B:$AP,41,FALSE),"")</f>
        <v/>
      </c>
      <c r="AA30" s="419" t="str">
        <f>IFERROR(VLOOKUP(AA29,'P1'!$B:$AP,41,FALSE),"")</f>
        <v/>
      </c>
      <c r="AB30" s="419" t="str">
        <f>IFERROR(VLOOKUP(AB29,'P1'!$B:$AP,41,FALSE),"")</f>
        <v/>
      </c>
      <c r="AC30" s="419" t="str">
        <f>IFERROR(VLOOKUP(AC29,'P1'!$B:$AP,41,FALSE),"")</f>
        <v/>
      </c>
      <c r="AD30" s="419" t="str">
        <f>IFERROR(VLOOKUP(AD29,'P1'!$B:$AP,41,FALSE),"")</f>
        <v/>
      </c>
      <c r="AE30" s="419" t="str">
        <f>IFERROR(VLOOKUP(AE29,'P1'!$B:$AP,41,FALSE),"")</f>
        <v/>
      </c>
      <c r="AF30" s="419" t="str">
        <f>IFERROR(VLOOKUP(AF29,'P1'!$B:$AP,41,FALSE),"")</f>
        <v/>
      </c>
      <c r="AG30" s="419" t="str">
        <f>IFERROR(VLOOKUP(AG29,'P1'!$B:$AP,41,FALSE),"")</f>
        <v/>
      </c>
      <c r="AH30" s="419" t="str">
        <f>IFERROR(VLOOKUP(AH29,'P1'!$B:$AP,41,FALSE),"")</f>
        <v/>
      </c>
      <c r="AI30" s="419" t="str">
        <f>IFERROR(VLOOKUP(AI29,'P1'!$B:$AP,41,FALSE),"")</f>
        <v/>
      </c>
      <c r="AJ30" s="419" t="str">
        <f>IFERROR(VLOOKUP(AJ29,'P1'!$B:$AP,41,FALSE),"")</f>
        <v/>
      </c>
      <c r="AK30" s="419" t="str">
        <f>IFERROR(VLOOKUP(AK29,'P1'!$B:$AP,41,FALSE),"")</f>
        <v/>
      </c>
      <c r="AL30" s="419" t="str">
        <f>IFERROR(VLOOKUP(AL29,'P1'!$B:$AP,41,FALSE),"")</f>
        <v/>
      </c>
      <c r="AM30" s="419" t="str">
        <f>IFERROR(VLOOKUP(AM29,'P1'!$B:$AP,41,FALSE),"")</f>
        <v/>
      </c>
      <c r="AN30" s="643"/>
      <c r="AO30" s="621"/>
      <c r="AP30" s="647"/>
      <c r="AQ30" s="648"/>
      <c r="AR30" s="621"/>
      <c r="AS30" s="621"/>
      <c r="AT30" s="623"/>
      <c r="AU30" s="417" t="str">
        <f t="shared" ref="AU30" si="6">IFERROR(IF($D29="□",($AO29/$AK$6),($AO29/$AK$8)),"")</f>
        <v/>
      </c>
      <c r="AV30" s="417" t="str">
        <f t="shared" ref="AV30" si="7">IFERROR(IF($D29="□",($AN29/$AO$6),($AN29/$AO$8)),"")</f>
        <v/>
      </c>
      <c r="AX30" s="417" t="s">
        <v>623</v>
      </c>
      <c r="AY30" s="417" t="s">
        <v>623</v>
      </c>
    </row>
    <row r="31" spans="1:51" s="393" customFormat="1" ht="12" customHeight="1">
      <c r="A31" s="626"/>
      <c r="B31" s="629"/>
      <c r="C31" s="632"/>
      <c r="D31" s="635"/>
      <c r="E31" s="414"/>
      <c r="F31" s="640"/>
      <c r="G31" s="641"/>
      <c r="H31" s="418" t="s">
        <v>470</v>
      </c>
      <c r="I31" s="419" t="str">
        <f>IFERROR(VLOOKUP(I29,'P1'!$B:$AP,31,FALSE),"")</f>
        <v/>
      </c>
      <c r="J31" s="419" t="str">
        <f>IFERROR(VLOOKUP(J29,'P1'!$B:$AP,31,FALSE),"")</f>
        <v/>
      </c>
      <c r="K31" s="419" t="str">
        <f>IFERROR(VLOOKUP(K29,'P1'!$B:$AP,31,FALSE),"")</f>
        <v/>
      </c>
      <c r="L31" s="419" t="str">
        <f>IFERROR(VLOOKUP(L29,'P1'!$B:$AP,31,FALSE),"")</f>
        <v/>
      </c>
      <c r="M31" s="419" t="str">
        <f>IFERROR(VLOOKUP(M29,'P1'!$B:$AP,31,FALSE),"")</f>
        <v/>
      </c>
      <c r="N31" s="419" t="str">
        <f>IFERROR(VLOOKUP(N29,'P1'!$B:$AP,31,FALSE),"")</f>
        <v/>
      </c>
      <c r="O31" s="419" t="str">
        <f>IFERROR(VLOOKUP(O29,'P1'!$B:$AP,31,FALSE),"")</f>
        <v/>
      </c>
      <c r="P31" s="419" t="str">
        <f>IFERROR(VLOOKUP(P29,'P1'!$B:$AP,31,FALSE),"")</f>
        <v/>
      </c>
      <c r="Q31" s="419" t="str">
        <f>IFERROR(VLOOKUP(Q29,'P1'!$B:$AP,31,FALSE),"")</f>
        <v/>
      </c>
      <c r="R31" s="419" t="str">
        <f>IFERROR(VLOOKUP(R29,'P1'!$B:$AP,31,FALSE),"")</f>
        <v/>
      </c>
      <c r="S31" s="419" t="str">
        <f>IFERROR(VLOOKUP(S29,'P1'!$B:$AP,31,FALSE),"")</f>
        <v/>
      </c>
      <c r="T31" s="419" t="str">
        <f>IFERROR(VLOOKUP(T29,'P1'!$B:$AP,31,FALSE),"")</f>
        <v/>
      </c>
      <c r="U31" s="419" t="str">
        <f>IFERROR(VLOOKUP(U29,'P1'!$B:$AP,31,FALSE),"")</f>
        <v/>
      </c>
      <c r="V31" s="419" t="str">
        <f>IFERROR(VLOOKUP(V29,'P1'!$B:$AP,31,FALSE),"")</f>
        <v/>
      </c>
      <c r="W31" s="419" t="str">
        <f>IFERROR(VLOOKUP(W29,'P1'!$B:$AP,31,FALSE),"")</f>
        <v/>
      </c>
      <c r="X31" s="419" t="str">
        <f>IFERROR(VLOOKUP(X29,'P1'!$B:$AP,31,FALSE),"")</f>
        <v/>
      </c>
      <c r="Y31" s="419" t="str">
        <f>IFERROR(VLOOKUP(Y29,'P1'!$B:$AP,31,FALSE),"")</f>
        <v/>
      </c>
      <c r="Z31" s="419" t="str">
        <f>IFERROR(VLOOKUP(Z29,'P1'!$B:$AP,31,FALSE),"")</f>
        <v/>
      </c>
      <c r="AA31" s="419" t="str">
        <f>IFERROR(VLOOKUP(AA29,'P1'!$B:$AP,31,FALSE),"")</f>
        <v/>
      </c>
      <c r="AB31" s="419" t="str">
        <f>IFERROR(VLOOKUP(AB29,'P1'!$B:$AP,31,FALSE),"")</f>
        <v/>
      </c>
      <c r="AC31" s="419" t="str">
        <f>IFERROR(VLOOKUP(AC29,'P1'!$B:$AP,31,FALSE),"")</f>
        <v/>
      </c>
      <c r="AD31" s="419" t="str">
        <f>IFERROR(VLOOKUP(AD29,'P1'!$B:$AP,31,FALSE),"")</f>
        <v/>
      </c>
      <c r="AE31" s="419" t="str">
        <f>IFERROR(VLOOKUP(AE29,'P1'!$B:$AP,31,FALSE),"")</f>
        <v/>
      </c>
      <c r="AF31" s="419" t="str">
        <f>IFERROR(VLOOKUP(AF29,'P1'!$B:$AP,31,FALSE),"")</f>
        <v/>
      </c>
      <c r="AG31" s="419" t="str">
        <f>IFERROR(VLOOKUP(AG29,'P1'!$B:$AP,31,FALSE),"")</f>
        <v/>
      </c>
      <c r="AH31" s="419" t="str">
        <f>IFERROR(VLOOKUP(AH29,'P1'!$B:$AP,31,FALSE),"")</f>
        <v/>
      </c>
      <c r="AI31" s="419" t="str">
        <f>IFERROR(VLOOKUP(AI29,'P1'!$B:$AP,31,FALSE),"")</f>
        <v/>
      </c>
      <c r="AJ31" s="419" t="str">
        <f>IFERROR(VLOOKUP(AJ29,'P1'!$B:$AP,31,FALSE),"")</f>
        <v/>
      </c>
      <c r="AK31" s="419" t="str">
        <f>IFERROR(VLOOKUP(AK29,'P1'!$B:$AP,31,FALSE),"")</f>
        <v/>
      </c>
      <c r="AL31" s="419" t="str">
        <f>IFERROR(VLOOKUP(AL29,'P1'!$B:$AP,31,FALSE),"")</f>
        <v/>
      </c>
      <c r="AM31" s="419" t="str">
        <f>IFERROR(VLOOKUP(AM29,'P1'!$B:$AP,31,FALSE),"")</f>
        <v/>
      </c>
      <c r="AN31" s="644"/>
      <c r="AO31" s="622"/>
      <c r="AP31" s="649"/>
      <c r="AQ31" s="650"/>
      <c r="AR31" s="622"/>
      <c r="AS31" s="622"/>
      <c r="AT31" s="623"/>
      <c r="AU31" s="420"/>
      <c r="AV31" s="420"/>
      <c r="AX31" s="420"/>
      <c r="AY31" s="420"/>
    </row>
    <row r="32" spans="1:51" s="393" customFormat="1" ht="12" customHeight="1">
      <c r="A32" s="624">
        <v>4</v>
      </c>
      <c r="B32" s="627"/>
      <c r="C32" s="630"/>
      <c r="D32" s="633" t="s">
        <v>463</v>
      </c>
      <c r="E32" s="410"/>
      <c r="F32" s="636"/>
      <c r="G32" s="637"/>
      <c r="H32" s="411" t="s">
        <v>464</v>
      </c>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2"/>
      <c r="AI32" s="412"/>
      <c r="AJ32" s="412"/>
      <c r="AK32" s="412"/>
      <c r="AL32" s="412"/>
      <c r="AM32" s="412"/>
      <c r="AN32" s="642">
        <f t="shared" ref="AN32" si="8">IF(LEFT($AN$1,6)="共同生活援助",SUM(I33:AM33),SUM(I33:AM34))</f>
        <v>0</v>
      </c>
      <c r="AO32" s="620">
        <f>IF($AN$3="４週",AN32/4,AN32/(DAY(EOMONTH($I$21,0))/7))</f>
        <v>0</v>
      </c>
      <c r="AP32" s="645"/>
      <c r="AQ32" s="646"/>
      <c r="AR32" s="620" t="str">
        <f t="shared" ref="AR32" si="9">IF($AN$3="４週",AU33,AV33)</f>
        <v/>
      </c>
      <c r="AS32" s="620"/>
      <c r="AT32" s="623"/>
      <c r="AU32" s="413" t="s">
        <v>465</v>
      </c>
      <c r="AV32" s="413" t="s">
        <v>466</v>
      </c>
      <c r="AX32" s="413" t="s">
        <v>467</v>
      </c>
      <c r="AY32" s="413" t="s">
        <v>468</v>
      </c>
    </row>
    <row r="33" spans="1:51" s="393" customFormat="1" ht="12" customHeight="1">
      <c r="A33" s="625"/>
      <c r="B33" s="628"/>
      <c r="C33" s="631"/>
      <c r="D33" s="634"/>
      <c r="E33" s="414"/>
      <c r="F33" s="638"/>
      <c r="G33" s="639"/>
      <c r="H33" s="415" t="s">
        <v>469</v>
      </c>
      <c r="I33" s="419" t="str">
        <f>IFERROR(VLOOKUP(I32,'P1'!$B:$AP,41,FALSE),"")</f>
        <v/>
      </c>
      <c r="J33" s="421" t="str">
        <f>IFERROR(VLOOKUP(J32,'P1'!$B:$AP,41,FALSE),"")</f>
        <v/>
      </c>
      <c r="K33" s="419" t="str">
        <f>IFERROR(VLOOKUP(K32,'P1'!$B:$AP,41,FALSE),"")</f>
        <v/>
      </c>
      <c r="L33" s="419" t="str">
        <f>IFERROR(VLOOKUP(L32,'P1'!$B:$AP,41,FALSE),"")</f>
        <v/>
      </c>
      <c r="M33" s="419" t="str">
        <f>IFERROR(VLOOKUP(M32,'P1'!$B:$AP,41,FALSE),"")</f>
        <v/>
      </c>
      <c r="N33" s="419" t="str">
        <f>IFERROR(VLOOKUP(N32,'P1'!$B:$AP,41,FALSE),"")</f>
        <v/>
      </c>
      <c r="O33" s="419" t="str">
        <f>IFERROR(VLOOKUP(O32,'P1'!$B:$AP,41,FALSE),"")</f>
        <v/>
      </c>
      <c r="P33" s="419" t="str">
        <f>IFERROR(VLOOKUP(P32,'P1'!$B:$AP,41,FALSE),"")</f>
        <v/>
      </c>
      <c r="Q33" s="419" t="str">
        <f>IFERROR(VLOOKUP(Q32,'P1'!$B:$AP,41,FALSE),"")</f>
        <v/>
      </c>
      <c r="R33" s="419" t="str">
        <f>IFERROR(VLOOKUP(R32,'P1'!$B:$AP,41,FALSE),"")</f>
        <v/>
      </c>
      <c r="S33" s="419" t="str">
        <f>IFERROR(VLOOKUP(S32,'P1'!$B:$AP,41,FALSE),"")</f>
        <v/>
      </c>
      <c r="T33" s="419" t="str">
        <f>IFERROR(VLOOKUP(T32,'P1'!$B:$AP,41,FALSE),"")</f>
        <v/>
      </c>
      <c r="U33" s="419" t="str">
        <f>IFERROR(VLOOKUP(U32,'P1'!$B:$AP,41,FALSE),"")</f>
        <v/>
      </c>
      <c r="V33" s="419" t="str">
        <f>IFERROR(VLOOKUP(V32,'P1'!$B:$AP,41,FALSE),"")</f>
        <v/>
      </c>
      <c r="W33" s="419" t="str">
        <f>IFERROR(VLOOKUP(W32,'P1'!$B:$AP,41,FALSE),"")</f>
        <v/>
      </c>
      <c r="X33" s="419" t="str">
        <f>IFERROR(VLOOKUP(X32,'P1'!$B:$AP,41,FALSE),"")</f>
        <v/>
      </c>
      <c r="Y33" s="419" t="str">
        <f>IFERROR(VLOOKUP(Y32,'P1'!$B:$AP,41,FALSE),"")</f>
        <v/>
      </c>
      <c r="Z33" s="419" t="str">
        <f>IFERROR(VLOOKUP(Z32,'P1'!$B:$AP,41,FALSE),"")</f>
        <v/>
      </c>
      <c r="AA33" s="419" t="str">
        <f>IFERROR(VLOOKUP(AA32,'P1'!$B:$AP,41,FALSE),"")</f>
        <v/>
      </c>
      <c r="AB33" s="419" t="str">
        <f>IFERROR(VLOOKUP(AB32,'P1'!$B:$AP,41,FALSE),"")</f>
        <v/>
      </c>
      <c r="AC33" s="419" t="str">
        <f>IFERROR(VLOOKUP(AC32,'P1'!$B:$AP,41,FALSE),"")</f>
        <v/>
      </c>
      <c r="AD33" s="419" t="str">
        <f>IFERROR(VLOOKUP(AD32,'P1'!$B:$AP,41,FALSE),"")</f>
        <v/>
      </c>
      <c r="AE33" s="419" t="str">
        <f>IFERROR(VLOOKUP(AE32,'P1'!$B:$AP,41,FALSE),"")</f>
        <v/>
      </c>
      <c r="AF33" s="419" t="str">
        <f>IFERROR(VLOOKUP(AF32,'P1'!$B:$AP,41,FALSE),"")</f>
        <v/>
      </c>
      <c r="AG33" s="419" t="str">
        <f>IFERROR(VLOOKUP(AG32,'P1'!$B:$AP,41,FALSE),"")</f>
        <v/>
      </c>
      <c r="AH33" s="419" t="str">
        <f>IFERROR(VLOOKUP(AH32,'P1'!$B:$AP,41,FALSE),"")</f>
        <v/>
      </c>
      <c r="AI33" s="419" t="str">
        <f>IFERROR(VLOOKUP(AI32,'P1'!$B:$AP,41,FALSE),"")</f>
        <v/>
      </c>
      <c r="AJ33" s="419" t="str">
        <f>IFERROR(VLOOKUP(AJ32,'P1'!$B:$AP,41,FALSE),"")</f>
        <v/>
      </c>
      <c r="AK33" s="419" t="str">
        <f>IFERROR(VLOOKUP(AK32,'P1'!$B:$AP,41,FALSE),"")</f>
        <v/>
      </c>
      <c r="AL33" s="419" t="str">
        <f>IFERROR(VLOOKUP(AL32,'P1'!$B:$AP,41,FALSE),"")</f>
        <v/>
      </c>
      <c r="AM33" s="419" t="str">
        <f>IFERROR(VLOOKUP(AM32,'P1'!$B:$AP,41,FALSE),"")</f>
        <v/>
      </c>
      <c r="AN33" s="643"/>
      <c r="AO33" s="621"/>
      <c r="AP33" s="647"/>
      <c r="AQ33" s="648"/>
      <c r="AR33" s="621"/>
      <c r="AS33" s="621"/>
      <c r="AT33" s="623"/>
      <c r="AU33" s="417" t="str">
        <f t="shared" ref="AU33" si="10">IFERROR(IF($D32="□",($AO32/$AK$6),($AO32/$AK$8)),"")</f>
        <v/>
      </c>
      <c r="AV33" s="417" t="str">
        <f t="shared" ref="AV33" si="11">IFERROR(IF($D32="□",($AN32/$AO$6),($AN32/$AO$8)),"")</f>
        <v/>
      </c>
      <c r="AX33" s="417" t="s">
        <v>623</v>
      </c>
      <c r="AY33" s="417" t="s">
        <v>623</v>
      </c>
    </row>
    <row r="34" spans="1:51" s="393" customFormat="1" ht="12" customHeight="1">
      <c r="A34" s="626"/>
      <c r="B34" s="629"/>
      <c r="C34" s="632"/>
      <c r="D34" s="635"/>
      <c r="E34" s="414"/>
      <c r="F34" s="640"/>
      <c r="G34" s="641"/>
      <c r="H34" s="418" t="s">
        <v>470</v>
      </c>
      <c r="I34" s="419" t="str">
        <f>IFERROR(VLOOKUP(I32,'P1'!$B:$AP,31,FALSE),"")</f>
        <v/>
      </c>
      <c r="J34" s="419" t="str">
        <f>IFERROR(VLOOKUP(J32,'P1'!$B:$AP,31,FALSE),"")</f>
        <v/>
      </c>
      <c r="K34" s="419" t="str">
        <f>IFERROR(VLOOKUP(K32,'P1'!$B:$AP,31,FALSE),"")</f>
        <v/>
      </c>
      <c r="L34" s="419" t="str">
        <f>IFERROR(VLOOKUP(L32,'P1'!$B:$AP,31,FALSE),"")</f>
        <v/>
      </c>
      <c r="M34" s="419" t="str">
        <f>IFERROR(VLOOKUP(M32,'P1'!$B:$AP,31,FALSE),"")</f>
        <v/>
      </c>
      <c r="N34" s="419" t="str">
        <f>IFERROR(VLOOKUP(N32,'P1'!$B:$AP,31,FALSE),"")</f>
        <v/>
      </c>
      <c r="O34" s="419" t="str">
        <f>IFERROR(VLOOKUP(O32,'P1'!$B:$AP,31,FALSE),"")</f>
        <v/>
      </c>
      <c r="P34" s="419" t="str">
        <f>IFERROR(VLOOKUP(P32,'P1'!$B:$AP,31,FALSE),"")</f>
        <v/>
      </c>
      <c r="Q34" s="419" t="str">
        <f>IFERROR(VLOOKUP(Q32,'P1'!$B:$AP,31,FALSE),"")</f>
        <v/>
      </c>
      <c r="R34" s="419" t="str">
        <f>IFERROR(VLOOKUP(R32,'P1'!$B:$AP,31,FALSE),"")</f>
        <v/>
      </c>
      <c r="S34" s="419" t="str">
        <f>IFERROR(VLOOKUP(S32,'P1'!$B:$AP,31,FALSE),"")</f>
        <v/>
      </c>
      <c r="T34" s="419" t="str">
        <f>IFERROR(VLOOKUP(T32,'P1'!$B:$AP,31,FALSE),"")</f>
        <v/>
      </c>
      <c r="U34" s="419" t="str">
        <f>IFERROR(VLOOKUP(U32,'P1'!$B:$AP,31,FALSE),"")</f>
        <v/>
      </c>
      <c r="V34" s="419" t="str">
        <f>IFERROR(VLOOKUP(V32,'P1'!$B:$AP,31,FALSE),"")</f>
        <v/>
      </c>
      <c r="W34" s="419" t="str">
        <f>IFERROR(VLOOKUP(W32,'P1'!$B:$AP,31,FALSE),"")</f>
        <v/>
      </c>
      <c r="X34" s="419" t="str">
        <f>IFERROR(VLOOKUP(X32,'P1'!$B:$AP,31,FALSE),"")</f>
        <v/>
      </c>
      <c r="Y34" s="419" t="str">
        <f>IFERROR(VLOOKUP(Y32,'P1'!$B:$AP,31,FALSE),"")</f>
        <v/>
      </c>
      <c r="Z34" s="419" t="str">
        <f>IFERROR(VLOOKUP(Z32,'P1'!$B:$AP,31,FALSE),"")</f>
        <v/>
      </c>
      <c r="AA34" s="419" t="str">
        <f>IFERROR(VLOOKUP(AA32,'P1'!$B:$AP,31,FALSE),"")</f>
        <v/>
      </c>
      <c r="AB34" s="419" t="str">
        <f>IFERROR(VLOOKUP(AB32,'P1'!$B:$AP,31,FALSE),"")</f>
        <v/>
      </c>
      <c r="AC34" s="419" t="str">
        <f>IFERROR(VLOOKUP(AC32,'P1'!$B:$AP,31,FALSE),"")</f>
        <v/>
      </c>
      <c r="AD34" s="419" t="str">
        <f>IFERROR(VLOOKUP(AD32,'P1'!$B:$AP,31,FALSE),"")</f>
        <v/>
      </c>
      <c r="AE34" s="419" t="str">
        <f>IFERROR(VLOOKUP(AE32,'P1'!$B:$AP,31,FALSE),"")</f>
        <v/>
      </c>
      <c r="AF34" s="419" t="str">
        <f>IFERROR(VLOOKUP(AF32,'P1'!$B:$AP,31,FALSE),"")</f>
        <v/>
      </c>
      <c r="AG34" s="419" t="str">
        <f>IFERROR(VLOOKUP(AG32,'P1'!$B:$AP,31,FALSE),"")</f>
        <v/>
      </c>
      <c r="AH34" s="419" t="str">
        <f>IFERROR(VLOOKUP(AH32,'P1'!$B:$AP,31,FALSE),"")</f>
        <v/>
      </c>
      <c r="AI34" s="419" t="str">
        <f>IFERROR(VLOOKUP(AI32,'P1'!$B:$AP,31,FALSE),"")</f>
        <v/>
      </c>
      <c r="AJ34" s="419" t="str">
        <f>IFERROR(VLOOKUP(AJ32,'P1'!$B:$AP,31,FALSE),"")</f>
        <v/>
      </c>
      <c r="AK34" s="419" t="str">
        <f>IFERROR(VLOOKUP(AK32,'P1'!$B:$AP,31,FALSE),"")</f>
        <v/>
      </c>
      <c r="AL34" s="419" t="str">
        <f>IFERROR(VLOOKUP(AL32,'P1'!$B:$AP,31,FALSE),"")</f>
        <v/>
      </c>
      <c r="AM34" s="419" t="str">
        <f>IFERROR(VLOOKUP(AM32,'P1'!$B:$AP,31,FALSE),"")</f>
        <v/>
      </c>
      <c r="AN34" s="644"/>
      <c r="AO34" s="622"/>
      <c r="AP34" s="649"/>
      <c r="AQ34" s="650"/>
      <c r="AR34" s="622"/>
      <c r="AS34" s="622"/>
      <c r="AT34" s="623"/>
      <c r="AU34" s="420"/>
      <c r="AV34" s="420"/>
      <c r="AX34" s="420"/>
      <c r="AY34" s="420"/>
    </row>
    <row r="35" spans="1:51" s="393" customFormat="1" ht="12" customHeight="1">
      <c r="A35" s="624">
        <v>5</v>
      </c>
      <c r="B35" s="627"/>
      <c r="C35" s="630"/>
      <c r="D35" s="633" t="s">
        <v>463</v>
      </c>
      <c r="E35" s="410"/>
      <c r="F35" s="636"/>
      <c r="G35" s="637"/>
      <c r="H35" s="411" t="s">
        <v>464</v>
      </c>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642">
        <f t="shared" ref="AN35" si="12">IF(LEFT($AN$1,6)="共同生活援助",SUM(I36:AM36),SUM(I36:AM37))</f>
        <v>0</v>
      </c>
      <c r="AO35" s="620">
        <f>IF($AN$3="４週",AN35/4,AN35/(DAY(EOMONTH($I$21,0))/7))</f>
        <v>0</v>
      </c>
      <c r="AP35" s="645"/>
      <c r="AQ35" s="646"/>
      <c r="AR35" s="620" t="str">
        <f t="shared" ref="AR35" si="13">IF($AN$3="４週",AU36,AV36)</f>
        <v/>
      </c>
      <c r="AS35" s="620"/>
      <c r="AT35" s="623"/>
      <c r="AU35" s="413" t="s">
        <v>465</v>
      </c>
      <c r="AV35" s="413" t="s">
        <v>466</v>
      </c>
      <c r="AX35" s="413" t="s">
        <v>467</v>
      </c>
      <c r="AY35" s="413" t="s">
        <v>468</v>
      </c>
    </row>
    <row r="36" spans="1:51" s="393" customFormat="1" ht="12" customHeight="1">
      <c r="A36" s="625"/>
      <c r="B36" s="628"/>
      <c r="C36" s="631"/>
      <c r="D36" s="634"/>
      <c r="E36" s="414"/>
      <c r="F36" s="638"/>
      <c r="G36" s="639"/>
      <c r="H36" s="415" t="s">
        <v>469</v>
      </c>
      <c r="I36" s="419" t="str">
        <f>IFERROR(VLOOKUP(I35,'P1'!$B:$AP,41,FALSE),"")</f>
        <v/>
      </c>
      <c r="J36" s="419" t="str">
        <f>IFERROR(VLOOKUP(J35,'P1'!$B:$AP,41,FALSE),"")</f>
        <v/>
      </c>
      <c r="K36" s="419" t="str">
        <f>IFERROR(VLOOKUP(K35,'P1'!$B:$AP,41,FALSE),"")</f>
        <v/>
      </c>
      <c r="L36" s="419" t="str">
        <f>IFERROR(VLOOKUP(L35,'P1'!$B:$AP,41,FALSE),"")</f>
        <v/>
      </c>
      <c r="M36" s="419" t="str">
        <f>IFERROR(VLOOKUP(M35,'P1'!$B:$AP,41,FALSE),"")</f>
        <v/>
      </c>
      <c r="N36" s="419" t="str">
        <f>IFERROR(VLOOKUP(N35,'P1'!$B:$AP,41,FALSE),"")</f>
        <v/>
      </c>
      <c r="O36" s="419" t="str">
        <f>IFERROR(VLOOKUP(O35,'P1'!$B:$AP,41,FALSE),"")</f>
        <v/>
      </c>
      <c r="P36" s="419" t="str">
        <f>IFERROR(VLOOKUP(P35,'P1'!$B:$AP,41,FALSE),"")</f>
        <v/>
      </c>
      <c r="Q36" s="419" t="str">
        <f>IFERROR(VLOOKUP(Q35,'P1'!$B:$AP,41,FALSE),"")</f>
        <v/>
      </c>
      <c r="R36" s="419" t="str">
        <f>IFERROR(VLOOKUP(R35,'P1'!$B:$AP,41,FALSE),"")</f>
        <v/>
      </c>
      <c r="S36" s="419" t="str">
        <f>IFERROR(VLOOKUP(S35,'P1'!$B:$AP,41,FALSE),"")</f>
        <v/>
      </c>
      <c r="T36" s="419" t="str">
        <f>IFERROR(VLOOKUP(T35,'P1'!$B:$AP,41,FALSE),"")</f>
        <v/>
      </c>
      <c r="U36" s="419" t="str">
        <f>IFERROR(VLOOKUP(U35,'P1'!$B:$AP,41,FALSE),"")</f>
        <v/>
      </c>
      <c r="V36" s="419" t="str">
        <f>IFERROR(VLOOKUP(V35,'P1'!$B:$AP,41,FALSE),"")</f>
        <v/>
      </c>
      <c r="W36" s="419" t="str">
        <f>IFERROR(VLOOKUP(W35,'P1'!$B:$AP,41,FALSE),"")</f>
        <v/>
      </c>
      <c r="X36" s="419" t="str">
        <f>IFERROR(VLOOKUP(X35,'P1'!$B:$AP,41,FALSE),"")</f>
        <v/>
      </c>
      <c r="Y36" s="419" t="str">
        <f>IFERROR(VLOOKUP(Y35,'P1'!$B:$AP,41,FALSE),"")</f>
        <v/>
      </c>
      <c r="Z36" s="419" t="str">
        <f>IFERROR(VLOOKUP(Z35,'P1'!$B:$AP,41,FALSE),"")</f>
        <v/>
      </c>
      <c r="AA36" s="419" t="str">
        <f>IFERROR(VLOOKUP(AA35,'P1'!$B:$AP,41,FALSE),"")</f>
        <v/>
      </c>
      <c r="AB36" s="419" t="str">
        <f>IFERROR(VLOOKUP(AB35,'P1'!$B:$AP,41,FALSE),"")</f>
        <v/>
      </c>
      <c r="AC36" s="419" t="str">
        <f>IFERROR(VLOOKUP(AC35,'P1'!$B:$AP,41,FALSE),"")</f>
        <v/>
      </c>
      <c r="AD36" s="419" t="str">
        <f>IFERROR(VLOOKUP(AD35,'P1'!$B:$AP,41,FALSE),"")</f>
        <v/>
      </c>
      <c r="AE36" s="419" t="str">
        <f>IFERROR(VLOOKUP(AE35,'P1'!$B:$AP,41,FALSE),"")</f>
        <v/>
      </c>
      <c r="AF36" s="419" t="str">
        <f>IFERROR(VLOOKUP(AF35,'P1'!$B:$AP,41,FALSE),"")</f>
        <v/>
      </c>
      <c r="AG36" s="419" t="str">
        <f>IFERROR(VLOOKUP(AG35,'P1'!$B:$AP,41,FALSE),"")</f>
        <v/>
      </c>
      <c r="AH36" s="419" t="str">
        <f>IFERROR(VLOOKUP(AH35,'P1'!$B:$AP,41,FALSE),"")</f>
        <v/>
      </c>
      <c r="AI36" s="419" t="str">
        <f>IFERROR(VLOOKUP(AI35,'P1'!$B:$AP,41,FALSE),"")</f>
        <v/>
      </c>
      <c r="AJ36" s="419" t="str">
        <f>IFERROR(VLOOKUP(AJ35,'P1'!$B:$AP,41,FALSE),"")</f>
        <v/>
      </c>
      <c r="AK36" s="419" t="str">
        <f>IFERROR(VLOOKUP(AK35,'P1'!$B:$AP,41,FALSE),"")</f>
        <v/>
      </c>
      <c r="AL36" s="419" t="str">
        <f>IFERROR(VLOOKUP(AL35,'P1'!$B:$AP,41,FALSE),"")</f>
        <v/>
      </c>
      <c r="AM36" s="419" t="str">
        <f>IFERROR(VLOOKUP(AM35,'P1'!$B:$AP,41,FALSE),"")</f>
        <v/>
      </c>
      <c r="AN36" s="643"/>
      <c r="AO36" s="621"/>
      <c r="AP36" s="647"/>
      <c r="AQ36" s="648"/>
      <c r="AR36" s="621"/>
      <c r="AS36" s="621"/>
      <c r="AT36" s="623"/>
      <c r="AU36" s="417" t="str">
        <f t="shared" ref="AU36" si="14">IFERROR(IF($D35="□",($AO35/$AK$6),($AO35/$AK$8)),"")</f>
        <v/>
      </c>
      <c r="AV36" s="417" t="str">
        <f t="shared" ref="AV36" si="15">IFERROR(IF($D35="□",($AN35/$AO$6),($AN35/$AO$8)),"")</f>
        <v/>
      </c>
      <c r="AX36" s="417" t="s">
        <v>623</v>
      </c>
      <c r="AY36" s="417" t="s">
        <v>623</v>
      </c>
    </row>
    <row r="37" spans="1:51" s="393" customFormat="1" ht="12" customHeight="1">
      <c r="A37" s="626"/>
      <c r="B37" s="629"/>
      <c r="C37" s="632"/>
      <c r="D37" s="635"/>
      <c r="E37" s="414"/>
      <c r="F37" s="640"/>
      <c r="G37" s="641"/>
      <c r="H37" s="418" t="s">
        <v>470</v>
      </c>
      <c r="I37" s="419" t="str">
        <f>IFERROR(VLOOKUP(I35,'P1'!$B:$AP,31,FALSE),"")</f>
        <v/>
      </c>
      <c r="J37" s="419" t="str">
        <f>IFERROR(VLOOKUP(J35,'P1'!$B:$AP,31,FALSE),"")</f>
        <v/>
      </c>
      <c r="K37" s="419" t="str">
        <f>IFERROR(VLOOKUP(K35,'P1'!$B:$AP,31,FALSE),"")</f>
        <v/>
      </c>
      <c r="L37" s="419" t="str">
        <f>IFERROR(VLOOKUP(L35,'P1'!$B:$AP,31,FALSE),"")</f>
        <v/>
      </c>
      <c r="M37" s="419" t="str">
        <f>IFERROR(VLOOKUP(M35,'P1'!$B:$AP,31,FALSE),"")</f>
        <v/>
      </c>
      <c r="N37" s="419" t="str">
        <f>IFERROR(VLOOKUP(N35,'P1'!$B:$AP,31,FALSE),"")</f>
        <v/>
      </c>
      <c r="O37" s="419" t="str">
        <f>IFERROR(VLOOKUP(O35,'P1'!$B:$AP,31,FALSE),"")</f>
        <v/>
      </c>
      <c r="P37" s="419" t="str">
        <f>IFERROR(VLOOKUP(P35,'P1'!$B:$AP,31,FALSE),"")</f>
        <v/>
      </c>
      <c r="Q37" s="419" t="str">
        <f>IFERROR(VLOOKUP(Q35,'P1'!$B:$AP,31,FALSE),"")</f>
        <v/>
      </c>
      <c r="R37" s="419" t="str">
        <f>IFERROR(VLOOKUP(R35,'P1'!$B:$AP,31,FALSE),"")</f>
        <v/>
      </c>
      <c r="S37" s="419" t="str">
        <f>IFERROR(VLOOKUP(S35,'P1'!$B:$AP,31,FALSE),"")</f>
        <v/>
      </c>
      <c r="T37" s="419" t="str">
        <f>IFERROR(VLOOKUP(T35,'P1'!$B:$AP,31,FALSE),"")</f>
        <v/>
      </c>
      <c r="U37" s="419" t="str">
        <f>IFERROR(VLOOKUP(U35,'P1'!$B:$AP,31,FALSE),"")</f>
        <v/>
      </c>
      <c r="V37" s="419" t="str">
        <f>IFERROR(VLOOKUP(V35,'P1'!$B:$AP,31,FALSE),"")</f>
        <v/>
      </c>
      <c r="W37" s="419" t="str">
        <f>IFERROR(VLOOKUP(W35,'P1'!$B:$AP,31,FALSE),"")</f>
        <v/>
      </c>
      <c r="X37" s="419" t="str">
        <f>IFERROR(VLOOKUP(X35,'P1'!$B:$AP,31,FALSE),"")</f>
        <v/>
      </c>
      <c r="Y37" s="419" t="str">
        <f>IFERROR(VLOOKUP(Y35,'P1'!$B:$AP,31,FALSE),"")</f>
        <v/>
      </c>
      <c r="Z37" s="419" t="str">
        <f>IFERROR(VLOOKUP(Z35,'P1'!$B:$AP,31,FALSE),"")</f>
        <v/>
      </c>
      <c r="AA37" s="419" t="str">
        <f>IFERROR(VLOOKUP(AA35,'P1'!$B:$AP,31,FALSE),"")</f>
        <v/>
      </c>
      <c r="AB37" s="419" t="str">
        <f>IFERROR(VLOOKUP(AB35,'P1'!$B:$AP,31,FALSE),"")</f>
        <v/>
      </c>
      <c r="AC37" s="419" t="str">
        <f>IFERROR(VLOOKUP(AC35,'P1'!$B:$AP,31,FALSE),"")</f>
        <v/>
      </c>
      <c r="AD37" s="419" t="str">
        <f>IFERROR(VLOOKUP(AD35,'P1'!$B:$AP,31,FALSE),"")</f>
        <v/>
      </c>
      <c r="AE37" s="419" t="str">
        <f>IFERROR(VLOOKUP(AE35,'P1'!$B:$AP,31,FALSE),"")</f>
        <v/>
      </c>
      <c r="AF37" s="419" t="str">
        <f>IFERROR(VLOOKUP(AF35,'P1'!$B:$AP,31,FALSE),"")</f>
        <v/>
      </c>
      <c r="AG37" s="419" t="str">
        <f>IFERROR(VLOOKUP(AG35,'P1'!$B:$AP,31,FALSE),"")</f>
        <v/>
      </c>
      <c r="AH37" s="419" t="str">
        <f>IFERROR(VLOOKUP(AH35,'P1'!$B:$AP,31,FALSE),"")</f>
        <v/>
      </c>
      <c r="AI37" s="419" t="str">
        <f>IFERROR(VLOOKUP(AI35,'P1'!$B:$AP,31,FALSE),"")</f>
        <v/>
      </c>
      <c r="AJ37" s="419" t="str">
        <f>IFERROR(VLOOKUP(AJ35,'P1'!$B:$AP,31,FALSE),"")</f>
        <v/>
      </c>
      <c r="AK37" s="419" t="str">
        <f>IFERROR(VLOOKUP(AK35,'P1'!$B:$AP,31,FALSE),"")</f>
        <v/>
      </c>
      <c r="AL37" s="419" t="str">
        <f>IFERROR(VLOOKUP(AL35,'P1'!$B:$AP,31,FALSE),"")</f>
        <v/>
      </c>
      <c r="AM37" s="419" t="str">
        <f>IFERROR(VLOOKUP(AM35,'P1'!$B:$AP,31,FALSE),"")</f>
        <v/>
      </c>
      <c r="AN37" s="644"/>
      <c r="AO37" s="622"/>
      <c r="AP37" s="649"/>
      <c r="AQ37" s="650"/>
      <c r="AR37" s="622"/>
      <c r="AS37" s="622"/>
      <c r="AT37" s="623"/>
      <c r="AU37" s="420"/>
      <c r="AV37" s="420"/>
      <c r="AX37" s="420"/>
      <c r="AY37" s="420"/>
    </row>
    <row r="38" spans="1:51" s="393" customFormat="1" ht="12" customHeight="1">
      <c r="A38" s="624">
        <v>6</v>
      </c>
      <c r="B38" s="627"/>
      <c r="C38" s="630"/>
      <c r="D38" s="633" t="s">
        <v>463</v>
      </c>
      <c r="E38" s="410"/>
      <c r="F38" s="636"/>
      <c r="G38" s="637"/>
      <c r="H38" s="411" t="s">
        <v>464</v>
      </c>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642">
        <f t="shared" ref="AN38" si="16">IF(LEFT($AN$1,6)="共同生活援助",SUM(I39:AM39),SUM(I39:AM40))</f>
        <v>0</v>
      </c>
      <c r="AO38" s="620">
        <f>IF($AN$3="４週",AN38/4,AN38/(DAY(EOMONTH($I$21,0))/7))</f>
        <v>0</v>
      </c>
      <c r="AP38" s="645"/>
      <c r="AQ38" s="646"/>
      <c r="AR38" s="620" t="str">
        <f t="shared" ref="AR38" si="17">IF($AN$3="４週",AU39,AV39)</f>
        <v/>
      </c>
      <c r="AS38" s="620"/>
      <c r="AT38" s="623"/>
      <c r="AU38" s="413" t="s">
        <v>465</v>
      </c>
      <c r="AV38" s="413" t="s">
        <v>466</v>
      </c>
      <c r="AX38" s="413" t="s">
        <v>467</v>
      </c>
      <c r="AY38" s="413" t="s">
        <v>468</v>
      </c>
    </row>
    <row r="39" spans="1:51" s="393" customFormat="1" ht="12" customHeight="1">
      <c r="A39" s="625"/>
      <c r="B39" s="628"/>
      <c r="C39" s="631"/>
      <c r="D39" s="634"/>
      <c r="E39" s="414"/>
      <c r="F39" s="638"/>
      <c r="G39" s="639"/>
      <c r="H39" s="415" t="s">
        <v>469</v>
      </c>
      <c r="I39" s="419" t="str">
        <f>IFERROR(VLOOKUP(I38,'P1'!$B:$AP,41,FALSE),"")</f>
        <v/>
      </c>
      <c r="J39" s="419" t="str">
        <f>IFERROR(VLOOKUP(J38,'P1'!$B:$AP,41,FALSE),"")</f>
        <v/>
      </c>
      <c r="K39" s="419" t="str">
        <f>IFERROR(VLOOKUP(K38,'P1'!$B:$AP,41,FALSE),"")</f>
        <v/>
      </c>
      <c r="L39" s="419" t="str">
        <f>IFERROR(VLOOKUP(L38,'P1'!$B:$AP,41,FALSE),"")</f>
        <v/>
      </c>
      <c r="M39" s="419" t="str">
        <f>IFERROR(VLOOKUP(M38,'P1'!$B:$AP,41,FALSE),"")</f>
        <v/>
      </c>
      <c r="N39" s="419" t="str">
        <f>IFERROR(VLOOKUP(N38,'P1'!$B:$AP,41,FALSE),"")</f>
        <v/>
      </c>
      <c r="O39" s="419" t="str">
        <f>IFERROR(VLOOKUP(O38,'P1'!$B:$AP,41,FALSE),"")</f>
        <v/>
      </c>
      <c r="P39" s="419" t="str">
        <f>IFERROR(VLOOKUP(P38,'P1'!$B:$AP,41,FALSE),"")</f>
        <v/>
      </c>
      <c r="Q39" s="419" t="str">
        <f>IFERROR(VLOOKUP(Q38,'P1'!$B:$AP,41,FALSE),"")</f>
        <v/>
      </c>
      <c r="R39" s="419" t="str">
        <f>IFERROR(VLOOKUP(R38,'P1'!$B:$AP,41,FALSE),"")</f>
        <v/>
      </c>
      <c r="S39" s="419" t="str">
        <f>IFERROR(VLOOKUP(S38,'P1'!$B:$AP,41,FALSE),"")</f>
        <v/>
      </c>
      <c r="T39" s="419" t="str">
        <f>IFERROR(VLOOKUP(T38,'P1'!$B:$AP,41,FALSE),"")</f>
        <v/>
      </c>
      <c r="U39" s="419" t="str">
        <f>IFERROR(VLOOKUP(U38,'P1'!$B:$AP,41,FALSE),"")</f>
        <v/>
      </c>
      <c r="V39" s="419" t="str">
        <f>IFERROR(VLOOKUP(V38,'P1'!$B:$AP,41,FALSE),"")</f>
        <v/>
      </c>
      <c r="W39" s="419" t="str">
        <f>IFERROR(VLOOKUP(W38,'P1'!$B:$AP,41,FALSE),"")</f>
        <v/>
      </c>
      <c r="X39" s="419" t="str">
        <f>IFERROR(VLOOKUP(X38,'P1'!$B:$AP,41,FALSE),"")</f>
        <v/>
      </c>
      <c r="Y39" s="419" t="str">
        <f>IFERROR(VLOOKUP(Y38,'P1'!$B:$AP,41,FALSE),"")</f>
        <v/>
      </c>
      <c r="Z39" s="419" t="str">
        <f>IFERROR(VLOOKUP(Z38,'P1'!$B:$AP,41,FALSE),"")</f>
        <v/>
      </c>
      <c r="AA39" s="419" t="str">
        <f>IFERROR(VLOOKUP(AA38,'P1'!$B:$AP,41,FALSE),"")</f>
        <v/>
      </c>
      <c r="AB39" s="419" t="str">
        <f>IFERROR(VLOOKUP(AB38,'P1'!$B:$AP,41,FALSE),"")</f>
        <v/>
      </c>
      <c r="AC39" s="419" t="str">
        <f>IFERROR(VLOOKUP(AC38,'P1'!$B:$AP,41,FALSE),"")</f>
        <v/>
      </c>
      <c r="AD39" s="419" t="str">
        <f>IFERROR(VLOOKUP(AD38,'P1'!$B:$AP,41,FALSE),"")</f>
        <v/>
      </c>
      <c r="AE39" s="419" t="str">
        <f>IFERROR(VLOOKUP(AE38,'P1'!$B:$AP,41,FALSE),"")</f>
        <v/>
      </c>
      <c r="AF39" s="419" t="str">
        <f>IFERROR(VLOOKUP(AF38,'P1'!$B:$AP,41,FALSE),"")</f>
        <v/>
      </c>
      <c r="AG39" s="419" t="str">
        <f>IFERROR(VLOOKUP(AG38,'P1'!$B:$AP,41,FALSE),"")</f>
        <v/>
      </c>
      <c r="AH39" s="419" t="str">
        <f>IFERROR(VLOOKUP(AH38,'P1'!$B:$AP,41,FALSE),"")</f>
        <v/>
      </c>
      <c r="AI39" s="419" t="str">
        <f>IFERROR(VLOOKUP(AI38,'P1'!$B:$AP,41,FALSE),"")</f>
        <v/>
      </c>
      <c r="AJ39" s="419" t="str">
        <f>IFERROR(VLOOKUP(AJ38,'P1'!$B:$AP,41,FALSE),"")</f>
        <v/>
      </c>
      <c r="AK39" s="419" t="str">
        <f>IFERROR(VLOOKUP(AK38,'P1'!$B:$AP,41,FALSE),"")</f>
        <v/>
      </c>
      <c r="AL39" s="419" t="str">
        <f>IFERROR(VLOOKUP(AL38,'P1'!$B:$AP,41,FALSE),"")</f>
        <v/>
      </c>
      <c r="AM39" s="419" t="str">
        <f>IFERROR(VLOOKUP(AM38,'P1'!$B:$AP,41,FALSE),"")</f>
        <v/>
      </c>
      <c r="AN39" s="643"/>
      <c r="AO39" s="621"/>
      <c r="AP39" s="647"/>
      <c r="AQ39" s="648"/>
      <c r="AR39" s="621"/>
      <c r="AS39" s="621"/>
      <c r="AT39" s="623"/>
      <c r="AU39" s="417" t="str">
        <f t="shared" ref="AU39" si="18">IFERROR(IF($D38="□",($AO38/$AK$6),($AO38/$AK$8)),"")</f>
        <v/>
      </c>
      <c r="AV39" s="417" t="str">
        <f t="shared" ref="AV39" si="19">IFERROR(IF($D38="□",($AN38/$AO$6),($AN38/$AO$8)),"")</f>
        <v/>
      </c>
      <c r="AX39" s="417" t="s">
        <v>623</v>
      </c>
      <c r="AY39" s="417" t="s">
        <v>623</v>
      </c>
    </row>
    <row r="40" spans="1:51" s="393" customFormat="1" ht="12" customHeight="1">
      <c r="A40" s="626"/>
      <c r="B40" s="629"/>
      <c r="C40" s="632"/>
      <c r="D40" s="635"/>
      <c r="E40" s="414"/>
      <c r="F40" s="640"/>
      <c r="G40" s="641"/>
      <c r="H40" s="418" t="s">
        <v>470</v>
      </c>
      <c r="I40" s="419" t="str">
        <f>IFERROR(VLOOKUP(I38,'P1'!$B:$AP,31,FALSE),"")</f>
        <v/>
      </c>
      <c r="J40" s="419" t="str">
        <f>IFERROR(VLOOKUP(J38,'P1'!$B:$AP,31,FALSE),"")</f>
        <v/>
      </c>
      <c r="K40" s="419" t="str">
        <f>IFERROR(VLOOKUP(K38,'P1'!$B:$AP,31,FALSE),"")</f>
        <v/>
      </c>
      <c r="L40" s="419" t="str">
        <f>IFERROR(VLOOKUP(L38,'P1'!$B:$AP,31,FALSE),"")</f>
        <v/>
      </c>
      <c r="M40" s="419" t="str">
        <f>IFERROR(VLOOKUP(M38,'P1'!$B:$AP,31,FALSE),"")</f>
        <v/>
      </c>
      <c r="N40" s="419" t="str">
        <f>IFERROR(VLOOKUP(N38,'P1'!$B:$AP,31,FALSE),"")</f>
        <v/>
      </c>
      <c r="O40" s="419" t="str">
        <f>IFERROR(VLOOKUP(O38,'P1'!$B:$AP,31,FALSE),"")</f>
        <v/>
      </c>
      <c r="P40" s="419" t="str">
        <f>IFERROR(VLOOKUP(P38,'P1'!$B:$AP,31,FALSE),"")</f>
        <v/>
      </c>
      <c r="Q40" s="419" t="str">
        <f>IFERROR(VLOOKUP(Q38,'P1'!$B:$AP,31,FALSE),"")</f>
        <v/>
      </c>
      <c r="R40" s="419" t="str">
        <f>IFERROR(VLOOKUP(R38,'P1'!$B:$AP,31,FALSE),"")</f>
        <v/>
      </c>
      <c r="S40" s="419" t="str">
        <f>IFERROR(VLOOKUP(S38,'P1'!$B:$AP,31,FALSE),"")</f>
        <v/>
      </c>
      <c r="T40" s="419" t="str">
        <f>IFERROR(VLOOKUP(T38,'P1'!$B:$AP,31,FALSE),"")</f>
        <v/>
      </c>
      <c r="U40" s="419" t="str">
        <f>IFERROR(VLOOKUP(U38,'P1'!$B:$AP,31,FALSE),"")</f>
        <v/>
      </c>
      <c r="V40" s="419" t="str">
        <f>IFERROR(VLOOKUP(V38,'P1'!$B:$AP,31,FALSE),"")</f>
        <v/>
      </c>
      <c r="W40" s="419" t="str">
        <f>IFERROR(VLOOKUP(W38,'P1'!$B:$AP,31,FALSE),"")</f>
        <v/>
      </c>
      <c r="X40" s="419" t="str">
        <f>IFERROR(VLOOKUP(X38,'P1'!$B:$AP,31,FALSE),"")</f>
        <v/>
      </c>
      <c r="Y40" s="419" t="str">
        <f>IFERROR(VLOOKUP(Y38,'P1'!$B:$AP,31,FALSE),"")</f>
        <v/>
      </c>
      <c r="Z40" s="419" t="str">
        <f>IFERROR(VLOOKUP(Z38,'P1'!$B:$AP,31,FALSE),"")</f>
        <v/>
      </c>
      <c r="AA40" s="419" t="str">
        <f>IFERROR(VLOOKUP(AA38,'P1'!$B:$AP,31,FALSE),"")</f>
        <v/>
      </c>
      <c r="AB40" s="419" t="str">
        <f>IFERROR(VLOOKUP(AB38,'P1'!$B:$AP,31,FALSE),"")</f>
        <v/>
      </c>
      <c r="AC40" s="419" t="str">
        <f>IFERROR(VLOOKUP(AC38,'P1'!$B:$AP,31,FALSE),"")</f>
        <v/>
      </c>
      <c r="AD40" s="419" t="str">
        <f>IFERROR(VLOOKUP(AD38,'P1'!$B:$AP,31,FALSE),"")</f>
        <v/>
      </c>
      <c r="AE40" s="419" t="str">
        <f>IFERROR(VLOOKUP(AE38,'P1'!$B:$AP,31,FALSE),"")</f>
        <v/>
      </c>
      <c r="AF40" s="419" t="str">
        <f>IFERROR(VLOOKUP(AF38,'P1'!$B:$AP,31,FALSE),"")</f>
        <v/>
      </c>
      <c r="AG40" s="419" t="str">
        <f>IFERROR(VLOOKUP(AG38,'P1'!$B:$AP,31,FALSE),"")</f>
        <v/>
      </c>
      <c r="AH40" s="419" t="str">
        <f>IFERROR(VLOOKUP(AH38,'P1'!$B:$AP,31,FALSE),"")</f>
        <v/>
      </c>
      <c r="AI40" s="419" t="str">
        <f>IFERROR(VLOOKUP(AI38,'P1'!$B:$AP,31,FALSE),"")</f>
        <v/>
      </c>
      <c r="AJ40" s="419" t="str">
        <f>IFERROR(VLOOKUP(AJ38,'P1'!$B:$AP,31,FALSE),"")</f>
        <v/>
      </c>
      <c r="AK40" s="419" t="str">
        <f>IFERROR(VLOOKUP(AK38,'P1'!$B:$AP,31,FALSE),"")</f>
        <v/>
      </c>
      <c r="AL40" s="419" t="str">
        <f>IFERROR(VLOOKUP(AL38,'P1'!$B:$AP,31,FALSE),"")</f>
        <v/>
      </c>
      <c r="AM40" s="419" t="str">
        <f>IFERROR(VLOOKUP(AM38,'P1'!$B:$AP,31,FALSE),"")</f>
        <v/>
      </c>
      <c r="AN40" s="644"/>
      <c r="AO40" s="622"/>
      <c r="AP40" s="649"/>
      <c r="AQ40" s="650"/>
      <c r="AR40" s="622"/>
      <c r="AS40" s="622"/>
      <c r="AT40" s="623"/>
      <c r="AU40" s="420"/>
      <c r="AV40" s="420"/>
      <c r="AX40" s="420"/>
      <c r="AY40" s="420"/>
    </row>
    <row r="41" spans="1:51" s="393" customFormat="1" ht="12" customHeight="1">
      <c r="A41" s="624">
        <v>7</v>
      </c>
      <c r="B41" s="627"/>
      <c r="C41" s="630"/>
      <c r="D41" s="633" t="s">
        <v>463</v>
      </c>
      <c r="E41" s="410"/>
      <c r="F41" s="636"/>
      <c r="G41" s="637"/>
      <c r="H41" s="411" t="s">
        <v>464</v>
      </c>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642">
        <f t="shared" ref="AN41" si="20">IF(LEFT($AN$1,6)="共同生活援助",SUM(I42:AM42),SUM(I42:AM43))</f>
        <v>0</v>
      </c>
      <c r="AO41" s="620">
        <f>IF($AN$3="４週",AN41/4,AN41/(DAY(EOMONTH($I$21,0))/7))</f>
        <v>0</v>
      </c>
      <c r="AP41" s="645"/>
      <c r="AQ41" s="646"/>
      <c r="AR41" s="620" t="str">
        <f t="shared" ref="AR41" si="21">IF($AN$3="４週",AU42,AV42)</f>
        <v/>
      </c>
      <c r="AS41" s="620"/>
      <c r="AT41" s="623"/>
      <c r="AU41" s="413" t="s">
        <v>465</v>
      </c>
      <c r="AV41" s="413" t="s">
        <v>466</v>
      </c>
      <c r="AX41" s="413" t="s">
        <v>467</v>
      </c>
      <c r="AY41" s="413" t="s">
        <v>468</v>
      </c>
    </row>
    <row r="42" spans="1:51" s="393" customFormat="1" ht="12" customHeight="1">
      <c r="A42" s="625"/>
      <c r="B42" s="628"/>
      <c r="C42" s="631"/>
      <c r="D42" s="634"/>
      <c r="E42" s="414"/>
      <c r="F42" s="638"/>
      <c r="G42" s="639"/>
      <c r="H42" s="415" t="s">
        <v>469</v>
      </c>
      <c r="I42" s="419" t="str">
        <f>IFERROR(VLOOKUP(I41,'P1'!$B:$AP,41,FALSE),"")</f>
        <v/>
      </c>
      <c r="J42" s="419" t="str">
        <f>IFERROR(VLOOKUP(J41,'P1'!$B:$AP,41,FALSE),"")</f>
        <v/>
      </c>
      <c r="K42" s="419" t="str">
        <f>IFERROR(VLOOKUP(K41,'P1'!$B:$AP,41,FALSE),"")</f>
        <v/>
      </c>
      <c r="L42" s="419" t="str">
        <f>IFERROR(VLOOKUP(L41,'P1'!$B:$AP,41,FALSE),"")</f>
        <v/>
      </c>
      <c r="M42" s="419" t="str">
        <f>IFERROR(VLOOKUP(M41,'P1'!$B:$AP,41,FALSE),"")</f>
        <v/>
      </c>
      <c r="N42" s="419" t="str">
        <f>IFERROR(VLOOKUP(N41,'P1'!$B:$AP,41,FALSE),"")</f>
        <v/>
      </c>
      <c r="O42" s="419" t="str">
        <f>IFERROR(VLOOKUP(O41,'P1'!$B:$AP,41,FALSE),"")</f>
        <v/>
      </c>
      <c r="P42" s="419" t="str">
        <f>IFERROR(VLOOKUP(P41,'P1'!$B:$AP,41,FALSE),"")</f>
        <v/>
      </c>
      <c r="Q42" s="419" t="str">
        <f>IFERROR(VLOOKUP(Q41,'P1'!$B:$AP,41,FALSE),"")</f>
        <v/>
      </c>
      <c r="R42" s="419" t="str">
        <f>IFERROR(VLOOKUP(R41,'P1'!$B:$AP,41,FALSE),"")</f>
        <v/>
      </c>
      <c r="S42" s="419" t="str">
        <f>IFERROR(VLOOKUP(S41,'P1'!$B:$AP,41,FALSE),"")</f>
        <v/>
      </c>
      <c r="T42" s="419" t="str">
        <f>IFERROR(VLOOKUP(T41,'P1'!$B:$AP,41,FALSE),"")</f>
        <v/>
      </c>
      <c r="U42" s="419" t="str">
        <f>IFERROR(VLOOKUP(U41,'P1'!$B:$AP,41,FALSE),"")</f>
        <v/>
      </c>
      <c r="V42" s="419" t="str">
        <f>IFERROR(VLOOKUP(V41,'P1'!$B:$AP,41,FALSE),"")</f>
        <v/>
      </c>
      <c r="W42" s="419" t="str">
        <f>IFERROR(VLOOKUP(W41,'P1'!$B:$AP,41,FALSE),"")</f>
        <v/>
      </c>
      <c r="X42" s="419" t="str">
        <f>IFERROR(VLOOKUP(X41,'P1'!$B:$AP,41,FALSE),"")</f>
        <v/>
      </c>
      <c r="Y42" s="419" t="str">
        <f>IFERROR(VLOOKUP(Y41,'P1'!$B:$AP,41,FALSE),"")</f>
        <v/>
      </c>
      <c r="Z42" s="419" t="str">
        <f>IFERROR(VLOOKUP(Z41,'P1'!$B:$AP,41,FALSE),"")</f>
        <v/>
      </c>
      <c r="AA42" s="419" t="str">
        <f>IFERROR(VLOOKUP(AA41,'P1'!$B:$AP,41,FALSE),"")</f>
        <v/>
      </c>
      <c r="AB42" s="419" t="str">
        <f>IFERROR(VLOOKUP(AB41,'P1'!$B:$AP,41,FALSE),"")</f>
        <v/>
      </c>
      <c r="AC42" s="419" t="str">
        <f>IFERROR(VLOOKUP(AC41,'P1'!$B:$AP,41,FALSE),"")</f>
        <v/>
      </c>
      <c r="AD42" s="419" t="str">
        <f>IFERROR(VLOOKUP(AD41,'P1'!$B:$AP,41,FALSE),"")</f>
        <v/>
      </c>
      <c r="AE42" s="419" t="str">
        <f>IFERROR(VLOOKUP(AE41,'P1'!$B:$AP,41,FALSE),"")</f>
        <v/>
      </c>
      <c r="AF42" s="419" t="str">
        <f>IFERROR(VLOOKUP(AF41,'P1'!$B:$AP,41,FALSE),"")</f>
        <v/>
      </c>
      <c r="AG42" s="419" t="str">
        <f>IFERROR(VLOOKUP(AG41,'P1'!$B:$AP,41,FALSE),"")</f>
        <v/>
      </c>
      <c r="AH42" s="419" t="str">
        <f>IFERROR(VLOOKUP(AH41,'P1'!$B:$AP,41,FALSE),"")</f>
        <v/>
      </c>
      <c r="AI42" s="419" t="str">
        <f>IFERROR(VLOOKUP(AI41,'P1'!$B:$AP,41,FALSE),"")</f>
        <v/>
      </c>
      <c r="AJ42" s="419" t="str">
        <f>IFERROR(VLOOKUP(AJ41,'P1'!$B:$AP,41,FALSE),"")</f>
        <v/>
      </c>
      <c r="AK42" s="419" t="str">
        <f>IFERROR(VLOOKUP(AK41,'P1'!$B:$AP,41,FALSE),"")</f>
        <v/>
      </c>
      <c r="AL42" s="419" t="str">
        <f>IFERROR(VLOOKUP(AL41,'P1'!$B:$AP,41,FALSE),"")</f>
        <v/>
      </c>
      <c r="AM42" s="419" t="str">
        <f>IFERROR(VLOOKUP(AM41,'P1'!$B:$AP,41,FALSE),"")</f>
        <v/>
      </c>
      <c r="AN42" s="643"/>
      <c r="AO42" s="621"/>
      <c r="AP42" s="647"/>
      <c r="AQ42" s="648"/>
      <c r="AR42" s="621"/>
      <c r="AS42" s="621"/>
      <c r="AT42" s="623"/>
      <c r="AU42" s="417" t="str">
        <f t="shared" ref="AU42" si="22">IFERROR(IF($D41="□",($AO41/$AK$6),($AO41/$AK$8)),"")</f>
        <v/>
      </c>
      <c r="AV42" s="417" t="str">
        <f t="shared" ref="AV42" si="23">IFERROR(IF($D41="□",($AN41/$AO$6),($AN41/$AO$8)),"")</f>
        <v/>
      </c>
      <c r="AX42" s="417" t="s">
        <v>623</v>
      </c>
      <c r="AY42" s="417" t="s">
        <v>623</v>
      </c>
    </row>
    <row r="43" spans="1:51" s="393" customFormat="1" ht="12" customHeight="1">
      <c r="A43" s="626"/>
      <c r="B43" s="629"/>
      <c r="C43" s="632"/>
      <c r="D43" s="635"/>
      <c r="E43" s="414"/>
      <c r="F43" s="640"/>
      <c r="G43" s="641"/>
      <c r="H43" s="418" t="s">
        <v>470</v>
      </c>
      <c r="I43" s="419" t="str">
        <f>IFERROR(VLOOKUP(I41,'P1'!$B:$AP,31,FALSE),"")</f>
        <v/>
      </c>
      <c r="J43" s="419" t="str">
        <f>IFERROR(VLOOKUP(J41,'P1'!$B:$AP,31,FALSE),"")</f>
        <v/>
      </c>
      <c r="K43" s="419" t="str">
        <f>IFERROR(VLOOKUP(K41,'P1'!$B:$AP,31,FALSE),"")</f>
        <v/>
      </c>
      <c r="L43" s="419" t="str">
        <f>IFERROR(VLOOKUP(L41,'P1'!$B:$AP,31,FALSE),"")</f>
        <v/>
      </c>
      <c r="M43" s="419" t="str">
        <f>IFERROR(VLOOKUP(M41,'P1'!$B:$AP,31,FALSE),"")</f>
        <v/>
      </c>
      <c r="N43" s="419" t="str">
        <f>IFERROR(VLOOKUP(N41,'P1'!$B:$AP,31,FALSE),"")</f>
        <v/>
      </c>
      <c r="O43" s="419" t="str">
        <f>IFERROR(VLOOKUP(O41,'P1'!$B:$AP,31,FALSE),"")</f>
        <v/>
      </c>
      <c r="P43" s="419" t="str">
        <f>IFERROR(VLOOKUP(P41,'P1'!$B:$AP,31,FALSE),"")</f>
        <v/>
      </c>
      <c r="Q43" s="419" t="str">
        <f>IFERROR(VLOOKUP(Q41,'P1'!$B:$AP,31,FALSE),"")</f>
        <v/>
      </c>
      <c r="R43" s="419" t="str">
        <f>IFERROR(VLOOKUP(R41,'P1'!$B:$AP,31,FALSE),"")</f>
        <v/>
      </c>
      <c r="S43" s="419" t="str">
        <f>IFERROR(VLOOKUP(S41,'P1'!$B:$AP,31,FALSE),"")</f>
        <v/>
      </c>
      <c r="T43" s="419" t="str">
        <f>IFERROR(VLOOKUP(T41,'P1'!$B:$AP,31,FALSE),"")</f>
        <v/>
      </c>
      <c r="U43" s="419" t="str">
        <f>IFERROR(VLOOKUP(U41,'P1'!$B:$AP,31,FALSE),"")</f>
        <v/>
      </c>
      <c r="V43" s="419" t="str">
        <f>IFERROR(VLOOKUP(V41,'P1'!$B:$AP,31,FALSE),"")</f>
        <v/>
      </c>
      <c r="W43" s="419" t="str">
        <f>IFERROR(VLOOKUP(W41,'P1'!$B:$AP,31,FALSE),"")</f>
        <v/>
      </c>
      <c r="X43" s="419" t="str">
        <f>IFERROR(VLOOKUP(X41,'P1'!$B:$AP,31,FALSE),"")</f>
        <v/>
      </c>
      <c r="Y43" s="419" t="str">
        <f>IFERROR(VLOOKUP(Y41,'P1'!$B:$AP,31,FALSE),"")</f>
        <v/>
      </c>
      <c r="Z43" s="419" t="str">
        <f>IFERROR(VLOOKUP(Z41,'P1'!$B:$AP,31,FALSE),"")</f>
        <v/>
      </c>
      <c r="AA43" s="419" t="str">
        <f>IFERROR(VLOOKUP(AA41,'P1'!$B:$AP,31,FALSE),"")</f>
        <v/>
      </c>
      <c r="AB43" s="419" t="str">
        <f>IFERROR(VLOOKUP(AB41,'P1'!$B:$AP,31,FALSE),"")</f>
        <v/>
      </c>
      <c r="AC43" s="419" t="str">
        <f>IFERROR(VLOOKUP(AC41,'P1'!$B:$AP,31,FALSE),"")</f>
        <v/>
      </c>
      <c r="AD43" s="419" t="str">
        <f>IFERROR(VLOOKUP(AD41,'P1'!$B:$AP,31,FALSE),"")</f>
        <v/>
      </c>
      <c r="AE43" s="419" t="str">
        <f>IFERROR(VLOOKUP(AE41,'P1'!$B:$AP,31,FALSE),"")</f>
        <v/>
      </c>
      <c r="AF43" s="419" t="str">
        <f>IFERROR(VLOOKUP(AF41,'P1'!$B:$AP,31,FALSE),"")</f>
        <v/>
      </c>
      <c r="AG43" s="419" t="str">
        <f>IFERROR(VLOOKUP(AG41,'P1'!$B:$AP,31,FALSE),"")</f>
        <v/>
      </c>
      <c r="AH43" s="419" t="str">
        <f>IFERROR(VLOOKUP(AH41,'P1'!$B:$AP,31,FALSE),"")</f>
        <v/>
      </c>
      <c r="AI43" s="419" t="str">
        <f>IFERROR(VLOOKUP(AI41,'P1'!$B:$AP,31,FALSE),"")</f>
        <v/>
      </c>
      <c r="AJ43" s="419" t="str">
        <f>IFERROR(VLOOKUP(AJ41,'P1'!$B:$AP,31,FALSE),"")</f>
        <v/>
      </c>
      <c r="AK43" s="419" t="str">
        <f>IFERROR(VLOOKUP(AK41,'P1'!$B:$AP,31,FALSE),"")</f>
        <v/>
      </c>
      <c r="AL43" s="419" t="str">
        <f>IFERROR(VLOOKUP(AL41,'P1'!$B:$AP,31,FALSE),"")</f>
        <v/>
      </c>
      <c r="AM43" s="419" t="str">
        <f>IFERROR(VLOOKUP(AM41,'P1'!$B:$AP,31,FALSE),"")</f>
        <v/>
      </c>
      <c r="AN43" s="644"/>
      <c r="AO43" s="622"/>
      <c r="AP43" s="649"/>
      <c r="AQ43" s="650"/>
      <c r="AR43" s="622"/>
      <c r="AS43" s="622"/>
      <c r="AT43" s="623"/>
      <c r="AU43" s="420"/>
      <c r="AV43" s="420"/>
      <c r="AX43" s="420"/>
      <c r="AY43" s="420"/>
    </row>
    <row r="44" spans="1:51" s="393" customFormat="1" ht="12" customHeight="1">
      <c r="A44" s="624">
        <v>8</v>
      </c>
      <c r="B44" s="627"/>
      <c r="C44" s="630"/>
      <c r="D44" s="633" t="s">
        <v>463</v>
      </c>
      <c r="E44" s="410"/>
      <c r="F44" s="636"/>
      <c r="G44" s="637"/>
      <c r="H44" s="411" t="s">
        <v>464</v>
      </c>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642">
        <f t="shared" ref="AN44" si="24">IF(LEFT($AN$1,6)="共同生活援助",SUM(I45:AM45),SUM(I45:AM46))</f>
        <v>0</v>
      </c>
      <c r="AO44" s="620">
        <f>IF($AN$3="４週",AN44/4,AN44/(DAY(EOMONTH($I$21,0))/7))</f>
        <v>0</v>
      </c>
      <c r="AP44" s="645"/>
      <c r="AQ44" s="646"/>
      <c r="AR44" s="620" t="str">
        <f t="shared" ref="AR44" si="25">IF($AN$3="４週",AU45,AV45)</f>
        <v/>
      </c>
      <c r="AS44" s="620"/>
      <c r="AT44" s="623"/>
      <c r="AU44" s="413" t="s">
        <v>465</v>
      </c>
      <c r="AV44" s="413" t="s">
        <v>466</v>
      </c>
      <c r="AX44" s="413" t="s">
        <v>467</v>
      </c>
      <c r="AY44" s="413" t="s">
        <v>468</v>
      </c>
    </row>
    <row r="45" spans="1:51" s="393" customFormat="1" ht="12" customHeight="1">
      <c r="A45" s="625"/>
      <c r="B45" s="628"/>
      <c r="C45" s="631"/>
      <c r="D45" s="634"/>
      <c r="E45" s="414"/>
      <c r="F45" s="638"/>
      <c r="G45" s="639"/>
      <c r="H45" s="415" t="s">
        <v>469</v>
      </c>
      <c r="I45" s="419" t="str">
        <f>IFERROR(VLOOKUP(I44,'P1'!$B:$AP,41,FALSE),"")</f>
        <v/>
      </c>
      <c r="J45" s="419" t="str">
        <f>IFERROR(VLOOKUP(J44,'P1'!$B:$AP,41,FALSE),"")</f>
        <v/>
      </c>
      <c r="K45" s="419" t="str">
        <f>IFERROR(VLOOKUP(K44,'P1'!$B:$AP,41,FALSE),"")</f>
        <v/>
      </c>
      <c r="L45" s="419" t="str">
        <f>IFERROR(VLOOKUP(L44,'P1'!$B:$AP,41,FALSE),"")</f>
        <v/>
      </c>
      <c r="M45" s="419" t="str">
        <f>IFERROR(VLOOKUP(M44,'P1'!$B:$AP,41,FALSE),"")</f>
        <v/>
      </c>
      <c r="N45" s="419" t="str">
        <f>IFERROR(VLOOKUP(N44,'P1'!$B:$AP,41,FALSE),"")</f>
        <v/>
      </c>
      <c r="O45" s="419" t="str">
        <f>IFERROR(VLOOKUP(O44,'P1'!$B:$AP,41,FALSE),"")</f>
        <v/>
      </c>
      <c r="P45" s="419" t="str">
        <f>IFERROR(VLOOKUP(P44,'P1'!$B:$AP,41,FALSE),"")</f>
        <v/>
      </c>
      <c r="Q45" s="419" t="str">
        <f>IFERROR(VLOOKUP(Q44,'P1'!$B:$AP,41,FALSE),"")</f>
        <v/>
      </c>
      <c r="R45" s="419" t="str">
        <f>IFERROR(VLOOKUP(R44,'P1'!$B:$AP,41,FALSE),"")</f>
        <v/>
      </c>
      <c r="S45" s="419" t="str">
        <f>IFERROR(VLOOKUP(S44,'P1'!$B:$AP,41,FALSE),"")</f>
        <v/>
      </c>
      <c r="T45" s="419" t="str">
        <f>IFERROR(VLOOKUP(T44,'P1'!$B:$AP,41,FALSE),"")</f>
        <v/>
      </c>
      <c r="U45" s="419" t="str">
        <f>IFERROR(VLOOKUP(U44,'P1'!$B:$AP,41,FALSE),"")</f>
        <v/>
      </c>
      <c r="V45" s="419" t="str">
        <f>IFERROR(VLOOKUP(V44,'P1'!$B:$AP,41,FALSE),"")</f>
        <v/>
      </c>
      <c r="W45" s="419" t="str">
        <f>IFERROR(VLOOKUP(W44,'P1'!$B:$AP,41,FALSE),"")</f>
        <v/>
      </c>
      <c r="X45" s="419" t="str">
        <f>IFERROR(VLOOKUP(X44,'P1'!$B:$AP,41,FALSE),"")</f>
        <v/>
      </c>
      <c r="Y45" s="419" t="str">
        <f>IFERROR(VLOOKUP(Y44,'P1'!$B:$AP,41,FALSE),"")</f>
        <v/>
      </c>
      <c r="Z45" s="419" t="str">
        <f>IFERROR(VLOOKUP(Z44,'P1'!$B:$AP,41,FALSE),"")</f>
        <v/>
      </c>
      <c r="AA45" s="419" t="str">
        <f>IFERROR(VLOOKUP(AA44,'P1'!$B:$AP,41,FALSE),"")</f>
        <v/>
      </c>
      <c r="AB45" s="419" t="str">
        <f>IFERROR(VLOOKUP(AB44,'P1'!$B:$AP,41,FALSE),"")</f>
        <v/>
      </c>
      <c r="AC45" s="419" t="str">
        <f>IFERROR(VLOOKUP(AC44,'P1'!$B:$AP,41,FALSE),"")</f>
        <v/>
      </c>
      <c r="AD45" s="419" t="str">
        <f>IFERROR(VLOOKUP(AD44,'P1'!$B:$AP,41,FALSE),"")</f>
        <v/>
      </c>
      <c r="AE45" s="419" t="str">
        <f>IFERROR(VLOOKUP(AE44,'P1'!$B:$AP,41,FALSE),"")</f>
        <v/>
      </c>
      <c r="AF45" s="419" t="str">
        <f>IFERROR(VLOOKUP(AF44,'P1'!$B:$AP,41,FALSE),"")</f>
        <v/>
      </c>
      <c r="AG45" s="419" t="str">
        <f>IFERROR(VLOOKUP(AG44,'P1'!$B:$AP,41,FALSE),"")</f>
        <v/>
      </c>
      <c r="AH45" s="419" t="str">
        <f>IFERROR(VLOOKUP(AH44,'P1'!$B:$AP,41,FALSE),"")</f>
        <v/>
      </c>
      <c r="AI45" s="419" t="str">
        <f>IFERROR(VLOOKUP(AI44,'P1'!$B:$AP,41,FALSE),"")</f>
        <v/>
      </c>
      <c r="AJ45" s="419" t="str">
        <f>IFERROR(VLOOKUP(AJ44,'P1'!$B:$AP,41,FALSE),"")</f>
        <v/>
      </c>
      <c r="AK45" s="419" t="str">
        <f>IFERROR(VLOOKUP(AK44,'P1'!$B:$AP,41,FALSE),"")</f>
        <v/>
      </c>
      <c r="AL45" s="419" t="str">
        <f>IFERROR(VLOOKUP(AL44,'P1'!$B:$AP,41,FALSE),"")</f>
        <v/>
      </c>
      <c r="AM45" s="419" t="str">
        <f>IFERROR(VLOOKUP(AM44,'P1'!$B:$AP,41,FALSE),"")</f>
        <v/>
      </c>
      <c r="AN45" s="643"/>
      <c r="AO45" s="621"/>
      <c r="AP45" s="647"/>
      <c r="AQ45" s="648"/>
      <c r="AR45" s="621"/>
      <c r="AS45" s="621"/>
      <c r="AT45" s="623"/>
      <c r="AU45" s="417" t="str">
        <f t="shared" ref="AU45" si="26">IFERROR(IF($D44="□",($AO44/$AK$6),($AO44/$AK$8)),"")</f>
        <v/>
      </c>
      <c r="AV45" s="417" t="str">
        <f t="shared" ref="AV45" si="27">IFERROR(IF($D44="□",($AN44/$AO$6),($AN44/$AO$8)),"")</f>
        <v/>
      </c>
      <c r="AX45" s="417" t="s">
        <v>623</v>
      </c>
      <c r="AY45" s="417" t="s">
        <v>623</v>
      </c>
    </row>
    <row r="46" spans="1:51" s="393" customFormat="1" ht="12" customHeight="1">
      <c r="A46" s="626"/>
      <c r="B46" s="629"/>
      <c r="C46" s="632"/>
      <c r="D46" s="635"/>
      <c r="E46" s="414"/>
      <c r="F46" s="640"/>
      <c r="G46" s="641"/>
      <c r="H46" s="418" t="s">
        <v>470</v>
      </c>
      <c r="I46" s="419" t="str">
        <f>IFERROR(VLOOKUP(I44,'P1'!$B:$AP,31,FALSE),"")</f>
        <v/>
      </c>
      <c r="J46" s="419" t="str">
        <f>IFERROR(VLOOKUP(J44,'P1'!$B:$AP,31,FALSE),"")</f>
        <v/>
      </c>
      <c r="K46" s="419" t="str">
        <f>IFERROR(VLOOKUP(K44,'P1'!$B:$AP,31,FALSE),"")</f>
        <v/>
      </c>
      <c r="L46" s="419" t="str">
        <f>IFERROR(VLOOKUP(L44,'P1'!$B:$AP,31,FALSE),"")</f>
        <v/>
      </c>
      <c r="M46" s="419" t="str">
        <f>IFERROR(VLOOKUP(M44,'P1'!$B:$AP,31,FALSE),"")</f>
        <v/>
      </c>
      <c r="N46" s="419" t="str">
        <f>IFERROR(VLOOKUP(N44,'P1'!$B:$AP,31,FALSE),"")</f>
        <v/>
      </c>
      <c r="O46" s="419" t="str">
        <f>IFERROR(VLOOKUP(O44,'P1'!$B:$AP,31,FALSE),"")</f>
        <v/>
      </c>
      <c r="P46" s="419" t="str">
        <f>IFERROR(VLOOKUP(P44,'P1'!$B:$AP,31,FALSE),"")</f>
        <v/>
      </c>
      <c r="Q46" s="419" t="str">
        <f>IFERROR(VLOOKUP(Q44,'P1'!$B:$AP,31,FALSE),"")</f>
        <v/>
      </c>
      <c r="R46" s="419" t="str">
        <f>IFERROR(VLOOKUP(R44,'P1'!$B:$AP,31,FALSE),"")</f>
        <v/>
      </c>
      <c r="S46" s="419" t="str">
        <f>IFERROR(VLOOKUP(S44,'P1'!$B:$AP,31,FALSE),"")</f>
        <v/>
      </c>
      <c r="T46" s="419" t="str">
        <f>IFERROR(VLOOKUP(T44,'P1'!$B:$AP,31,FALSE),"")</f>
        <v/>
      </c>
      <c r="U46" s="419" t="str">
        <f>IFERROR(VLOOKUP(U44,'P1'!$B:$AP,31,FALSE),"")</f>
        <v/>
      </c>
      <c r="V46" s="419" t="str">
        <f>IFERROR(VLOOKUP(V44,'P1'!$B:$AP,31,FALSE),"")</f>
        <v/>
      </c>
      <c r="W46" s="419" t="str">
        <f>IFERROR(VLOOKUP(W44,'P1'!$B:$AP,31,FALSE),"")</f>
        <v/>
      </c>
      <c r="X46" s="419" t="str">
        <f>IFERROR(VLOOKUP(X44,'P1'!$B:$AP,31,FALSE),"")</f>
        <v/>
      </c>
      <c r="Y46" s="419" t="str">
        <f>IFERROR(VLOOKUP(Y44,'P1'!$B:$AP,31,FALSE),"")</f>
        <v/>
      </c>
      <c r="Z46" s="419" t="str">
        <f>IFERROR(VLOOKUP(Z44,'P1'!$B:$AP,31,FALSE),"")</f>
        <v/>
      </c>
      <c r="AA46" s="419" t="str">
        <f>IFERROR(VLOOKUP(AA44,'P1'!$B:$AP,31,FALSE),"")</f>
        <v/>
      </c>
      <c r="AB46" s="419" t="str">
        <f>IFERROR(VLOOKUP(AB44,'P1'!$B:$AP,31,FALSE),"")</f>
        <v/>
      </c>
      <c r="AC46" s="419" t="str">
        <f>IFERROR(VLOOKUP(AC44,'P1'!$B:$AP,31,FALSE),"")</f>
        <v/>
      </c>
      <c r="AD46" s="419" t="str">
        <f>IFERROR(VLOOKUP(AD44,'P1'!$B:$AP,31,FALSE),"")</f>
        <v/>
      </c>
      <c r="AE46" s="419" t="str">
        <f>IFERROR(VLOOKUP(AE44,'P1'!$B:$AP,31,FALSE),"")</f>
        <v/>
      </c>
      <c r="AF46" s="419" t="str">
        <f>IFERROR(VLOOKUP(AF44,'P1'!$B:$AP,31,FALSE),"")</f>
        <v/>
      </c>
      <c r="AG46" s="419" t="str">
        <f>IFERROR(VLOOKUP(AG44,'P1'!$B:$AP,31,FALSE),"")</f>
        <v/>
      </c>
      <c r="AH46" s="419" t="str">
        <f>IFERROR(VLOOKUP(AH44,'P1'!$B:$AP,31,FALSE),"")</f>
        <v/>
      </c>
      <c r="AI46" s="419" t="str">
        <f>IFERROR(VLOOKUP(AI44,'P1'!$B:$AP,31,FALSE),"")</f>
        <v/>
      </c>
      <c r="AJ46" s="419" t="str">
        <f>IFERROR(VLOOKUP(AJ44,'P1'!$B:$AP,31,FALSE),"")</f>
        <v/>
      </c>
      <c r="AK46" s="419" t="str">
        <f>IFERROR(VLOOKUP(AK44,'P1'!$B:$AP,31,FALSE),"")</f>
        <v/>
      </c>
      <c r="AL46" s="419" t="str">
        <f>IFERROR(VLOOKUP(AL44,'P1'!$B:$AP,31,FALSE),"")</f>
        <v/>
      </c>
      <c r="AM46" s="419" t="str">
        <f>IFERROR(VLOOKUP(AM44,'P1'!$B:$AP,31,FALSE),"")</f>
        <v/>
      </c>
      <c r="AN46" s="644"/>
      <c r="AO46" s="622"/>
      <c r="AP46" s="649"/>
      <c r="AQ46" s="650"/>
      <c r="AR46" s="622"/>
      <c r="AS46" s="622"/>
      <c r="AT46" s="623"/>
      <c r="AU46" s="420"/>
      <c r="AV46" s="420"/>
      <c r="AX46" s="420"/>
      <c r="AY46" s="420"/>
    </row>
    <row r="47" spans="1:51" s="393" customFormat="1" ht="12" customHeight="1">
      <c r="A47" s="624">
        <v>9</v>
      </c>
      <c r="B47" s="627"/>
      <c r="C47" s="630"/>
      <c r="D47" s="633" t="s">
        <v>463</v>
      </c>
      <c r="E47" s="410"/>
      <c r="F47" s="636"/>
      <c r="G47" s="637"/>
      <c r="H47" s="411" t="s">
        <v>464</v>
      </c>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642">
        <f t="shared" ref="AN47" si="28">IF(LEFT($AN$1,6)="共同生活援助",SUM(I48:AM48),SUM(I48:AM49))</f>
        <v>0</v>
      </c>
      <c r="AO47" s="620">
        <f>IF($AN$3="４週",AN47/4,AN47/(DAY(EOMONTH($I$21,0))/7))</f>
        <v>0</v>
      </c>
      <c r="AP47" s="645"/>
      <c r="AQ47" s="646"/>
      <c r="AR47" s="620" t="str">
        <f t="shared" ref="AR47" si="29">IF($AN$3="４週",AU48,AV48)</f>
        <v/>
      </c>
      <c r="AS47" s="620"/>
      <c r="AT47" s="623"/>
      <c r="AU47" s="413" t="s">
        <v>465</v>
      </c>
      <c r="AV47" s="413" t="s">
        <v>466</v>
      </c>
      <c r="AX47" s="413" t="s">
        <v>467</v>
      </c>
      <c r="AY47" s="413" t="s">
        <v>468</v>
      </c>
    </row>
    <row r="48" spans="1:51" s="393" customFormat="1" ht="12" customHeight="1">
      <c r="A48" s="625"/>
      <c r="B48" s="628"/>
      <c r="C48" s="631"/>
      <c r="D48" s="634"/>
      <c r="E48" s="414"/>
      <c r="F48" s="638"/>
      <c r="G48" s="639"/>
      <c r="H48" s="415" t="s">
        <v>469</v>
      </c>
      <c r="I48" s="419" t="str">
        <f>IFERROR(VLOOKUP(I47,'P1'!$B:$AP,41,FALSE),"")</f>
        <v/>
      </c>
      <c r="J48" s="419" t="str">
        <f>IFERROR(VLOOKUP(J47,'P1'!$B:$AP,41,FALSE),"")</f>
        <v/>
      </c>
      <c r="K48" s="419" t="str">
        <f>IFERROR(VLOOKUP(K47,'P1'!$B:$AP,41,FALSE),"")</f>
        <v/>
      </c>
      <c r="L48" s="419" t="str">
        <f>IFERROR(VLOOKUP(L47,'P1'!$B:$AP,41,FALSE),"")</f>
        <v/>
      </c>
      <c r="M48" s="419" t="str">
        <f>IFERROR(VLOOKUP(M47,'P1'!$B:$AP,41,FALSE),"")</f>
        <v/>
      </c>
      <c r="N48" s="419" t="str">
        <f>IFERROR(VLOOKUP(N47,'P1'!$B:$AP,41,FALSE),"")</f>
        <v/>
      </c>
      <c r="O48" s="419" t="str">
        <f>IFERROR(VLOOKUP(O47,'P1'!$B:$AP,41,FALSE),"")</f>
        <v/>
      </c>
      <c r="P48" s="419" t="str">
        <f>IFERROR(VLOOKUP(P47,'P1'!$B:$AP,41,FALSE),"")</f>
        <v/>
      </c>
      <c r="Q48" s="419" t="str">
        <f>IFERROR(VLOOKUP(Q47,'P1'!$B:$AP,41,FALSE),"")</f>
        <v/>
      </c>
      <c r="R48" s="419" t="str">
        <f>IFERROR(VLOOKUP(R47,'P1'!$B:$AP,41,FALSE),"")</f>
        <v/>
      </c>
      <c r="S48" s="419" t="str">
        <f>IFERROR(VLOOKUP(S47,'P1'!$B:$AP,41,FALSE),"")</f>
        <v/>
      </c>
      <c r="T48" s="419" t="str">
        <f>IFERROR(VLOOKUP(T47,'P1'!$B:$AP,41,FALSE),"")</f>
        <v/>
      </c>
      <c r="U48" s="419" t="str">
        <f>IFERROR(VLOOKUP(U47,'P1'!$B:$AP,41,FALSE),"")</f>
        <v/>
      </c>
      <c r="V48" s="419" t="str">
        <f>IFERROR(VLOOKUP(V47,'P1'!$B:$AP,41,FALSE),"")</f>
        <v/>
      </c>
      <c r="W48" s="419" t="str">
        <f>IFERROR(VLOOKUP(W47,'P1'!$B:$AP,41,FALSE),"")</f>
        <v/>
      </c>
      <c r="X48" s="419" t="str">
        <f>IFERROR(VLOOKUP(X47,'P1'!$B:$AP,41,FALSE),"")</f>
        <v/>
      </c>
      <c r="Y48" s="419" t="str">
        <f>IFERROR(VLOOKUP(Y47,'P1'!$B:$AP,41,FALSE),"")</f>
        <v/>
      </c>
      <c r="Z48" s="419" t="str">
        <f>IFERROR(VLOOKUP(Z47,'P1'!$B:$AP,41,FALSE),"")</f>
        <v/>
      </c>
      <c r="AA48" s="419" t="str">
        <f>IFERROR(VLOOKUP(AA47,'P1'!$B:$AP,41,FALSE),"")</f>
        <v/>
      </c>
      <c r="AB48" s="419" t="str">
        <f>IFERROR(VLOOKUP(AB47,'P1'!$B:$AP,41,FALSE),"")</f>
        <v/>
      </c>
      <c r="AC48" s="419" t="str">
        <f>IFERROR(VLOOKUP(AC47,'P1'!$B:$AP,41,FALSE),"")</f>
        <v/>
      </c>
      <c r="AD48" s="419" t="str">
        <f>IFERROR(VLOOKUP(AD47,'P1'!$B:$AP,41,FALSE),"")</f>
        <v/>
      </c>
      <c r="AE48" s="419" t="str">
        <f>IFERROR(VLOOKUP(AE47,'P1'!$B:$AP,41,FALSE),"")</f>
        <v/>
      </c>
      <c r="AF48" s="419" t="str">
        <f>IFERROR(VLOOKUP(AF47,'P1'!$B:$AP,41,FALSE),"")</f>
        <v/>
      </c>
      <c r="AG48" s="419" t="str">
        <f>IFERROR(VLOOKUP(AG47,'P1'!$B:$AP,41,FALSE),"")</f>
        <v/>
      </c>
      <c r="AH48" s="419" t="str">
        <f>IFERROR(VLOOKUP(AH47,'P1'!$B:$AP,41,FALSE),"")</f>
        <v/>
      </c>
      <c r="AI48" s="419" t="str">
        <f>IFERROR(VLOOKUP(AI47,'P1'!$B:$AP,41,FALSE),"")</f>
        <v/>
      </c>
      <c r="AJ48" s="419" t="str">
        <f>IFERROR(VLOOKUP(AJ47,'P1'!$B:$AP,41,FALSE),"")</f>
        <v/>
      </c>
      <c r="AK48" s="419" t="str">
        <f>IFERROR(VLOOKUP(AK47,'P1'!$B:$AP,41,FALSE),"")</f>
        <v/>
      </c>
      <c r="AL48" s="419" t="str">
        <f>IFERROR(VLOOKUP(AL47,'P1'!$B:$AP,41,FALSE),"")</f>
        <v/>
      </c>
      <c r="AM48" s="419" t="str">
        <f>IFERROR(VLOOKUP(AM47,'P1'!$B:$AP,41,FALSE),"")</f>
        <v/>
      </c>
      <c r="AN48" s="643"/>
      <c r="AO48" s="621"/>
      <c r="AP48" s="647"/>
      <c r="AQ48" s="648"/>
      <c r="AR48" s="621"/>
      <c r="AS48" s="621"/>
      <c r="AT48" s="623"/>
      <c r="AU48" s="417" t="str">
        <f t="shared" ref="AU48" si="30">IFERROR(IF($D47="□",($AO47/$AK$6),($AO47/$AK$8)),"")</f>
        <v/>
      </c>
      <c r="AV48" s="417" t="str">
        <f t="shared" ref="AV48" si="31">IFERROR(IF($D47="□",($AN47/$AO$6),($AN47/$AO$8)),"")</f>
        <v/>
      </c>
      <c r="AX48" s="417" t="s">
        <v>623</v>
      </c>
      <c r="AY48" s="417" t="s">
        <v>623</v>
      </c>
    </row>
    <row r="49" spans="1:51" s="393" customFormat="1" ht="12" customHeight="1">
      <c r="A49" s="626"/>
      <c r="B49" s="629"/>
      <c r="C49" s="632"/>
      <c r="D49" s="635"/>
      <c r="E49" s="414"/>
      <c r="F49" s="640"/>
      <c r="G49" s="641"/>
      <c r="H49" s="418" t="s">
        <v>470</v>
      </c>
      <c r="I49" s="419" t="str">
        <f>IFERROR(VLOOKUP(I47,'P1'!$B:$AP,31,FALSE),"")</f>
        <v/>
      </c>
      <c r="J49" s="419" t="str">
        <f>IFERROR(VLOOKUP(J47,'P1'!$B:$AP,31,FALSE),"")</f>
        <v/>
      </c>
      <c r="K49" s="419" t="str">
        <f>IFERROR(VLOOKUP(K47,'P1'!$B:$AP,31,FALSE),"")</f>
        <v/>
      </c>
      <c r="L49" s="419" t="str">
        <f>IFERROR(VLOOKUP(L47,'P1'!$B:$AP,31,FALSE),"")</f>
        <v/>
      </c>
      <c r="M49" s="419" t="str">
        <f>IFERROR(VLOOKUP(M47,'P1'!$B:$AP,31,FALSE),"")</f>
        <v/>
      </c>
      <c r="N49" s="419" t="str">
        <f>IFERROR(VLOOKUP(N47,'P1'!$B:$AP,31,FALSE),"")</f>
        <v/>
      </c>
      <c r="O49" s="419" t="str">
        <f>IFERROR(VLOOKUP(O47,'P1'!$B:$AP,31,FALSE),"")</f>
        <v/>
      </c>
      <c r="P49" s="419" t="str">
        <f>IFERROR(VLOOKUP(P47,'P1'!$B:$AP,31,FALSE),"")</f>
        <v/>
      </c>
      <c r="Q49" s="419" t="str">
        <f>IFERROR(VLOOKUP(Q47,'P1'!$B:$AP,31,FALSE),"")</f>
        <v/>
      </c>
      <c r="R49" s="419" t="str">
        <f>IFERROR(VLOOKUP(R47,'P1'!$B:$AP,31,FALSE),"")</f>
        <v/>
      </c>
      <c r="S49" s="419" t="str">
        <f>IFERROR(VLOOKUP(S47,'P1'!$B:$AP,31,FALSE),"")</f>
        <v/>
      </c>
      <c r="T49" s="419" t="str">
        <f>IFERROR(VLOOKUP(T47,'P1'!$B:$AP,31,FALSE),"")</f>
        <v/>
      </c>
      <c r="U49" s="419" t="str">
        <f>IFERROR(VLOOKUP(U47,'P1'!$B:$AP,31,FALSE),"")</f>
        <v/>
      </c>
      <c r="V49" s="419" t="str">
        <f>IFERROR(VLOOKUP(V47,'P1'!$B:$AP,31,FALSE),"")</f>
        <v/>
      </c>
      <c r="W49" s="419" t="str">
        <f>IFERROR(VLOOKUP(W47,'P1'!$B:$AP,31,FALSE),"")</f>
        <v/>
      </c>
      <c r="X49" s="419" t="str">
        <f>IFERROR(VLOOKUP(X47,'P1'!$B:$AP,31,FALSE),"")</f>
        <v/>
      </c>
      <c r="Y49" s="419" t="str">
        <f>IFERROR(VLOOKUP(Y47,'P1'!$B:$AP,31,FALSE),"")</f>
        <v/>
      </c>
      <c r="Z49" s="419" t="str">
        <f>IFERROR(VLOOKUP(Z47,'P1'!$B:$AP,31,FALSE),"")</f>
        <v/>
      </c>
      <c r="AA49" s="419" t="str">
        <f>IFERROR(VLOOKUP(AA47,'P1'!$B:$AP,31,FALSE),"")</f>
        <v/>
      </c>
      <c r="AB49" s="419" t="str">
        <f>IFERROR(VLOOKUP(AB47,'P1'!$B:$AP,31,FALSE),"")</f>
        <v/>
      </c>
      <c r="AC49" s="419" t="str">
        <f>IFERROR(VLOOKUP(AC47,'P1'!$B:$AP,31,FALSE),"")</f>
        <v/>
      </c>
      <c r="AD49" s="419" t="str">
        <f>IFERROR(VLOOKUP(AD47,'P1'!$B:$AP,31,FALSE),"")</f>
        <v/>
      </c>
      <c r="AE49" s="419" t="str">
        <f>IFERROR(VLOOKUP(AE47,'P1'!$B:$AP,31,FALSE),"")</f>
        <v/>
      </c>
      <c r="AF49" s="419" t="str">
        <f>IFERROR(VLOOKUP(AF47,'P1'!$B:$AP,31,FALSE),"")</f>
        <v/>
      </c>
      <c r="AG49" s="419" t="str">
        <f>IFERROR(VLOOKUP(AG47,'P1'!$B:$AP,31,FALSE),"")</f>
        <v/>
      </c>
      <c r="AH49" s="419" t="str">
        <f>IFERROR(VLOOKUP(AH47,'P1'!$B:$AP,31,FALSE),"")</f>
        <v/>
      </c>
      <c r="AI49" s="419" t="str">
        <f>IFERROR(VLOOKUP(AI47,'P1'!$B:$AP,31,FALSE),"")</f>
        <v/>
      </c>
      <c r="AJ49" s="419" t="str">
        <f>IFERROR(VLOOKUP(AJ47,'P1'!$B:$AP,31,FALSE),"")</f>
        <v/>
      </c>
      <c r="AK49" s="419" t="str">
        <f>IFERROR(VLOOKUP(AK47,'P1'!$B:$AP,31,FALSE),"")</f>
        <v/>
      </c>
      <c r="AL49" s="419" t="str">
        <f>IFERROR(VLOOKUP(AL47,'P1'!$B:$AP,31,FALSE),"")</f>
        <v/>
      </c>
      <c r="AM49" s="419" t="str">
        <f>IFERROR(VLOOKUP(AM47,'P1'!$B:$AP,31,FALSE),"")</f>
        <v/>
      </c>
      <c r="AN49" s="644"/>
      <c r="AO49" s="622"/>
      <c r="AP49" s="649"/>
      <c r="AQ49" s="650"/>
      <c r="AR49" s="622"/>
      <c r="AS49" s="622"/>
      <c r="AT49" s="623"/>
      <c r="AU49" s="420"/>
      <c r="AV49" s="420"/>
      <c r="AX49" s="420"/>
      <c r="AY49" s="420"/>
    </row>
    <row r="50" spans="1:51" s="393" customFormat="1" ht="12" customHeight="1">
      <c r="A50" s="624">
        <v>10</v>
      </c>
      <c r="B50" s="627"/>
      <c r="C50" s="630"/>
      <c r="D50" s="633" t="s">
        <v>463</v>
      </c>
      <c r="E50" s="410"/>
      <c r="F50" s="636"/>
      <c r="G50" s="637"/>
      <c r="H50" s="411" t="s">
        <v>464</v>
      </c>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642">
        <f t="shared" ref="AN50" si="32">IF(LEFT($AN$1,6)="共同生活援助",SUM(I51:AM51),SUM(I51:AM52))</f>
        <v>0</v>
      </c>
      <c r="AO50" s="620">
        <f>IF($AN$3="４週",AN50/4,AN50/(DAY(EOMONTH($I$21,0))/7))</f>
        <v>0</v>
      </c>
      <c r="AP50" s="645"/>
      <c r="AQ50" s="646"/>
      <c r="AR50" s="620" t="str">
        <f t="shared" ref="AR50" si="33">IF($AN$3="４週",AU51,AV51)</f>
        <v/>
      </c>
      <c r="AS50" s="620"/>
      <c r="AT50" s="623"/>
      <c r="AU50" s="413" t="s">
        <v>465</v>
      </c>
      <c r="AV50" s="413" t="s">
        <v>466</v>
      </c>
      <c r="AX50" s="413" t="s">
        <v>467</v>
      </c>
      <c r="AY50" s="413" t="s">
        <v>468</v>
      </c>
    </row>
    <row r="51" spans="1:51" s="393" customFormat="1" ht="12" customHeight="1">
      <c r="A51" s="625"/>
      <c r="B51" s="628"/>
      <c r="C51" s="631"/>
      <c r="D51" s="634"/>
      <c r="E51" s="414"/>
      <c r="F51" s="638"/>
      <c r="G51" s="639"/>
      <c r="H51" s="415" t="s">
        <v>469</v>
      </c>
      <c r="I51" s="419" t="str">
        <f>IFERROR(VLOOKUP(I50,'P1'!$B:$AP,41,FALSE),"")</f>
        <v/>
      </c>
      <c r="J51" s="419" t="str">
        <f>IFERROR(VLOOKUP(J50,'P1'!$B:$AP,41,FALSE),"")</f>
        <v/>
      </c>
      <c r="K51" s="419" t="str">
        <f>IFERROR(VLOOKUP(K50,'P1'!$B:$AP,41,FALSE),"")</f>
        <v/>
      </c>
      <c r="L51" s="419" t="str">
        <f>IFERROR(VLOOKUP(L50,'P1'!$B:$AP,41,FALSE),"")</f>
        <v/>
      </c>
      <c r="M51" s="419" t="str">
        <f>IFERROR(VLOOKUP(M50,'P1'!$B:$AP,41,FALSE),"")</f>
        <v/>
      </c>
      <c r="N51" s="419" t="str">
        <f>IFERROR(VLOOKUP(N50,'P1'!$B:$AP,41,FALSE),"")</f>
        <v/>
      </c>
      <c r="O51" s="419" t="str">
        <f>IFERROR(VLOOKUP(O50,'P1'!$B:$AP,41,FALSE),"")</f>
        <v/>
      </c>
      <c r="P51" s="419" t="str">
        <f>IFERROR(VLOOKUP(P50,'P1'!$B:$AP,41,FALSE),"")</f>
        <v/>
      </c>
      <c r="Q51" s="419" t="str">
        <f>IFERROR(VLOOKUP(Q50,'P1'!$B:$AP,41,FALSE),"")</f>
        <v/>
      </c>
      <c r="R51" s="419" t="str">
        <f>IFERROR(VLOOKUP(R50,'P1'!$B:$AP,41,FALSE),"")</f>
        <v/>
      </c>
      <c r="S51" s="419" t="str">
        <f>IFERROR(VLOOKUP(S50,'P1'!$B:$AP,41,FALSE),"")</f>
        <v/>
      </c>
      <c r="T51" s="419" t="str">
        <f>IFERROR(VLOOKUP(T50,'P1'!$B:$AP,41,FALSE),"")</f>
        <v/>
      </c>
      <c r="U51" s="419" t="str">
        <f>IFERROR(VLOOKUP(U50,'P1'!$B:$AP,41,FALSE),"")</f>
        <v/>
      </c>
      <c r="V51" s="419" t="str">
        <f>IFERROR(VLOOKUP(V50,'P1'!$B:$AP,41,FALSE),"")</f>
        <v/>
      </c>
      <c r="W51" s="419" t="str">
        <f>IFERROR(VLOOKUP(W50,'P1'!$B:$AP,41,FALSE),"")</f>
        <v/>
      </c>
      <c r="X51" s="419" t="str">
        <f>IFERROR(VLOOKUP(X50,'P1'!$B:$AP,41,FALSE),"")</f>
        <v/>
      </c>
      <c r="Y51" s="419" t="str">
        <f>IFERROR(VLOOKUP(Y50,'P1'!$B:$AP,41,FALSE),"")</f>
        <v/>
      </c>
      <c r="Z51" s="419" t="str">
        <f>IFERROR(VLOOKUP(Z50,'P1'!$B:$AP,41,FALSE),"")</f>
        <v/>
      </c>
      <c r="AA51" s="419" t="str">
        <f>IFERROR(VLOOKUP(AA50,'P1'!$B:$AP,41,FALSE),"")</f>
        <v/>
      </c>
      <c r="AB51" s="419" t="str">
        <f>IFERROR(VLOOKUP(AB50,'P1'!$B:$AP,41,FALSE),"")</f>
        <v/>
      </c>
      <c r="AC51" s="419" t="str">
        <f>IFERROR(VLOOKUP(AC50,'P1'!$B:$AP,41,FALSE),"")</f>
        <v/>
      </c>
      <c r="AD51" s="419" t="str">
        <f>IFERROR(VLOOKUP(AD50,'P1'!$B:$AP,41,FALSE),"")</f>
        <v/>
      </c>
      <c r="AE51" s="419" t="str">
        <f>IFERROR(VLOOKUP(AE50,'P1'!$B:$AP,41,FALSE),"")</f>
        <v/>
      </c>
      <c r="AF51" s="419" t="str">
        <f>IFERROR(VLOOKUP(AF50,'P1'!$B:$AP,41,FALSE),"")</f>
        <v/>
      </c>
      <c r="AG51" s="419" t="str">
        <f>IFERROR(VLOOKUP(AG50,'P1'!$B:$AP,41,FALSE),"")</f>
        <v/>
      </c>
      <c r="AH51" s="419" t="str">
        <f>IFERROR(VLOOKUP(AH50,'P1'!$B:$AP,41,FALSE),"")</f>
        <v/>
      </c>
      <c r="AI51" s="419" t="str">
        <f>IFERROR(VLOOKUP(AI50,'P1'!$B:$AP,41,FALSE),"")</f>
        <v/>
      </c>
      <c r="AJ51" s="419" t="str">
        <f>IFERROR(VLOOKUP(AJ50,'P1'!$B:$AP,41,FALSE),"")</f>
        <v/>
      </c>
      <c r="AK51" s="419" t="str">
        <f>IFERROR(VLOOKUP(AK50,'P1'!$B:$AP,41,FALSE),"")</f>
        <v/>
      </c>
      <c r="AL51" s="419" t="str">
        <f>IFERROR(VLOOKUP(AL50,'P1'!$B:$AP,41,FALSE),"")</f>
        <v/>
      </c>
      <c r="AM51" s="419" t="str">
        <f>IFERROR(VLOOKUP(AM50,'P1'!$B:$AP,41,FALSE),"")</f>
        <v/>
      </c>
      <c r="AN51" s="643"/>
      <c r="AO51" s="621"/>
      <c r="AP51" s="647"/>
      <c r="AQ51" s="648"/>
      <c r="AR51" s="621"/>
      <c r="AS51" s="621"/>
      <c r="AT51" s="623"/>
      <c r="AU51" s="417" t="str">
        <f t="shared" ref="AU51" si="34">IFERROR(IF($D50="□",($AO50/$AK$6),($AO50/$AK$8)),"")</f>
        <v/>
      </c>
      <c r="AV51" s="417" t="str">
        <f t="shared" ref="AV51" si="35">IFERROR(IF($D50="□",($AN50/$AO$6),($AN50/$AO$8)),"")</f>
        <v/>
      </c>
      <c r="AX51" s="417" t="s">
        <v>623</v>
      </c>
      <c r="AY51" s="417" t="s">
        <v>623</v>
      </c>
    </row>
    <row r="52" spans="1:51" s="393" customFormat="1" ht="12" customHeight="1">
      <c r="A52" s="626"/>
      <c r="B52" s="629"/>
      <c r="C52" s="632"/>
      <c r="D52" s="635"/>
      <c r="E52" s="414"/>
      <c r="F52" s="640"/>
      <c r="G52" s="641"/>
      <c r="H52" s="418" t="s">
        <v>470</v>
      </c>
      <c r="I52" s="419" t="str">
        <f>IFERROR(VLOOKUP(I50,'P1'!$B:$AP,31,FALSE),"")</f>
        <v/>
      </c>
      <c r="J52" s="419" t="str">
        <f>IFERROR(VLOOKUP(J50,'P1'!$B:$AP,31,FALSE),"")</f>
        <v/>
      </c>
      <c r="K52" s="419" t="str">
        <f>IFERROR(VLOOKUP(K50,'P1'!$B:$AP,31,FALSE),"")</f>
        <v/>
      </c>
      <c r="L52" s="419" t="str">
        <f>IFERROR(VLOOKUP(L50,'P1'!$B:$AP,31,FALSE),"")</f>
        <v/>
      </c>
      <c r="M52" s="419" t="str">
        <f>IFERROR(VLOOKUP(M50,'P1'!$B:$AP,31,FALSE),"")</f>
        <v/>
      </c>
      <c r="N52" s="419" t="str">
        <f>IFERROR(VLOOKUP(N50,'P1'!$B:$AP,31,FALSE),"")</f>
        <v/>
      </c>
      <c r="O52" s="419" t="str">
        <f>IFERROR(VLOOKUP(O50,'P1'!$B:$AP,31,FALSE),"")</f>
        <v/>
      </c>
      <c r="P52" s="419" t="str">
        <f>IFERROR(VLOOKUP(P50,'P1'!$B:$AP,31,FALSE),"")</f>
        <v/>
      </c>
      <c r="Q52" s="419" t="str">
        <f>IFERROR(VLOOKUP(Q50,'P1'!$B:$AP,31,FALSE),"")</f>
        <v/>
      </c>
      <c r="R52" s="419" t="str">
        <f>IFERROR(VLOOKUP(R50,'P1'!$B:$AP,31,FALSE),"")</f>
        <v/>
      </c>
      <c r="S52" s="419" t="str">
        <f>IFERROR(VLOOKUP(S50,'P1'!$B:$AP,31,FALSE),"")</f>
        <v/>
      </c>
      <c r="T52" s="419" t="str">
        <f>IFERROR(VLOOKUP(T50,'P1'!$B:$AP,31,FALSE),"")</f>
        <v/>
      </c>
      <c r="U52" s="419" t="str">
        <f>IFERROR(VLOOKUP(U50,'P1'!$B:$AP,31,FALSE),"")</f>
        <v/>
      </c>
      <c r="V52" s="419" t="str">
        <f>IFERROR(VLOOKUP(V50,'P1'!$B:$AP,31,FALSE),"")</f>
        <v/>
      </c>
      <c r="W52" s="419" t="str">
        <f>IFERROR(VLOOKUP(W50,'P1'!$B:$AP,31,FALSE),"")</f>
        <v/>
      </c>
      <c r="X52" s="419" t="str">
        <f>IFERROR(VLOOKUP(X50,'P1'!$B:$AP,31,FALSE),"")</f>
        <v/>
      </c>
      <c r="Y52" s="419" t="str">
        <f>IFERROR(VLOOKUP(Y50,'P1'!$B:$AP,31,FALSE),"")</f>
        <v/>
      </c>
      <c r="Z52" s="419" t="str">
        <f>IFERROR(VLOOKUP(Z50,'P1'!$B:$AP,31,FALSE),"")</f>
        <v/>
      </c>
      <c r="AA52" s="419" t="str">
        <f>IFERROR(VLOOKUP(AA50,'P1'!$B:$AP,31,FALSE),"")</f>
        <v/>
      </c>
      <c r="AB52" s="419" t="str">
        <f>IFERROR(VLOOKUP(AB50,'P1'!$B:$AP,31,FALSE),"")</f>
        <v/>
      </c>
      <c r="AC52" s="419" t="str">
        <f>IFERROR(VLOOKUP(AC50,'P1'!$B:$AP,31,FALSE),"")</f>
        <v/>
      </c>
      <c r="AD52" s="419" t="str">
        <f>IFERROR(VLOOKUP(AD50,'P1'!$B:$AP,31,FALSE),"")</f>
        <v/>
      </c>
      <c r="AE52" s="419" t="str">
        <f>IFERROR(VLOOKUP(AE50,'P1'!$B:$AP,31,FALSE),"")</f>
        <v/>
      </c>
      <c r="AF52" s="419" t="str">
        <f>IFERROR(VLOOKUP(AF50,'P1'!$B:$AP,31,FALSE),"")</f>
        <v/>
      </c>
      <c r="AG52" s="419" t="str">
        <f>IFERROR(VLOOKUP(AG50,'P1'!$B:$AP,31,FALSE),"")</f>
        <v/>
      </c>
      <c r="AH52" s="419" t="str">
        <f>IFERROR(VLOOKUP(AH50,'P1'!$B:$AP,31,FALSE),"")</f>
        <v/>
      </c>
      <c r="AI52" s="419" t="str">
        <f>IFERROR(VLOOKUP(AI50,'P1'!$B:$AP,31,FALSE),"")</f>
        <v/>
      </c>
      <c r="AJ52" s="419" t="str">
        <f>IFERROR(VLOOKUP(AJ50,'P1'!$B:$AP,31,FALSE),"")</f>
        <v/>
      </c>
      <c r="AK52" s="419" t="str">
        <f>IFERROR(VLOOKUP(AK50,'P1'!$B:$AP,31,FALSE),"")</f>
        <v/>
      </c>
      <c r="AL52" s="419" t="str">
        <f>IFERROR(VLOOKUP(AL50,'P1'!$B:$AP,31,FALSE),"")</f>
        <v/>
      </c>
      <c r="AM52" s="419" t="str">
        <f>IFERROR(VLOOKUP(AM50,'P1'!$B:$AP,31,FALSE),"")</f>
        <v/>
      </c>
      <c r="AN52" s="644"/>
      <c r="AO52" s="622"/>
      <c r="AP52" s="649"/>
      <c r="AQ52" s="650"/>
      <c r="AR52" s="622"/>
      <c r="AS52" s="622"/>
      <c r="AT52" s="623"/>
      <c r="AU52" s="420"/>
      <c r="AV52" s="420"/>
      <c r="AX52" s="420"/>
      <c r="AY52" s="420"/>
    </row>
    <row r="53" spans="1:51" s="393" customFormat="1" ht="12" customHeight="1">
      <c r="A53" s="624">
        <v>11</v>
      </c>
      <c r="B53" s="627"/>
      <c r="C53" s="630"/>
      <c r="D53" s="633" t="s">
        <v>463</v>
      </c>
      <c r="E53" s="410"/>
      <c r="F53" s="636"/>
      <c r="G53" s="637"/>
      <c r="H53" s="411" t="s">
        <v>464</v>
      </c>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2"/>
      <c r="AH53" s="412"/>
      <c r="AI53" s="412"/>
      <c r="AJ53" s="412"/>
      <c r="AK53" s="412"/>
      <c r="AL53" s="412"/>
      <c r="AM53" s="412"/>
      <c r="AN53" s="642">
        <f t="shared" ref="AN53" si="36">IF(LEFT($AN$1,6)="共同生活援助",SUM(I54:AM54),SUM(I54:AM55))</f>
        <v>0</v>
      </c>
      <c r="AO53" s="620">
        <f>IF($AN$3="４週",AN53/4,AN53/(DAY(EOMONTH($I$21,0))/7))</f>
        <v>0</v>
      </c>
      <c r="AP53" s="645"/>
      <c r="AQ53" s="646"/>
      <c r="AR53" s="620" t="str">
        <f t="shared" ref="AR53" si="37">IF($AN$3="４週",AU54,AV54)</f>
        <v/>
      </c>
      <c r="AS53" s="620"/>
      <c r="AT53" s="623"/>
      <c r="AU53" s="413" t="s">
        <v>465</v>
      </c>
      <c r="AV53" s="413" t="s">
        <v>466</v>
      </c>
      <c r="AX53" s="413" t="s">
        <v>467</v>
      </c>
      <c r="AY53" s="413" t="s">
        <v>468</v>
      </c>
    </row>
    <row r="54" spans="1:51" s="393" customFormat="1" ht="12" customHeight="1">
      <c r="A54" s="625"/>
      <c r="B54" s="628"/>
      <c r="C54" s="631"/>
      <c r="D54" s="634"/>
      <c r="E54" s="414"/>
      <c r="F54" s="638"/>
      <c r="G54" s="639"/>
      <c r="H54" s="415" t="s">
        <v>469</v>
      </c>
      <c r="I54" s="419" t="str">
        <f>IFERROR(VLOOKUP(I53,'P1'!$B:$AP,41,FALSE),"")</f>
        <v/>
      </c>
      <c r="J54" s="419" t="str">
        <f>IFERROR(VLOOKUP(J53,'P1'!$B:$AP,41,FALSE),"")</f>
        <v/>
      </c>
      <c r="K54" s="419" t="str">
        <f>IFERROR(VLOOKUP(K53,'P1'!$B:$AP,41,FALSE),"")</f>
        <v/>
      </c>
      <c r="L54" s="419" t="str">
        <f>IFERROR(VLOOKUP(L53,'P1'!$B:$AP,41,FALSE),"")</f>
        <v/>
      </c>
      <c r="M54" s="419" t="str">
        <f>IFERROR(VLOOKUP(M53,'P1'!$B:$AP,41,FALSE),"")</f>
        <v/>
      </c>
      <c r="N54" s="419" t="str">
        <f>IFERROR(VLOOKUP(N53,'P1'!$B:$AP,41,FALSE),"")</f>
        <v/>
      </c>
      <c r="O54" s="419" t="str">
        <f>IFERROR(VLOOKUP(O53,'P1'!$B:$AP,41,FALSE),"")</f>
        <v/>
      </c>
      <c r="P54" s="419" t="str">
        <f>IFERROR(VLOOKUP(P53,'P1'!$B:$AP,41,FALSE),"")</f>
        <v/>
      </c>
      <c r="Q54" s="419" t="str">
        <f>IFERROR(VLOOKUP(Q53,'P1'!$B:$AP,41,FALSE),"")</f>
        <v/>
      </c>
      <c r="R54" s="419" t="str">
        <f>IFERROR(VLOOKUP(R53,'P1'!$B:$AP,41,FALSE),"")</f>
        <v/>
      </c>
      <c r="S54" s="419" t="str">
        <f>IFERROR(VLOOKUP(S53,'P1'!$B:$AP,41,FALSE),"")</f>
        <v/>
      </c>
      <c r="T54" s="419" t="str">
        <f>IFERROR(VLOOKUP(T53,'P1'!$B:$AP,41,FALSE),"")</f>
        <v/>
      </c>
      <c r="U54" s="419" t="str">
        <f>IFERROR(VLOOKUP(U53,'P1'!$B:$AP,41,FALSE),"")</f>
        <v/>
      </c>
      <c r="V54" s="419" t="str">
        <f>IFERROR(VLOOKUP(V53,'P1'!$B:$AP,41,FALSE),"")</f>
        <v/>
      </c>
      <c r="W54" s="419" t="str">
        <f>IFERROR(VLOOKUP(W53,'P1'!$B:$AP,41,FALSE),"")</f>
        <v/>
      </c>
      <c r="X54" s="419" t="str">
        <f>IFERROR(VLOOKUP(X53,'P1'!$B:$AP,41,FALSE),"")</f>
        <v/>
      </c>
      <c r="Y54" s="419" t="str">
        <f>IFERROR(VLOOKUP(Y53,'P1'!$B:$AP,41,FALSE),"")</f>
        <v/>
      </c>
      <c r="Z54" s="419" t="str">
        <f>IFERROR(VLOOKUP(Z53,'P1'!$B:$AP,41,FALSE),"")</f>
        <v/>
      </c>
      <c r="AA54" s="419" t="str">
        <f>IFERROR(VLOOKUP(AA53,'P1'!$B:$AP,41,FALSE),"")</f>
        <v/>
      </c>
      <c r="AB54" s="419" t="str">
        <f>IFERROR(VLOOKUP(AB53,'P1'!$B:$AP,41,FALSE),"")</f>
        <v/>
      </c>
      <c r="AC54" s="419" t="str">
        <f>IFERROR(VLOOKUP(AC53,'P1'!$B:$AP,41,FALSE),"")</f>
        <v/>
      </c>
      <c r="AD54" s="419" t="str">
        <f>IFERROR(VLOOKUP(AD53,'P1'!$B:$AP,41,FALSE),"")</f>
        <v/>
      </c>
      <c r="AE54" s="419" t="str">
        <f>IFERROR(VLOOKUP(AE53,'P1'!$B:$AP,41,FALSE),"")</f>
        <v/>
      </c>
      <c r="AF54" s="419" t="str">
        <f>IFERROR(VLOOKUP(AF53,'P1'!$B:$AP,41,FALSE),"")</f>
        <v/>
      </c>
      <c r="AG54" s="419" t="str">
        <f>IFERROR(VLOOKUP(AG53,'P1'!$B:$AP,41,FALSE),"")</f>
        <v/>
      </c>
      <c r="AH54" s="419" t="str">
        <f>IFERROR(VLOOKUP(AH53,'P1'!$B:$AP,41,FALSE),"")</f>
        <v/>
      </c>
      <c r="AI54" s="419" t="str">
        <f>IFERROR(VLOOKUP(AI53,'P1'!$B:$AP,41,FALSE),"")</f>
        <v/>
      </c>
      <c r="AJ54" s="419" t="str">
        <f>IFERROR(VLOOKUP(AJ53,'P1'!$B:$AP,41,FALSE),"")</f>
        <v/>
      </c>
      <c r="AK54" s="419" t="str">
        <f>IFERROR(VLOOKUP(AK53,'P1'!$B:$AP,41,FALSE),"")</f>
        <v/>
      </c>
      <c r="AL54" s="419" t="str">
        <f>IFERROR(VLOOKUP(AL53,'P1'!$B:$AP,41,FALSE),"")</f>
        <v/>
      </c>
      <c r="AM54" s="419" t="str">
        <f>IFERROR(VLOOKUP(AM53,'P1'!$B:$AP,41,FALSE),"")</f>
        <v/>
      </c>
      <c r="AN54" s="643"/>
      <c r="AO54" s="621"/>
      <c r="AP54" s="647"/>
      <c r="AQ54" s="648"/>
      <c r="AR54" s="621"/>
      <c r="AS54" s="621"/>
      <c r="AT54" s="623"/>
      <c r="AU54" s="417" t="str">
        <f t="shared" ref="AU54" si="38">IFERROR(IF($D53="□",($AO53/$AK$6),($AO53/$AK$8)),"")</f>
        <v/>
      </c>
      <c r="AV54" s="417" t="str">
        <f t="shared" ref="AV54" si="39">IFERROR(IF($D53="□",($AN53/$AO$6),($AN53/$AO$8)),"")</f>
        <v/>
      </c>
      <c r="AX54" s="417" t="s">
        <v>623</v>
      </c>
      <c r="AY54" s="417" t="s">
        <v>623</v>
      </c>
    </row>
    <row r="55" spans="1:51" s="393" customFormat="1" ht="12" customHeight="1">
      <c r="A55" s="626"/>
      <c r="B55" s="629"/>
      <c r="C55" s="632"/>
      <c r="D55" s="635"/>
      <c r="E55" s="414"/>
      <c r="F55" s="640"/>
      <c r="G55" s="641"/>
      <c r="H55" s="418" t="s">
        <v>470</v>
      </c>
      <c r="I55" s="419" t="str">
        <f>IFERROR(VLOOKUP(I53,'P1'!$B:$AP,31,FALSE),"")</f>
        <v/>
      </c>
      <c r="J55" s="419" t="str">
        <f>IFERROR(VLOOKUP(J53,'P1'!$B:$AP,31,FALSE),"")</f>
        <v/>
      </c>
      <c r="K55" s="419" t="str">
        <f>IFERROR(VLOOKUP(K53,'P1'!$B:$AP,31,FALSE),"")</f>
        <v/>
      </c>
      <c r="L55" s="419" t="str">
        <f>IFERROR(VLOOKUP(L53,'P1'!$B:$AP,31,FALSE),"")</f>
        <v/>
      </c>
      <c r="M55" s="419" t="str">
        <f>IFERROR(VLOOKUP(M53,'P1'!$B:$AP,31,FALSE),"")</f>
        <v/>
      </c>
      <c r="N55" s="419" t="str">
        <f>IFERROR(VLOOKUP(N53,'P1'!$B:$AP,31,FALSE),"")</f>
        <v/>
      </c>
      <c r="O55" s="419" t="str">
        <f>IFERROR(VLOOKUP(O53,'P1'!$B:$AP,31,FALSE),"")</f>
        <v/>
      </c>
      <c r="P55" s="419" t="str">
        <f>IFERROR(VLOOKUP(P53,'P1'!$B:$AP,31,FALSE),"")</f>
        <v/>
      </c>
      <c r="Q55" s="419" t="str">
        <f>IFERROR(VLOOKUP(Q53,'P1'!$B:$AP,31,FALSE),"")</f>
        <v/>
      </c>
      <c r="R55" s="419" t="str">
        <f>IFERROR(VLOOKUP(R53,'P1'!$B:$AP,31,FALSE),"")</f>
        <v/>
      </c>
      <c r="S55" s="419" t="str">
        <f>IFERROR(VLOOKUP(S53,'P1'!$B:$AP,31,FALSE),"")</f>
        <v/>
      </c>
      <c r="T55" s="419" t="str">
        <f>IFERROR(VLOOKUP(T53,'P1'!$B:$AP,31,FALSE),"")</f>
        <v/>
      </c>
      <c r="U55" s="419" t="str">
        <f>IFERROR(VLOOKUP(U53,'P1'!$B:$AP,31,FALSE),"")</f>
        <v/>
      </c>
      <c r="V55" s="419" t="str">
        <f>IFERROR(VLOOKUP(V53,'P1'!$B:$AP,31,FALSE),"")</f>
        <v/>
      </c>
      <c r="W55" s="419" t="str">
        <f>IFERROR(VLOOKUP(W53,'P1'!$B:$AP,31,FALSE),"")</f>
        <v/>
      </c>
      <c r="X55" s="419" t="str">
        <f>IFERROR(VLOOKUP(X53,'P1'!$B:$AP,31,FALSE),"")</f>
        <v/>
      </c>
      <c r="Y55" s="419" t="str">
        <f>IFERROR(VLOOKUP(Y53,'P1'!$B:$AP,31,FALSE),"")</f>
        <v/>
      </c>
      <c r="Z55" s="419" t="str">
        <f>IFERROR(VLOOKUP(Z53,'P1'!$B:$AP,31,FALSE),"")</f>
        <v/>
      </c>
      <c r="AA55" s="419" t="str">
        <f>IFERROR(VLOOKUP(AA53,'P1'!$B:$AP,31,FALSE),"")</f>
        <v/>
      </c>
      <c r="AB55" s="419" t="str">
        <f>IFERROR(VLOOKUP(AB53,'P1'!$B:$AP,31,FALSE),"")</f>
        <v/>
      </c>
      <c r="AC55" s="419" t="str">
        <f>IFERROR(VLOOKUP(AC53,'P1'!$B:$AP,31,FALSE),"")</f>
        <v/>
      </c>
      <c r="AD55" s="419" t="str">
        <f>IFERROR(VLOOKUP(AD53,'P1'!$B:$AP,31,FALSE),"")</f>
        <v/>
      </c>
      <c r="AE55" s="419" t="str">
        <f>IFERROR(VLOOKUP(AE53,'P1'!$B:$AP,31,FALSE),"")</f>
        <v/>
      </c>
      <c r="AF55" s="419" t="str">
        <f>IFERROR(VLOOKUP(AF53,'P1'!$B:$AP,31,FALSE),"")</f>
        <v/>
      </c>
      <c r="AG55" s="419" t="str">
        <f>IFERROR(VLOOKUP(AG53,'P1'!$B:$AP,31,FALSE),"")</f>
        <v/>
      </c>
      <c r="AH55" s="419" t="str">
        <f>IFERROR(VLOOKUP(AH53,'P1'!$B:$AP,31,FALSE),"")</f>
        <v/>
      </c>
      <c r="AI55" s="419" t="str">
        <f>IFERROR(VLOOKUP(AI53,'P1'!$B:$AP,31,FALSE),"")</f>
        <v/>
      </c>
      <c r="AJ55" s="419" t="str">
        <f>IFERROR(VLOOKUP(AJ53,'P1'!$B:$AP,31,FALSE),"")</f>
        <v/>
      </c>
      <c r="AK55" s="419" t="str">
        <f>IFERROR(VLOOKUP(AK53,'P1'!$B:$AP,31,FALSE),"")</f>
        <v/>
      </c>
      <c r="AL55" s="419" t="str">
        <f>IFERROR(VLOOKUP(AL53,'P1'!$B:$AP,31,FALSE),"")</f>
        <v/>
      </c>
      <c r="AM55" s="419" t="str">
        <f>IFERROR(VLOOKUP(AM53,'P1'!$B:$AP,31,FALSE),"")</f>
        <v/>
      </c>
      <c r="AN55" s="644"/>
      <c r="AO55" s="622"/>
      <c r="AP55" s="649"/>
      <c r="AQ55" s="650"/>
      <c r="AR55" s="622"/>
      <c r="AS55" s="622"/>
      <c r="AT55" s="623"/>
      <c r="AU55" s="420"/>
      <c r="AV55" s="420"/>
      <c r="AX55" s="420"/>
      <c r="AY55" s="420"/>
    </row>
    <row r="56" spans="1:51" s="393" customFormat="1" ht="12" customHeight="1">
      <c r="A56" s="624">
        <v>12</v>
      </c>
      <c r="B56" s="627"/>
      <c r="C56" s="630"/>
      <c r="D56" s="633" t="s">
        <v>463</v>
      </c>
      <c r="E56" s="410"/>
      <c r="F56" s="636"/>
      <c r="G56" s="637"/>
      <c r="H56" s="411" t="s">
        <v>464</v>
      </c>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642">
        <f t="shared" ref="AN56" si="40">IF(LEFT($AN$1,6)="共同生活援助",SUM(I57:AM57),SUM(I57:AM58))</f>
        <v>0</v>
      </c>
      <c r="AO56" s="620">
        <f>IF($AN$3="４週",AN56/4,AN56/(DAY(EOMONTH($I$21,0))/7))</f>
        <v>0</v>
      </c>
      <c r="AP56" s="645"/>
      <c r="AQ56" s="646"/>
      <c r="AR56" s="620" t="str">
        <f t="shared" ref="AR56" si="41">IF($AN$3="４週",AU57,AV57)</f>
        <v/>
      </c>
      <c r="AS56" s="620"/>
      <c r="AT56" s="623"/>
      <c r="AU56" s="413" t="s">
        <v>465</v>
      </c>
      <c r="AV56" s="413" t="s">
        <v>466</v>
      </c>
      <c r="AX56" s="413" t="s">
        <v>467</v>
      </c>
      <c r="AY56" s="413" t="s">
        <v>468</v>
      </c>
    </row>
    <row r="57" spans="1:51" s="393" customFormat="1" ht="12" customHeight="1">
      <c r="A57" s="625"/>
      <c r="B57" s="628"/>
      <c r="C57" s="631"/>
      <c r="D57" s="634"/>
      <c r="E57" s="414"/>
      <c r="F57" s="638"/>
      <c r="G57" s="639"/>
      <c r="H57" s="415" t="s">
        <v>469</v>
      </c>
      <c r="I57" s="419" t="str">
        <f>IFERROR(VLOOKUP(I56,'P1'!$B:$AP,41,FALSE),"")</f>
        <v/>
      </c>
      <c r="J57" s="419" t="str">
        <f>IFERROR(VLOOKUP(J56,'P1'!$B:$AP,41,FALSE),"")</f>
        <v/>
      </c>
      <c r="K57" s="419" t="str">
        <f>IFERROR(VLOOKUP(K56,'P1'!$B:$AP,41,FALSE),"")</f>
        <v/>
      </c>
      <c r="L57" s="419" t="str">
        <f>IFERROR(VLOOKUP(L56,'P1'!$B:$AP,41,FALSE),"")</f>
        <v/>
      </c>
      <c r="M57" s="419" t="str">
        <f>IFERROR(VLOOKUP(M56,'P1'!$B:$AP,41,FALSE),"")</f>
        <v/>
      </c>
      <c r="N57" s="419" t="str">
        <f>IFERROR(VLOOKUP(N56,'P1'!$B:$AP,41,FALSE),"")</f>
        <v/>
      </c>
      <c r="O57" s="419" t="str">
        <f>IFERROR(VLOOKUP(O56,'P1'!$B:$AP,41,FALSE),"")</f>
        <v/>
      </c>
      <c r="P57" s="419" t="str">
        <f>IFERROR(VLOOKUP(P56,'P1'!$B:$AP,41,FALSE),"")</f>
        <v/>
      </c>
      <c r="Q57" s="419" t="str">
        <f>IFERROR(VLOOKUP(Q56,'P1'!$B:$AP,41,FALSE),"")</f>
        <v/>
      </c>
      <c r="R57" s="419" t="str">
        <f>IFERROR(VLOOKUP(R56,'P1'!$B:$AP,41,FALSE),"")</f>
        <v/>
      </c>
      <c r="S57" s="419" t="str">
        <f>IFERROR(VLOOKUP(S56,'P1'!$B:$AP,41,FALSE),"")</f>
        <v/>
      </c>
      <c r="T57" s="419" t="str">
        <f>IFERROR(VLOOKUP(T56,'P1'!$B:$AP,41,FALSE),"")</f>
        <v/>
      </c>
      <c r="U57" s="419" t="str">
        <f>IFERROR(VLOOKUP(U56,'P1'!$B:$AP,41,FALSE),"")</f>
        <v/>
      </c>
      <c r="V57" s="419" t="str">
        <f>IFERROR(VLOOKUP(V56,'P1'!$B:$AP,41,FALSE),"")</f>
        <v/>
      </c>
      <c r="W57" s="419" t="str">
        <f>IFERROR(VLOOKUP(W56,'P1'!$B:$AP,41,FALSE),"")</f>
        <v/>
      </c>
      <c r="X57" s="419" t="str">
        <f>IFERROR(VLOOKUP(X56,'P1'!$B:$AP,41,FALSE),"")</f>
        <v/>
      </c>
      <c r="Y57" s="419" t="str">
        <f>IFERROR(VLOOKUP(Y56,'P1'!$B:$AP,41,FALSE),"")</f>
        <v/>
      </c>
      <c r="Z57" s="419" t="str">
        <f>IFERROR(VLOOKUP(Z56,'P1'!$B:$AP,41,FALSE),"")</f>
        <v/>
      </c>
      <c r="AA57" s="419" t="str">
        <f>IFERROR(VLOOKUP(AA56,'P1'!$B:$AP,41,FALSE),"")</f>
        <v/>
      </c>
      <c r="AB57" s="419" t="str">
        <f>IFERROR(VLOOKUP(AB56,'P1'!$B:$AP,41,FALSE),"")</f>
        <v/>
      </c>
      <c r="AC57" s="419" t="str">
        <f>IFERROR(VLOOKUP(AC56,'P1'!$B:$AP,41,FALSE),"")</f>
        <v/>
      </c>
      <c r="AD57" s="419" t="str">
        <f>IFERROR(VLOOKUP(AD56,'P1'!$B:$AP,41,FALSE),"")</f>
        <v/>
      </c>
      <c r="AE57" s="419" t="str">
        <f>IFERROR(VLOOKUP(AE56,'P1'!$B:$AP,41,FALSE),"")</f>
        <v/>
      </c>
      <c r="AF57" s="419" t="str">
        <f>IFERROR(VLOOKUP(AF56,'P1'!$B:$AP,41,FALSE),"")</f>
        <v/>
      </c>
      <c r="AG57" s="419" t="str">
        <f>IFERROR(VLOOKUP(AG56,'P1'!$B:$AP,41,FALSE),"")</f>
        <v/>
      </c>
      <c r="AH57" s="419" t="str">
        <f>IFERROR(VLOOKUP(AH56,'P1'!$B:$AP,41,FALSE),"")</f>
        <v/>
      </c>
      <c r="AI57" s="419" t="str">
        <f>IFERROR(VLOOKUP(AI56,'P1'!$B:$AP,41,FALSE),"")</f>
        <v/>
      </c>
      <c r="AJ57" s="419" t="str">
        <f>IFERROR(VLOOKUP(AJ56,'P1'!$B:$AP,41,FALSE),"")</f>
        <v/>
      </c>
      <c r="AK57" s="419" t="str">
        <f>IFERROR(VLOOKUP(AK56,'P1'!$B:$AP,41,FALSE),"")</f>
        <v/>
      </c>
      <c r="AL57" s="419" t="str">
        <f>IFERROR(VLOOKUP(AL56,'P1'!$B:$AP,41,FALSE),"")</f>
        <v/>
      </c>
      <c r="AM57" s="419" t="str">
        <f>IFERROR(VLOOKUP(AM56,'P1'!$B:$AP,41,FALSE),"")</f>
        <v/>
      </c>
      <c r="AN57" s="643"/>
      <c r="AO57" s="621"/>
      <c r="AP57" s="647"/>
      <c r="AQ57" s="648"/>
      <c r="AR57" s="621"/>
      <c r="AS57" s="621"/>
      <c r="AT57" s="623"/>
      <c r="AU57" s="417" t="str">
        <f t="shared" ref="AU57" si="42">IFERROR(IF($D56="□",($AO56/$AK$6),($AO56/$AK$8)),"")</f>
        <v/>
      </c>
      <c r="AV57" s="417" t="str">
        <f t="shared" ref="AV57" si="43">IFERROR(IF($D56="□",($AN56/$AO$6),($AN56/$AO$8)),"")</f>
        <v/>
      </c>
      <c r="AX57" s="417" t="s">
        <v>623</v>
      </c>
      <c r="AY57" s="417" t="s">
        <v>623</v>
      </c>
    </row>
    <row r="58" spans="1:51" s="393" customFormat="1" ht="12" customHeight="1">
      <c r="A58" s="626"/>
      <c r="B58" s="629"/>
      <c r="C58" s="632"/>
      <c r="D58" s="635"/>
      <c r="E58" s="414"/>
      <c r="F58" s="640"/>
      <c r="G58" s="641"/>
      <c r="H58" s="418" t="s">
        <v>470</v>
      </c>
      <c r="I58" s="419" t="str">
        <f>IFERROR(VLOOKUP(I56,'P1'!$B:$AP,31,FALSE),"")</f>
        <v/>
      </c>
      <c r="J58" s="419" t="str">
        <f>IFERROR(VLOOKUP(J56,'P1'!$B:$AP,31,FALSE),"")</f>
        <v/>
      </c>
      <c r="K58" s="419" t="str">
        <f>IFERROR(VLOOKUP(K56,'P1'!$B:$AP,31,FALSE),"")</f>
        <v/>
      </c>
      <c r="L58" s="419" t="str">
        <f>IFERROR(VLOOKUP(L56,'P1'!$B:$AP,31,FALSE),"")</f>
        <v/>
      </c>
      <c r="M58" s="419" t="str">
        <f>IFERROR(VLOOKUP(M56,'P1'!$B:$AP,31,FALSE),"")</f>
        <v/>
      </c>
      <c r="N58" s="419" t="str">
        <f>IFERROR(VLOOKUP(N56,'P1'!$B:$AP,31,FALSE),"")</f>
        <v/>
      </c>
      <c r="O58" s="419" t="str">
        <f>IFERROR(VLOOKUP(O56,'P1'!$B:$AP,31,FALSE),"")</f>
        <v/>
      </c>
      <c r="P58" s="419" t="str">
        <f>IFERROR(VLOOKUP(P56,'P1'!$B:$AP,31,FALSE),"")</f>
        <v/>
      </c>
      <c r="Q58" s="419" t="str">
        <f>IFERROR(VLOOKUP(Q56,'P1'!$B:$AP,31,FALSE),"")</f>
        <v/>
      </c>
      <c r="R58" s="419" t="str">
        <f>IFERROR(VLOOKUP(R56,'P1'!$B:$AP,31,FALSE),"")</f>
        <v/>
      </c>
      <c r="S58" s="419" t="str">
        <f>IFERROR(VLOOKUP(S56,'P1'!$B:$AP,31,FALSE),"")</f>
        <v/>
      </c>
      <c r="T58" s="419" t="str">
        <f>IFERROR(VLOOKUP(T56,'P1'!$B:$AP,31,FALSE),"")</f>
        <v/>
      </c>
      <c r="U58" s="419" t="str">
        <f>IFERROR(VLOOKUP(U56,'P1'!$B:$AP,31,FALSE),"")</f>
        <v/>
      </c>
      <c r="V58" s="419" t="str">
        <f>IFERROR(VLOOKUP(V56,'P1'!$B:$AP,31,FALSE),"")</f>
        <v/>
      </c>
      <c r="W58" s="419" t="str">
        <f>IFERROR(VLOOKUP(W56,'P1'!$B:$AP,31,FALSE),"")</f>
        <v/>
      </c>
      <c r="X58" s="419" t="str">
        <f>IFERROR(VLOOKUP(X56,'P1'!$B:$AP,31,FALSE),"")</f>
        <v/>
      </c>
      <c r="Y58" s="419" t="str">
        <f>IFERROR(VLOOKUP(Y56,'P1'!$B:$AP,31,FALSE),"")</f>
        <v/>
      </c>
      <c r="Z58" s="419" t="str">
        <f>IFERROR(VLOOKUP(Z56,'P1'!$B:$AP,31,FALSE),"")</f>
        <v/>
      </c>
      <c r="AA58" s="419" t="str">
        <f>IFERROR(VLOOKUP(AA56,'P1'!$B:$AP,31,FALSE),"")</f>
        <v/>
      </c>
      <c r="AB58" s="419" t="str">
        <f>IFERROR(VLOOKUP(AB56,'P1'!$B:$AP,31,FALSE),"")</f>
        <v/>
      </c>
      <c r="AC58" s="419" t="str">
        <f>IFERROR(VLOOKUP(AC56,'P1'!$B:$AP,31,FALSE),"")</f>
        <v/>
      </c>
      <c r="AD58" s="419" t="str">
        <f>IFERROR(VLOOKUP(AD56,'P1'!$B:$AP,31,FALSE),"")</f>
        <v/>
      </c>
      <c r="AE58" s="419" t="str">
        <f>IFERROR(VLOOKUP(AE56,'P1'!$B:$AP,31,FALSE),"")</f>
        <v/>
      </c>
      <c r="AF58" s="419" t="str">
        <f>IFERROR(VLOOKUP(AF56,'P1'!$B:$AP,31,FALSE),"")</f>
        <v/>
      </c>
      <c r="AG58" s="419" t="str">
        <f>IFERROR(VLOOKUP(AG56,'P1'!$B:$AP,31,FALSE),"")</f>
        <v/>
      </c>
      <c r="AH58" s="419" t="str">
        <f>IFERROR(VLOOKUP(AH56,'P1'!$B:$AP,31,FALSE),"")</f>
        <v/>
      </c>
      <c r="AI58" s="419" t="str">
        <f>IFERROR(VLOOKUP(AI56,'P1'!$B:$AP,31,FALSE),"")</f>
        <v/>
      </c>
      <c r="AJ58" s="419" t="str">
        <f>IFERROR(VLOOKUP(AJ56,'P1'!$B:$AP,31,FALSE),"")</f>
        <v/>
      </c>
      <c r="AK58" s="419" t="str">
        <f>IFERROR(VLOOKUP(AK56,'P1'!$B:$AP,31,FALSE),"")</f>
        <v/>
      </c>
      <c r="AL58" s="419" t="str">
        <f>IFERROR(VLOOKUP(AL56,'P1'!$B:$AP,31,FALSE),"")</f>
        <v/>
      </c>
      <c r="AM58" s="419" t="str">
        <f>IFERROR(VLOOKUP(AM56,'P1'!$B:$AP,31,FALSE),"")</f>
        <v/>
      </c>
      <c r="AN58" s="644"/>
      <c r="AO58" s="622"/>
      <c r="AP58" s="649"/>
      <c r="AQ58" s="650"/>
      <c r="AR58" s="622"/>
      <c r="AS58" s="622"/>
      <c r="AT58" s="623"/>
      <c r="AU58" s="420"/>
      <c r="AV58" s="420"/>
      <c r="AX58" s="420"/>
      <c r="AY58" s="420"/>
    </row>
    <row r="59" spans="1:51" s="393" customFormat="1" ht="12" customHeight="1">
      <c r="A59" s="624">
        <v>13</v>
      </c>
      <c r="B59" s="627"/>
      <c r="C59" s="630"/>
      <c r="D59" s="633" t="s">
        <v>463</v>
      </c>
      <c r="E59" s="410"/>
      <c r="F59" s="636"/>
      <c r="G59" s="637"/>
      <c r="H59" s="411" t="s">
        <v>464</v>
      </c>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642">
        <f t="shared" ref="AN59" si="44">IF(LEFT($AN$1,6)="共同生活援助",SUM(I60:AM60),SUM(I60:AM61))</f>
        <v>0</v>
      </c>
      <c r="AO59" s="620">
        <f>IF($AN$3="４週",AN59/4,AN59/(DAY(EOMONTH($I$21,0))/7))</f>
        <v>0</v>
      </c>
      <c r="AP59" s="645"/>
      <c r="AQ59" s="646"/>
      <c r="AR59" s="620" t="str">
        <f t="shared" ref="AR59" si="45">IF($AN$3="４週",AU60,AV60)</f>
        <v/>
      </c>
      <c r="AS59" s="620"/>
      <c r="AT59" s="623"/>
      <c r="AU59" s="413" t="s">
        <v>465</v>
      </c>
      <c r="AV59" s="413" t="s">
        <v>466</v>
      </c>
      <c r="AX59" s="413" t="s">
        <v>467</v>
      </c>
      <c r="AY59" s="413" t="s">
        <v>468</v>
      </c>
    </row>
    <row r="60" spans="1:51" s="393" customFormat="1" ht="12" customHeight="1">
      <c r="A60" s="625"/>
      <c r="B60" s="628"/>
      <c r="C60" s="631"/>
      <c r="D60" s="634"/>
      <c r="E60" s="414"/>
      <c r="F60" s="638"/>
      <c r="G60" s="639"/>
      <c r="H60" s="415" t="s">
        <v>469</v>
      </c>
      <c r="I60" s="419" t="str">
        <f>IFERROR(VLOOKUP(I59,'P1'!$B:$AP,41,FALSE),"")</f>
        <v/>
      </c>
      <c r="J60" s="419" t="str">
        <f>IFERROR(VLOOKUP(J59,'P1'!$B:$AP,41,FALSE),"")</f>
        <v/>
      </c>
      <c r="K60" s="419" t="str">
        <f>IFERROR(VLOOKUP(K59,'P1'!$B:$AP,41,FALSE),"")</f>
        <v/>
      </c>
      <c r="L60" s="419" t="str">
        <f>IFERROR(VLOOKUP(L59,'P1'!$B:$AP,41,FALSE),"")</f>
        <v/>
      </c>
      <c r="M60" s="419" t="str">
        <f>IFERROR(VLOOKUP(M59,'P1'!$B:$AP,41,FALSE),"")</f>
        <v/>
      </c>
      <c r="N60" s="419" t="str">
        <f>IFERROR(VLOOKUP(N59,'P1'!$B:$AP,41,FALSE),"")</f>
        <v/>
      </c>
      <c r="O60" s="419" t="str">
        <f>IFERROR(VLOOKUP(O59,'P1'!$B:$AP,41,FALSE),"")</f>
        <v/>
      </c>
      <c r="P60" s="419" t="str">
        <f>IFERROR(VLOOKUP(P59,'P1'!$B:$AP,41,FALSE),"")</f>
        <v/>
      </c>
      <c r="Q60" s="419" t="str">
        <f>IFERROR(VLOOKUP(Q59,'P1'!$B:$AP,41,FALSE),"")</f>
        <v/>
      </c>
      <c r="R60" s="419" t="str">
        <f>IFERROR(VLOOKUP(R59,'P1'!$B:$AP,41,FALSE),"")</f>
        <v/>
      </c>
      <c r="S60" s="419" t="str">
        <f>IFERROR(VLOOKUP(S59,'P1'!$B:$AP,41,FALSE),"")</f>
        <v/>
      </c>
      <c r="T60" s="419" t="str">
        <f>IFERROR(VLOOKUP(T59,'P1'!$B:$AP,41,FALSE),"")</f>
        <v/>
      </c>
      <c r="U60" s="419" t="str">
        <f>IFERROR(VLOOKUP(U59,'P1'!$B:$AP,41,FALSE),"")</f>
        <v/>
      </c>
      <c r="V60" s="419" t="str">
        <f>IFERROR(VLOOKUP(V59,'P1'!$B:$AP,41,FALSE),"")</f>
        <v/>
      </c>
      <c r="W60" s="419" t="str">
        <f>IFERROR(VLOOKUP(W59,'P1'!$B:$AP,41,FALSE),"")</f>
        <v/>
      </c>
      <c r="X60" s="419" t="str">
        <f>IFERROR(VLOOKUP(X59,'P1'!$B:$AP,41,FALSE),"")</f>
        <v/>
      </c>
      <c r="Y60" s="419" t="str">
        <f>IFERROR(VLOOKUP(Y59,'P1'!$B:$AP,41,FALSE),"")</f>
        <v/>
      </c>
      <c r="Z60" s="419" t="str">
        <f>IFERROR(VLOOKUP(Z59,'P1'!$B:$AP,41,FALSE),"")</f>
        <v/>
      </c>
      <c r="AA60" s="419" t="str">
        <f>IFERROR(VLOOKUP(AA59,'P1'!$B:$AP,41,FALSE),"")</f>
        <v/>
      </c>
      <c r="AB60" s="419" t="str">
        <f>IFERROR(VLOOKUP(AB59,'P1'!$B:$AP,41,FALSE),"")</f>
        <v/>
      </c>
      <c r="AC60" s="419" t="str">
        <f>IFERROR(VLOOKUP(AC59,'P1'!$B:$AP,41,FALSE),"")</f>
        <v/>
      </c>
      <c r="AD60" s="419" t="str">
        <f>IFERROR(VLOOKUP(AD59,'P1'!$B:$AP,41,FALSE),"")</f>
        <v/>
      </c>
      <c r="AE60" s="419" t="str">
        <f>IFERROR(VLOOKUP(AE59,'P1'!$B:$AP,41,FALSE),"")</f>
        <v/>
      </c>
      <c r="AF60" s="419" t="str">
        <f>IFERROR(VLOOKUP(AF59,'P1'!$B:$AP,41,FALSE),"")</f>
        <v/>
      </c>
      <c r="AG60" s="419" t="str">
        <f>IFERROR(VLOOKUP(AG59,'P1'!$B:$AP,41,FALSE),"")</f>
        <v/>
      </c>
      <c r="AH60" s="419" t="str">
        <f>IFERROR(VLOOKUP(AH59,'P1'!$B:$AP,41,FALSE),"")</f>
        <v/>
      </c>
      <c r="AI60" s="419" t="str">
        <f>IFERROR(VLOOKUP(AI59,'P1'!$B:$AP,41,FALSE),"")</f>
        <v/>
      </c>
      <c r="AJ60" s="419" t="str">
        <f>IFERROR(VLOOKUP(AJ59,'P1'!$B:$AP,41,FALSE),"")</f>
        <v/>
      </c>
      <c r="AK60" s="419" t="str">
        <f>IFERROR(VLOOKUP(AK59,'P1'!$B:$AP,41,FALSE),"")</f>
        <v/>
      </c>
      <c r="AL60" s="419" t="str">
        <f>IFERROR(VLOOKUP(AL59,'P1'!$B:$AP,41,FALSE),"")</f>
        <v/>
      </c>
      <c r="AM60" s="419" t="str">
        <f>IFERROR(VLOOKUP(AM59,'P1'!$B:$AP,41,FALSE),"")</f>
        <v/>
      </c>
      <c r="AN60" s="643"/>
      <c r="AO60" s="621"/>
      <c r="AP60" s="647"/>
      <c r="AQ60" s="648"/>
      <c r="AR60" s="621"/>
      <c r="AS60" s="621"/>
      <c r="AT60" s="623"/>
      <c r="AU60" s="417" t="str">
        <f t="shared" ref="AU60" si="46">IFERROR(IF($D59="□",($AO59/$AK$6),($AO59/$AK$8)),"")</f>
        <v/>
      </c>
      <c r="AV60" s="417" t="str">
        <f t="shared" ref="AV60" si="47">IFERROR(IF($D59="□",($AN59/$AO$6),($AN59/$AO$8)),"")</f>
        <v/>
      </c>
      <c r="AX60" s="417" t="s">
        <v>623</v>
      </c>
      <c r="AY60" s="417" t="s">
        <v>623</v>
      </c>
    </row>
    <row r="61" spans="1:51" s="393" customFormat="1" ht="12" customHeight="1">
      <c r="A61" s="626"/>
      <c r="B61" s="629"/>
      <c r="C61" s="632"/>
      <c r="D61" s="635"/>
      <c r="E61" s="414"/>
      <c r="F61" s="640"/>
      <c r="G61" s="641"/>
      <c r="H61" s="418" t="s">
        <v>470</v>
      </c>
      <c r="I61" s="419" t="str">
        <f>IFERROR(VLOOKUP(I59,'P1'!$B:$AP,31,FALSE),"")</f>
        <v/>
      </c>
      <c r="J61" s="419" t="str">
        <f>IFERROR(VLOOKUP(J59,'P1'!$B:$AP,31,FALSE),"")</f>
        <v/>
      </c>
      <c r="K61" s="419" t="str">
        <f>IFERROR(VLOOKUP(K59,'P1'!$B:$AP,31,FALSE),"")</f>
        <v/>
      </c>
      <c r="L61" s="419" t="str">
        <f>IFERROR(VLOOKUP(L59,'P1'!$B:$AP,31,FALSE),"")</f>
        <v/>
      </c>
      <c r="M61" s="419" t="str">
        <f>IFERROR(VLOOKUP(M59,'P1'!$B:$AP,31,FALSE),"")</f>
        <v/>
      </c>
      <c r="N61" s="419" t="str">
        <f>IFERROR(VLOOKUP(N59,'P1'!$B:$AP,31,FALSE),"")</f>
        <v/>
      </c>
      <c r="O61" s="419" t="str">
        <f>IFERROR(VLOOKUP(O59,'P1'!$B:$AP,31,FALSE),"")</f>
        <v/>
      </c>
      <c r="P61" s="419" t="str">
        <f>IFERROR(VLOOKUP(P59,'P1'!$B:$AP,31,FALSE),"")</f>
        <v/>
      </c>
      <c r="Q61" s="419" t="str">
        <f>IFERROR(VLOOKUP(Q59,'P1'!$B:$AP,31,FALSE),"")</f>
        <v/>
      </c>
      <c r="R61" s="419" t="str">
        <f>IFERROR(VLOOKUP(R59,'P1'!$B:$AP,31,FALSE),"")</f>
        <v/>
      </c>
      <c r="S61" s="419" t="str">
        <f>IFERROR(VLOOKUP(S59,'P1'!$B:$AP,31,FALSE),"")</f>
        <v/>
      </c>
      <c r="T61" s="419" t="str">
        <f>IFERROR(VLOOKUP(T59,'P1'!$B:$AP,31,FALSE),"")</f>
        <v/>
      </c>
      <c r="U61" s="419" t="str">
        <f>IFERROR(VLOOKUP(U59,'P1'!$B:$AP,31,FALSE),"")</f>
        <v/>
      </c>
      <c r="V61" s="419" t="str">
        <f>IFERROR(VLOOKUP(V59,'P1'!$B:$AP,31,FALSE),"")</f>
        <v/>
      </c>
      <c r="W61" s="419" t="str">
        <f>IFERROR(VLOOKUP(W59,'P1'!$B:$AP,31,FALSE),"")</f>
        <v/>
      </c>
      <c r="X61" s="419" t="str">
        <f>IFERROR(VLOOKUP(X59,'P1'!$B:$AP,31,FALSE),"")</f>
        <v/>
      </c>
      <c r="Y61" s="419" t="str">
        <f>IFERROR(VLOOKUP(Y59,'P1'!$B:$AP,31,FALSE),"")</f>
        <v/>
      </c>
      <c r="Z61" s="419" t="str">
        <f>IFERROR(VLOOKUP(Z59,'P1'!$B:$AP,31,FALSE),"")</f>
        <v/>
      </c>
      <c r="AA61" s="419" t="str">
        <f>IFERROR(VLOOKUP(AA59,'P1'!$B:$AP,31,FALSE),"")</f>
        <v/>
      </c>
      <c r="AB61" s="419" t="str">
        <f>IFERROR(VLOOKUP(AB59,'P1'!$B:$AP,31,FALSE),"")</f>
        <v/>
      </c>
      <c r="AC61" s="419" t="str">
        <f>IFERROR(VLOOKUP(AC59,'P1'!$B:$AP,31,FALSE),"")</f>
        <v/>
      </c>
      <c r="AD61" s="419" t="str">
        <f>IFERROR(VLOOKUP(AD59,'P1'!$B:$AP,31,FALSE),"")</f>
        <v/>
      </c>
      <c r="AE61" s="419" t="str">
        <f>IFERROR(VLOOKUP(AE59,'P1'!$B:$AP,31,FALSE),"")</f>
        <v/>
      </c>
      <c r="AF61" s="419" t="str">
        <f>IFERROR(VLOOKUP(AF59,'P1'!$B:$AP,31,FALSE),"")</f>
        <v/>
      </c>
      <c r="AG61" s="419" t="str">
        <f>IFERROR(VLOOKUP(AG59,'P1'!$B:$AP,31,FALSE),"")</f>
        <v/>
      </c>
      <c r="AH61" s="419" t="str">
        <f>IFERROR(VLOOKUP(AH59,'P1'!$B:$AP,31,FALSE),"")</f>
        <v/>
      </c>
      <c r="AI61" s="419" t="str">
        <f>IFERROR(VLOOKUP(AI59,'P1'!$B:$AP,31,FALSE),"")</f>
        <v/>
      </c>
      <c r="AJ61" s="419" t="str">
        <f>IFERROR(VLOOKUP(AJ59,'P1'!$B:$AP,31,FALSE),"")</f>
        <v/>
      </c>
      <c r="AK61" s="419" t="str">
        <f>IFERROR(VLOOKUP(AK59,'P1'!$B:$AP,31,FALSE),"")</f>
        <v/>
      </c>
      <c r="AL61" s="419" t="str">
        <f>IFERROR(VLOOKUP(AL59,'P1'!$B:$AP,31,FALSE),"")</f>
        <v/>
      </c>
      <c r="AM61" s="419" t="str">
        <f>IFERROR(VLOOKUP(AM59,'P1'!$B:$AP,31,FALSE),"")</f>
        <v/>
      </c>
      <c r="AN61" s="644"/>
      <c r="AO61" s="622"/>
      <c r="AP61" s="649"/>
      <c r="AQ61" s="650"/>
      <c r="AR61" s="622"/>
      <c r="AS61" s="622"/>
      <c r="AT61" s="623"/>
      <c r="AU61" s="420"/>
      <c r="AV61" s="420"/>
      <c r="AX61" s="420"/>
      <c r="AY61" s="420"/>
    </row>
    <row r="62" spans="1:51" s="393" customFormat="1" ht="12" customHeight="1">
      <c r="A62" s="624">
        <v>14</v>
      </c>
      <c r="B62" s="627"/>
      <c r="C62" s="630"/>
      <c r="D62" s="633" t="s">
        <v>463</v>
      </c>
      <c r="E62" s="410"/>
      <c r="F62" s="636"/>
      <c r="G62" s="637"/>
      <c r="H62" s="411" t="s">
        <v>464</v>
      </c>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642">
        <f t="shared" ref="AN62" si="48">IF(LEFT($AN$1,6)="共同生活援助",SUM(I63:AM63),SUM(I63:AM64))</f>
        <v>0</v>
      </c>
      <c r="AO62" s="620">
        <f>IF($AN$3="４週",AN62/4,AN62/(DAY(EOMONTH($I$21,0))/7))</f>
        <v>0</v>
      </c>
      <c r="AP62" s="645"/>
      <c r="AQ62" s="646"/>
      <c r="AR62" s="620" t="str">
        <f t="shared" ref="AR62" si="49">IF($AN$3="４週",AU63,AV63)</f>
        <v/>
      </c>
      <c r="AS62" s="620"/>
      <c r="AT62" s="623"/>
      <c r="AU62" s="413" t="s">
        <v>465</v>
      </c>
      <c r="AV62" s="413" t="s">
        <v>466</v>
      </c>
      <c r="AX62" s="413" t="s">
        <v>467</v>
      </c>
      <c r="AY62" s="413" t="s">
        <v>468</v>
      </c>
    </row>
    <row r="63" spans="1:51" s="393" customFormat="1" ht="12" customHeight="1">
      <c r="A63" s="625"/>
      <c r="B63" s="628"/>
      <c r="C63" s="631"/>
      <c r="D63" s="634"/>
      <c r="E63" s="414"/>
      <c r="F63" s="638"/>
      <c r="G63" s="639"/>
      <c r="H63" s="415" t="s">
        <v>469</v>
      </c>
      <c r="I63" s="419" t="str">
        <f>IFERROR(VLOOKUP(I62,'P1'!$B:$AP,41,FALSE),"")</f>
        <v/>
      </c>
      <c r="J63" s="419" t="str">
        <f>IFERROR(VLOOKUP(J62,'P1'!$B:$AP,41,FALSE),"")</f>
        <v/>
      </c>
      <c r="K63" s="419" t="str">
        <f>IFERROR(VLOOKUP(K62,'P1'!$B:$AP,41,FALSE),"")</f>
        <v/>
      </c>
      <c r="L63" s="419" t="str">
        <f>IFERROR(VLOOKUP(L62,'P1'!$B:$AP,41,FALSE),"")</f>
        <v/>
      </c>
      <c r="M63" s="419" t="str">
        <f>IFERROR(VLOOKUP(M62,'P1'!$B:$AP,41,FALSE),"")</f>
        <v/>
      </c>
      <c r="N63" s="419" t="str">
        <f>IFERROR(VLOOKUP(N62,'P1'!$B:$AP,41,FALSE),"")</f>
        <v/>
      </c>
      <c r="O63" s="419" t="str">
        <f>IFERROR(VLOOKUP(O62,'P1'!$B:$AP,41,FALSE),"")</f>
        <v/>
      </c>
      <c r="P63" s="419" t="str">
        <f>IFERROR(VLOOKUP(P62,'P1'!$B:$AP,41,FALSE),"")</f>
        <v/>
      </c>
      <c r="Q63" s="419" t="str">
        <f>IFERROR(VLOOKUP(Q62,'P1'!$B:$AP,41,FALSE),"")</f>
        <v/>
      </c>
      <c r="R63" s="419" t="str">
        <f>IFERROR(VLOOKUP(R62,'P1'!$B:$AP,41,FALSE),"")</f>
        <v/>
      </c>
      <c r="S63" s="419" t="str">
        <f>IFERROR(VLOOKUP(S62,'P1'!$B:$AP,41,FALSE),"")</f>
        <v/>
      </c>
      <c r="T63" s="419" t="str">
        <f>IFERROR(VLOOKUP(T62,'P1'!$B:$AP,41,FALSE),"")</f>
        <v/>
      </c>
      <c r="U63" s="419" t="str">
        <f>IFERROR(VLOOKUP(U62,'P1'!$B:$AP,41,FALSE),"")</f>
        <v/>
      </c>
      <c r="V63" s="419" t="str">
        <f>IFERROR(VLOOKUP(V62,'P1'!$B:$AP,41,FALSE),"")</f>
        <v/>
      </c>
      <c r="W63" s="419" t="str">
        <f>IFERROR(VLOOKUP(W62,'P1'!$B:$AP,41,FALSE),"")</f>
        <v/>
      </c>
      <c r="X63" s="419" t="str">
        <f>IFERROR(VLOOKUP(X62,'P1'!$B:$AP,41,FALSE),"")</f>
        <v/>
      </c>
      <c r="Y63" s="419" t="str">
        <f>IFERROR(VLOOKUP(Y62,'P1'!$B:$AP,41,FALSE),"")</f>
        <v/>
      </c>
      <c r="Z63" s="419" t="str">
        <f>IFERROR(VLOOKUP(Z62,'P1'!$B:$AP,41,FALSE),"")</f>
        <v/>
      </c>
      <c r="AA63" s="419" t="str">
        <f>IFERROR(VLOOKUP(AA62,'P1'!$B:$AP,41,FALSE),"")</f>
        <v/>
      </c>
      <c r="AB63" s="419" t="str">
        <f>IFERROR(VLOOKUP(AB62,'P1'!$B:$AP,41,FALSE),"")</f>
        <v/>
      </c>
      <c r="AC63" s="419" t="str">
        <f>IFERROR(VLOOKUP(AC62,'P1'!$B:$AP,41,FALSE),"")</f>
        <v/>
      </c>
      <c r="AD63" s="419" t="str">
        <f>IFERROR(VLOOKUP(AD62,'P1'!$B:$AP,41,FALSE),"")</f>
        <v/>
      </c>
      <c r="AE63" s="419" t="str">
        <f>IFERROR(VLOOKUP(AE62,'P1'!$B:$AP,41,FALSE),"")</f>
        <v/>
      </c>
      <c r="AF63" s="419" t="str">
        <f>IFERROR(VLOOKUP(AF62,'P1'!$B:$AP,41,FALSE),"")</f>
        <v/>
      </c>
      <c r="AG63" s="419" t="str">
        <f>IFERROR(VLOOKUP(AG62,'P1'!$B:$AP,41,FALSE),"")</f>
        <v/>
      </c>
      <c r="AH63" s="419" t="str">
        <f>IFERROR(VLOOKUP(AH62,'P1'!$B:$AP,41,FALSE),"")</f>
        <v/>
      </c>
      <c r="AI63" s="419" t="str">
        <f>IFERROR(VLOOKUP(AI62,'P1'!$B:$AP,41,FALSE),"")</f>
        <v/>
      </c>
      <c r="AJ63" s="419" t="str">
        <f>IFERROR(VLOOKUP(AJ62,'P1'!$B:$AP,41,FALSE),"")</f>
        <v/>
      </c>
      <c r="AK63" s="419" t="str">
        <f>IFERROR(VLOOKUP(AK62,'P1'!$B:$AP,41,FALSE),"")</f>
        <v/>
      </c>
      <c r="AL63" s="419" t="str">
        <f>IFERROR(VLOOKUP(AL62,'P1'!$B:$AP,41,FALSE),"")</f>
        <v/>
      </c>
      <c r="AM63" s="419" t="str">
        <f>IFERROR(VLOOKUP(AM62,'P1'!$B:$AP,41,FALSE),"")</f>
        <v/>
      </c>
      <c r="AN63" s="643"/>
      <c r="AO63" s="621"/>
      <c r="AP63" s="647"/>
      <c r="AQ63" s="648"/>
      <c r="AR63" s="621"/>
      <c r="AS63" s="621"/>
      <c r="AT63" s="623"/>
      <c r="AU63" s="417" t="str">
        <f t="shared" ref="AU63" si="50">IFERROR(IF($D62="□",($AO62/$AK$6),($AO62/$AK$8)),"")</f>
        <v/>
      </c>
      <c r="AV63" s="417" t="str">
        <f t="shared" ref="AV63" si="51">IFERROR(IF($D62="□",($AN62/$AO$6),($AN62/$AO$8)),"")</f>
        <v/>
      </c>
      <c r="AX63" s="417" t="s">
        <v>623</v>
      </c>
      <c r="AY63" s="417" t="s">
        <v>623</v>
      </c>
    </row>
    <row r="64" spans="1:51" s="393" customFormat="1" ht="12" customHeight="1">
      <c r="A64" s="626"/>
      <c r="B64" s="629"/>
      <c r="C64" s="632"/>
      <c r="D64" s="635"/>
      <c r="E64" s="414"/>
      <c r="F64" s="640"/>
      <c r="G64" s="641"/>
      <c r="H64" s="418" t="s">
        <v>470</v>
      </c>
      <c r="I64" s="421" t="str">
        <f>IFERROR(VLOOKUP(I62,'P1'!$B:$AP,31,FALSE),"")</f>
        <v/>
      </c>
      <c r="J64" s="419" t="str">
        <f>IFERROR(VLOOKUP(J62,'P1'!$B:$AP,31,FALSE),"")</f>
        <v/>
      </c>
      <c r="K64" s="419" t="str">
        <f>IFERROR(VLOOKUP(K62,'P1'!$B:$AP,31,FALSE),"")</f>
        <v/>
      </c>
      <c r="L64" s="419" t="str">
        <f>IFERROR(VLOOKUP(L62,'P1'!$B:$AP,31,FALSE),"")</f>
        <v/>
      </c>
      <c r="M64" s="419" t="str">
        <f>IFERROR(VLOOKUP(M62,'P1'!$B:$AP,31,FALSE),"")</f>
        <v/>
      </c>
      <c r="N64" s="419" t="str">
        <f>IFERROR(VLOOKUP(N62,'P1'!$B:$AP,31,FALSE),"")</f>
        <v/>
      </c>
      <c r="O64" s="419" t="str">
        <f>IFERROR(VLOOKUP(O62,'P1'!$B:$AP,31,FALSE),"")</f>
        <v/>
      </c>
      <c r="P64" s="419" t="str">
        <f>IFERROR(VLOOKUP(P62,'P1'!$B:$AP,31,FALSE),"")</f>
        <v/>
      </c>
      <c r="Q64" s="419" t="str">
        <f>IFERROR(VLOOKUP(Q62,'P1'!$B:$AP,31,FALSE),"")</f>
        <v/>
      </c>
      <c r="R64" s="419" t="str">
        <f>IFERROR(VLOOKUP(R62,'P1'!$B:$AP,31,FALSE),"")</f>
        <v/>
      </c>
      <c r="S64" s="419" t="str">
        <f>IFERROR(VLOOKUP(S62,'P1'!$B:$AP,31,FALSE),"")</f>
        <v/>
      </c>
      <c r="T64" s="419" t="str">
        <f>IFERROR(VLOOKUP(T62,'P1'!$B:$AP,31,FALSE),"")</f>
        <v/>
      </c>
      <c r="U64" s="419" t="str">
        <f>IFERROR(VLOOKUP(U62,'P1'!$B:$AP,31,FALSE),"")</f>
        <v/>
      </c>
      <c r="V64" s="419" t="str">
        <f>IFERROR(VLOOKUP(V62,'P1'!$B:$AP,31,FALSE),"")</f>
        <v/>
      </c>
      <c r="W64" s="419" t="str">
        <f>IFERROR(VLOOKUP(W62,'P1'!$B:$AP,31,FALSE),"")</f>
        <v/>
      </c>
      <c r="X64" s="419" t="str">
        <f>IFERROR(VLOOKUP(X62,'P1'!$B:$AP,31,FALSE),"")</f>
        <v/>
      </c>
      <c r="Y64" s="419" t="str">
        <f>IFERROR(VLOOKUP(Y62,'P1'!$B:$AP,31,FALSE),"")</f>
        <v/>
      </c>
      <c r="Z64" s="419" t="str">
        <f>IFERROR(VLOOKUP(Z62,'P1'!$B:$AP,31,FALSE),"")</f>
        <v/>
      </c>
      <c r="AA64" s="419" t="str">
        <f>IFERROR(VLOOKUP(AA62,'P1'!$B:$AP,31,FALSE),"")</f>
        <v/>
      </c>
      <c r="AB64" s="419" t="str">
        <f>IFERROR(VLOOKUP(AB62,'P1'!$B:$AP,31,FALSE),"")</f>
        <v/>
      </c>
      <c r="AC64" s="419" t="str">
        <f>IFERROR(VLOOKUP(AC62,'P1'!$B:$AP,31,FALSE),"")</f>
        <v/>
      </c>
      <c r="AD64" s="419" t="str">
        <f>IFERROR(VLOOKUP(AD62,'P1'!$B:$AP,31,FALSE),"")</f>
        <v/>
      </c>
      <c r="AE64" s="419" t="str">
        <f>IFERROR(VLOOKUP(AE62,'P1'!$B:$AP,31,FALSE),"")</f>
        <v/>
      </c>
      <c r="AF64" s="419" t="str">
        <f>IFERROR(VLOOKUP(AF62,'P1'!$B:$AP,31,FALSE),"")</f>
        <v/>
      </c>
      <c r="AG64" s="419" t="str">
        <f>IFERROR(VLOOKUP(AG62,'P1'!$B:$AP,31,FALSE),"")</f>
        <v/>
      </c>
      <c r="AH64" s="419" t="str">
        <f>IFERROR(VLOOKUP(AH62,'P1'!$B:$AP,31,FALSE),"")</f>
        <v/>
      </c>
      <c r="AI64" s="419" t="str">
        <f>IFERROR(VLOOKUP(AI62,'P1'!$B:$AP,31,FALSE),"")</f>
        <v/>
      </c>
      <c r="AJ64" s="419" t="str">
        <f>IFERROR(VLOOKUP(AJ62,'P1'!$B:$AP,31,FALSE),"")</f>
        <v/>
      </c>
      <c r="AK64" s="419" t="str">
        <f>IFERROR(VLOOKUP(AK62,'P1'!$B:$AP,31,FALSE),"")</f>
        <v/>
      </c>
      <c r="AL64" s="419" t="str">
        <f>IFERROR(VLOOKUP(AL62,'P1'!$B:$AP,31,FALSE),"")</f>
        <v/>
      </c>
      <c r="AM64" s="419" t="str">
        <f>IFERROR(VLOOKUP(AM62,'P1'!$B:$AP,31,FALSE),"")</f>
        <v/>
      </c>
      <c r="AN64" s="644"/>
      <c r="AO64" s="622"/>
      <c r="AP64" s="649"/>
      <c r="AQ64" s="650"/>
      <c r="AR64" s="622"/>
      <c r="AS64" s="622"/>
      <c r="AT64" s="623"/>
      <c r="AU64" s="420"/>
      <c r="AV64" s="420"/>
      <c r="AX64" s="420"/>
      <c r="AY64" s="420"/>
    </row>
    <row r="65" spans="1:51" s="393" customFormat="1" ht="12" customHeight="1">
      <c r="A65" s="624">
        <v>15</v>
      </c>
      <c r="B65" s="627"/>
      <c r="C65" s="630"/>
      <c r="D65" s="633" t="s">
        <v>463</v>
      </c>
      <c r="E65" s="410"/>
      <c r="F65" s="636"/>
      <c r="G65" s="637"/>
      <c r="H65" s="411" t="s">
        <v>464</v>
      </c>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c r="AF65" s="412"/>
      <c r="AG65" s="412"/>
      <c r="AH65" s="412"/>
      <c r="AI65" s="412"/>
      <c r="AJ65" s="412"/>
      <c r="AK65" s="412"/>
      <c r="AL65" s="412"/>
      <c r="AM65" s="412"/>
      <c r="AN65" s="642">
        <f t="shared" ref="AN65" si="52">IF(LEFT($AN$1,6)="共同生活援助",SUM(I66:AM66),SUM(I66:AM67))</f>
        <v>0</v>
      </c>
      <c r="AO65" s="620">
        <f>IF($AN$3="４週",AN65/4,AN65/(DAY(EOMONTH($I$21,0))/7))</f>
        <v>0</v>
      </c>
      <c r="AP65" s="645"/>
      <c r="AQ65" s="646"/>
      <c r="AR65" s="620" t="str">
        <f t="shared" ref="AR65" si="53">IF($AN$3="４週",AU66,AV66)</f>
        <v/>
      </c>
      <c r="AS65" s="620"/>
      <c r="AT65" s="623"/>
      <c r="AU65" s="413" t="s">
        <v>465</v>
      </c>
      <c r="AV65" s="413" t="s">
        <v>466</v>
      </c>
      <c r="AX65" s="413" t="s">
        <v>467</v>
      </c>
      <c r="AY65" s="413" t="s">
        <v>468</v>
      </c>
    </row>
    <row r="66" spans="1:51" s="393" customFormat="1" ht="12" customHeight="1">
      <c r="A66" s="625"/>
      <c r="B66" s="628"/>
      <c r="C66" s="631"/>
      <c r="D66" s="634"/>
      <c r="E66" s="414"/>
      <c r="F66" s="638"/>
      <c r="G66" s="639"/>
      <c r="H66" s="415" t="s">
        <v>469</v>
      </c>
      <c r="I66" s="419" t="str">
        <f>IFERROR(VLOOKUP(I65,'P1'!$B:$AP,41,FALSE),"")</f>
        <v/>
      </c>
      <c r="J66" s="419" t="str">
        <f>IFERROR(VLOOKUP(J65,'P1'!$B:$AP,41,FALSE),"")</f>
        <v/>
      </c>
      <c r="K66" s="419" t="str">
        <f>IFERROR(VLOOKUP(K65,'P1'!$B:$AP,41,FALSE),"")</f>
        <v/>
      </c>
      <c r="L66" s="419" t="str">
        <f>IFERROR(VLOOKUP(L65,'P1'!$B:$AP,41,FALSE),"")</f>
        <v/>
      </c>
      <c r="M66" s="419" t="str">
        <f>IFERROR(VLOOKUP(M65,'P1'!$B:$AP,41,FALSE),"")</f>
        <v/>
      </c>
      <c r="N66" s="419" t="str">
        <f>IFERROR(VLOOKUP(N65,'P1'!$B:$AP,41,FALSE),"")</f>
        <v/>
      </c>
      <c r="O66" s="419" t="str">
        <f>IFERROR(VLOOKUP(O65,'P1'!$B:$AP,41,FALSE),"")</f>
        <v/>
      </c>
      <c r="P66" s="419" t="str">
        <f>IFERROR(VLOOKUP(P65,'P1'!$B:$AP,41,FALSE),"")</f>
        <v/>
      </c>
      <c r="Q66" s="419" t="str">
        <f>IFERROR(VLOOKUP(Q65,'P1'!$B:$AP,41,FALSE),"")</f>
        <v/>
      </c>
      <c r="R66" s="419" t="str">
        <f>IFERROR(VLOOKUP(R65,'P1'!$B:$AP,41,FALSE),"")</f>
        <v/>
      </c>
      <c r="S66" s="419" t="str">
        <f>IFERROR(VLOOKUP(S65,'P1'!$B:$AP,41,FALSE),"")</f>
        <v/>
      </c>
      <c r="T66" s="419" t="str">
        <f>IFERROR(VLOOKUP(T65,'P1'!$B:$AP,41,FALSE),"")</f>
        <v/>
      </c>
      <c r="U66" s="419" t="str">
        <f>IFERROR(VLOOKUP(U65,'P1'!$B:$AP,41,FALSE),"")</f>
        <v/>
      </c>
      <c r="V66" s="419" t="str">
        <f>IFERROR(VLOOKUP(V65,'P1'!$B:$AP,41,FALSE),"")</f>
        <v/>
      </c>
      <c r="W66" s="419" t="str">
        <f>IFERROR(VLOOKUP(W65,'P1'!$B:$AP,41,FALSE),"")</f>
        <v/>
      </c>
      <c r="X66" s="419" t="str">
        <f>IFERROR(VLOOKUP(X65,'P1'!$B:$AP,41,FALSE),"")</f>
        <v/>
      </c>
      <c r="Y66" s="419" t="str">
        <f>IFERROR(VLOOKUP(Y65,'P1'!$B:$AP,41,FALSE),"")</f>
        <v/>
      </c>
      <c r="Z66" s="419" t="str">
        <f>IFERROR(VLOOKUP(Z65,'P1'!$B:$AP,41,FALSE),"")</f>
        <v/>
      </c>
      <c r="AA66" s="419" t="str">
        <f>IFERROR(VLOOKUP(AA65,'P1'!$B:$AP,41,FALSE),"")</f>
        <v/>
      </c>
      <c r="AB66" s="419" t="str">
        <f>IFERROR(VLOOKUP(AB65,'P1'!$B:$AP,41,FALSE),"")</f>
        <v/>
      </c>
      <c r="AC66" s="419" t="str">
        <f>IFERROR(VLOOKUP(AC65,'P1'!$B:$AP,41,FALSE),"")</f>
        <v/>
      </c>
      <c r="AD66" s="419" t="str">
        <f>IFERROR(VLOOKUP(AD65,'P1'!$B:$AP,41,FALSE),"")</f>
        <v/>
      </c>
      <c r="AE66" s="419" t="str">
        <f>IFERROR(VLOOKUP(AE65,'P1'!$B:$AP,41,FALSE),"")</f>
        <v/>
      </c>
      <c r="AF66" s="419" t="str">
        <f>IFERROR(VLOOKUP(AF65,'P1'!$B:$AP,41,FALSE),"")</f>
        <v/>
      </c>
      <c r="AG66" s="419" t="str">
        <f>IFERROR(VLOOKUP(AG65,'P1'!$B:$AP,41,FALSE),"")</f>
        <v/>
      </c>
      <c r="AH66" s="419" t="str">
        <f>IFERROR(VLOOKUP(AH65,'P1'!$B:$AP,41,FALSE),"")</f>
        <v/>
      </c>
      <c r="AI66" s="419" t="str">
        <f>IFERROR(VLOOKUP(AI65,'P1'!$B:$AP,41,FALSE),"")</f>
        <v/>
      </c>
      <c r="AJ66" s="419" t="str">
        <f>IFERROR(VLOOKUP(AJ65,'P1'!$B:$AP,41,FALSE),"")</f>
        <v/>
      </c>
      <c r="AK66" s="419" t="str">
        <f>IFERROR(VLOOKUP(AK65,'P1'!$B:$AP,41,FALSE),"")</f>
        <v/>
      </c>
      <c r="AL66" s="419" t="str">
        <f>IFERROR(VLOOKUP(AL65,'P1'!$B:$AP,41,FALSE),"")</f>
        <v/>
      </c>
      <c r="AM66" s="419" t="str">
        <f>IFERROR(VLOOKUP(AM65,'P1'!$B:$AP,41,FALSE),"")</f>
        <v/>
      </c>
      <c r="AN66" s="643"/>
      <c r="AO66" s="621"/>
      <c r="AP66" s="647"/>
      <c r="AQ66" s="648"/>
      <c r="AR66" s="621"/>
      <c r="AS66" s="621"/>
      <c r="AT66" s="623"/>
      <c r="AU66" s="417" t="str">
        <f t="shared" ref="AU66" si="54">IFERROR(IF($D65="□",($AO65/$AK$6),($AO65/$AK$8)),"")</f>
        <v/>
      </c>
      <c r="AV66" s="417" t="str">
        <f t="shared" ref="AV66" si="55">IFERROR(IF($D65="□",($AN65/$AO$6),($AN65/$AO$8)),"")</f>
        <v/>
      </c>
      <c r="AX66" s="417" t="s">
        <v>623</v>
      </c>
      <c r="AY66" s="417" t="s">
        <v>623</v>
      </c>
    </row>
    <row r="67" spans="1:51" s="393" customFormat="1" ht="12" customHeight="1">
      <c r="A67" s="626"/>
      <c r="B67" s="629"/>
      <c r="C67" s="632"/>
      <c r="D67" s="635"/>
      <c r="E67" s="414"/>
      <c r="F67" s="640"/>
      <c r="G67" s="641"/>
      <c r="H67" s="418" t="s">
        <v>470</v>
      </c>
      <c r="I67" s="419" t="str">
        <f>IFERROR(VLOOKUP(I65,'P1'!$B:$AP,31,FALSE),"")</f>
        <v/>
      </c>
      <c r="J67" s="419" t="str">
        <f>IFERROR(VLOOKUP(J65,'P1'!$B:$AP,31,FALSE),"")</f>
        <v/>
      </c>
      <c r="K67" s="419" t="str">
        <f>IFERROR(VLOOKUP(K65,'P1'!$B:$AP,31,FALSE),"")</f>
        <v/>
      </c>
      <c r="L67" s="419" t="str">
        <f>IFERROR(VLOOKUP(L65,'P1'!$B:$AP,31,FALSE),"")</f>
        <v/>
      </c>
      <c r="M67" s="419" t="str">
        <f>IFERROR(VLOOKUP(M65,'P1'!$B:$AP,31,FALSE),"")</f>
        <v/>
      </c>
      <c r="N67" s="419" t="str">
        <f>IFERROR(VLOOKUP(N65,'P1'!$B:$AP,31,FALSE),"")</f>
        <v/>
      </c>
      <c r="O67" s="419" t="str">
        <f>IFERROR(VLOOKUP(O65,'P1'!$B:$AP,31,FALSE),"")</f>
        <v/>
      </c>
      <c r="P67" s="419" t="str">
        <f>IFERROR(VLOOKUP(P65,'P1'!$B:$AP,31,FALSE),"")</f>
        <v/>
      </c>
      <c r="Q67" s="419" t="str">
        <f>IFERROR(VLOOKUP(Q65,'P1'!$B:$AP,31,FALSE),"")</f>
        <v/>
      </c>
      <c r="R67" s="419" t="str">
        <f>IFERROR(VLOOKUP(R65,'P1'!$B:$AP,31,FALSE),"")</f>
        <v/>
      </c>
      <c r="S67" s="419" t="str">
        <f>IFERROR(VLOOKUP(S65,'P1'!$B:$AP,31,FALSE),"")</f>
        <v/>
      </c>
      <c r="T67" s="419" t="str">
        <f>IFERROR(VLOOKUP(T65,'P1'!$B:$AP,31,FALSE),"")</f>
        <v/>
      </c>
      <c r="U67" s="419" t="str">
        <f>IFERROR(VLOOKUP(U65,'P1'!$B:$AP,31,FALSE),"")</f>
        <v/>
      </c>
      <c r="V67" s="419" t="str">
        <f>IFERROR(VLOOKUP(V65,'P1'!$B:$AP,31,FALSE),"")</f>
        <v/>
      </c>
      <c r="W67" s="419" t="str">
        <f>IFERROR(VLOOKUP(W65,'P1'!$B:$AP,31,FALSE),"")</f>
        <v/>
      </c>
      <c r="X67" s="419" t="str">
        <f>IFERROR(VLOOKUP(X65,'P1'!$B:$AP,31,FALSE),"")</f>
        <v/>
      </c>
      <c r="Y67" s="419" t="str">
        <f>IFERROR(VLOOKUP(Y65,'P1'!$B:$AP,31,FALSE),"")</f>
        <v/>
      </c>
      <c r="Z67" s="419" t="str">
        <f>IFERROR(VLOOKUP(Z65,'P1'!$B:$AP,31,FALSE),"")</f>
        <v/>
      </c>
      <c r="AA67" s="419" t="str">
        <f>IFERROR(VLOOKUP(AA65,'P1'!$B:$AP,31,FALSE),"")</f>
        <v/>
      </c>
      <c r="AB67" s="419" t="str">
        <f>IFERROR(VLOOKUP(AB65,'P1'!$B:$AP,31,FALSE),"")</f>
        <v/>
      </c>
      <c r="AC67" s="419" t="str">
        <f>IFERROR(VLOOKUP(AC65,'P1'!$B:$AP,31,FALSE),"")</f>
        <v/>
      </c>
      <c r="AD67" s="419" t="str">
        <f>IFERROR(VLOOKUP(AD65,'P1'!$B:$AP,31,FALSE),"")</f>
        <v/>
      </c>
      <c r="AE67" s="419" t="str">
        <f>IFERROR(VLOOKUP(AE65,'P1'!$B:$AP,31,FALSE),"")</f>
        <v/>
      </c>
      <c r="AF67" s="419" t="str">
        <f>IFERROR(VLOOKUP(AF65,'P1'!$B:$AP,31,FALSE),"")</f>
        <v/>
      </c>
      <c r="AG67" s="419" t="str">
        <f>IFERROR(VLOOKUP(AG65,'P1'!$B:$AP,31,FALSE),"")</f>
        <v/>
      </c>
      <c r="AH67" s="419" t="str">
        <f>IFERROR(VLOOKUP(AH65,'P1'!$B:$AP,31,FALSE),"")</f>
        <v/>
      </c>
      <c r="AI67" s="419" t="str">
        <f>IFERROR(VLOOKUP(AI65,'P1'!$B:$AP,31,FALSE),"")</f>
        <v/>
      </c>
      <c r="AJ67" s="419" t="str">
        <f>IFERROR(VLOOKUP(AJ65,'P1'!$B:$AP,31,FALSE),"")</f>
        <v/>
      </c>
      <c r="AK67" s="419" t="str">
        <f>IFERROR(VLOOKUP(AK65,'P1'!$B:$AP,31,FALSE),"")</f>
        <v/>
      </c>
      <c r="AL67" s="419" t="str">
        <f>IFERROR(VLOOKUP(AL65,'P1'!$B:$AP,31,FALSE),"")</f>
        <v/>
      </c>
      <c r="AM67" s="419" t="str">
        <f>IFERROR(VLOOKUP(AM65,'P1'!$B:$AP,31,FALSE),"")</f>
        <v/>
      </c>
      <c r="AN67" s="644"/>
      <c r="AO67" s="622"/>
      <c r="AP67" s="649"/>
      <c r="AQ67" s="650"/>
      <c r="AR67" s="622"/>
      <c r="AS67" s="622"/>
      <c r="AT67" s="623"/>
      <c r="AU67" s="420"/>
      <c r="AV67" s="420"/>
      <c r="AX67" s="420"/>
      <c r="AY67" s="420"/>
    </row>
    <row r="68" spans="1:51" s="393" customFormat="1" ht="12" customHeight="1">
      <c r="A68" s="624">
        <v>16</v>
      </c>
      <c r="B68" s="627"/>
      <c r="C68" s="630"/>
      <c r="D68" s="633" t="s">
        <v>463</v>
      </c>
      <c r="E68" s="410"/>
      <c r="F68" s="636"/>
      <c r="G68" s="637"/>
      <c r="H68" s="411" t="s">
        <v>464</v>
      </c>
      <c r="I68" s="412"/>
      <c r="J68" s="412"/>
      <c r="K68" s="412"/>
      <c r="L68" s="412"/>
      <c r="M68" s="412"/>
      <c r="N68" s="412"/>
      <c r="O68" s="412"/>
      <c r="P68" s="412"/>
      <c r="Q68" s="412"/>
      <c r="R68" s="412"/>
      <c r="S68" s="412"/>
      <c r="T68" s="412"/>
      <c r="U68" s="412"/>
      <c r="V68" s="412"/>
      <c r="W68" s="412"/>
      <c r="X68" s="412"/>
      <c r="Y68" s="412"/>
      <c r="Z68" s="412"/>
      <c r="AA68" s="412"/>
      <c r="AB68" s="412"/>
      <c r="AC68" s="412"/>
      <c r="AD68" s="412"/>
      <c r="AE68" s="412"/>
      <c r="AF68" s="412"/>
      <c r="AG68" s="412"/>
      <c r="AH68" s="412"/>
      <c r="AI68" s="412"/>
      <c r="AJ68" s="412"/>
      <c r="AK68" s="412"/>
      <c r="AL68" s="412"/>
      <c r="AM68" s="412"/>
      <c r="AN68" s="642">
        <f t="shared" ref="AN68" si="56">IF(LEFT($AN$1,6)="共同生活援助",SUM(I69:AM69),SUM(I69:AM70))</f>
        <v>0</v>
      </c>
      <c r="AO68" s="620">
        <f>IF($AN$3="４週",AN68/4,AN68/(DAY(EOMONTH($I$21,0))/7))</f>
        <v>0</v>
      </c>
      <c r="AP68" s="645"/>
      <c r="AQ68" s="646"/>
      <c r="AR68" s="620" t="str">
        <f t="shared" ref="AR68" si="57">IF($AN$3="４週",AU69,AV69)</f>
        <v/>
      </c>
      <c r="AS68" s="620"/>
      <c r="AT68" s="623"/>
      <c r="AU68" s="413" t="s">
        <v>465</v>
      </c>
      <c r="AV68" s="413" t="s">
        <v>466</v>
      </c>
      <c r="AX68" s="413" t="s">
        <v>467</v>
      </c>
      <c r="AY68" s="413" t="s">
        <v>468</v>
      </c>
    </row>
    <row r="69" spans="1:51" s="393" customFormat="1" ht="12" customHeight="1">
      <c r="A69" s="625"/>
      <c r="B69" s="628"/>
      <c r="C69" s="631"/>
      <c r="D69" s="634"/>
      <c r="E69" s="414"/>
      <c r="F69" s="638"/>
      <c r="G69" s="639"/>
      <c r="H69" s="415" t="s">
        <v>469</v>
      </c>
      <c r="I69" s="419" t="str">
        <f>IFERROR(VLOOKUP(I68,'P1'!$B:$AP,41,FALSE),"")</f>
        <v/>
      </c>
      <c r="J69" s="419" t="str">
        <f>IFERROR(VLOOKUP(J68,'P1'!$B:$AP,41,FALSE),"")</f>
        <v/>
      </c>
      <c r="K69" s="419" t="str">
        <f>IFERROR(VLOOKUP(K68,'P1'!$B:$AP,41,FALSE),"")</f>
        <v/>
      </c>
      <c r="L69" s="419" t="str">
        <f>IFERROR(VLOOKUP(L68,'P1'!$B:$AP,41,FALSE),"")</f>
        <v/>
      </c>
      <c r="M69" s="419" t="str">
        <f>IFERROR(VLOOKUP(M68,'P1'!$B:$AP,41,FALSE),"")</f>
        <v/>
      </c>
      <c r="N69" s="419" t="str">
        <f>IFERROR(VLOOKUP(N68,'P1'!$B:$AP,41,FALSE),"")</f>
        <v/>
      </c>
      <c r="O69" s="419" t="str">
        <f>IFERROR(VLOOKUP(O68,'P1'!$B:$AP,41,FALSE),"")</f>
        <v/>
      </c>
      <c r="P69" s="419" t="str">
        <f>IFERROR(VLOOKUP(P68,'P1'!$B:$AP,41,FALSE),"")</f>
        <v/>
      </c>
      <c r="Q69" s="419" t="str">
        <f>IFERROR(VLOOKUP(Q68,'P1'!$B:$AP,41,FALSE),"")</f>
        <v/>
      </c>
      <c r="R69" s="419" t="str">
        <f>IFERROR(VLOOKUP(R68,'P1'!$B:$AP,41,FALSE),"")</f>
        <v/>
      </c>
      <c r="S69" s="419" t="str">
        <f>IFERROR(VLOOKUP(S68,'P1'!$B:$AP,41,FALSE),"")</f>
        <v/>
      </c>
      <c r="T69" s="419" t="str">
        <f>IFERROR(VLOOKUP(T68,'P1'!$B:$AP,41,FALSE),"")</f>
        <v/>
      </c>
      <c r="U69" s="419" t="str">
        <f>IFERROR(VLOOKUP(U68,'P1'!$B:$AP,41,FALSE),"")</f>
        <v/>
      </c>
      <c r="V69" s="419" t="str">
        <f>IFERROR(VLOOKUP(V68,'P1'!$B:$AP,41,FALSE),"")</f>
        <v/>
      </c>
      <c r="W69" s="419" t="str">
        <f>IFERROR(VLOOKUP(W68,'P1'!$B:$AP,41,FALSE),"")</f>
        <v/>
      </c>
      <c r="X69" s="419" t="str">
        <f>IFERROR(VLOOKUP(X68,'P1'!$B:$AP,41,FALSE),"")</f>
        <v/>
      </c>
      <c r="Y69" s="419" t="str">
        <f>IFERROR(VLOOKUP(Y68,'P1'!$B:$AP,41,FALSE),"")</f>
        <v/>
      </c>
      <c r="Z69" s="419" t="str">
        <f>IFERROR(VLOOKUP(Z68,'P1'!$B:$AP,41,FALSE),"")</f>
        <v/>
      </c>
      <c r="AA69" s="419" t="str">
        <f>IFERROR(VLOOKUP(AA68,'P1'!$B:$AP,41,FALSE),"")</f>
        <v/>
      </c>
      <c r="AB69" s="419" t="str">
        <f>IFERROR(VLOOKUP(AB68,'P1'!$B:$AP,41,FALSE),"")</f>
        <v/>
      </c>
      <c r="AC69" s="419" t="str">
        <f>IFERROR(VLOOKUP(AC68,'P1'!$B:$AP,41,FALSE),"")</f>
        <v/>
      </c>
      <c r="AD69" s="419" t="str">
        <f>IFERROR(VLOOKUP(AD68,'P1'!$B:$AP,41,FALSE),"")</f>
        <v/>
      </c>
      <c r="AE69" s="419" t="str">
        <f>IFERROR(VLOOKUP(AE68,'P1'!$B:$AP,41,FALSE),"")</f>
        <v/>
      </c>
      <c r="AF69" s="419" t="str">
        <f>IFERROR(VLOOKUP(AF68,'P1'!$B:$AP,41,FALSE),"")</f>
        <v/>
      </c>
      <c r="AG69" s="419" t="str">
        <f>IFERROR(VLOOKUP(AG68,'P1'!$B:$AP,41,FALSE),"")</f>
        <v/>
      </c>
      <c r="AH69" s="419" t="str">
        <f>IFERROR(VLOOKUP(AH68,'P1'!$B:$AP,41,FALSE),"")</f>
        <v/>
      </c>
      <c r="AI69" s="419" t="str">
        <f>IFERROR(VLOOKUP(AI68,'P1'!$B:$AP,41,FALSE),"")</f>
        <v/>
      </c>
      <c r="AJ69" s="419" t="str">
        <f>IFERROR(VLOOKUP(AJ68,'P1'!$B:$AP,41,FALSE),"")</f>
        <v/>
      </c>
      <c r="AK69" s="419" t="str">
        <f>IFERROR(VLOOKUP(AK68,'P1'!$B:$AP,41,FALSE),"")</f>
        <v/>
      </c>
      <c r="AL69" s="419" t="str">
        <f>IFERROR(VLOOKUP(AL68,'P1'!$B:$AP,41,FALSE),"")</f>
        <v/>
      </c>
      <c r="AM69" s="419" t="str">
        <f>IFERROR(VLOOKUP(AM68,'P1'!$B:$AP,41,FALSE),"")</f>
        <v/>
      </c>
      <c r="AN69" s="643"/>
      <c r="AO69" s="621"/>
      <c r="AP69" s="647"/>
      <c r="AQ69" s="648"/>
      <c r="AR69" s="621"/>
      <c r="AS69" s="621"/>
      <c r="AT69" s="623"/>
      <c r="AU69" s="417" t="str">
        <f t="shared" ref="AU69" si="58">IFERROR(IF($D68="□",($AO68/$AK$6),($AO68/$AK$8)),"")</f>
        <v/>
      </c>
      <c r="AV69" s="417" t="str">
        <f t="shared" ref="AV69" si="59">IFERROR(IF($D68="□",($AN68/$AO$6),($AN68/$AO$8)),"")</f>
        <v/>
      </c>
      <c r="AX69" s="417" t="s">
        <v>623</v>
      </c>
      <c r="AY69" s="417" t="s">
        <v>623</v>
      </c>
    </row>
    <row r="70" spans="1:51" s="393" customFormat="1" ht="12" customHeight="1">
      <c r="A70" s="626"/>
      <c r="B70" s="629"/>
      <c r="C70" s="632"/>
      <c r="D70" s="635"/>
      <c r="E70" s="414"/>
      <c r="F70" s="640"/>
      <c r="G70" s="641"/>
      <c r="H70" s="418" t="s">
        <v>470</v>
      </c>
      <c r="I70" s="419" t="str">
        <f>IFERROR(VLOOKUP(I68,'P1'!$B:$AP,31,FALSE),"")</f>
        <v/>
      </c>
      <c r="J70" s="419" t="str">
        <f>IFERROR(VLOOKUP(J68,'P1'!$B:$AP,31,FALSE),"")</f>
        <v/>
      </c>
      <c r="K70" s="419" t="str">
        <f>IFERROR(VLOOKUP(K68,'P1'!$B:$AP,31,FALSE),"")</f>
        <v/>
      </c>
      <c r="L70" s="419" t="str">
        <f>IFERROR(VLOOKUP(L68,'P1'!$B:$AP,31,FALSE),"")</f>
        <v/>
      </c>
      <c r="M70" s="419" t="str">
        <f>IFERROR(VLOOKUP(M68,'P1'!$B:$AP,31,FALSE),"")</f>
        <v/>
      </c>
      <c r="N70" s="419" t="str">
        <f>IFERROR(VLOOKUP(N68,'P1'!$B:$AP,31,FALSE),"")</f>
        <v/>
      </c>
      <c r="O70" s="419" t="str">
        <f>IFERROR(VLOOKUP(O68,'P1'!$B:$AP,31,FALSE),"")</f>
        <v/>
      </c>
      <c r="P70" s="419" t="str">
        <f>IFERROR(VLOOKUP(P68,'P1'!$B:$AP,31,FALSE),"")</f>
        <v/>
      </c>
      <c r="Q70" s="419" t="str">
        <f>IFERROR(VLOOKUP(Q68,'P1'!$B:$AP,31,FALSE),"")</f>
        <v/>
      </c>
      <c r="R70" s="419" t="str">
        <f>IFERROR(VLOOKUP(R68,'P1'!$B:$AP,31,FALSE),"")</f>
        <v/>
      </c>
      <c r="S70" s="419" t="str">
        <f>IFERROR(VLOOKUP(S68,'P1'!$B:$AP,31,FALSE),"")</f>
        <v/>
      </c>
      <c r="T70" s="419" t="str">
        <f>IFERROR(VLOOKUP(T68,'P1'!$B:$AP,31,FALSE),"")</f>
        <v/>
      </c>
      <c r="U70" s="419" t="str">
        <f>IFERROR(VLOOKUP(U68,'P1'!$B:$AP,31,FALSE),"")</f>
        <v/>
      </c>
      <c r="V70" s="419" t="str">
        <f>IFERROR(VLOOKUP(V68,'P1'!$B:$AP,31,FALSE),"")</f>
        <v/>
      </c>
      <c r="W70" s="419" t="str">
        <f>IFERROR(VLOOKUP(W68,'P1'!$B:$AP,31,FALSE),"")</f>
        <v/>
      </c>
      <c r="X70" s="419" t="str">
        <f>IFERROR(VLOOKUP(X68,'P1'!$B:$AP,31,FALSE),"")</f>
        <v/>
      </c>
      <c r="Y70" s="419" t="str">
        <f>IFERROR(VLOOKUP(Y68,'P1'!$B:$AP,31,FALSE),"")</f>
        <v/>
      </c>
      <c r="Z70" s="419" t="str">
        <f>IFERROR(VLOOKUP(Z68,'P1'!$B:$AP,31,FALSE),"")</f>
        <v/>
      </c>
      <c r="AA70" s="419" t="str">
        <f>IFERROR(VLOOKUP(AA68,'P1'!$B:$AP,31,FALSE),"")</f>
        <v/>
      </c>
      <c r="AB70" s="419" t="str">
        <f>IFERROR(VLOOKUP(AB68,'P1'!$B:$AP,31,FALSE),"")</f>
        <v/>
      </c>
      <c r="AC70" s="419" t="str">
        <f>IFERROR(VLOOKUP(AC68,'P1'!$B:$AP,31,FALSE),"")</f>
        <v/>
      </c>
      <c r="AD70" s="419" t="str">
        <f>IFERROR(VLOOKUP(AD68,'P1'!$B:$AP,31,FALSE),"")</f>
        <v/>
      </c>
      <c r="AE70" s="419" t="str">
        <f>IFERROR(VLOOKUP(AE68,'P1'!$B:$AP,31,FALSE),"")</f>
        <v/>
      </c>
      <c r="AF70" s="419" t="str">
        <f>IFERROR(VLOOKUP(AF68,'P1'!$B:$AP,31,FALSE),"")</f>
        <v/>
      </c>
      <c r="AG70" s="419" t="str">
        <f>IFERROR(VLOOKUP(AG68,'P1'!$B:$AP,31,FALSE),"")</f>
        <v/>
      </c>
      <c r="AH70" s="419" t="str">
        <f>IFERROR(VLOOKUP(AH68,'P1'!$B:$AP,31,FALSE),"")</f>
        <v/>
      </c>
      <c r="AI70" s="419" t="str">
        <f>IFERROR(VLOOKUP(AI68,'P1'!$B:$AP,31,FALSE),"")</f>
        <v/>
      </c>
      <c r="AJ70" s="419" t="str">
        <f>IFERROR(VLOOKUP(AJ68,'P1'!$B:$AP,31,FALSE),"")</f>
        <v/>
      </c>
      <c r="AK70" s="419" t="str">
        <f>IFERROR(VLOOKUP(AK68,'P1'!$B:$AP,31,FALSE),"")</f>
        <v/>
      </c>
      <c r="AL70" s="419" t="str">
        <f>IFERROR(VLOOKUP(AL68,'P1'!$B:$AP,31,FALSE),"")</f>
        <v/>
      </c>
      <c r="AM70" s="419" t="str">
        <f>IFERROR(VLOOKUP(AM68,'P1'!$B:$AP,31,FALSE),"")</f>
        <v/>
      </c>
      <c r="AN70" s="644"/>
      <c r="AO70" s="622"/>
      <c r="AP70" s="649"/>
      <c r="AQ70" s="650"/>
      <c r="AR70" s="622"/>
      <c r="AS70" s="622"/>
      <c r="AT70" s="623"/>
      <c r="AU70" s="420"/>
      <c r="AV70" s="420"/>
      <c r="AX70" s="420"/>
      <c r="AY70" s="420"/>
    </row>
    <row r="71" spans="1:51" s="393" customFormat="1" ht="12" customHeight="1">
      <c r="A71" s="624">
        <v>17</v>
      </c>
      <c r="B71" s="627"/>
      <c r="C71" s="661"/>
      <c r="D71" s="633" t="s">
        <v>463</v>
      </c>
      <c r="E71" s="410"/>
      <c r="F71" s="636"/>
      <c r="G71" s="637"/>
      <c r="H71" s="411" t="s">
        <v>464</v>
      </c>
      <c r="I71" s="412"/>
      <c r="J71" s="412"/>
      <c r="K71" s="412"/>
      <c r="L71" s="412"/>
      <c r="M71" s="412"/>
      <c r="N71" s="412"/>
      <c r="O71" s="412"/>
      <c r="P71" s="412"/>
      <c r="Q71" s="412"/>
      <c r="R71" s="412"/>
      <c r="S71" s="412"/>
      <c r="T71" s="412"/>
      <c r="U71" s="412"/>
      <c r="V71" s="412"/>
      <c r="W71" s="412"/>
      <c r="X71" s="412"/>
      <c r="Y71" s="412"/>
      <c r="Z71" s="412"/>
      <c r="AA71" s="412"/>
      <c r="AB71" s="412"/>
      <c r="AC71" s="412"/>
      <c r="AD71" s="412"/>
      <c r="AE71" s="412"/>
      <c r="AF71" s="412"/>
      <c r="AG71" s="412"/>
      <c r="AH71" s="412"/>
      <c r="AI71" s="412"/>
      <c r="AJ71" s="412"/>
      <c r="AK71" s="412"/>
      <c r="AL71" s="412"/>
      <c r="AM71" s="412"/>
      <c r="AN71" s="642">
        <f t="shared" ref="AN71" si="60">IF(LEFT($AN$1,6)="共同生活援助",SUM(I72:AM72),SUM(I72:AM73))</f>
        <v>0</v>
      </c>
      <c r="AO71" s="620">
        <f>IF($AN$3="４週",AN71/4,AN71/(DAY(EOMONTH($I$21,0))/7))</f>
        <v>0</v>
      </c>
      <c r="AP71" s="645"/>
      <c r="AQ71" s="646"/>
      <c r="AR71" s="620" t="str">
        <f t="shared" ref="AR71" si="61">IF($AN$3="４週",AU72,AV72)</f>
        <v/>
      </c>
      <c r="AS71" s="620"/>
      <c r="AT71" s="623"/>
      <c r="AU71" s="413" t="s">
        <v>465</v>
      </c>
      <c r="AV71" s="413" t="s">
        <v>466</v>
      </c>
      <c r="AX71" s="413" t="s">
        <v>467</v>
      </c>
      <c r="AY71" s="413" t="s">
        <v>468</v>
      </c>
    </row>
    <row r="72" spans="1:51" s="393" customFormat="1" ht="12" customHeight="1">
      <c r="A72" s="625"/>
      <c r="B72" s="628"/>
      <c r="C72" s="662"/>
      <c r="D72" s="634"/>
      <c r="E72" s="414"/>
      <c r="F72" s="638"/>
      <c r="G72" s="639"/>
      <c r="H72" s="415" t="s">
        <v>469</v>
      </c>
      <c r="I72" s="419" t="str">
        <f>IFERROR(VLOOKUP(I71,'P1'!$B:$AP,41,FALSE),"")</f>
        <v/>
      </c>
      <c r="J72" s="419" t="str">
        <f>IFERROR(VLOOKUP(J71,'P1'!$B:$AP,41,FALSE),"")</f>
        <v/>
      </c>
      <c r="K72" s="419" t="str">
        <f>IFERROR(VLOOKUP(K71,'P1'!$B:$AP,41,FALSE),"")</f>
        <v/>
      </c>
      <c r="L72" s="419" t="str">
        <f>IFERROR(VLOOKUP(L71,'P1'!$B:$AP,41,FALSE),"")</f>
        <v/>
      </c>
      <c r="M72" s="419" t="str">
        <f>IFERROR(VLOOKUP(M71,'P1'!$B:$AP,41,FALSE),"")</f>
        <v/>
      </c>
      <c r="N72" s="419" t="str">
        <f>IFERROR(VLOOKUP(N71,'P1'!$B:$AP,41,FALSE),"")</f>
        <v/>
      </c>
      <c r="O72" s="419" t="str">
        <f>IFERROR(VLOOKUP(O71,'P1'!$B:$AP,41,FALSE),"")</f>
        <v/>
      </c>
      <c r="P72" s="419" t="str">
        <f>IFERROR(VLOOKUP(P71,'P1'!$B:$AP,41,FALSE),"")</f>
        <v/>
      </c>
      <c r="Q72" s="419" t="str">
        <f>IFERROR(VLOOKUP(Q71,'P1'!$B:$AP,41,FALSE),"")</f>
        <v/>
      </c>
      <c r="R72" s="419" t="str">
        <f>IFERROR(VLOOKUP(R71,'P1'!$B:$AP,41,FALSE),"")</f>
        <v/>
      </c>
      <c r="S72" s="419" t="str">
        <f>IFERROR(VLOOKUP(S71,'P1'!$B:$AP,41,FALSE),"")</f>
        <v/>
      </c>
      <c r="T72" s="419" t="str">
        <f>IFERROR(VLOOKUP(T71,'P1'!$B:$AP,41,FALSE),"")</f>
        <v/>
      </c>
      <c r="U72" s="419" t="str">
        <f>IFERROR(VLOOKUP(U71,'P1'!$B:$AP,41,FALSE),"")</f>
        <v/>
      </c>
      <c r="V72" s="419" t="str">
        <f>IFERROR(VLOOKUP(V71,'P1'!$B:$AP,41,FALSE),"")</f>
        <v/>
      </c>
      <c r="W72" s="419" t="str">
        <f>IFERROR(VLOOKUP(W71,'P1'!$B:$AP,41,FALSE),"")</f>
        <v/>
      </c>
      <c r="X72" s="419" t="str">
        <f>IFERROR(VLOOKUP(X71,'P1'!$B:$AP,41,FALSE),"")</f>
        <v/>
      </c>
      <c r="Y72" s="419" t="str">
        <f>IFERROR(VLOOKUP(Y71,'P1'!$B:$AP,41,FALSE),"")</f>
        <v/>
      </c>
      <c r="Z72" s="419" t="str">
        <f>IFERROR(VLOOKUP(Z71,'P1'!$B:$AP,41,FALSE),"")</f>
        <v/>
      </c>
      <c r="AA72" s="419" t="str">
        <f>IFERROR(VLOOKUP(AA71,'P1'!$B:$AP,41,FALSE),"")</f>
        <v/>
      </c>
      <c r="AB72" s="419" t="str">
        <f>IFERROR(VLOOKUP(AB71,'P1'!$B:$AP,41,FALSE),"")</f>
        <v/>
      </c>
      <c r="AC72" s="419" t="str">
        <f>IFERROR(VLOOKUP(AC71,'P1'!$B:$AP,41,FALSE),"")</f>
        <v/>
      </c>
      <c r="AD72" s="419" t="str">
        <f>IFERROR(VLOOKUP(AD71,'P1'!$B:$AP,41,FALSE),"")</f>
        <v/>
      </c>
      <c r="AE72" s="419" t="str">
        <f>IFERROR(VLOOKUP(AE71,'P1'!$B:$AP,41,FALSE),"")</f>
        <v/>
      </c>
      <c r="AF72" s="419" t="str">
        <f>IFERROR(VLOOKUP(AF71,'P1'!$B:$AP,41,FALSE),"")</f>
        <v/>
      </c>
      <c r="AG72" s="419" t="str">
        <f>IFERROR(VLOOKUP(AG71,'P1'!$B:$AP,41,FALSE),"")</f>
        <v/>
      </c>
      <c r="AH72" s="419" t="str">
        <f>IFERROR(VLOOKUP(AH71,'P1'!$B:$AP,41,FALSE),"")</f>
        <v/>
      </c>
      <c r="AI72" s="419" t="str">
        <f>IFERROR(VLOOKUP(AI71,'P1'!$B:$AP,41,FALSE),"")</f>
        <v/>
      </c>
      <c r="AJ72" s="419" t="str">
        <f>IFERROR(VLOOKUP(AJ71,'P1'!$B:$AP,41,FALSE),"")</f>
        <v/>
      </c>
      <c r="AK72" s="419" t="str">
        <f>IFERROR(VLOOKUP(AK71,'P1'!$B:$AP,41,FALSE),"")</f>
        <v/>
      </c>
      <c r="AL72" s="419" t="str">
        <f>IFERROR(VLOOKUP(AL71,'P1'!$B:$AP,41,FALSE),"")</f>
        <v/>
      </c>
      <c r="AM72" s="419" t="str">
        <f>IFERROR(VLOOKUP(AM71,'P1'!$B:$AP,41,FALSE),"")</f>
        <v/>
      </c>
      <c r="AN72" s="643"/>
      <c r="AO72" s="621"/>
      <c r="AP72" s="647"/>
      <c r="AQ72" s="648"/>
      <c r="AR72" s="621"/>
      <c r="AS72" s="621"/>
      <c r="AT72" s="623"/>
      <c r="AU72" s="417" t="str">
        <f t="shared" ref="AU72" si="62">IFERROR(IF($D71="□",($AO71/$AK$6),($AO71/$AK$8)),"")</f>
        <v/>
      </c>
      <c r="AV72" s="417" t="str">
        <f t="shared" ref="AV72" si="63">IFERROR(IF($D71="□",($AN71/$AO$6),($AN71/$AO$8)),"")</f>
        <v/>
      </c>
      <c r="AX72" s="417" t="s">
        <v>623</v>
      </c>
      <c r="AY72" s="417" t="s">
        <v>623</v>
      </c>
    </row>
    <row r="73" spans="1:51" s="393" customFormat="1" ht="12" customHeight="1">
      <c r="A73" s="626"/>
      <c r="B73" s="629"/>
      <c r="C73" s="663"/>
      <c r="D73" s="635"/>
      <c r="E73" s="414"/>
      <c r="F73" s="640"/>
      <c r="G73" s="641"/>
      <c r="H73" s="418" t="s">
        <v>470</v>
      </c>
      <c r="I73" s="419" t="str">
        <f>IFERROR(VLOOKUP(I71,'P1'!$B:$AP,31,FALSE),"")</f>
        <v/>
      </c>
      <c r="J73" s="419" t="str">
        <f>IFERROR(VLOOKUP(J71,'P1'!$B:$AP,31,FALSE),"")</f>
        <v/>
      </c>
      <c r="K73" s="419" t="str">
        <f>IFERROR(VLOOKUP(K71,'P1'!$B:$AP,31,FALSE),"")</f>
        <v/>
      </c>
      <c r="L73" s="419" t="str">
        <f>IFERROR(VLOOKUP(L71,'P1'!$B:$AP,31,FALSE),"")</f>
        <v/>
      </c>
      <c r="M73" s="419" t="str">
        <f>IFERROR(VLOOKUP(M71,'P1'!$B:$AP,31,FALSE),"")</f>
        <v/>
      </c>
      <c r="N73" s="419" t="str">
        <f>IFERROR(VLOOKUP(N71,'P1'!$B:$AP,31,FALSE),"")</f>
        <v/>
      </c>
      <c r="O73" s="419" t="str">
        <f>IFERROR(VLOOKUP(O71,'P1'!$B:$AP,31,FALSE),"")</f>
        <v/>
      </c>
      <c r="P73" s="419" t="str">
        <f>IFERROR(VLOOKUP(P71,'P1'!$B:$AP,31,FALSE),"")</f>
        <v/>
      </c>
      <c r="Q73" s="419" t="str">
        <f>IFERROR(VLOOKUP(Q71,'P1'!$B:$AP,31,FALSE),"")</f>
        <v/>
      </c>
      <c r="R73" s="419" t="str">
        <f>IFERROR(VLOOKUP(R71,'P1'!$B:$AP,31,FALSE),"")</f>
        <v/>
      </c>
      <c r="S73" s="419" t="str">
        <f>IFERROR(VLOOKUP(S71,'P1'!$B:$AP,31,FALSE),"")</f>
        <v/>
      </c>
      <c r="T73" s="419" t="str">
        <f>IFERROR(VLOOKUP(T71,'P1'!$B:$AP,31,FALSE),"")</f>
        <v/>
      </c>
      <c r="U73" s="419" t="str">
        <f>IFERROR(VLOOKUP(U71,'P1'!$B:$AP,31,FALSE),"")</f>
        <v/>
      </c>
      <c r="V73" s="419" t="str">
        <f>IFERROR(VLOOKUP(V71,'P1'!$B:$AP,31,FALSE),"")</f>
        <v/>
      </c>
      <c r="W73" s="419" t="str">
        <f>IFERROR(VLOOKUP(W71,'P1'!$B:$AP,31,FALSE),"")</f>
        <v/>
      </c>
      <c r="X73" s="419" t="str">
        <f>IFERROR(VLOOKUP(X71,'P1'!$B:$AP,31,FALSE),"")</f>
        <v/>
      </c>
      <c r="Y73" s="419" t="str">
        <f>IFERROR(VLOOKUP(Y71,'P1'!$B:$AP,31,FALSE),"")</f>
        <v/>
      </c>
      <c r="Z73" s="419" t="str">
        <f>IFERROR(VLOOKUP(Z71,'P1'!$B:$AP,31,FALSE),"")</f>
        <v/>
      </c>
      <c r="AA73" s="419" t="str">
        <f>IFERROR(VLOOKUP(AA71,'P1'!$B:$AP,31,FALSE),"")</f>
        <v/>
      </c>
      <c r="AB73" s="419" t="str">
        <f>IFERROR(VLOOKUP(AB71,'P1'!$B:$AP,31,FALSE),"")</f>
        <v/>
      </c>
      <c r="AC73" s="419" t="str">
        <f>IFERROR(VLOOKUP(AC71,'P1'!$B:$AP,31,FALSE),"")</f>
        <v/>
      </c>
      <c r="AD73" s="419" t="str">
        <f>IFERROR(VLOOKUP(AD71,'P1'!$B:$AP,31,FALSE),"")</f>
        <v/>
      </c>
      <c r="AE73" s="419" t="str">
        <f>IFERROR(VLOOKUP(AE71,'P1'!$B:$AP,31,FALSE),"")</f>
        <v/>
      </c>
      <c r="AF73" s="419" t="str">
        <f>IFERROR(VLOOKUP(AF71,'P1'!$B:$AP,31,FALSE),"")</f>
        <v/>
      </c>
      <c r="AG73" s="419" t="str">
        <f>IFERROR(VLOOKUP(AG71,'P1'!$B:$AP,31,FALSE),"")</f>
        <v/>
      </c>
      <c r="AH73" s="419" t="str">
        <f>IFERROR(VLOOKUP(AH71,'P1'!$B:$AP,31,FALSE),"")</f>
        <v/>
      </c>
      <c r="AI73" s="419" t="str">
        <f>IFERROR(VLOOKUP(AI71,'P1'!$B:$AP,31,FALSE),"")</f>
        <v/>
      </c>
      <c r="AJ73" s="419" t="str">
        <f>IFERROR(VLOOKUP(AJ71,'P1'!$B:$AP,31,FALSE),"")</f>
        <v/>
      </c>
      <c r="AK73" s="419" t="str">
        <f>IFERROR(VLOOKUP(AK71,'P1'!$B:$AP,31,FALSE),"")</f>
        <v/>
      </c>
      <c r="AL73" s="419" t="str">
        <f>IFERROR(VLOOKUP(AL71,'P1'!$B:$AP,31,FALSE),"")</f>
        <v/>
      </c>
      <c r="AM73" s="419" t="str">
        <f>IFERROR(VLOOKUP(AM71,'P1'!$B:$AP,31,FALSE),"")</f>
        <v/>
      </c>
      <c r="AN73" s="644"/>
      <c r="AO73" s="622"/>
      <c r="AP73" s="649"/>
      <c r="AQ73" s="650"/>
      <c r="AR73" s="622"/>
      <c r="AS73" s="622"/>
      <c r="AT73" s="623"/>
      <c r="AU73" s="420"/>
      <c r="AV73" s="420"/>
      <c r="AX73" s="420"/>
      <c r="AY73" s="420"/>
    </row>
    <row r="74" spans="1:51" s="393" customFormat="1" ht="12" customHeight="1">
      <c r="A74" s="624">
        <v>18</v>
      </c>
      <c r="B74" s="627"/>
      <c r="C74" s="630"/>
      <c r="D74" s="633" t="s">
        <v>463</v>
      </c>
      <c r="E74" s="410"/>
      <c r="F74" s="636"/>
      <c r="G74" s="637"/>
      <c r="H74" s="411" t="s">
        <v>464</v>
      </c>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c r="AH74" s="412"/>
      <c r="AI74" s="412"/>
      <c r="AJ74" s="412"/>
      <c r="AK74" s="412"/>
      <c r="AL74" s="412"/>
      <c r="AM74" s="412"/>
      <c r="AN74" s="642">
        <f t="shared" ref="AN74" si="64">IF(LEFT($AN$1,6)="共同生活援助",SUM(I75:AM75),SUM(I75:AM76))</f>
        <v>0</v>
      </c>
      <c r="AO74" s="620">
        <f>IF($AN$3="４週",AN74/4,AN74/(DAY(EOMONTH($I$21,0))/7))</f>
        <v>0</v>
      </c>
      <c r="AP74" s="645"/>
      <c r="AQ74" s="646"/>
      <c r="AR74" s="620" t="str">
        <f t="shared" ref="AR74" si="65">IF($AN$3="４週",AU75,AV75)</f>
        <v/>
      </c>
      <c r="AS74" s="620"/>
      <c r="AT74" s="623"/>
      <c r="AU74" s="413" t="s">
        <v>465</v>
      </c>
      <c r="AV74" s="413" t="s">
        <v>466</v>
      </c>
      <c r="AX74" s="413" t="s">
        <v>467</v>
      </c>
      <c r="AY74" s="413" t="s">
        <v>468</v>
      </c>
    </row>
    <row r="75" spans="1:51" s="393" customFormat="1" ht="12" customHeight="1">
      <c r="A75" s="625"/>
      <c r="B75" s="628"/>
      <c r="C75" s="631"/>
      <c r="D75" s="634"/>
      <c r="E75" s="414"/>
      <c r="F75" s="638"/>
      <c r="G75" s="639"/>
      <c r="H75" s="415" t="s">
        <v>469</v>
      </c>
      <c r="I75" s="419" t="str">
        <f>IFERROR(VLOOKUP(I74,'P1'!$B:$AP,41,FALSE),"")</f>
        <v/>
      </c>
      <c r="J75" s="419" t="str">
        <f>IFERROR(VLOOKUP(J74,'P1'!$B:$AP,41,FALSE),"")</f>
        <v/>
      </c>
      <c r="K75" s="419" t="str">
        <f>IFERROR(VLOOKUP(K74,'P1'!$B:$AP,41,FALSE),"")</f>
        <v/>
      </c>
      <c r="L75" s="419" t="str">
        <f>IFERROR(VLOOKUP(L74,'P1'!$B:$AP,41,FALSE),"")</f>
        <v/>
      </c>
      <c r="M75" s="419" t="str">
        <f>IFERROR(VLOOKUP(M74,'P1'!$B:$AP,41,FALSE),"")</f>
        <v/>
      </c>
      <c r="N75" s="419" t="str">
        <f>IFERROR(VLOOKUP(N74,'P1'!$B:$AP,41,FALSE),"")</f>
        <v/>
      </c>
      <c r="O75" s="419" t="str">
        <f>IFERROR(VLOOKUP(O74,'P1'!$B:$AP,41,FALSE),"")</f>
        <v/>
      </c>
      <c r="P75" s="419" t="str">
        <f>IFERROR(VLOOKUP(P74,'P1'!$B:$AP,41,FALSE),"")</f>
        <v/>
      </c>
      <c r="Q75" s="419" t="str">
        <f>IFERROR(VLOOKUP(Q74,'P1'!$B:$AP,41,FALSE),"")</f>
        <v/>
      </c>
      <c r="R75" s="419" t="str">
        <f>IFERROR(VLOOKUP(R74,'P1'!$B:$AP,41,FALSE),"")</f>
        <v/>
      </c>
      <c r="S75" s="419" t="str">
        <f>IFERROR(VLOOKUP(S74,'P1'!$B:$AP,41,FALSE),"")</f>
        <v/>
      </c>
      <c r="T75" s="419" t="str">
        <f>IFERROR(VLOOKUP(T74,'P1'!$B:$AP,41,FALSE),"")</f>
        <v/>
      </c>
      <c r="U75" s="419" t="str">
        <f>IFERROR(VLOOKUP(U74,'P1'!$B:$AP,41,FALSE),"")</f>
        <v/>
      </c>
      <c r="V75" s="419" t="str">
        <f>IFERROR(VLOOKUP(V74,'P1'!$B:$AP,41,FALSE),"")</f>
        <v/>
      </c>
      <c r="W75" s="419" t="str">
        <f>IFERROR(VLOOKUP(W74,'P1'!$B:$AP,41,FALSE),"")</f>
        <v/>
      </c>
      <c r="X75" s="419" t="str">
        <f>IFERROR(VLOOKUP(X74,'P1'!$B:$AP,41,FALSE),"")</f>
        <v/>
      </c>
      <c r="Y75" s="419" t="str">
        <f>IFERROR(VLOOKUP(Y74,'P1'!$B:$AP,41,FALSE),"")</f>
        <v/>
      </c>
      <c r="Z75" s="419" t="str">
        <f>IFERROR(VLOOKUP(Z74,'P1'!$B:$AP,41,FALSE),"")</f>
        <v/>
      </c>
      <c r="AA75" s="419" t="str">
        <f>IFERROR(VLOOKUP(AA74,'P1'!$B:$AP,41,FALSE),"")</f>
        <v/>
      </c>
      <c r="AB75" s="419" t="str">
        <f>IFERROR(VLOOKUP(AB74,'P1'!$B:$AP,41,FALSE),"")</f>
        <v/>
      </c>
      <c r="AC75" s="419" t="str">
        <f>IFERROR(VLOOKUP(AC74,'P1'!$B:$AP,41,FALSE),"")</f>
        <v/>
      </c>
      <c r="AD75" s="419" t="str">
        <f>IFERROR(VLOOKUP(AD74,'P1'!$B:$AP,41,FALSE),"")</f>
        <v/>
      </c>
      <c r="AE75" s="419" t="str">
        <f>IFERROR(VLOOKUP(AE74,'P1'!$B:$AP,41,FALSE),"")</f>
        <v/>
      </c>
      <c r="AF75" s="419" t="str">
        <f>IFERROR(VLOOKUP(AF74,'P1'!$B:$AP,41,FALSE),"")</f>
        <v/>
      </c>
      <c r="AG75" s="419" t="str">
        <f>IFERROR(VLOOKUP(AG74,'P1'!$B:$AP,41,FALSE),"")</f>
        <v/>
      </c>
      <c r="AH75" s="419" t="str">
        <f>IFERROR(VLOOKUP(AH74,'P1'!$B:$AP,41,FALSE),"")</f>
        <v/>
      </c>
      <c r="AI75" s="419" t="str">
        <f>IFERROR(VLOOKUP(AI74,'P1'!$B:$AP,41,FALSE),"")</f>
        <v/>
      </c>
      <c r="AJ75" s="419" t="str">
        <f>IFERROR(VLOOKUP(AJ74,'P1'!$B:$AP,41,FALSE),"")</f>
        <v/>
      </c>
      <c r="AK75" s="419" t="str">
        <f>IFERROR(VLOOKUP(AK74,'P1'!$B:$AP,41,FALSE),"")</f>
        <v/>
      </c>
      <c r="AL75" s="419" t="str">
        <f>IFERROR(VLOOKUP(AL74,'P1'!$B:$AP,41,FALSE),"")</f>
        <v/>
      </c>
      <c r="AM75" s="419" t="str">
        <f>IFERROR(VLOOKUP(AM74,'P1'!$B:$AP,41,FALSE),"")</f>
        <v/>
      </c>
      <c r="AN75" s="643"/>
      <c r="AO75" s="621"/>
      <c r="AP75" s="647"/>
      <c r="AQ75" s="648"/>
      <c r="AR75" s="621"/>
      <c r="AS75" s="621"/>
      <c r="AT75" s="623"/>
      <c r="AU75" s="417" t="str">
        <f t="shared" ref="AU75" si="66">IFERROR(IF($D74="□",($AO74/$AK$6),($AO74/$AK$8)),"")</f>
        <v/>
      </c>
      <c r="AV75" s="417" t="str">
        <f t="shared" ref="AV75" si="67">IFERROR(IF($D74="□",($AN74/$AO$6),($AN74/$AO$8)),"")</f>
        <v/>
      </c>
      <c r="AX75" s="417" t="s">
        <v>623</v>
      </c>
      <c r="AY75" s="417" t="s">
        <v>623</v>
      </c>
    </row>
    <row r="76" spans="1:51" s="393" customFormat="1" ht="12" customHeight="1">
      <c r="A76" s="626"/>
      <c r="B76" s="629"/>
      <c r="C76" s="632"/>
      <c r="D76" s="635"/>
      <c r="E76" s="414"/>
      <c r="F76" s="640"/>
      <c r="G76" s="641"/>
      <c r="H76" s="418" t="s">
        <v>470</v>
      </c>
      <c r="I76" s="419" t="str">
        <f>IFERROR(VLOOKUP(I74,'P1'!$B:$AP,31,FALSE),"")</f>
        <v/>
      </c>
      <c r="J76" s="419" t="str">
        <f>IFERROR(VLOOKUP(J74,'P1'!$B:$AP,31,FALSE),"")</f>
        <v/>
      </c>
      <c r="K76" s="419" t="str">
        <f>IFERROR(VLOOKUP(K74,'P1'!$B:$AP,31,FALSE),"")</f>
        <v/>
      </c>
      <c r="L76" s="419" t="str">
        <f>IFERROR(VLOOKUP(L74,'P1'!$B:$AP,31,FALSE),"")</f>
        <v/>
      </c>
      <c r="M76" s="419" t="str">
        <f>IFERROR(VLOOKUP(M74,'P1'!$B:$AP,31,FALSE),"")</f>
        <v/>
      </c>
      <c r="N76" s="419" t="str">
        <f>IFERROR(VLOOKUP(N74,'P1'!$B:$AP,31,FALSE),"")</f>
        <v/>
      </c>
      <c r="O76" s="419" t="str">
        <f>IFERROR(VLOOKUP(O74,'P1'!$B:$AP,31,FALSE),"")</f>
        <v/>
      </c>
      <c r="P76" s="419" t="str">
        <f>IFERROR(VLOOKUP(P74,'P1'!$B:$AP,31,FALSE),"")</f>
        <v/>
      </c>
      <c r="Q76" s="419" t="str">
        <f>IFERROR(VLOOKUP(Q74,'P1'!$B:$AP,31,FALSE),"")</f>
        <v/>
      </c>
      <c r="R76" s="419" t="str">
        <f>IFERROR(VLOOKUP(R74,'P1'!$B:$AP,31,FALSE),"")</f>
        <v/>
      </c>
      <c r="S76" s="419" t="str">
        <f>IFERROR(VLOOKUP(S74,'P1'!$B:$AP,31,FALSE),"")</f>
        <v/>
      </c>
      <c r="T76" s="419" t="str">
        <f>IFERROR(VLOOKUP(T74,'P1'!$B:$AP,31,FALSE),"")</f>
        <v/>
      </c>
      <c r="U76" s="419" t="str">
        <f>IFERROR(VLOOKUP(U74,'P1'!$B:$AP,31,FALSE),"")</f>
        <v/>
      </c>
      <c r="V76" s="419" t="str">
        <f>IFERROR(VLOOKUP(V74,'P1'!$B:$AP,31,FALSE),"")</f>
        <v/>
      </c>
      <c r="W76" s="419" t="str">
        <f>IFERROR(VLOOKUP(W74,'P1'!$B:$AP,31,FALSE),"")</f>
        <v/>
      </c>
      <c r="X76" s="419" t="str">
        <f>IFERROR(VLOOKUP(X74,'P1'!$B:$AP,31,FALSE),"")</f>
        <v/>
      </c>
      <c r="Y76" s="419" t="str">
        <f>IFERROR(VLOOKUP(Y74,'P1'!$B:$AP,31,FALSE),"")</f>
        <v/>
      </c>
      <c r="Z76" s="419" t="str">
        <f>IFERROR(VLOOKUP(Z74,'P1'!$B:$AP,31,FALSE),"")</f>
        <v/>
      </c>
      <c r="AA76" s="419" t="str">
        <f>IFERROR(VLOOKUP(AA74,'P1'!$B:$AP,31,FALSE),"")</f>
        <v/>
      </c>
      <c r="AB76" s="419" t="str">
        <f>IFERROR(VLOOKUP(AB74,'P1'!$B:$AP,31,FALSE),"")</f>
        <v/>
      </c>
      <c r="AC76" s="419" t="str">
        <f>IFERROR(VLOOKUP(AC74,'P1'!$B:$AP,31,FALSE),"")</f>
        <v/>
      </c>
      <c r="AD76" s="419" t="str">
        <f>IFERROR(VLOOKUP(AD74,'P1'!$B:$AP,31,FALSE),"")</f>
        <v/>
      </c>
      <c r="AE76" s="419" t="str">
        <f>IFERROR(VLOOKUP(AE74,'P1'!$B:$AP,31,FALSE),"")</f>
        <v/>
      </c>
      <c r="AF76" s="419" t="str">
        <f>IFERROR(VLOOKUP(AF74,'P1'!$B:$AP,31,FALSE),"")</f>
        <v/>
      </c>
      <c r="AG76" s="419" t="str">
        <f>IFERROR(VLOOKUP(AG74,'P1'!$B:$AP,31,FALSE),"")</f>
        <v/>
      </c>
      <c r="AH76" s="419" t="str">
        <f>IFERROR(VLOOKUP(AH74,'P1'!$B:$AP,31,FALSE),"")</f>
        <v/>
      </c>
      <c r="AI76" s="419" t="str">
        <f>IFERROR(VLOOKUP(AI74,'P1'!$B:$AP,31,FALSE),"")</f>
        <v/>
      </c>
      <c r="AJ76" s="419" t="str">
        <f>IFERROR(VLOOKUP(AJ74,'P1'!$B:$AP,31,FALSE),"")</f>
        <v/>
      </c>
      <c r="AK76" s="419" t="str">
        <f>IFERROR(VLOOKUP(AK74,'P1'!$B:$AP,31,FALSE),"")</f>
        <v/>
      </c>
      <c r="AL76" s="419" t="str">
        <f>IFERROR(VLOOKUP(AL74,'P1'!$B:$AP,31,FALSE),"")</f>
        <v/>
      </c>
      <c r="AM76" s="419" t="str">
        <f>IFERROR(VLOOKUP(AM74,'P1'!$B:$AP,31,FALSE),"")</f>
        <v/>
      </c>
      <c r="AN76" s="644"/>
      <c r="AO76" s="622"/>
      <c r="AP76" s="649"/>
      <c r="AQ76" s="650"/>
      <c r="AR76" s="622"/>
      <c r="AS76" s="622"/>
      <c r="AT76" s="623"/>
      <c r="AU76" s="420"/>
      <c r="AV76" s="420"/>
      <c r="AX76" s="420"/>
      <c r="AY76" s="420"/>
    </row>
    <row r="77" spans="1:51" s="393" customFormat="1" ht="12" customHeight="1">
      <c r="A77" s="624">
        <v>19</v>
      </c>
      <c r="B77" s="627"/>
      <c r="C77" s="630"/>
      <c r="D77" s="633" t="s">
        <v>463</v>
      </c>
      <c r="E77" s="410"/>
      <c r="F77" s="636"/>
      <c r="G77" s="637"/>
      <c r="H77" s="411" t="s">
        <v>464</v>
      </c>
      <c r="I77" s="412"/>
      <c r="J77" s="412"/>
      <c r="K77" s="412"/>
      <c r="L77" s="412"/>
      <c r="M77" s="412"/>
      <c r="N77" s="412"/>
      <c r="O77" s="412"/>
      <c r="P77" s="412"/>
      <c r="Q77" s="412"/>
      <c r="R77" s="412"/>
      <c r="S77" s="412"/>
      <c r="T77" s="412"/>
      <c r="U77" s="412"/>
      <c r="V77" s="412"/>
      <c r="W77" s="412"/>
      <c r="X77" s="412"/>
      <c r="Y77" s="412"/>
      <c r="Z77" s="412"/>
      <c r="AA77" s="412"/>
      <c r="AB77" s="412"/>
      <c r="AC77" s="412"/>
      <c r="AD77" s="412"/>
      <c r="AE77" s="412"/>
      <c r="AF77" s="412"/>
      <c r="AG77" s="412"/>
      <c r="AH77" s="412"/>
      <c r="AI77" s="412"/>
      <c r="AJ77" s="412"/>
      <c r="AK77" s="412"/>
      <c r="AL77" s="412"/>
      <c r="AM77" s="412"/>
      <c r="AN77" s="642">
        <f t="shared" ref="AN77" si="68">IF(LEFT($AN$1,6)="共同生活援助",SUM(I78:AM78),SUM(I78:AM79))</f>
        <v>0</v>
      </c>
      <c r="AO77" s="620">
        <f>IF($AN$3="４週",AN77/4,AN77/(DAY(EOMONTH($I$21,0))/7))</f>
        <v>0</v>
      </c>
      <c r="AP77" s="645"/>
      <c r="AQ77" s="646"/>
      <c r="AR77" s="620" t="str">
        <f t="shared" ref="AR77" si="69">IF($AN$3="４週",AU78,AV78)</f>
        <v/>
      </c>
      <c r="AS77" s="620"/>
      <c r="AT77" s="623"/>
      <c r="AU77" s="413" t="s">
        <v>465</v>
      </c>
      <c r="AV77" s="413" t="s">
        <v>466</v>
      </c>
      <c r="AX77" s="413" t="s">
        <v>467</v>
      </c>
      <c r="AY77" s="413" t="s">
        <v>468</v>
      </c>
    </row>
    <row r="78" spans="1:51" s="393" customFormat="1" ht="12" customHeight="1">
      <c r="A78" s="625"/>
      <c r="B78" s="628"/>
      <c r="C78" s="631"/>
      <c r="D78" s="634"/>
      <c r="E78" s="414"/>
      <c r="F78" s="638"/>
      <c r="G78" s="639"/>
      <c r="H78" s="415" t="s">
        <v>469</v>
      </c>
      <c r="I78" s="419" t="str">
        <f>IFERROR(VLOOKUP(I77,'P1'!$B:$AP,41,FALSE),"")</f>
        <v/>
      </c>
      <c r="J78" s="419" t="str">
        <f>IFERROR(VLOOKUP(J77,'P1'!$B:$AP,41,FALSE),"")</f>
        <v/>
      </c>
      <c r="K78" s="419" t="str">
        <f>IFERROR(VLOOKUP(K77,'P1'!$B:$AP,41,FALSE),"")</f>
        <v/>
      </c>
      <c r="L78" s="419" t="str">
        <f>IFERROR(VLOOKUP(L77,'P1'!$B:$AP,41,FALSE),"")</f>
        <v/>
      </c>
      <c r="M78" s="419" t="str">
        <f>IFERROR(VLOOKUP(M77,'P1'!$B:$AP,41,FALSE),"")</f>
        <v/>
      </c>
      <c r="N78" s="419" t="str">
        <f>IFERROR(VLOOKUP(N77,'P1'!$B:$AP,41,FALSE),"")</f>
        <v/>
      </c>
      <c r="O78" s="419" t="str">
        <f>IFERROR(VLOOKUP(O77,'P1'!$B:$AP,41,FALSE),"")</f>
        <v/>
      </c>
      <c r="P78" s="419" t="str">
        <f>IFERROR(VLOOKUP(P77,'P1'!$B:$AP,41,FALSE),"")</f>
        <v/>
      </c>
      <c r="Q78" s="419" t="str">
        <f>IFERROR(VLOOKUP(Q77,'P1'!$B:$AP,41,FALSE),"")</f>
        <v/>
      </c>
      <c r="R78" s="419" t="str">
        <f>IFERROR(VLOOKUP(R77,'P1'!$B:$AP,41,FALSE),"")</f>
        <v/>
      </c>
      <c r="S78" s="419" t="str">
        <f>IFERROR(VLOOKUP(S77,'P1'!$B:$AP,41,FALSE),"")</f>
        <v/>
      </c>
      <c r="T78" s="419" t="str">
        <f>IFERROR(VLOOKUP(T77,'P1'!$B:$AP,41,FALSE),"")</f>
        <v/>
      </c>
      <c r="U78" s="419" t="str">
        <f>IFERROR(VLOOKUP(U77,'P1'!$B:$AP,41,FALSE),"")</f>
        <v/>
      </c>
      <c r="V78" s="419" t="str">
        <f>IFERROR(VLOOKUP(V77,'P1'!$B:$AP,41,FALSE),"")</f>
        <v/>
      </c>
      <c r="W78" s="419" t="str">
        <f>IFERROR(VLOOKUP(W77,'P1'!$B:$AP,41,FALSE),"")</f>
        <v/>
      </c>
      <c r="X78" s="419" t="str">
        <f>IFERROR(VLOOKUP(X77,'P1'!$B:$AP,41,FALSE),"")</f>
        <v/>
      </c>
      <c r="Y78" s="419" t="str">
        <f>IFERROR(VLOOKUP(Y77,'P1'!$B:$AP,41,FALSE),"")</f>
        <v/>
      </c>
      <c r="Z78" s="419" t="str">
        <f>IFERROR(VLOOKUP(Z77,'P1'!$B:$AP,41,FALSE),"")</f>
        <v/>
      </c>
      <c r="AA78" s="419" t="str">
        <f>IFERROR(VLOOKUP(AA77,'P1'!$B:$AP,41,FALSE),"")</f>
        <v/>
      </c>
      <c r="AB78" s="419" t="str">
        <f>IFERROR(VLOOKUP(AB77,'P1'!$B:$AP,41,FALSE),"")</f>
        <v/>
      </c>
      <c r="AC78" s="419" t="str">
        <f>IFERROR(VLOOKUP(AC77,'P1'!$B:$AP,41,FALSE),"")</f>
        <v/>
      </c>
      <c r="AD78" s="419" t="str">
        <f>IFERROR(VLOOKUP(AD77,'P1'!$B:$AP,41,FALSE),"")</f>
        <v/>
      </c>
      <c r="AE78" s="419" t="str">
        <f>IFERROR(VLOOKUP(AE77,'P1'!$B:$AP,41,FALSE),"")</f>
        <v/>
      </c>
      <c r="AF78" s="419" t="str">
        <f>IFERROR(VLOOKUP(AF77,'P1'!$B:$AP,41,FALSE),"")</f>
        <v/>
      </c>
      <c r="AG78" s="419" t="str">
        <f>IFERROR(VLOOKUP(AG77,'P1'!$B:$AP,41,FALSE),"")</f>
        <v/>
      </c>
      <c r="AH78" s="419" t="str">
        <f>IFERROR(VLOOKUP(AH77,'P1'!$B:$AP,41,FALSE),"")</f>
        <v/>
      </c>
      <c r="AI78" s="419" t="str">
        <f>IFERROR(VLOOKUP(AI77,'P1'!$B:$AP,41,FALSE),"")</f>
        <v/>
      </c>
      <c r="AJ78" s="419" t="str">
        <f>IFERROR(VLOOKUP(AJ77,'P1'!$B:$AP,41,FALSE),"")</f>
        <v/>
      </c>
      <c r="AK78" s="419" t="str">
        <f>IFERROR(VLOOKUP(AK77,'P1'!$B:$AP,41,FALSE),"")</f>
        <v/>
      </c>
      <c r="AL78" s="419" t="str">
        <f>IFERROR(VLOOKUP(AL77,'P1'!$B:$AP,41,FALSE),"")</f>
        <v/>
      </c>
      <c r="AM78" s="419" t="str">
        <f>IFERROR(VLOOKUP(AM77,'P1'!$B:$AP,41,FALSE),"")</f>
        <v/>
      </c>
      <c r="AN78" s="643"/>
      <c r="AO78" s="621"/>
      <c r="AP78" s="647"/>
      <c r="AQ78" s="648"/>
      <c r="AR78" s="621"/>
      <c r="AS78" s="621"/>
      <c r="AT78" s="623"/>
      <c r="AU78" s="417" t="str">
        <f t="shared" ref="AU78" si="70">IFERROR(IF($D77="□",($AO77/$AK$6),($AO77/$AK$8)),"")</f>
        <v/>
      </c>
      <c r="AV78" s="417" t="str">
        <f t="shared" ref="AV78" si="71">IFERROR(IF($D77="□",($AN77/$AO$6),($AN77/$AO$8)),"")</f>
        <v/>
      </c>
      <c r="AX78" s="417" t="s">
        <v>623</v>
      </c>
      <c r="AY78" s="417" t="s">
        <v>623</v>
      </c>
    </row>
    <row r="79" spans="1:51" s="393" customFormat="1" ht="12" customHeight="1">
      <c r="A79" s="626"/>
      <c r="B79" s="629"/>
      <c r="C79" s="632"/>
      <c r="D79" s="635"/>
      <c r="E79" s="414"/>
      <c r="F79" s="640"/>
      <c r="G79" s="641"/>
      <c r="H79" s="418" t="s">
        <v>470</v>
      </c>
      <c r="I79" s="419" t="str">
        <f>IFERROR(VLOOKUP(I77,'P1'!$B:$AP,31,FALSE),"")</f>
        <v/>
      </c>
      <c r="J79" s="419" t="str">
        <f>IFERROR(VLOOKUP(J77,'P1'!$B:$AP,31,FALSE),"")</f>
        <v/>
      </c>
      <c r="K79" s="419" t="str">
        <f>IFERROR(VLOOKUP(K77,'P1'!$B:$AP,31,FALSE),"")</f>
        <v/>
      </c>
      <c r="L79" s="419" t="str">
        <f>IFERROR(VLOOKUP(L77,'P1'!$B:$AP,31,FALSE),"")</f>
        <v/>
      </c>
      <c r="M79" s="419" t="str">
        <f>IFERROR(VLOOKUP(M77,'P1'!$B:$AP,31,FALSE),"")</f>
        <v/>
      </c>
      <c r="N79" s="419" t="str">
        <f>IFERROR(VLOOKUP(N77,'P1'!$B:$AP,31,FALSE),"")</f>
        <v/>
      </c>
      <c r="O79" s="419" t="str">
        <f>IFERROR(VLOOKUP(O77,'P1'!$B:$AP,31,FALSE),"")</f>
        <v/>
      </c>
      <c r="P79" s="419" t="str">
        <f>IFERROR(VLOOKUP(P77,'P1'!$B:$AP,31,FALSE),"")</f>
        <v/>
      </c>
      <c r="Q79" s="419" t="str">
        <f>IFERROR(VLOOKUP(Q77,'P1'!$B:$AP,31,FALSE),"")</f>
        <v/>
      </c>
      <c r="R79" s="419" t="str">
        <f>IFERROR(VLOOKUP(R77,'P1'!$B:$AP,31,FALSE),"")</f>
        <v/>
      </c>
      <c r="S79" s="419" t="str">
        <f>IFERROR(VLOOKUP(S77,'P1'!$B:$AP,31,FALSE),"")</f>
        <v/>
      </c>
      <c r="T79" s="419" t="str">
        <f>IFERROR(VLOOKUP(T77,'P1'!$B:$AP,31,FALSE),"")</f>
        <v/>
      </c>
      <c r="U79" s="419" t="str">
        <f>IFERROR(VLOOKUP(U77,'P1'!$B:$AP,31,FALSE),"")</f>
        <v/>
      </c>
      <c r="V79" s="419" t="str">
        <f>IFERROR(VLOOKUP(V77,'P1'!$B:$AP,31,FALSE),"")</f>
        <v/>
      </c>
      <c r="W79" s="419" t="str">
        <f>IFERROR(VLOOKUP(W77,'P1'!$B:$AP,31,FALSE),"")</f>
        <v/>
      </c>
      <c r="X79" s="419" t="str">
        <f>IFERROR(VLOOKUP(X77,'P1'!$B:$AP,31,FALSE),"")</f>
        <v/>
      </c>
      <c r="Y79" s="419" t="str">
        <f>IFERROR(VLOOKUP(Y77,'P1'!$B:$AP,31,FALSE),"")</f>
        <v/>
      </c>
      <c r="Z79" s="419" t="str">
        <f>IFERROR(VLOOKUP(Z77,'P1'!$B:$AP,31,FALSE),"")</f>
        <v/>
      </c>
      <c r="AA79" s="419" t="str">
        <f>IFERROR(VLOOKUP(AA77,'P1'!$B:$AP,31,FALSE),"")</f>
        <v/>
      </c>
      <c r="AB79" s="419" t="str">
        <f>IFERROR(VLOOKUP(AB77,'P1'!$B:$AP,31,FALSE),"")</f>
        <v/>
      </c>
      <c r="AC79" s="419" t="str">
        <f>IFERROR(VLOOKUP(AC77,'P1'!$B:$AP,31,FALSE),"")</f>
        <v/>
      </c>
      <c r="AD79" s="419" t="str">
        <f>IFERROR(VLOOKUP(AD77,'P1'!$B:$AP,31,FALSE),"")</f>
        <v/>
      </c>
      <c r="AE79" s="419" t="str">
        <f>IFERROR(VLOOKUP(AE77,'P1'!$B:$AP,31,FALSE),"")</f>
        <v/>
      </c>
      <c r="AF79" s="419" t="str">
        <f>IFERROR(VLOOKUP(AF77,'P1'!$B:$AP,31,FALSE),"")</f>
        <v/>
      </c>
      <c r="AG79" s="419" t="str">
        <f>IFERROR(VLOOKUP(AG77,'P1'!$B:$AP,31,FALSE),"")</f>
        <v/>
      </c>
      <c r="AH79" s="419" t="str">
        <f>IFERROR(VLOOKUP(AH77,'P1'!$B:$AP,31,FALSE),"")</f>
        <v/>
      </c>
      <c r="AI79" s="419" t="str">
        <f>IFERROR(VLOOKUP(AI77,'P1'!$B:$AP,31,FALSE),"")</f>
        <v/>
      </c>
      <c r="AJ79" s="419" t="str">
        <f>IFERROR(VLOOKUP(AJ77,'P1'!$B:$AP,31,FALSE),"")</f>
        <v/>
      </c>
      <c r="AK79" s="419" t="str">
        <f>IFERROR(VLOOKUP(AK77,'P1'!$B:$AP,31,FALSE),"")</f>
        <v/>
      </c>
      <c r="AL79" s="419" t="str">
        <f>IFERROR(VLOOKUP(AL77,'P1'!$B:$AP,31,FALSE),"")</f>
        <v/>
      </c>
      <c r="AM79" s="419" t="str">
        <f>IFERROR(VLOOKUP(AM77,'P1'!$B:$AP,31,FALSE),"")</f>
        <v/>
      </c>
      <c r="AN79" s="644"/>
      <c r="AO79" s="622"/>
      <c r="AP79" s="649"/>
      <c r="AQ79" s="650"/>
      <c r="AR79" s="622"/>
      <c r="AS79" s="622"/>
      <c r="AT79" s="623"/>
      <c r="AU79" s="420"/>
      <c r="AV79" s="420"/>
      <c r="AX79" s="420"/>
      <c r="AY79" s="420"/>
    </row>
    <row r="80" spans="1:51" s="393" customFormat="1" ht="12" customHeight="1">
      <c r="A80" s="624">
        <v>20</v>
      </c>
      <c r="B80" s="627"/>
      <c r="C80" s="630"/>
      <c r="D80" s="633" t="s">
        <v>463</v>
      </c>
      <c r="E80" s="410"/>
      <c r="F80" s="636"/>
      <c r="G80" s="637"/>
      <c r="H80" s="411" t="s">
        <v>464</v>
      </c>
      <c r="I80" s="412"/>
      <c r="J80" s="412"/>
      <c r="K80" s="412"/>
      <c r="L80" s="412"/>
      <c r="M80" s="412"/>
      <c r="N80" s="412"/>
      <c r="O80" s="412"/>
      <c r="P80" s="412"/>
      <c r="Q80" s="412"/>
      <c r="R80" s="412"/>
      <c r="S80" s="412"/>
      <c r="T80" s="412"/>
      <c r="U80" s="412"/>
      <c r="V80" s="412"/>
      <c r="W80" s="412"/>
      <c r="X80" s="412"/>
      <c r="Y80" s="412"/>
      <c r="Z80" s="412"/>
      <c r="AA80" s="412"/>
      <c r="AB80" s="412"/>
      <c r="AC80" s="412"/>
      <c r="AD80" s="412"/>
      <c r="AE80" s="412"/>
      <c r="AF80" s="412"/>
      <c r="AG80" s="412"/>
      <c r="AH80" s="412"/>
      <c r="AI80" s="412"/>
      <c r="AJ80" s="412"/>
      <c r="AK80" s="412"/>
      <c r="AL80" s="412"/>
      <c r="AM80" s="412"/>
      <c r="AN80" s="642">
        <f t="shared" ref="AN80" si="72">IF(LEFT($AN$1,6)="共同生活援助",SUM(I81:AM81),SUM(I81:AM82))</f>
        <v>0</v>
      </c>
      <c r="AO80" s="620">
        <f>IF($AN$3="４週",AN80/4,AN80/(DAY(EOMONTH($I$21,0))/7))</f>
        <v>0</v>
      </c>
      <c r="AP80" s="645"/>
      <c r="AQ80" s="646"/>
      <c r="AR80" s="620" t="str">
        <f t="shared" ref="AR80" si="73">IF($AN$3="４週",AU81,AV81)</f>
        <v/>
      </c>
      <c r="AS80" s="620"/>
      <c r="AT80" s="623"/>
      <c r="AU80" s="413" t="s">
        <v>465</v>
      </c>
      <c r="AV80" s="413" t="s">
        <v>466</v>
      </c>
      <c r="AX80" s="413" t="s">
        <v>467</v>
      </c>
      <c r="AY80" s="413" t="s">
        <v>468</v>
      </c>
    </row>
    <row r="81" spans="1:51" s="393" customFormat="1" ht="12" customHeight="1">
      <c r="A81" s="625"/>
      <c r="B81" s="628"/>
      <c r="C81" s="631"/>
      <c r="D81" s="634"/>
      <c r="E81" s="414"/>
      <c r="F81" s="638"/>
      <c r="G81" s="639"/>
      <c r="H81" s="415" t="s">
        <v>469</v>
      </c>
      <c r="I81" s="419" t="str">
        <f>IFERROR(VLOOKUP(I80,'P1'!$B:$AP,41,FALSE),"")</f>
        <v/>
      </c>
      <c r="J81" s="419" t="str">
        <f>IFERROR(VLOOKUP(J80,'P1'!$B:$AP,41,FALSE),"")</f>
        <v/>
      </c>
      <c r="K81" s="419" t="str">
        <f>IFERROR(VLOOKUP(K80,'P1'!$B:$AP,41,FALSE),"")</f>
        <v/>
      </c>
      <c r="L81" s="419" t="str">
        <f>IFERROR(VLOOKUP(L80,'P1'!$B:$AP,41,FALSE),"")</f>
        <v/>
      </c>
      <c r="M81" s="419" t="str">
        <f>IFERROR(VLOOKUP(M80,'P1'!$B:$AP,41,FALSE),"")</f>
        <v/>
      </c>
      <c r="N81" s="419" t="str">
        <f>IFERROR(VLOOKUP(N80,'P1'!$B:$AP,41,FALSE),"")</f>
        <v/>
      </c>
      <c r="O81" s="419" t="str">
        <f>IFERROR(VLOOKUP(O80,'P1'!$B:$AP,41,FALSE),"")</f>
        <v/>
      </c>
      <c r="P81" s="419" t="str">
        <f>IFERROR(VLOOKUP(P80,'P1'!$B:$AP,41,FALSE),"")</f>
        <v/>
      </c>
      <c r="Q81" s="419" t="str">
        <f>IFERROR(VLOOKUP(Q80,'P1'!$B:$AP,41,FALSE),"")</f>
        <v/>
      </c>
      <c r="R81" s="419" t="str">
        <f>IFERROR(VLOOKUP(R80,'P1'!$B:$AP,41,FALSE),"")</f>
        <v/>
      </c>
      <c r="S81" s="419" t="str">
        <f>IFERROR(VLOOKUP(S80,'P1'!$B:$AP,41,FALSE),"")</f>
        <v/>
      </c>
      <c r="T81" s="419" t="str">
        <f>IFERROR(VLOOKUP(T80,'P1'!$B:$AP,41,FALSE),"")</f>
        <v/>
      </c>
      <c r="U81" s="419" t="str">
        <f>IFERROR(VLOOKUP(U80,'P1'!$B:$AP,41,FALSE),"")</f>
        <v/>
      </c>
      <c r="V81" s="419" t="str">
        <f>IFERROR(VLOOKUP(V80,'P1'!$B:$AP,41,FALSE),"")</f>
        <v/>
      </c>
      <c r="W81" s="419" t="str">
        <f>IFERROR(VLOOKUP(W80,'P1'!$B:$AP,41,FALSE),"")</f>
        <v/>
      </c>
      <c r="X81" s="419" t="str">
        <f>IFERROR(VLOOKUP(X80,'P1'!$B:$AP,41,FALSE),"")</f>
        <v/>
      </c>
      <c r="Y81" s="419" t="str">
        <f>IFERROR(VLOOKUP(Y80,'P1'!$B:$AP,41,FALSE),"")</f>
        <v/>
      </c>
      <c r="Z81" s="419" t="str">
        <f>IFERROR(VLOOKUP(Z80,'P1'!$B:$AP,41,FALSE),"")</f>
        <v/>
      </c>
      <c r="AA81" s="419" t="str">
        <f>IFERROR(VLOOKUP(AA80,'P1'!$B:$AP,41,FALSE),"")</f>
        <v/>
      </c>
      <c r="AB81" s="419" t="str">
        <f>IFERROR(VLOOKUP(AB80,'P1'!$B:$AP,41,FALSE),"")</f>
        <v/>
      </c>
      <c r="AC81" s="419" t="str">
        <f>IFERROR(VLOOKUP(AC80,'P1'!$B:$AP,41,FALSE),"")</f>
        <v/>
      </c>
      <c r="AD81" s="419" t="str">
        <f>IFERROR(VLOOKUP(AD80,'P1'!$B:$AP,41,FALSE),"")</f>
        <v/>
      </c>
      <c r="AE81" s="419" t="str">
        <f>IFERROR(VLOOKUP(AE80,'P1'!$B:$AP,41,FALSE),"")</f>
        <v/>
      </c>
      <c r="AF81" s="419" t="str">
        <f>IFERROR(VLOOKUP(AF80,'P1'!$B:$AP,41,FALSE),"")</f>
        <v/>
      </c>
      <c r="AG81" s="419" t="str">
        <f>IFERROR(VLOOKUP(AG80,'P1'!$B:$AP,41,FALSE),"")</f>
        <v/>
      </c>
      <c r="AH81" s="419" t="str">
        <f>IFERROR(VLOOKUP(AH80,'P1'!$B:$AP,41,FALSE),"")</f>
        <v/>
      </c>
      <c r="AI81" s="419" t="str">
        <f>IFERROR(VLOOKUP(AI80,'P1'!$B:$AP,41,FALSE),"")</f>
        <v/>
      </c>
      <c r="AJ81" s="419" t="str">
        <f>IFERROR(VLOOKUP(AJ80,'P1'!$B:$AP,41,FALSE),"")</f>
        <v/>
      </c>
      <c r="AK81" s="419" t="str">
        <f>IFERROR(VLOOKUP(AK80,'P1'!$B:$AP,41,FALSE),"")</f>
        <v/>
      </c>
      <c r="AL81" s="419" t="str">
        <f>IFERROR(VLOOKUP(AL80,'P1'!$B:$AP,41,FALSE),"")</f>
        <v/>
      </c>
      <c r="AM81" s="419" t="str">
        <f>IFERROR(VLOOKUP(AM80,'P1'!$B:$AP,41,FALSE),"")</f>
        <v/>
      </c>
      <c r="AN81" s="643"/>
      <c r="AO81" s="621"/>
      <c r="AP81" s="647"/>
      <c r="AQ81" s="648"/>
      <c r="AR81" s="621"/>
      <c r="AS81" s="621"/>
      <c r="AT81" s="623"/>
      <c r="AU81" s="417" t="str">
        <f t="shared" ref="AU81" si="74">IFERROR(IF($D80="□",($AO80/$AK$6),($AO80/$AK$8)),"")</f>
        <v/>
      </c>
      <c r="AV81" s="417" t="str">
        <f t="shared" ref="AV81" si="75">IFERROR(IF($D80="□",($AN80/$AO$6),($AN80/$AO$8)),"")</f>
        <v/>
      </c>
      <c r="AX81" s="417" t="s">
        <v>623</v>
      </c>
      <c r="AY81" s="417" t="s">
        <v>623</v>
      </c>
    </row>
    <row r="82" spans="1:51" s="393" customFormat="1" ht="12" customHeight="1">
      <c r="A82" s="626"/>
      <c r="B82" s="629"/>
      <c r="C82" s="632"/>
      <c r="D82" s="635"/>
      <c r="E82" s="414"/>
      <c r="F82" s="640"/>
      <c r="G82" s="641"/>
      <c r="H82" s="418" t="s">
        <v>470</v>
      </c>
      <c r="I82" s="419" t="str">
        <f>IFERROR(VLOOKUP(I80,'P1'!$B:$AP,31,FALSE),"")</f>
        <v/>
      </c>
      <c r="J82" s="419" t="str">
        <f>IFERROR(VLOOKUP(J80,'P1'!$B:$AP,31,FALSE),"")</f>
        <v/>
      </c>
      <c r="K82" s="419" t="str">
        <f>IFERROR(VLOOKUP(K80,'P1'!$B:$AP,31,FALSE),"")</f>
        <v/>
      </c>
      <c r="L82" s="419" t="str">
        <f>IFERROR(VLOOKUP(L80,'P1'!$B:$AP,31,FALSE),"")</f>
        <v/>
      </c>
      <c r="M82" s="419" t="str">
        <f>IFERROR(VLOOKUP(M80,'P1'!$B:$AP,31,FALSE),"")</f>
        <v/>
      </c>
      <c r="N82" s="419" t="str">
        <f>IFERROR(VLOOKUP(N80,'P1'!$B:$AP,31,FALSE),"")</f>
        <v/>
      </c>
      <c r="O82" s="419" t="str">
        <f>IFERROR(VLOOKUP(O80,'P1'!$B:$AP,31,FALSE),"")</f>
        <v/>
      </c>
      <c r="P82" s="419" t="str">
        <f>IFERROR(VLOOKUP(P80,'P1'!$B:$AP,31,FALSE),"")</f>
        <v/>
      </c>
      <c r="Q82" s="419" t="str">
        <f>IFERROR(VLOOKUP(Q80,'P1'!$B:$AP,31,FALSE),"")</f>
        <v/>
      </c>
      <c r="R82" s="419" t="str">
        <f>IFERROR(VLOOKUP(R80,'P1'!$B:$AP,31,FALSE),"")</f>
        <v/>
      </c>
      <c r="S82" s="419" t="str">
        <f>IFERROR(VLOOKUP(S80,'P1'!$B:$AP,31,FALSE),"")</f>
        <v/>
      </c>
      <c r="T82" s="419" t="str">
        <f>IFERROR(VLOOKUP(T80,'P1'!$B:$AP,31,FALSE),"")</f>
        <v/>
      </c>
      <c r="U82" s="419" t="str">
        <f>IFERROR(VLOOKUP(U80,'P1'!$B:$AP,31,FALSE),"")</f>
        <v/>
      </c>
      <c r="V82" s="419" t="str">
        <f>IFERROR(VLOOKUP(V80,'P1'!$B:$AP,31,FALSE),"")</f>
        <v/>
      </c>
      <c r="W82" s="419" t="str">
        <f>IFERROR(VLOOKUP(W80,'P1'!$B:$AP,31,FALSE),"")</f>
        <v/>
      </c>
      <c r="X82" s="419" t="str">
        <f>IFERROR(VLOOKUP(X80,'P1'!$B:$AP,31,FALSE),"")</f>
        <v/>
      </c>
      <c r="Y82" s="419" t="str">
        <f>IFERROR(VLOOKUP(Y80,'P1'!$B:$AP,31,FALSE),"")</f>
        <v/>
      </c>
      <c r="Z82" s="419" t="str">
        <f>IFERROR(VLOOKUP(Z80,'P1'!$B:$AP,31,FALSE),"")</f>
        <v/>
      </c>
      <c r="AA82" s="419" t="str">
        <f>IFERROR(VLOOKUP(AA80,'P1'!$B:$AP,31,FALSE),"")</f>
        <v/>
      </c>
      <c r="AB82" s="419" t="str">
        <f>IFERROR(VLOOKUP(AB80,'P1'!$B:$AP,31,FALSE),"")</f>
        <v/>
      </c>
      <c r="AC82" s="419" t="str">
        <f>IFERROR(VLOOKUP(AC80,'P1'!$B:$AP,31,FALSE),"")</f>
        <v/>
      </c>
      <c r="AD82" s="419" t="str">
        <f>IFERROR(VLOOKUP(AD80,'P1'!$B:$AP,31,FALSE),"")</f>
        <v/>
      </c>
      <c r="AE82" s="419" t="str">
        <f>IFERROR(VLOOKUP(AE80,'P1'!$B:$AP,31,FALSE),"")</f>
        <v/>
      </c>
      <c r="AF82" s="419" t="str">
        <f>IFERROR(VLOOKUP(AF80,'P1'!$B:$AP,31,FALSE),"")</f>
        <v/>
      </c>
      <c r="AG82" s="419" t="str">
        <f>IFERROR(VLOOKUP(AG80,'P1'!$B:$AP,31,FALSE),"")</f>
        <v/>
      </c>
      <c r="AH82" s="419" t="str">
        <f>IFERROR(VLOOKUP(AH80,'P1'!$B:$AP,31,FALSE),"")</f>
        <v/>
      </c>
      <c r="AI82" s="419" t="str">
        <f>IFERROR(VLOOKUP(AI80,'P1'!$B:$AP,31,FALSE),"")</f>
        <v/>
      </c>
      <c r="AJ82" s="419" t="str">
        <f>IFERROR(VLOOKUP(AJ80,'P1'!$B:$AP,31,FALSE),"")</f>
        <v/>
      </c>
      <c r="AK82" s="419" t="str">
        <f>IFERROR(VLOOKUP(AK80,'P1'!$B:$AP,31,FALSE),"")</f>
        <v/>
      </c>
      <c r="AL82" s="419" t="str">
        <f>IFERROR(VLOOKUP(AL80,'P1'!$B:$AP,31,FALSE),"")</f>
        <v/>
      </c>
      <c r="AM82" s="419" t="str">
        <f>IFERROR(VLOOKUP(AM80,'P1'!$B:$AP,31,FALSE),"")</f>
        <v/>
      </c>
      <c r="AN82" s="644"/>
      <c r="AO82" s="622"/>
      <c r="AP82" s="649"/>
      <c r="AQ82" s="650"/>
      <c r="AR82" s="622"/>
      <c r="AS82" s="622"/>
      <c r="AT82" s="623"/>
      <c r="AU82" s="420"/>
      <c r="AV82" s="420"/>
      <c r="AX82" s="420"/>
      <c r="AY82" s="420"/>
    </row>
    <row r="83" spans="1:51" s="393" customFormat="1" ht="12" customHeight="1">
      <c r="A83" s="624">
        <v>21</v>
      </c>
      <c r="B83" s="627"/>
      <c r="C83" s="630"/>
      <c r="D83" s="633" t="s">
        <v>463</v>
      </c>
      <c r="E83" s="410"/>
      <c r="F83" s="636"/>
      <c r="G83" s="637"/>
      <c r="H83" s="411" t="s">
        <v>464</v>
      </c>
      <c r="I83" s="412"/>
      <c r="J83" s="412"/>
      <c r="K83" s="412"/>
      <c r="L83" s="412"/>
      <c r="M83" s="412"/>
      <c r="N83" s="412"/>
      <c r="O83" s="412"/>
      <c r="P83" s="412"/>
      <c r="Q83" s="412"/>
      <c r="R83" s="412"/>
      <c r="S83" s="412"/>
      <c r="T83" s="412"/>
      <c r="U83" s="412"/>
      <c r="V83" s="412"/>
      <c r="W83" s="412"/>
      <c r="X83" s="412"/>
      <c r="Y83" s="412"/>
      <c r="Z83" s="412"/>
      <c r="AA83" s="412"/>
      <c r="AB83" s="412"/>
      <c r="AC83" s="412"/>
      <c r="AD83" s="412"/>
      <c r="AE83" s="412"/>
      <c r="AF83" s="412"/>
      <c r="AG83" s="412"/>
      <c r="AH83" s="412"/>
      <c r="AI83" s="412"/>
      <c r="AJ83" s="412"/>
      <c r="AK83" s="412"/>
      <c r="AL83" s="412"/>
      <c r="AM83" s="412"/>
      <c r="AN83" s="642">
        <f t="shared" ref="AN83" si="76">IF(LEFT($AN$1,6)="共同生活援助",SUM(I84:AM84),SUM(I84:AM85))</f>
        <v>0</v>
      </c>
      <c r="AO83" s="620">
        <f>IF($AN$3="４週",AN83/4,AN83/(DAY(EOMONTH($I$21,0))/7))</f>
        <v>0</v>
      </c>
      <c r="AP83" s="645"/>
      <c r="AQ83" s="646"/>
      <c r="AR83" s="620" t="str">
        <f t="shared" ref="AR83" si="77">IF($AN$3="４週",AU84,AV84)</f>
        <v/>
      </c>
      <c r="AS83" s="620"/>
      <c r="AT83" s="623"/>
      <c r="AU83" s="413" t="s">
        <v>465</v>
      </c>
      <c r="AV83" s="413" t="s">
        <v>466</v>
      </c>
      <c r="AX83" s="413" t="s">
        <v>467</v>
      </c>
      <c r="AY83" s="413" t="s">
        <v>468</v>
      </c>
    </row>
    <row r="84" spans="1:51" s="393" customFormat="1" ht="12" customHeight="1">
      <c r="A84" s="625"/>
      <c r="B84" s="628"/>
      <c r="C84" s="631"/>
      <c r="D84" s="634"/>
      <c r="E84" s="414"/>
      <c r="F84" s="638"/>
      <c r="G84" s="639"/>
      <c r="H84" s="415" t="s">
        <v>469</v>
      </c>
      <c r="I84" s="419" t="str">
        <f>IFERROR(VLOOKUP(I83,'P1'!$B:$AP,41,FALSE),"")</f>
        <v/>
      </c>
      <c r="J84" s="419" t="str">
        <f>IFERROR(VLOOKUP(J83,'P1'!$B:$AP,41,FALSE),"")</f>
        <v/>
      </c>
      <c r="K84" s="419" t="str">
        <f>IFERROR(VLOOKUP(K83,'P1'!$B:$AP,41,FALSE),"")</f>
        <v/>
      </c>
      <c r="L84" s="419" t="str">
        <f>IFERROR(VLOOKUP(L83,'P1'!$B:$AP,41,FALSE),"")</f>
        <v/>
      </c>
      <c r="M84" s="419" t="str">
        <f>IFERROR(VLOOKUP(M83,'P1'!$B:$AP,41,FALSE),"")</f>
        <v/>
      </c>
      <c r="N84" s="419" t="str">
        <f>IFERROR(VLOOKUP(N83,'P1'!$B:$AP,41,FALSE),"")</f>
        <v/>
      </c>
      <c r="O84" s="419" t="str">
        <f>IFERROR(VLOOKUP(O83,'P1'!$B:$AP,41,FALSE),"")</f>
        <v/>
      </c>
      <c r="P84" s="419" t="str">
        <f>IFERROR(VLOOKUP(P83,'P1'!$B:$AP,41,FALSE),"")</f>
        <v/>
      </c>
      <c r="Q84" s="419" t="str">
        <f>IFERROR(VLOOKUP(Q83,'P1'!$B:$AP,41,FALSE),"")</f>
        <v/>
      </c>
      <c r="R84" s="419" t="str">
        <f>IFERROR(VLOOKUP(R83,'P1'!$B:$AP,41,FALSE),"")</f>
        <v/>
      </c>
      <c r="S84" s="419" t="str">
        <f>IFERROR(VLOOKUP(S83,'P1'!$B:$AP,41,FALSE),"")</f>
        <v/>
      </c>
      <c r="T84" s="419" t="str">
        <f>IFERROR(VLOOKUP(T83,'P1'!$B:$AP,41,FALSE),"")</f>
        <v/>
      </c>
      <c r="U84" s="419" t="str">
        <f>IFERROR(VLOOKUP(U83,'P1'!$B:$AP,41,FALSE),"")</f>
        <v/>
      </c>
      <c r="V84" s="419" t="str">
        <f>IFERROR(VLOOKUP(V83,'P1'!$B:$AP,41,FALSE),"")</f>
        <v/>
      </c>
      <c r="W84" s="419" t="str">
        <f>IFERROR(VLOOKUP(W83,'P1'!$B:$AP,41,FALSE),"")</f>
        <v/>
      </c>
      <c r="X84" s="419" t="str">
        <f>IFERROR(VLOOKUP(X83,'P1'!$B:$AP,41,FALSE),"")</f>
        <v/>
      </c>
      <c r="Y84" s="419" t="str">
        <f>IFERROR(VLOOKUP(Y83,'P1'!$B:$AP,41,FALSE),"")</f>
        <v/>
      </c>
      <c r="Z84" s="419" t="str">
        <f>IFERROR(VLOOKUP(Z83,'P1'!$B:$AP,41,FALSE),"")</f>
        <v/>
      </c>
      <c r="AA84" s="419" t="str">
        <f>IFERROR(VLOOKUP(AA83,'P1'!$B:$AP,41,FALSE),"")</f>
        <v/>
      </c>
      <c r="AB84" s="419" t="str">
        <f>IFERROR(VLOOKUP(AB83,'P1'!$B:$AP,41,FALSE),"")</f>
        <v/>
      </c>
      <c r="AC84" s="419" t="str">
        <f>IFERROR(VLOOKUP(AC83,'P1'!$B:$AP,41,FALSE),"")</f>
        <v/>
      </c>
      <c r="AD84" s="419" t="str">
        <f>IFERROR(VLOOKUP(AD83,'P1'!$B:$AP,41,FALSE),"")</f>
        <v/>
      </c>
      <c r="AE84" s="419" t="str">
        <f>IFERROR(VLOOKUP(AE83,'P1'!$B:$AP,41,FALSE),"")</f>
        <v/>
      </c>
      <c r="AF84" s="419" t="str">
        <f>IFERROR(VLOOKUP(AF83,'P1'!$B:$AP,41,FALSE),"")</f>
        <v/>
      </c>
      <c r="AG84" s="419" t="str">
        <f>IFERROR(VLOOKUP(AG83,'P1'!$B:$AP,41,FALSE),"")</f>
        <v/>
      </c>
      <c r="AH84" s="419" t="str">
        <f>IFERROR(VLOOKUP(AH83,'P1'!$B:$AP,41,FALSE),"")</f>
        <v/>
      </c>
      <c r="AI84" s="419" t="str">
        <f>IFERROR(VLOOKUP(AI83,'P1'!$B:$AP,41,FALSE),"")</f>
        <v/>
      </c>
      <c r="AJ84" s="419" t="str">
        <f>IFERROR(VLOOKUP(AJ83,'P1'!$B:$AP,41,FALSE),"")</f>
        <v/>
      </c>
      <c r="AK84" s="419" t="str">
        <f>IFERROR(VLOOKUP(AK83,'P1'!$B:$AP,41,FALSE),"")</f>
        <v/>
      </c>
      <c r="AL84" s="419" t="str">
        <f>IFERROR(VLOOKUP(AL83,'P1'!$B:$AP,41,FALSE),"")</f>
        <v/>
      </c>
      <c r="AM84" s="419" t="str">
        <f>IFERROR(VLOOKUP(AM83,'P1'!$B:$AP,41,FALSE),"")</f>
        <v/>
      </c>
      <c r="AN84" s="643"/>
      <c r="AO84" s="621"/>
      <c r="AP84" s="647"/>
      <c r="AQ84" s="648"/>
      <c r="AR84" s="621"/>
      <c r="AS84" s="621"/>
      <c r="AT84" s="623"/>
      <c r="AU84" s="417" t="str">
        <f>IFERROR(IF($D83="□",($AO83/$AK$6),($AO83/$AK$8)),"")</f>
        <v/>
      </c>
      <c r="AV84" s="417" t="str">
        <f>IFERROR(IF($D83="□",($AN83/$AO$6),($AN83/$AO$8)),"")</f>
        <v/>
      </c>
      <c r="AX84" s="417" t="s">
        <v>623</v>
      </c>
      <c r="AY84" s="417" t="s">
        <v>623</v>
      </c>
    </row>
    <row r="85" spans="1:51" s="393" customFormat="1" ht="12" customHeight="1">
      <c r="A85" s="626"/>
      <c r="B85" s="629"/>
      <c r="C85" s="632"/>
      <c r="D85" s="635"/>
      <c r="E85" s="414"/>
      <c r="F85" s="640"/>
      <c r="G85" s="641"/>
      <c r="H85" s="418" t="s">
        <v>470</v>
      </c>
      <c r="I85" s="419" t="str">
        <f>IFERROR(VLOOKUP(I83,'P1'!$B:$AP,31,FALSE),"")</f>
        <v/>
      </c>
      <c r="J85" s="419" t="str">
        <f>IFERROR(VLOOKUP(J83,'P1'!$B:$AP,31,FALSE),"")</f>
        <v/>
      </c>
      <c r="K85" s="419" t="str">
        <f>IFERROR(VLOOKUP(K83,'P1'!$B:$AP,31,FALSE),"")</f>
        <v/>
      </c>
      <c r="L85" s="419" t="str">
        <f>IFERROR(VLOOKUP(L83,'P1'!$B:$AP,31,FALSE),"")</f>
        <v/>
      </c>
      <c r="M85" s="419" t="str">
        <f>IFERROR(VLOOKUP(M83,'P1'!$B:$AP,31,FALSE),"")</f>
        <v/>
      </c>
      <c r="N85" s="419" t="str">
        <f>IFERROR(VLOOKUP(N83,'P1'!$B:$AP,31,FALSE),"")</f>
        <v/>
      </c>
      <c r="O85" s="419" t="str">
        <f>IFERROR(VLOOKUP(O83,'P1'!$B:$AP,31,FALSE),"")</f>
        <v/>
      </c>
      <c r="P85" s="419" t="str">
        <f>IFERROR(VLOOKUP(P83,'P1'!$B:$AP,31,FALSE),"")</f>
        <v/>
      </c>
      <c r="Q85" s="419" t="str">
        <f>IFERROR(VLOOKUP(Q83,'P1'!$B:$AP,31,FALSE),"")</f>
        <v/>
      </c>
      <c r="R85" s="419" t="str">
        <f>IFERROR(VLOOKUP(R83,'P1'!$B:$AP,31,FALSE),"")</f>
        <v/>
      </c>
      <c r="S85" s="419" t="str">
        <f>IFERROR(VLOOKUP(S83,'P1'!$B:$AP,31,FALSE),"")</f>
        <v/>
      </c>
      <c r="T85" s="419" t="str">
        <f>IFERROR(VLOOKUP(T83,'P1'!$B:$AP,31,FALSE),"")</f>
        <v/>
      </c>
      <c r="U85" s="419" t="str">
        <f>IFERROR(VLOOKUP(U83,'P1'!$B:$AP,31,FALSE),"")</f>
        <v/>
      </c>
      <c r="V85" s="419" t="str">
        <f>IFERROR(VLOOKUP(V83,'P1'!$B:$AP,31,FALSE),"")</f>
        <v/>
      </c>
      <c r="W85" s="419" t="str">
        <f>IFERROR(VLOOKUP(W83,'P1'!$B:$AP,31,FALSE),"")</f>
        <v/>
      </c>
      <c r="X85" s="419" t="str">
        <f>IFERROR(VLOOKUP(X83,'P1'!$B:$AP,31,FALSE),"")</f>
        <v/>
      </c>
      <c r="Y85" s="419" t="str">
        <f>IFERROR(VLOOKUP(Y83,'P1'!$B:$AP,31,FALSE),"")</f>
        <v/>
      </c>
      <c r="Z85" s="419" t="str">
        <f>IFERROR(VLOOKUP(Z83,'P1'!$B:$AP,31,FALSE),"")</f>
        <v/>
      </c>
      <c r="AA85" s="419" t="str">
        <f>IFERROR(VLOOKUP(AA83,'P1'!$B:$AP,31,FALSE),"")</f>
        <v/>
      </c>
      <c r="AB85" s="419" t="str">
        <f>IFERROR(VLOOKUP(AB83,'P1'!$B:$AP,31,FALSE),"")</f>
        <v/>
      </c>
      <c r="AC85" s="419" t="str">
        <f>IFERROR(VLOOKUP(AC83,'P1'!$B:$AP,31,FALSE),"")</f>
        <v/>
      </c>
      <c r="AD85" s="419" t="str">
        <f>IFERROR(VLOOKUP(AD83,'P1'!$B:$AP,31,FALSE),"")</f>
        <v/>
      </c>
      <c r="AE85" s="419" t="str">
        <f>IFERROR(VLOOKUP(AE83,'P1'!$B:$AP,31,FALSE),"")</f>
        <v/>
      </c>
      <c r="AF85" s="419" t="str">
        <f>IFERROR(VLOOKUP(AF83,'P1'!$B:$AP,31,FALSE),"")</f>
        <v/>
      </c>
      <c r="AG85" s="419" t="str">
        <f>IFERROR(VLOOKUP(AG83,'P1'!$B:$AP,31,FALSE),"")</f>
        <v/>
      </c>
      <c r="AH85" s="419" t="str">
        <f>IFERROR(VLOOKUP(AH83,'P1'!$B:$AP,31,FALSE),"")</f>
        <v/>
      </c>
      <c r="AI85" s="419" t="str">
        <f>IFERROR(VLOOKUP(AI83,'P1'!$B:$AP,31,FALSE),"")</f>
        <v/>
      </c>
      <c r="AJ85" s="419" t="str">
        <f>IFERROR(VLOOKUP(AJ83,'P1'!$B:$AP,31,FALSE),"")</f>
        <v/>
      </c>
      <c r="AK85" s="419" t="str">
        <f>IFERROR(VLOOKUP(AK83,'P1'!$B:$AP,31,FALSE),"")</f>
        <v/>
      </c>
      <c r="AL85" s="419" t="str">
        <f>IFERROR(VLOOKUP(AL83,'P1'!$B:$AP,31,FALSE),"")</f>
        <v/>
      </c>
      <c r="AM85" s="419" t="str">
        <f>IFERROR(VLOOKUP(AM83,'P1'!$B:$AP,31,FALSE),"")</f>
        <v/>
      </c>
      <c r="AN85" s="644"/>
      <c r="AO85" s="622"/>
      <c r="AP85" s="649"/>
      <c r="AQ85" s="650"/>
      <c r="AR85" s="622"/>
      <c r="AS85" s="622"/>
      <c r="AT85" s="623"/>
      <c r="AU85" s="420"/>
      <c r="AV85" s="420"/>
      <c r="AX85" s="420"/>
      <c r="AY85" s="420"/>
    </row>
    <row r="86" spans="1:51" s="393" customFormat="1" ht="12" customHeight="1">
      <c r="A86" s="624">
        <v>22</v>
      </c>
      <c r="B86" s="627"/>
      <c r="C86" s="630"/>
      <c r="D86" s="633" t="s">
        <v>463</v>
      </c>
      <c r="E86" s="410"/>
      <c r="F86" s="636"/>
      <c r="G86" s="637"/>
      <c r="H86" s="411" t="s">
        <v>464</v>
      </c>
      <c r="I86" s="412"/>
      <c r="J86" s="412"/>
      <c r="K86" s="412"/>
      <c r="L86" s="412"/>
      <c r="M86" s="412"/>
      <c r="N86" s="412"/>
      <c r="O86" s="412"/>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642">
        <f t="shared" ref="AN86" si="78">IF(LEFT($AN$1,6)="共同生活援助",SUM(I87:AM87),SUM(I87:AM88))</f>
        <v>0</v>
      </c>
      <c r="AO86" s="620">
        <f>IF($AN$3="４週",AN86/4,AN86/(DAY(EOMONTH($I$21,0))/7))</f>
        <v>0</v>
      </c>
      <c r="AP86" s="645"/>
      <c r="AQ86" s="646"/>
      <c r="AR86" s="620" t="str">
        <f t="shared" ref="AR86" si="79">IF($AN$3="４週",AU87,AV87)</f>
        <v/>
      </c>
      <c r="AS86" s="620"/>
      <c r="AT86" s="623"/>
      <c r="AU86" s="413" t="s">
        <v>465</v>
      </c>
      <c r="AV86" s="413" t="s">
        <v>466</v>
      </c>
      <c r="AX86" s="413" t="s">
        <v>467</v>
      </c>
      <c r="AY86" s="413" t="s">
        <v>468</v>
      </c>
    </row>
    <row r="87" spans="1:51" s="393" customFormat="1" ht="12" customHeight="1">
      <c r="A87" s="625"/>
      <c r="B87" s="628"/>
      <c r="C87" s="631"/>
      <c r="D87" s="634"/>
      <c r="E87" s="414"/>
      <c r="F87" s="638"/>
      <c r="G87" s="639"/>
      <c r="H87" s="415" t="s">
        <v>469</v>
      </c>
      <c r="I87" s="419" t="str">
        <f>IFERROR(VLOOKUP(I86,'P1'!$B:$AP,41,FALSE),"")</f>
        <v/>
      </c>
      <c r="J87" s="419" t="str">
        <f>IFERROR(VLOOKUP(J86,'P1'!$B:$AP,41,FALSE),"")</f>
        <v/>
      </c>
      <c r="K87" s="419" t="str">
        <f>IFERROR(VLOOKUP(K86,'P1'!$B:$AP,41,FALSE),"")</f>
        <v/>
      </c>
      <c r="L87" s="419" t="str">
        <f>IFERROR(VLOOKUP(L86,'P1'!$B:$AP,41,FALSE),"")</f>
        <v/>
      </c>
      <c r="M87" s="419" t="str">
        <f>IFERROR(VLOOKUP(M86,'P1'!$B:$AP,41,FALSE),"")</f>
        <v/>
      </c>
      <c r="N87" s="419" t="str">
        <f>IFERROR(VLOOKUP(N86,'P1'!$B:$AP,41,FALSE),"")</f>
        <v/>
      </c>
      <c r="O87" s="419" t="str">
        <f>IFERROR(VLOOKUP(O86,'P1'!$B:$AP,41,FALSE),"")</f>
        <v/>
      </c>
      <c r="P87" s="419" t="str">
        <f>IFERROR(VLOOKUP(P86,'P1'!$B:$AP,41,FALSE),"")</f>
        <v/>
      </c>
      <c r="Q87" s="419" t="str">
        <f>IFERROR(VLOOKUP(Q86,'P1'!$B:$AP,41,FALSE),"")</f>
        <v/>
      </c>
      <c r="R87" s="419" t="str">
        <f>IFERROR(VLOOKUP(R86,'P1'!$B:$AP,41,FALSE),"")</f>
        <v/>
      </c>
      <c r="S87" s="419" t="str">
        <f>IFERROR(VLOOKUP(S86,'P1'!$B:$AP,41,FALSE),"")</f>
        <v/>
      </c>
      <c r="T87" s="419" t="str">
        <f>IFERROR(VLOOKUP(T86,'P1'!$B:$AP,41,FALSE),"")</f>
        <v/>
      </c>
      <c r="U87" s="419" t="str">
        <f>IFERROR(VLOOKUP(U86,'P1'!$B:$AP,41,FALSE),"")</f>
        <v/>
      </c>
      <c r="V87" s="419" t="str">
        <f>IFERROR(VLOOKUP(V86,'P1'!$B:$AP,41,FALSE),"")</f>
        <v/>
      </c>
      <c r="W87" s="419" t="str">
        <f>IFERROR(VLOOKUP(W86,'P1'!$B:$AP,41,FALSE),"")</f>
        <v/>
      </c>
      <c r="X87" s="419" t="str">
        <f>IFERROR(VLOOKUP(X86,'P1'!$B:$AP,41,FALSE),"")</f>
        <v/>
      </c>
      <c r="Y87" s="419" t="str">
        <f>IFERROR(VLOOKUP(Y86,'P1'!$B:$AP,41,FALSE),"")</f>
        <v/>
      </c>
      <c r="Z87" s="419" t="str">
        <f>IFERROR(VLOOKUP(Z86,'P1'!$B:$AP,41,FALSE),"")</f>
        <v/>
      </c>
      <c r="AA87" s="419" t="str">
        <f>IFERROR(VLOOKUP(AA86,'P1'!$B:$AP,41,FALSE),"")</f>
        <v/>
      </c>
      <c r="AB87" s="419" t="str">
        <f>IFERROR(VLOOKUP(AB86,'P1'!$B:$AP,41,FALSE),"")</f>
        <v/>
      </c>
      <c r="AC87" s="419" t="str">
        <f>IFERROR(VLOOKUP(AC86,'P1'!$B:$AP,41,FALSE),"")</f>
        <v/>
      </c>
      <c r="AD87" s="419" t="str">
        <f>IFERROR(VLOOKUP(AD86,'P1'!$B:$AP,41,FALSE),"")</f>
        <v/>
      </c>
      <c r="AE87" s="419" t="str">
        <f>IFERROR(VLOOKUP(AE86,'P1'!$B:$AP,41,FALSE),"")</f>
        <v/>
      </c>
      <c r="AF87" s="419" t="str">
        <f>IFERROR(VLOOKUP(AF86,'P1'!$B:$AP,41,FALSE),"")</f>
        <v/>
      </c>
      <c r="AG87" s="419" t="str">
        <f>IFERROR(VLOOKUP(AG86,'P1'!$B:$AP,41,FALSE),"")</f>
        <v/>
      </c>
      <c r="AH87" s="419" t="str">
        <f>IFERROR(VLOOKUP(AH86,'P1'!$B:$AP,41,FALSE),"")</f>
        <v/>
      </c>
      <c r="AI87" s="419" t="str">
        <f>IFERROR(VLOOKUP(AI86,'P1'!$B:$AP,41,FALSE),"")</f>
        <v/>
      </c>
      <c r="AJ87" s="419" t="str">
        <f>IFERROR(VLOOKUP(AJ86,'P1'!$B:$AP,41,FALSE),"")</f>
        <v/>
      </c>
      <c r="AK87" s="419" t="str">
        <f>IFERROR(VLOOKUP(AK86,'P1'!$B:$AP,41,FALSE),"")</f>
        <v/>
      </c>
      <c r="AL87" s="419" t="str">
        <f>IFERROR(VLOOKUP(AL86,'P1'!$B:$AP,41,FALSE),"")</f>
        <v/>
      </c>
      <c r="AM87" s="419" t="str">
        <f>IFERROR(VLOOKUP(AM86,'P1'!$B:$AP,41,FALSE),"")</f>
        <v/>
      </c>
      <c r="AN87" s="643"/>
      <c r="AO87" s="621"/>
      <c r="AP87" s="647"/>
      <c r="AQ87" s="648"/>
      <c r="AR87" s="621"/>
      <c r="AS87" s="621"/>
      <c r="AT87" s="623"/>
      <c r="AU87" s="417" t="str">
        <f t="shared" ref="AU87" si="80">IFERROR(IF($D86="□",($AO86/$AK$6),($AO86/$AK$8)),"")</f>
        <v/>
      </c>
      <c r="AV87" s="417" t="str">
        <f t="shared" ref="AV87" si="81">IFERROR(IF($D86="□",($AN86/$AO$6),($AN86/$AO$8)),"")</f>
        <v/>
      </c>
      <c r="AX87" s="417" t="s">
        <v>623</v>
      </c>
      <c r="AY87" s="417" t="s">
        <v>623</v>
      </c>
    </row>
    <row r="88" spans="1:51" s="393" customFormat="1" ht="12" customHeight="1">
      <c r="A88" s="626"/>
      <c r="B88" s="629"/>
      <c r="C88" s="632"/>
      <c r="D88" s="635"/>
      <c r="E88" s="414"/>
      <c r="F88" s="640"/>
      <c r="G88" s="641"/>
      <c r="H88" s="418" t="s">
        <v>470</v>
      </c>
      <c r="I88" s="419" t="str">
        <f>IFERROR(VLOOKUP(I86,'P1'!$B:$AP,31,FALSE),"")</f>
        <v/>
      </c>
      <c r="J88" s="419" t="str">
        <f>IFERROR(VLOOKUP(J86,'P1'!$B:$AP,31,FALSE),"")</f>
        <v/>
      </c>
      <c r="K88" s="419" t="str">
        <f>IFERROR(VLOOKUP(K86,'P1'!$B:$AP,31,FALSE),"")</f>
        <v/>
      </c>
      <c r="L88" s="419" t="str">
        <f>IFERROR(VLOOKUP(L86,'P1'!$B:$AP,31,FALSE),"")</f>
        <v/>
      </c>
      <c r="M88" s="419" t="str">
        <f>IFERROR(VLOOKUP(M86,'P1'!$B:$AP,31,FALSE),"")</f>
        <v/>
      </c>
      <c r="N88" s="419" t="str">
        <f>IFERROR(VLOOKUP(N86,'P1'!$B:$AP,31,FALSE),"")</f>
        <v/>
      </c>
      <c r="O88" s="419" t="str">
        <f>IFERROR(VLOOKUP(O86,'P1'!$B:$AP,31,FALSE),"")</f>
        <v/>
      </c>
      <c r="P88" s="419" t="str">
        <f>IFERROR(VLOOKUP(P86,'P1'!$B:$AP,31,FALSE),"")</f>
        <v/>
      </c>
      <c r="Q88" s="419" t="str">
        <f>IFERROR(VLOOKUP(Q86,'P1'!$B:$AP,31,FALSE),"")</f>
        <v/>
      </c>
      <c r="R88" s="419" t="str">
        <f>IFERROR(VLOOKUP(R86,'P1'!$B:$AP,31,FALSE),"")</f>
        <v/>
      </c>
      <c r="S88" s="419" t="str">
        <f>IFERROR(VLOOKUP(S86,'P1'!$B:$AP,31,FALSE),"")</f>
        <v/>
      </c>
      <c r="T88" s="419" t="str">
        <f>IFERROR(VLOOKUP(T86,'P1'!$B:$AP,31,FALSE),"")</f>
        <v/>
      </c>
      <c r="U88" s="419" t="str">
        <f>IFERROR(VLOOKUP(U86,'P1'!$B:$AP,31,FALSE),"")</f>
        <v/>
      </c>
      <c r="V88" s="419" t="str">
        <f>IFERROR(VLOOKUP(V86,'P1'!$B:$AP,31,FALSE),"")</f>
        <v/>
      </c>
      <c r="W88" s="419" t="str">
        <f>IFERROR(VLOOKUP(W86,'P1'!$B:$AP,31,FALSE),"")</f>
        <v/>
      </c>
      <c r="X88" s="419" t="str">
        <f>IFERROR(VLOOKUP(X86,'P1'!$B:$AP,31,FALSE),"")</f>
        <v/>
      </c>
      <c r="Y88" s="419" t="str">
        <f>IFERROR(VLOOKUP(Y86,'P1'!$B:$AP,31,FALSE),"")</f>
        <v/>
      </c>
      <c r="Z88" s="419" t="str">
        <f>IFERROR(VLOOKUP(Z86,'P1'!$B:$AP,31,FALSE),"")</f>
        <v/>
      </c>
      <c r="AA88" s="419" t="str">
        <f>IFERROR(VLOOKUP(AA86,'P1'!$B:$AP,31,FALSE),"")</f>
        <v/>
      </c>
      <c r="AB88" s="419" t="str">
        <f>IFERROR(VLOOKUP(AB86,'P1'!$B:$AP,31,FALSE),"")</f>
        <v/>
      </c>
      <c r="AC88" s="419" t="str">
        <f>IFERROR(VLOOKUP(AC86,'P1'!$B:$AP,31,FALSE),"")</f>
        <v/>
      </c>
      <c r="AD88" s="419" t="str">
        <f>IFERROR(VLOOKUP(AD86,'P1'!$B:$AP,31,FALSE),"")</f>
        <v/>
      </c>
      <c r="AE88" s="419" t="str">
        <f>IFERROR(VLOOKUP(AE86,'P1'!$B:$AP,31,FALSE),"")</f>
        <v/>
      </c>
      <c r="AF88" s="419" t="str">
        <f>IFERROR(VLOOKUP(AF86,'P1'!$B:$AP,31,FALSE),"")</f>
        <v/>
      </c>
      <c r="AG88" s="419" t="str">
        <f>IFERROR(VLOOKUP(AG86,'P1'!$B:$AP,31,FALSE),"")</f>
        <v/>
      </c>
      <c r="AH88" s="419" t="str">
        <f>IFERROR(VLOOKUP(AH86,'P1'!$B:$AP,31,FALSE),"")</f>
        <v/>
      </c>
      <c r="AI88" s="419" t="str">
        <f>IFERROR(VLOOKUP(AI86,'P1'!$B:$AP,31,FALSE),"")</f>
        <v/>
      </c>
      <c r="AJ88" s="419" t="str">
        <f>IFERROR(VLOOKUP(AJ86,'P1'!$B:$AP,31,FALSE),"")</f>
        <v/>
      </c>
      <c r="AK88" s="419" t="str">
        <f>IFERROR(VLOOKUP(AK86,'P1'!$B:$AP,31,FALSE),"")</f>
        <v/>
      </c>
      <c r="AL88" s="419" t="str">
        <f>IFERROR(VLOOKUP(AL86,'P1'!$B:$AP,31,FALSE),"")</f>
        <v/>
      </c>
      <c r="AM88" s="419" t="str">
        <f>IFERROR(VLOOKUP(AM86,'P1'!$B:$AP,31,FALSE),"")</f>
        <v/>
      </c>
      <c r="AN88" s="644"/>
      <c r="AO88" s="622"/>
      <c r="AP88" s="649"/>
      <c r="AQ88" s="650"/>
      <c r="AR88" s="622"/>
      <c r="AS88" s="622"/>
      <c r="AT88" s="623"/>
      <c r="AU88" s="420"/>
      <c r="AV88" s="420"/>
      <c r="AX88" s="420"/>
      <c r="AY88" s="420"/>
    </row>
    <row r="89" spans="1:51" s="393" customFormat="1" ht="12" customHeight="1">
      <c r="A89" s="624">
        <v>23</v>
      </c>
      <c r="B89" s="627"/>
      <c r="C89" s="630"/>
      <c r="D89" s="633" t="s">
        <v>463</v>
      </c>
      <c r="E89" s="410"/>
      <c r="F89" s="636"/>
      <c r="G89" s="637"/>
      <c r="H89" s="411" t="s">
        <v>464</v>
      </c>
      <c r="I89" s="412"/>
      <c r="J89" s="412"/>
      <c r="K89" s="412"/>
      <c r="L89" s="412"/>
      <c r="M89" s="412"/>
      <c r="N89" s="412"/>
      <c r="O89" s="412"/>
      <c r="P89" s="412"/>
      <c r="Q89" s="412"/>
      <c r="R89" s="412"/>
      <c r="S89" s="412"/>
      <c r="T89" s="412"/>
      <c r="U89" s="412"/>
      <c r="V89" s="412"/>
      <c r="W89" s="412"/>
      <c r="X89" s="412"/>
      <c r="Y89" s="412"/>
      <c r="Z89" s="412"/>
      <c r="AA89" s="412"/>
      <c r="AB89" s="412"/>
      <c r="AC89" s="412"/>
      <c r="AD89" s="412"/>
      <c r="AE89" s="412"/>
      <c r="AF89" s="412"/>
      <c r="AG89" s="412"/>
      <c r="AH89" s="412"/>
      <c r="AI89" s="412"/>
      <c r="AJ89" s="412"/>
      <c r="AK89" s="412"/>
      <c r="AL89" s="412"/>
      <c r="AM89" s="412"/>
      <c r="AN89" s="642">
        <f t="shared" ref="AN89" si="82">IF(LEFT($AN$1,6)="共同生活援助",SUM(I90:AM90),SUM(I90:AM91))</f>
        <v>0</v>
      </c>
      <c r="AO89" s="620">
        <f>IF($AN$3="４週",AN89/4,AN89/(DAY(EOMONTH($I$21,0))/7))</f>
        <v>0</v>
      </c>
      <c r="AP89" s="645"/>
      <c r="AQ89" s="646"/>
      <c r="AR89" s="620" t="str">
        <f t="shared" ref="AR89" si="83">IF($AN$3="４週",AU90,AV90)</f>
        <v/>
      </c>
      <c r="AS89" s="620"/>
      <c r="AT89" s="623"/>
      <c r="AU89" s="413" t="s">
        <v>465</v>
      </c>
      <c r="AV89" s="413" t="s">
        <v>466</v>
      </c>
      <c r="AX89" s="413" t="s">
        <v>467</v>
      </c>
      <c r="AY89" s="413" t="s">
        <v>468</v>
      </c>
    </row>
    <row r="90" spans="1:51" s="393" customFormat="1" ht="12" customHeight="1">
      <c r="A90" s="625"/>
      <c r="B90" s="628"/>
      <c r="C90" s="631"/>
      <c r="D90" s="634"/>
      <c r="E90" s="414"/>
      <c r="F90" s="638"/>
      <c r="G90" s="639"/>
      <c r="H90" s="415" t="s">
        <v>469</v>
      </c>
      <c r="I90" s="419" t="str">
        <f>IFERROR(VLOOKUP(I89,'P1'!$B:$AP,41,FALSE),"")</f>
        <v/>
      </c>
      <c r="J90" s="419" t="str">
        <f>IFERROR(VLOOKUP(J89,'P1'!$B:$AP,41,FALSE),"")</f>
        <v/>
      </c>
      <c r="K90" s="419" t="str">
        <f>IFERROR(VLOOKUP(K89,'P1'!$B:$AP,41,FALSE),"")</f>
        <v/>
      </c>
      <c r="L90" s="419" t="str">
        <f>IFERROR(VLOOKUP(L89,'P1'!$B:$AP,41,FALSE),"")</f>
        <v/>
      </c>
      <c r="M90" s="419" t="str">
        <f>IFERROR(VLOOKUP(M89,'P1'!$B:$AP,41,FALSE),"")</f>
        <v/>
      </c>
      <c r="N90" s="419" t="str">
        <f>IFERROR(VLOOKUP(N89,'P1'!$B:$AP,41,FALSE),"")</f>
        <v/>
      </c>
      <c r="O90" s="419" t="str">
        <f>IFERROR(VLOOKUP(O89,'P1'!$B:$AP,41,FALSE),"")</f>
        <v/>
      </c>
      <c r="P90" s="419" t="str">
        <f>IFERROR(VLOOKUP(P89,'P1'!$B:$AP,41,FALSE),"")</f>
        <v/>
      </c>
      <c r="Q90" s="419" t="str">
        <f>IFERROR(VLOOKUP(Q89,'P1'!$B:$AP,41,FALSE),"")</f>
        <v/>
      </c>
      <c r="R90" s="419" t="str">
        <f>IFERROR(VLOOKUP(R89,'P1'!$B:$AP,41,FALSE),"")</f>
        <v/>
      </c>
      <c r="S90" s="419" t="str">
        <f>IFERROR(VLOOKUP(S89,'P1'!$B:$AP,41,FALSE),"")</f>
        <v/>
      </c>
      <c r="T90" s="419" t="str">
        <f>IFERROR(VLOOKUP(T89,'P1'!$B:$AP,41,FALSE),"")</f>
        <v/>
      </c>
      <c r="U90" s="419" t="str">
        <f>IFERROR(VLOOKUP(U89,'P1'!$B:$AP,41,FALSE),"")</f>
        <v/>
      </c>
      <c r="V90" s="419" t="str">
        <f>IFERROR(VLOOKUP(V89,'P1'!$B:$AP,41,FALSE),"")</f>
        <v/>
      </c>
      <c r="W90" s="419" t="str">
        <f>IFERROR(VLOOKUP(W89,'P1'!$B:$AP,41,FALSE),"")</f>
        <v/>
      </c>
      <c r="X90" s="419" t="str">
        <f>IFERROR(VLOOKUP(X89,'P1'!$B:$AP,41,FALSE),"")</f>
        <v/>
      </c>
      <c r="Y90" s="419" t="str">
        <f>IFERROR(VLOOKUP(Y89,'P1'!$B:$AP,41,FALSE),"")</f>
        <v/>
      </c>
      <c r="Z90" s="419" t="str">
        <f>IFERROR(VLOOKUP(Z89,'P1'!$B:$AP,41,FALSE),"")</f>
        <v/>
      </c>
      <c r="AA90" s="419" t="str">
        <f>IFERROR(VLOOKUP(AA89,'P1'!$B:$AP,41,FALSE),"")</f>
        <v/>
      </c>
      <c r="AB90" s="419" t="str">
        <f>IFERROR(VLOOKUP(AB89,'P1'!$B:$AP,41,FALSE),"")</f>
        <v/>
      </c>
      <c r="AC90" s="419" t="str">
        <f>IFERROR(VLOOKUP(AC89,'P1'!$B:$AP,41,FALSE),"")</f>
        <v/>
      </c>
      <c r="AD90" s="419" t="str">
        <f>IFERROR(VLOOKUP(AD89,'P1'!$B:$AP,41,FALSE),"")</f>
        <v/>
      </c>
      <c r="AE90" s="419" t="str">
        <f>IFERROR(VLOOKUP(AE89,'P1'!$B:$AP,41,FALSE),"")</f>
        <v/>
      </c>
      <c r="AF90" s="419" t="str">
        <f>IFERROR(VLOOKUP(AF89,'P1'!$B:$AP,41,FALSE),"")</f>
        <v/>
      </c>
      <c r="AG90" s="419" t="str">
        <f>IFERROR(VLOOKUP(AG89,'P1'!$B:$AP,41,FALSE),"")</f>
        <v/>
      </c>
      <c r="AH90" s="419" t="str">
        <f>IFERROR(VLOOKUP(AH89,'P1'!$B:$AP,41,FALSE),"")</f>
        <v/>
      </c>
      <c r="AI90" s="419" t="str">
        <f>IFERROR(VLOOKUP(AI89,'P1'!$B:$AP,41,FALSE),"")</f>
        <v/>
      </c>
      <c r="AJ90" s="419" t="str">
        <f>IFERROR(VLOOKUP(AJ89,'P1'!$B:$AP,41,FALSE),"")</f>
        <v/>
      </c>
      <c r="AK90" s="419" t="str">
        <f>IFERROR(VLOOKUP(AK89,'P1'!$B:$AP,41,FALSE),"")</f>
        <v/>
      </c>
      <c r="AL90" s="419" t="str">
        <f>IFERROR(VLOOKUP(AL89,'P1'!$B:$AP,41,FALSE),"")</f>
        <v/>
      </c>
      <c r="AM90" s="419" t="str">
        <f>IFERROR(VLOOKUP(AM89,'P1'!$B:$AP,41,FALSE),"")</f>
        <v/>
      </c>
      <c r="AN90" s="643"/>
      <c r="AO90" s="621"/>
      <c r="AP90" s="647"/>
      <c r="AQ90" s="648"/>
      <c r="AR90" s="621"/>
      <c r="AS90" s="621"/>
      <c r="AT90" s="623"/>
      <c r="AU90" s="417" t="str">
        <f t="shared" ref="AU90" si="84">IFERROR(IF($D89="□",($AO89/$AK$6),($AO89/$AK$8)),"")</f>
        <v/>
      </c>
      <c r="AV90" s="417" t="str">
        <f t="shared" ref="AV90" si="85">IFERROR(IF($D89="□",($AN89/$AO$6),($AN89/$AO$8)),"")</f>
        <v/>
      </c>
      <c r="AX90" s="417" t="s">
        <v>623</v>
      </c>
      <c r="AY90" s="417" t="s">
        <v>623</v>
      </c>
    </row>
    <row r="91" spans="1:51" s="393" customFormat="1" ht="12" customHeight="1">
      <c r="A91" s="626"/>
      <c r="B91" s="629"/>
      <c r="C91" s="632"/>
      <c r="D91" s="635"/>
      <c r="E91" s="414"/>
      <c r="F91" s="640"/>
      <c r="G91" s="641"/>
      <c r="H91" s="418" t="s">
        <v>470</v>
      </c>
      <c r="I91" s="419" t="str">
        <f>IFERROR(VLOOKUP(I89,'P1'!$B:$AP,31,FALSE),"")</f>
        <v/>
      </c>
      <c r="J91" s="419" t="str">
        <f>IFERROR(VLOOKUP(J89,'P1'!$B:$AP,31,FALSE),"")</f>
        <v/>
      </c>
      <c r="K91" s="419" t="str">
        <f>IFERROR(VLOOKUP(K89,'P1'!$B:$AP,31,FALSE),"")</f>
        <v/>
      </c>
      <c r="L91" s="419" t="str">
        <f>IFERROR(VLOOKUP(L89,'P1'!$B:$AP,31,FALSE),"")</f>
        <v/>
      </c>
      <c r="M91" s="419" t="str">
        <f>IFERROR(VLOOKUP(M89,'P1'!$B:$AP,31,FALSE),"")</f>
        <v/>
      </c>
      <c r="N91" s="419" t="str">
        <f>IFERROR(VLOOKUP(N89,'P1'!$B:$AP,31,FALSE),"")</f>
        <v/>
      </c>
      <c r="O91" s="419" t="str">
        <f>IFERROR(VLOOKUP(O89,'P1'!$B:$AP,31,FALSE),"")</f>
        <v/>
      </c>
      <c r="P91" s="419" t="str">
        <f>IFERROR(VLOOKUP(P89,'P1'!$B:$AP,31,FALSE),"")</f>
        <v/>
      </c>
      <c r="Q91" s="419" t="str">
        <f>IFERROR(VLOOKUP(Q89,'P1'!$B:$AP,31,FALSE),"")</f>
        <v/>
      </c>
      <c r="R91" s="419" t="str">
        <f>IFERROR(VLOOKUP(R89,'P1'!$B:$AP,31,FALSE),"")</f>
        <v/>
      </c>
      <c r="S91" s="419" t="str">
        <f>IFERROR(VLOOKUP(S89,'P1'!$B:$AP,31,FALSE),"")</f>
        <v/>
      </c>
      <c r="T91" s="419" t="str">
        <f>IFERROR(VLOOKUP(T89,'P1'!$B:$AP,31,FALSE),"")</f>
        <v/>
      </c>
      <c r="U91" s="419" t="str">
        <f>IFERROR(VLOOKUP(U89,'P1'!$B:$AP,31,FALSE),"")</f>
        <v/>
      </c>
      <c r="V91" s="419" t="str">
        <f>IFERROR(VLOOKUP(V89,'P1'!$B:$AP,31,FALSE),"")</f>
        <v/>
      </c>
      <c r="W91" s="419" t="str">
        <f>IFERROR(VLOOKUP(W89,'P1'!$B:$AP,31,FALSE),"")</f>
        <v/>
      </c>
      <c r="X91" s="419" t="str">
        <f>IFERROR(VLOOKUP(X89,'P1'!$B:$AP,31,FALSE),"")</f>
        <v/>
      </c>
      <c r="Y91" s="419" t="str">
        <f>IFERROR(VLOOKUP(Y89,'P1'!$B:$AP,31,FALSE),"")</f>
        <v/>
      </c>
      <c r="Z91" s="419" t="str">
        <f>IFERROR(VLOOKUP(Z89,'P1'!$B:$AP,31,FALSE),"")</f>
        <v/>
      </c>
      <c r="AA91" s="419" t="str">
        <f>IFERROR(VLOOKUP(AA89,'P1'!$B:$AP,31,FALSE),"")</f>
        <v/>
      </c>
      <c r="AB91" s="419" t="str">
        <f>IFERROR(VLOOKUP(AB89,'P1'!$B:$AP,31,FALSE),"")</f>
        <v/>
      </c>
      <c r="AC91" s="419" t="str">
        <f>IFERROR(VLOOKUP(AC89,'P1'!$B:$AP,31,FALSE),"")</f>
        <v/>
      </c>
      <c r="AD91" s="419" t="str">
        <f>IFERROR(VLOOKUP(AD89,'P1'!$B:$AP,31,FALSE),"")</f>
        <v/>
      </c>
      <c r="AE91" s="419" t="str">
        <f>IFERROR(VLOOKUP(AE89,'P1'!$B:$AP,31,FALSE),"")</f>
        <v/>
      </c>
      <c r="AF91" s="419" t="str">
        <f>IFERROR(VLOOKUP(AF89,'P1'!$B:$AP,31,FALSE),"")</f>
        <v/>
      </c>
      <c r="AG91" s="419" t="str">
        <f>IFERROR(VLOOKUP(AG89,'P1'!$B:$AP,31,FALSE),"")</f>
        <v/>
      </c>
      <c r="AH91" s="419" t="str">
        <f>IFERROR(VLOOKUP(AH89,'P1'!$B:$AP,31,FALSE),"")</f>
        <v/>
      </c>
      <c r="AI91" s="419" t="str">
        <f>IFERROR(VLOOKUP(AI89,'P1'!$B:$AP,31,FALSE),"")</f>
        <v/>
      </c>
      <c r="AJ91" s="419" t="str">
        <f>IFERROR(VLOOKUP(AJ89,'P1'!$B:$AP,31,FALSE),"")</f>
        <v/>
      </c>
      <c r="AK91" s="419" t="str">
        <f>IFERROR(VLOOKUP(AK89,'P1'!$B:$AP,31,FALSE),"")</f>
        <v/>
      </c>
      <c r="AL91" s="419" t="str">
        <f>IFERROR(VLOOKUP(AL89,'P1'!$B:$AP,31,FALSE),"")</f>
        <v/>
      </c>
      <c r="AM91" s="419" t="str">
        <f>IFERROR(VLOOKUP(AM89,'P1'!$B:$AP,31,FALSE),"")</f>
        <v/>
      </c>
      <c r="AN91" s="644"/>
      <c r="AO91" s="622"/>
      <c r="AP91" s="649"/>
      <c r="AQ91" s="650"/>
      <c r="AR91" s="622"/>
      <c r="AS91" s="622"/>
      <c r="AT91" s="623"/>
      <c r="AU91" s="420"/>
      <c r="AV91" s="420"/>
      <c r="AX91" s="420"/>
      <c r="AY91" s="420"/>
    </row>
    <row r="92" spans="1:51" s="393" customFormat="1" ht="12" customHeight="1">
      <c r="A92" s="624">
        <v>24</v>
      </c>
      <c r="B92" s="627"/>
      <c r="C92" s="630"/>
      <c r="D92" s="633" t="s">
        <v>463</v>
      </c>
      <c r="E92" s="410"/>
      <c r="F92" s="636"/>
      <c r="G92" s="637"/>
      <c r="H92" s="411" t="s">
        <v>464</v>
      </c>
      <c r="I92" s="412"/>
      <c r="J92" s="412"/>
      <c r="K92" s="412"/>
      <c r="L92" s="412"/>
      <c r="M92" s="412"/>
      <c r="N92" s="412"/>
      <c r="O92" s="412"/>
      <c r="P92" s="412"/>
      <c r="Q92" s="412"/>
      <c r="R92" s="412"/>
      <c r="S92" s="412"/>
      <c r="T92" s="412"/>
      <c r="U92" s="412"/>
      <c r="V92" s="412"/>
      <c r="W92" s="412"/>
      <c r="X92" s="412"/>
      <c r="Y92" s="412"/>
      <c r="Z92" s="412"/>
      <c r="AA92" s="412"/>
      <c r="AB92" s="412"/>
      <c r="AC92" s="412"/>
      <c r="AD92" s="412"/>
      <c r="AE92" s="412"/>
      <c r="AF92" s="412"/>
      <c r="AG92" s="412"/>
      <c r="AH92" s="412"/>
      <c r="AI92" s="412"/>
      <c r="AJ92" s="412"/>
      <c r="AK92" s="412"/>
      <c r="AL92" s="412"/>
      <c r="AM92" s="412"/>
      <c r="AN92" s="642">
        <f t="shared" ref="AN92" si="86">IF(LEFT($AN$1,6)="共同生活援助",SUM(I93:AM93),SUM(I93:AM94))</f>
        <v>0</v>
      </c>
      <c r="AO92" s="620">
        <f>IF($AN$3="４週",AN92/4,AN92/(DAY(EOMONTH($I$21,0))/7))</f>
        <v>0</v>
      </c>
      <c r="AP92" s="645"/>
      <c r="AQ92" s="646"/>
      <c r="AR92" s="620" t="str">
        <f t="shared" ref="AR92" si="87">IF($AN$3="４週",AU93,AV93)</f>
        <v/>
      </c>
      <c r="AS92" s="620"/>
      <c r="AT92" s="623"/>
      <c r="AU92" s="413" t="s">
        <v>465</v>
      </c>
      <c r="AV92" s="413" t="s">
        <v>466</v>
      </c>
      <c r="AX92" s="413" t="s">
        <v>467</v>
      </c>
      <c r="AY92" s="413" t="s">
        <v>468</v>
      </c>
    </row>
    <row r="93" spans="1:51" s="393" customFormat="1" ht="12" customHeight="1">
      <c r="A93" s="625"/>
      <c r="B93" s="628"/>
      <c r="C93" s="631"/>
      <c r="D93" s="634"/>
      <c r="E93" s="414"/>
      <c r="F93" s="638"/>
      <c r="G93" s="639"/>
      <c r="H93" s="415" t="s">
        <v>469</v>
      </c>
      <c r="I93" s="419" t="str">
        <f>IFERROR(VLOOKUP(I92,'P1'!$B:$AP,41,FALSE),"")</f>
        <v/>
      </c>
      <c r="J93" s="421" t="str">
        <f>IFERROR(VLOOKUP(J92,'P1'!$B:$AP,41,FALSE),"")</f>
        <v/>
      </c>
      <c r="K93" s="419" t="str">
        <f>IFERROR(VLOOKUP(K92,'P1'!$B:$AP,41,FALSE),"")</f>
        <v/>
      </c>
      <c r="L93" s="419" t="str">
        <f>IFERROR(VLOOKUP(L92,'P1'!$B:$AP,41,FALSE),"")</f>
        <v/>
      </c>
      <c r="M93" s="419" t="str">
        <f>IFERROR(VLOOKUP(M92,'P1'!$B:$AP,41,FALSE),"")</f>
        <v/>
      </c>
      <c r="N93" s="419" t="str">
        <f>IFERROR(VLOOKUP(N92,'P1'!$B:$AP,41,FALSE),"")</f>
        <v/>
      </c>
      <c r="O93" s="419" t="str">
        <f>IFERROR(VLOOKUP(O92,'P1'!$B:$AP,41,FALSE),"")</f>
        <v/>
      </c>
      <c r="P93" s="419" t="str">
        <f>IFERROR(VLOOKUP(P92,'P1'!$B:$AP,41,FALSE),"")</f>
        <v/>
      </c>
      <c r="Q93" s="419" t="str">
        <f>IFERROR(VLOOKUP(Q92,'P1'!$B:$AP,41,FALSE),"")</f>
        <v/>
      </c>
      <c r="R93" s="419" t="str">
        <f>IFERROR(VLOOKUP(R92,'P1'!$B:$AP,41,FALSE),"")</f>
        <v/>
      </c>
      <c r="S93" s="419" t="str">
        <f>IFERROR(VLOOKUP(S92,'P1'!$B:$AP,41,FALSE),"")</f>
        <v/>
      </c>
      <c r="T93" s="419" t="str">
        <f>IFERROR(VLOOKUP(T92,'P1'!$B:$AP,41,FALSE),"")</f>
        <v/>
      </c>
      <c r="U93" s="419" t="str">
        <f>IFERROR(VLOOKUP(U92,'P1'!$B:$AP,41,FALSE),"")</f>
        <v/>
      </c>
      <c r="V93" s="419" t="str">
        <f>IFERROR(VLOOKUP(V92,'P1'!$B:$AP,41,FALSE),"")</f>
        <v/>
      </c>
      <c r="W93" s="419" t="str">
        <f>IFERROR(VLOOKUP(W92,'P1'!$B:$AP,41,FALSE),"")</f>
        <v/>
      </c>
      <c r="X93" s="419" t="str">
        <f>IFERROR(VLOOKUP(X92,'P1'!$B:$AP,41,FALSE),"")</f>
        <v/>
      </c>
      <c r="Y93" s="419" t="str">
        <f>IFERROR(VLOOKUP(Y92,'P1'!$B:$AP,41,FALSE),"")</f>
        <v/>
      </c>
      <c r="Z93" s="419" t="str">
        <f>IFERROR(VLOOKUP(Z92,'P1'!$B:$AP,41,FALSE),"")</f>
        <v/>
      </c>
      <c r="AA93" s="419" t="str">
        <f>IFERROR(VLOOKUP(AA92,'P1'!$B:$AP,41,FALSE),"")</f>
        <v/>
      </c>
      <c r="AB93" s="419" t="str">
        <f>IFERROR(VLOOKUP(AB92,'P1'!$B:$AP,41,FALSE),"")</f>
        <v/>
      </c>
      <c r="AC93" s="419" t="str">
        <f>IFERROR(VLOOKUP(AC92,'P1'!$B:$AP,41,FALSE),"")</f>
        <v/>
      </c>
      <c r="AD93" s="419" t="str">
        <f>IFERROR(VLOOKUP(AD92,'P1'!$B:$AP,41,FALSE),"")</f>
        <v/>
      </c>
      <c r="AE93" s="419" t="str">
        <f>IFERROR(VLOOKUP(AE92,'P1'!$B:$AP,41,FALSE),"")</f>
        <v/>
      </c>
      <c r="AF93" s="419" t="str">
        <f>IFERROR(VLOOKUP(AF92,'P1'!$B:$AP,41,FALSE),"")</f>
        <v/>
      </c>
      <c r="AG93" s="419" t="str">
        <f>IFERROR(VLOOKUP(AG92,'P1'!$B:$AP,41,FALSE),"")</f>
        <v/>
      </c>
      <c r="AH93" s="419" t="str">
        <f>IFERROR(VLOOKUP(AH92,'P1'!$B:$AP,41,FALSE),"")</f>
        <v/>
      </c>
      <c r="AI93" s="419" t="str">
        <f>IFERROR(VLOOKUP(AI92,'P1'!$B:$AP,41,FALSE),"")</f>
        <v/>
      </c>
      <c r="AJ93" s="419" t="str">
        <f>IFERROR(VLOOKUP(AJ92,'P1'!$B:$AP,41,FALSE),"")</f>
        <v/>
      </c>
      <c r="AK93" s="419" t="str">
        <f>IFERROR(VLOOKUP(AK92,'P1'!$B:$AP,41,FALSE),"")</f>
        <v/>
      </c>
      <c r="AL93" s="419" t="str">
        <f>IFERROR(VLOOKUP(AL92,'P1'!$B:$AP,41,FALSE),"")</f>
        <v/>
      </c>
      <c r="AM93" s="419" t="str">
        <f>IFERROR(VLOOKUP(AM92,'P1'!$B:$AP,41,FALSE),"")</f>
        <v/>
      </c>
      <c r="AN93" s="643"/>
      <c r="AO93" s="621"/>
      <c r="AP93" s="647"/>
      <c r="AQ93" s="648"/>
      <c r="AR93" s="621"/>
      <c r="AS93" s="621"/>
      <c r="AT93" s="623"/>
      <c r="AU93" s="417" t="str">
        <f t="shared" ref="AU93" si="88">IFERROR(IF($D92="□",($AO92/$AK$6),($AO92/$AK$8)),"")</f>
        <v/>
      </c>
      <c r="AV93" s="417" t="str">
        <f t="shared" ref="AV93" si="89">IFERROR(IF($D92="□",($AN92/$AO$6),($AN92/$AO$8)),"")</f>
        <v/>
      </c>
      <c r="AX93" s="417" t="s">
        <v>623</v>
      </c>
      <c r="AY93" s="417" t="s">
        <v>623</v>
      </c>
    </row>
    <row r="94" spans="1:51" s="393" customFormat="1" ht="12" customHeight="1">
      <c r="A94" s="626"/>
      <c r="B94" s="629"/>
      <c r="C94" s="632"/>
      <c r="D94" s="635"/>
      <c r="E94" s="414"/>
      <c r="F94" s="640"/>
      <c r="G94" s="641"/>
      <c r="H94" s="418" t="s">
        <v>470</v>
      </c>
      <c r="I94" s="419" t="str">
        <f>IFERROR(VLOOKUP(I92,'P1'!$B:$AP,31,FALSE),"")</f>
        <v/>
      </c>
      <c r="J94" s="419" t="str">
        <f>IFERROR(VLOOKUP(J92,'P1'!$B:$AP,31,FALSE),"")</f>
        <v/>
      </c>
      <c r="K94" s="419" t="str">
        <f>IFERROR(VLOOKUP(K92,'P1'!$B:$AP,31,FALSE),"")</f>
        <v/>
      </c>
      <c r="L94" s="419" t="str">
        <f>IFERROR(VLOOKUP(L92,'P1'!$B:$AP,31,FALSE),"")</f>
        <v/>
      </c>
      <c r="M94" s="419" t="str">
        <f>IFERROR(VLOOKUP(M92,'P1'!$B:$AP,31,FALSE),"")</f>
        <v/>
      </c>
      <c r="N94" s="419" t="str">
        <f>IFERROR(VLOOKUP(N92,'P1'!$B:$AP,31,FALSE),"")</f>
        <v/>
      </c>
      <c r="O94" s="419" t="str">
        <f>IFERROR(VLOOKUP(O92,'P1'!$B:$AP,31,FALSE),"")</f>
        <v/>
      </c>
      <c r="P94" s="419" t="str">
        <f>IFERROR(VLOOKUP(P92,'P1'!$B:$AP,31,FALSE),"")</f>
        <v/>
      </c>
      <c r="Q94" s="419" t="str">
        <f>IFERROR(VLOOKUP(Q92,'P1'!$B:$AP,31,FALSE),"")</f>
        <v/>
      </c>
      <c r="R94" s="419" t="str">
        <f>IFERROR(VLOOKUP(R92,'P1'!$B:$AP,31,FALSE),"")</f>
        <v/>
      </c>
      <c r="S94" s="419" t="str">
        <f>IFERROR(VLOOKUP(S92,'P1'!$B:$AP,31,FALSE),"")</f>
        <v/>
      </c>
      <c r="T94" s="419" t="str">
        <f>IFERROR(VLOOKUP(T92,'P1'!$B:$AP,31,FALSE),"")</f>
        <v/>
      </c>
      <c r="U94" s="419" t="str">
        <f>IFERROR(VLOOKUP(U92,'P1'!$B:$AP,31,FALSE),"")</f>
        <v/>
      </c>
      <c r="V94" s="419" t="str">
        <f>IFERROR(VLOOKUP(V92,'P1'!$B:$AP,31,FALSE),"")</f>
        <v/>
      </c>
      <c r="W94" s="419" t="str">
        <f>IFERROR(VLOOKUP(W92,'P1'!$B:$AP,31,FALSE),"")</f>
        <v/>
      </c>
      <c r="X94" s="419" t="str">
        <f>IFERROR(VLOOKUP(X92,'P1'!$B:$AP,31,FALSE),"")</f>
        <v/>
      </c>
      <c r="Y94" s="419" t="str">
        <f>IFERROR(VLOOKUP(Y92,'P1'!$B:$AP,31,FALSE),"")</f>
        <v/>
      </c>
      <c r="Z94" s="419" t="str">
        <f>IFERROR(VLOOKUP(Z92,'P1'!$B:$AP,31,FALSE),"")</f>
        <v/>
      </c>
      <c r="AA94" s="419" t="str">
        <f>IFERROR(VLOOKUP(AA92,'P1'!$B:$AP,31,FALSE),"")</f>
        <v/>
      </c>
      <c r="AB94" s="419" t="str">
        <f>IFERROR(VLOOKUP(AB92,'P1'!$B:$AP,31,FALSE),"")</f>
        <v/>
      </c>
      <c r="AC94" s="419" t="str">
        <f>IFERROR(VLOOKUP(AC92,'P1'!$B:$AP,31,FALSE),"")</f>
        <v/>
      </c>
      <c r="AD94" s="419" t="str">
        <f>IFERROR(VLOOKUP(AD92,'P1'!$B:$AP,31,FALSE),"")</f>
        <v/>
      </c>
      <c r="AE94" s="419" t="str">
        <f>IFERROR(VLOOKUP(AE92,'P1'!$B:$AP,31,FALSE),"")</f>
        <v/>
      </c>
      <c r="AF94" s="419" t="str">
        <f>IFERROR(VLOOKUP(AF92,'P1'!$B:$AP,31,FALSE),"")</f>
        <v/>
      </c>
      <c r="AG94" s="419" t="str">
        <f>IFERROR(VLOOKUP(AG92,'P1'!$B:$AP,31,FALSE),"")</f>
        <v/>
      </c>
      <c r="AH94" s="419" t="str">
        <f>IFERROR(VLOOKUP(AH92,'P1'!$B:$AP,31,FALSE),"")</f>
        <v/>
      </c>
      <c r="AI94" s="419" t="str">
        <f>IFERROR(VLOOKUP(AI92,'P1'!$B:$AP,31,FALSE),"")</f>
        <v/>
      </c>
      <c r="AJ94" s="419" t="str">
        <f>IFERROR(VLOOKUP(AJ92,'P1'!$B:$AP,31,FALSE),"")</f>
        <v/>
      </c>
      <c r="AK94" s="419" t="str">
        <f>IFERROR(VLOOKUP(AK92,'P1'!$B:$AP,31,FALSE),"")</f>
        <v/>
      </c>
      <c r="AL94" s="419" t="str">
        <f>IFERROR(VLOOKUP(AL92,'P1'!$B:$AP,31,FALSE),"")</f>
        <v/>
      </c>
      <c r="AM94" s="419" t="str">
        <f>IFERROR(VLOOKUP(AM92,'P1'!$B:$AP,31,FALSE),"")</f>
        <v/>
      </c>
      <c r="AN94" s="644"/>
      <c r="AO94" s="622"/>
      <c r="AP94" s="649"/>
      <c r="AQ94" s="650"/>
      <c r="AR94" s="622"/>
      <c r="AS94" s="622"/>
      <c r="AT94" s="623"/>
      <c r="AU94" s="420"/>
      <c r="AV94" s="420"/>
      <c r="AX94" s="420"/>
      <c r="AY94" s="420"/>
    </row>
    <row r="95" spans="1:51" s="393" customFormat="1" ht="12" customHeight="1">
      <c r="A95" s="624">
        <v>25</v>
      </c>
      <c r="B95" s="627"/>
      <c r="C95" s="630"/>
      <c r="D95" s="633" t="s">
        <v>463</v>
      </c>
      <c r="E95" s="410"/>
      <c r="F95" s="636"/>
      <c r="G95" s="637"/>
      <c r="H95" s="411" t="s">
        <v>464</v>
      </c>
      <c r="I95" s="412"/>
      <c r="J95" s="412"/>
      <c r="K95" s="412"/>
      <c r="L95" s="412"/>
      <c r="M95" s="412"/>
      <c r="N95" s="412"/>
      <c r="O95" s="412"/>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642">
        <f t="shared" ref="AN95" si="90">IF(LEFT($AN$1,6)="共同生活援助",SUM(I96:AM96),SUM(I96:AM97))</f>
        <v>0</v>
      </c>
      <c r="AO95" s="620">
        <f>IF($AN$3="４週",AN95/4,AN95/(DAY(EOMONTH($I$21,0))/7))</f>
        <v>0</v>
      </c>
      <c r="AP95" s="645"/>
      <c r="AQ95" s="646"/>
      <c r="AR95" s="620" t="str">
        <f t="shared" ref="AR95" si="91">IF($AN$3="４週",AU96,AV96)</f>
        <v/>
      </c>
      <c r="AS95" s="620"/>
      <c r="AT95" s="623"/>
      <c r="AU95" s="413" t="s">
        <v>465</v>
      </c>
      <c r="AV95" s="413" t="s">
        <v>466</v>
      </c>
      <c r="AX95" s="413" t="s">
        <v>467</v>
      </c>
      <c r="AY95" s="413" t="s">
        <v>468</v>
      </c>
    </row>
    <row r="96" spans="1:51" s="393" customFormat="1" ht="12" customHeight="1">
      <c r="A96" s="625"/>
      <c r="B96" s="628"/>
      <c r="C96" s="631"/>
      <c r="D96" s="634"/>
      <c r="E96" s="414"/>
      <c r="F96" s="638"/>
      <c r="G96" s="639"/>
      <c r="H96" s="415" t="s">
        <v>469</v>
      </c>
      <c r="I96" s="419" t="str">
        <f>IFERROR(VLOOKUP(I95,'P1'!$B:$AP,41,FALSE),"")</f>
        <v/>
      </c>
      <c r="J96" s="419" t="str">
        <f>IFERROR(VLOOKUP(J95,'P1'!$B:$AP,41,FALSE),"")</f>
        <v/>
      </c>
      <c r="K96" s="419" t="str">
        <f>IFERROR(VLOOKUP(K95,'P1'!$B:$AP,41,FALSE),"")</f>
        <v/>
      </c>
      <c r="L96" s="419" t="str">
        <f>IFERROR(VLOOKUP(L95,'P1'!$B:$AP,41,FALSE),"")</f>
        <v/>
      </c>
      <c r="M96" s="419" t="str">
        <f>IFERROR(VLOOKUP(M95,'P1'!$B:$AP,41,FALSE),"")</f>
        <v/>
      </c>
      <c r="N96" s="419" t="str">
        <f>IFERROR(VLOOKUP(N95,'P1'!$B:$AP,41,FALSE),"")</f>
        <v/>
      </c>
      <c r="O96" s="419" t="str">
        <f>IFERROR(VLOOKUP(O95,'P1'!$B:$AP,41,FALSE),"")</f>
        <v/>
      </c>
      <c r="P96" s="419" t="str">
        <f>IFERROR(VLOOKUP(P95,'P1'!$B:$AP,41,FALSE),"")</f>
        <v/>
      </c>
      <c r="Q96" s="419" t="str">
        <f>IFERROR(VLOOKUP(Q95,'P1'!$B:$AP,41,FALSE),"")</f>
        <v/>
      </c>
      <c r="R96" s="419" t="str">
        <f>IFERROR(VLOOKUP(R95,'P1'!$B:$AP,41,FALSE),"")</f>
        <v/>
      </c>
      <c r="S96" s="419" t="str">
        <f>IFERROR(VLOOKUP(S95,'P1'!$B:$AP,41,FALSE),"")</f>
        <v/>
      </c>
      <c r="T96" s="419" t="str">
        <f>IFERROR(VLOOKUP(T95,'P1'!$B:$AP,41,FALSE),"")</f>
        <v/>
      </c>
      <c r="U96" s="419" t="str">
        <f>IFERROR(VLOOKUP(U95,'P1'!$B:$AP,41,FALSE),"")</f>
        <v/>
      </c>
      <c r="V96" s="419" t="str">
        <f>IFERROR(VLOOKUP(V95,'P1'!$B:$AP,41,FALSE),"")</f>
        <v/>
      </c>
      <c r="W96" s="419" t="str">
        <f>IFERROR(VLOOKUP(W95,'P1'!$B:$AP,41,FALSE),"")</f>
        <v/>
      </c>
      <c r="X96" s="419" t="str">
        <f>IFERROR(VLOOKUP(X95,'P1'!$B:$AP,41,FALSE),"")</f>
        <v/>
      </c>
      <c r="Y96" s="419" t="str">
        <f>IFERROR(VLOOKUP(Y95,'P1'!$B:$AP,41,FALSE),"")</f>
        <v/>
      </c>
      <c r="Z96" s="419" t="str">
        <f>IFERROR(VLOOKUP(Z95,'P1'!$B:$AP,41,FALSE),"")</f>
        <v/>
      </c>
      <c r="AA96" s="419" t="str">
        <f>IFERROR(VLOOKUP(AA95,'P1'!$B:$AP,41,FALSE),"")</f>
        <v/>
      </c>
      <c r="AB96" s="419" t="str">
        <f>IFERROR(VLOOKUP(AB95,'P1'!$B:$AP,41,FALSE),"")</f>
        <v/>
      </c>
      <c r="AC96" s="419" t="str">
        <f>IFERROR(VLOOKUP(AC95,'P1'!$B:$AP,41,FALSE),"")</f>
        <v/>
      </c>
      <c r="AD96" s="419" t="str">
        <f>IFERROR(VLOOKUP(AD95,'P1'!$B:$AP,41,FALSE),"")</f>
        <v/>
      </c>
      <c r="AE96" s="419" t="str">
        <f>IFERROR(VLOOKUP(AE95,'P1'!$B:$AP,41,FALSE),"")</f>
        <v/>
      </c>
      <c r="AF96" s="419" t="str">
        <f>IFERROR(VLOOKUP(AF95,'P1'!$B:$AP,41,FALSE),"")</f>
        <v/>
      </c>
      <c r="AG96" s="419" t="str">
        <f>IFERROR(VLOOKUP(AG95,'P1'!$B:$AP,41,FALSE),"")</f>
        <v/>
      </c>
      <c r="AH96" s="419" t="str">
        <f>IFERROR(VLOOKUP(AH95,'P1'!$B:$AP,41,FALSE),"")</f>
        <v/>
      </c>
      <c r="AI96" s="419" t="str">
        <f>IFERROR(VLOOKUP(AI95,'P1'!$B:$AP,41,FALSE),"")</f>
        <v/>
      </c>
      <c r="AJ96" s="419" t="str">
        <f>IFERROR(VLOOKUP(AJ95,'P1'!$B:$AP,41,FALSE),"")</f>
        <v/>
      </c>
      <c r="AK96" s="419" t="str">
        <f>IFERROR(VLOOKUP(AK95,'P1'!$B:$AP,41,FALSE),"")</f>
        <v/>
      </c>
      <c r="AL96" s="419" t="str">
        <f>IFERROR(VLOOKUP(AL95,'P1'!$B:$AP,41,FALSE),"")</f>
        <v/>
      </c>
      <c r="AM96" s="419" t="str">
        <f>IFERROR(VLOOKUP(AM95,'P1'!$B:$AP,41,FALSE),"")</f>
        <v/>
      </c>
      <c r="AN96" s="643"/>
      <c r="AO96" s="621"/>
      <c r="AP96" s="647"/>
      <c r="AQ96" s="648"/>
      <c r="AR96" s="621"/>
      <c r="AS96" s="621"/>
      <c r="AT96" s="623"/>
      <c r="AU96" s="417" t="str">
        <f t="shared" ref="AU96" si="92">IFERROR(IF($D95="□",($AO95/$AK$6),($AO95/$AK$8)),"")</f>
        <v/>
      </c>
      <c r="AV96" s="417" t="str">
        <f t="shared" ref="AV96" si="93">IFERROR(IF($D95="□",($AN95/$AO$6),($AN95/$AO$8)),"")</f>
        <v/>
      </c>
      <c r="AX96" s="417" t="s">
        <v>623</v>
      </c>
      <c r="AY96" s="417" t="s">
        <v>623</v>
      </c>
    </row>
    <row r="97" spans="1:51" s="393" customFormat="1" ht="12" customHeight="1">
      <c r="A97" s="626"/>
      <c r="B97" s="629"/>
      <c r="C97" s="632"/>
      <c r="D97" s="635"/>
      <c r="E97" s="414"/>
      <c r="F97" s="640"/>
      <c r="G97" s="641"/>
      <c r="H97" s="418" t="s">
        <v>470</v>
      </c>
      <c r="I97" s="419" t="str">
        <f>IFERROR(VLOOKUP(I95,'P1'!$B:$AP,31,FALSE),"")</f>
        <v/>
      </c>
      <c r="J97" s="419" t="str">
        <f>IFERROR(VLOOKUP(J95,'P1'!$B:$AP,31,FALSE),"")</f>
        <v/>
      </c>
      <c r="K97" s="419" t="str">
        <f>IFERROR(VLOOKUP(K95,'P1'!$B:$AP,31,FALSE),"")</f>
        <v/>
      </c>
      <c r="L97" s="419" t="str">
        <f>IFERROR(VLOOKUP(L95,'P1'!$B:$AP,31,FALSE),"")</f>
        <v/>
      </c>
      <c r="M97" s="419" t="str">
        <f>IFERROR(VLOOKUP(M95,'P1'!$B:$AP,31,FALSE),"")</f>
        <v/>
      </c>
      <c r="N97" s="419" t="str">
        <f>IFERROR(VLOOKUP(N95,'P1'!$B:$AP,31,FALSE),"")</f>
        <v/>
      </c>
      <c r="O97" s="419" t="str">
        <f>IFERROR(VLOOKUP(O95,'P1'!$B:$AP,31,FALSE),"")</f>
        <v/>
      </c>
      <c r="P97" s="419" t="str">
        <f>IFERROR(VLOOKUP(P95,'P1'!$B:$AP,31,FALSE),"")</f>
        <v/>
      </c>
      <c r="Q97" s="419" t="str">
        <f>IFERROR(VLOOKUP(Q95,'P1'!$B:$AP,31,FALSE),"")</f>
        <v/>
      </c>
      <c r="R97" s="419" t="str">
        <f>IFERROR(VLOOKUP(R95,'P1'!$B:$AP,31,FALSE),"")</f>
        <v/>
      </c>
      <c r="S97" s="419" t="str">
        <f>IFERROR(VLOOKUP(S95,'P1'!$B:$AP,31,FALSE),"")</f>
        <v/>
      </c>
      <c r="T97" s="419" t="str">
        <f>IFERROR(VLOOKUP(T95,'P1'!$B:$AP,31,FALSE),"")</f>
        <v/>
      </c>
      <c r="U97" s="419" t="str">
        <f>IFERROR(VLOOKUP(U95,'P1'!$B:$AP,31,FALSE),"")</f>
        <v/>
      </c>
      <c r="V97" s="419" t="str">
        <f>IFERROR(VLOOKUP(V95,'P1'!$B:$AP,31,FALSE),"")</f>
        <v/>
      </c>
      <c r="W97" s="419" t="str">
        <f>IFERROR(VLOOKUP(W95,'P1'!$B:$AP,31,FALSE),"")</f>
        <v/>
      </c>
      <c r="X97" s="419" t="str">
        <f>IFERROR(VLOOKUP(X95,'P1'!$B:$AP,31,FALSE),"")</f>
        <v/>
      </c>
      <c r="Y97" s="419" t="str">
        <f>IFERROR(VLOOKUP(Y95,'P1'!$B:$AP,31,FALSE),"")</f>
        <v/>
      </c>
      <c r="Z97" s="419" t="str">
        <f>IFERROR(VLOOKUP(Z95,'P1'!$B:$AP,31,FALSE),"")</f>
        <v/>
      </c>
      <c r="AA97" s="419" t="str">
        <f>IFERROR(VLOOKUP(AA95,'P1'!$B:$AP,31,FALSE),"")</f>
        <v/>
      </c>
      <c r="AB97" s="419" t="str">
        <f>IFERROR(VLOOKUP(AB95,'P1'!$B:$AP,31,FALSE),"")</f>
        <v/>
      </c>
      <c r="AC97" s="419" t="str">
        <f>IFERROR(VLOOKUP(AC95,'P1'!$B:$AP,31,FALSE),"")</f>
        <v/>
      </c>
      <c r="AD97" s="419" t="str">
        <f>IFERROR(VLOOKUP(AD95,'P1'!$B:$AP,31,FALSE),"")</f>
        <v/>
      </c>
      <c r="AE97" s="419" t="str">
        <f>IFERROR(VLOOKUP(AE95,'P1'!$B:$AP,31,FALSE),"")</f>
        <v/>
      </c>
      <c r="AF97" s="419" t="str">
        <f>IFERROR(VLOOKUP(AF95,'P1'!$B:$AP,31,FALSE),"")</f>
        <v/>
      </c>
      <c r="AG97" s="419" t="str">
        <f>IFERROR(VLOOKUP(AG95,'P1'!$B:$AP,31,FALSE),"")</f>
        <v/>
      </c>
      <c r="AH97" s="419" t="str">
        <f>IFERROR(VLOOKUP(AH95,'P1'!$B:$AP,31,FALSE),"")</f>
        <v/>
      </c>
      <c r="AI97" s="419" t="str">
        <f>IFERROR(VLOOKUP(AI95,'P1'!$B:$AP,31,FALSE),"")</f>
        <v/>
      </c>
      <c r="AJ97" s="419" t="str">
        <f>IFERROR(VLOOKUP(AJ95,'P1'!$B:$AP,31,FALSE),"")</f>
        <v/>
      </c>
      <c r="AK97" s="419" t="str">
        <f>IFERROR(VLOOKUP(AK95,'P1'!$B:$AP,31,FALSE),"")</f>
        <v/>
      </c>
      <c r="AL97" s="419" t="str">
        <f>IFERROR(VLOOKUP(AL95,'P1'!$B:$AP,31,FALSE),"")</f>
        <v/>
      </c>
      <c r="AM97" s="419" t="str">
        <f>IFERROR(VLOOKUP(AM95,'P1'!$B:$AP,31,FALSE),"")</f>
        <v/>
      </c>
      <c r="AN97" s="644"/>
      <c r="AO97" s="622"/>
      <c r="AP97" s="649"/>
      <c r="AQ97" s="650"/>
      <c r="AR97" s="622"/>
      <c r="AS97" s="622"/>
      <c r="AT97" s="623"/>
      <c r="AU97" s="420"/>
      <c r="AV97" s="420"/>
      <c r="AX97" s="420"/>
      <c r="AY97" s="420"/>
    </row>
    <row r="98" spans="1:51" s="393" customFormat="1" ht="12" customHeight="1">
      <c r="A98" s="624">
        <v>26</v>
      </c>
      <c r="B98" s="627"/>
      <c r="C98" s="630"/>
      <c r="D98" s="633" t="s">
        <v>463</v>
      </c>
      <c r="E98" s="410"/>
      <c r="F98" s="636"/>
      <c r="G98" s="637"/>
      <c r="H98" s="411" t="s">
        <v>464</v>
      </c>
      <c r="I98" s="412"/>
      <c r="J98" s="412"/>
      <c r="K98" s="412"/>
      <c r="L98" s="412"/>
      <c r="M98" s="412"/>
      <c r="N98" s="412"/>
      <c r="O98" s="412"/>
      <c r="P98" s="412"/>
      <c r="Q98" s="412"/>
      <c r="R98" s="412"/>
      <c r="S98" s="412"/>
      <c r="T98" s="412"/>
      <c r="U98" s="412"/>
      <c r="V98" s="412"/>
      <c r="W98" s="412"/>
      <c r="X98" s="412"/>
      <c r="Y98" s="412"/>
      <c r="Z98" s="412"/>
      <c r="AA98" s="412"/>
      <c r="AB98" s="412"/>
      <c r="AC98" s="412"/>
      <c r="AD98" s="412"/>
      <c r="AE98" s="412"/>
      <c r="AF98" s="412"/>
      <c r="AG98" s="412"/>
      <c r="AH98" s="412"/>
      <c r="AI98" s="412"/>
      <c r="AJ98" s="412"/>
      <c r="AK98" s="412"/>
      <c r="AL98" s="412"/>
      <c r="AM98" s="412"/>
      <c r="AN98" s="642">
        <f t="shared" ref="AN98" si="94">IF(LEFT($AN$1,6)="共同生活援助",SUM(I99:AM99),SUM(I99:AM100))</f>
        <v>0</v>
      </c>
      <c r="AO98" s="620">
        <f>IF($AN$3="４週",AN98/4,AN98/(DAY(EOMONTH($I$21,0))/7))</f>
        <v>0</v>
      </c>
      <c r="AP98" s="645"/>
      <c r="AQ98" s="646"/>
      <c r="AR98" s="620" t="str">
        <f t="shared" ref="AR98" si="95">IF($AN$3="４週",AU99,AV99)</f>
        <v/>
      </c>
      <c r="AS98" s="620"/>
      <c r="AT98" s="623"/>
      <c r="AU98" s="413" t="s">
        <v>465</v>
      </c>
      <c r="AV98" s="413" t="s">
        <v>466</v>
      </c>
      <c r="AX98" s="413" t="s">
        <v>467</v>
      </c>
      <c r="AY98" s="413" t="s">
        <v>468</v>
      </c>
    </row>
    <row r="99" spans="1:51" s="393" customFormat="1" ht="12" customHeight="1">
      <c r="A99" s="625"/>
      <c r="B99" s="628"/>
      <c r="C99" s="631"/>
      <c r="D99" s="634"/>
      <c r="E99" s="414"/>
      <c r="F99" s="638"/>
      <c r="G99" s="639"/>
      <c r="H99" s="415" t="s">
        <v>469</v>
      </c>
      <c r="I99" s="419" t="str">
        <f>IFERROR(VLOOKUP(I98,'P1'!$B:$AP,41,FALSE),"")</f>
        <v/>
      </c>
      <c r="J99" s="419" t="str">
        <f>IFERROR(VLOOKUP(J98,'P1'!$B:$AP,41,FALSE),"")</f>
        <v/>
      </c>
      <c r="K99" s="419" t="str">
        <f>IFERROR(VLOOKUP(K98,'P1'!$B:$AP,41,FALSE),"")</f>
        <v/>
      </c>
      <c r="L99" s="419" t="str">
        <f>IFERROR(VLOOKUP(L98,'P1'!$B:$AP,41,FALSE),"")</f>
        <v/>
      </c>
      <c r="M99" s="419" t="str">
        <f>IFERROR(VLOOKUP(M98,'P1'!$B:$AP,41,FALSE),"")</f>
        <v/>
      </c>
      <c r="N99" s="419" t="str">
        <f>IFERROR(VLOOKUP(N98,'P1'!$B:$AP,41,FALSE),"")</f>
        <v/>
      </c>
      <c r="O99" s="419" t="str">
        <f>IFERROR(VLOOKUP(O98,'P1'!$B:$AP,41,FALSE),"")</f>
        <v/>
      </c>
      <c r="P99" s="419" t="str">
        <f>IFERROR(VLOOKUP(P98,'P1'!$B:$AP,41,FALSE),"")</f>
        <v/>
      </c>
      <c r="Q99" s="419" t="str">
        <f>IFERROR(VLOOKUP(Q98,'P1'!$B:$AP,41,FALSE),"")</f>
        <v/>
      </c>
      <c r="R99" s="419" t="str">
        <f>IFERROR(VLOOKUP(R98,'P1'!$B:$AP,41,FALSE),"")</f>
        <v/>
      </c>
      <c r="S99" s="419" t="str">
        <f>IFERROR(VLOOKUP(S98,'P1'!$B:$AP,41,FALSE),"")</f>
        <v/>
      </c>
      <c r="T99" s="419" t="str">
        <f>IFERROR(VLOOKUP(T98,'P1'!$B:$AP,41,FALSE),"")</f>
        <v/>
      </c>
      <c r="U99" s="419" t="str">
        <f>IFERROR(VLOOKUP(U98,'P1'!$B:$AP,41,FALSE),"")</f>
        <v/>
      </c>
      <c r="V99" s="419" t="str">
        <f>IFERROR(VLOOKUP(V98,'P1'!$B:$AP,41,FALSE),"")</f>
        <v/>
      </c>
      <c r="W99" s="419" t="str">
        <f>IFERROR(VLOOKUP(W98,'P1'!$B:$AP,41,FALSE),"")</f>
        <v/>
      </c>
      <c r="X99" s="419" t="str">
        <f>IFERROR(VLOOKUP(X98,'P1'!$B:$AP,41,FALSE),"")</f>
        <v/>
      </c>
      <c r="Y99" s="419" t="str">
        <f>IFERROR(VLOOKUP(Y98,'P1'!$B:$AP,41,FALSE),"")</f>
        <v/>
      </c>
      <c r="Z99" s="419" t="str">
        <f>IFERROR(VLOOKUP(Z98,'P1'!$B:$AP,41,FALSE),"")</f>
        <v/>
      </c>
      <c r="AA99" s="419" t="str">
        <f>IFERROR(VLOOKUP(AA98,'P1'!$B:$AP,41,FALSE),"")</f>
        <v/>
      </c>
      <c r="AB99" s="419" t="str">
        <f>IFERROR(VLOOKUP(AB98,'P1'!$B:$AP,41,FALSE),"")</f>
        <v/>
      </c>
      <c r="AC99" s="419" t="str">
        <f>IFERROR(VLOOKUP(AC98,'P1'!$B:$AP,41,FALSE),"")</f>
        <v/>
      </c>
      <c r="AD99" s="419" t="str">
        <f>IFERROR(VLOOKUP(AD98,'P1'!$B:$AP,41,FALSE),"")</f>
        <v/>
      </c>
      <c r="AE99" s="419" t="str">
        <f>IFERROR(VLOOKUP(AE98,'P1'!$B:$AP,41,FALSE),"")</f>
        <v/>
      </c>
      <c r="AF99" s="419" t="str">
        <f>IFERROR(VLOOKUP(AF98,'P1'!$B:$AP,41,FALSE),"")</f>
        <v/>
      </c>
      <c r="AG99" s="419" t="str">
        <f>IFERROR(VLOOKUP(AG98,'P1'!$B:$AP,41,FALSE),"")</f>
        <v/>
      </c>
      <c r="AH99" s="419" t="str">
        <f>IFERROR(VLOOKUP(AH98,'P1'!$B:$AP,41,FALSE),"")</f>
        <v/>
      </c>
      <c r="AI99" s="419" t="str">
        <f>IFERROR(VLOOKUP(AI98,'P1'!$B:$AP,41,FALSE),"")</f>
        <v/>
      </c>
      <c r="AJ99" s="419" t="str">
        <f>IFERROR(VLOOKUP(AJ98,'P1'!$B:$AP,41,FALSE),"")</f>
        <v/>
      </c>
      <c r="AK99" s="419" t="str">
        <f>IFERROR(VLOOKUP(AK98,'P1'!$B:$AP,41,FALSE),"")</f>
        <v/>
      </c>
      <c r="AL99" s="419" t="str">
        <f>IFERROR(VLOOKUP(AL98,'P1'!$B:$AP,41,FALSE),"")</f>
        <v/>
      </c>
      <c r="AM99" s="419" t="str">
        <f>IFERROR(VLOOKUP(AM98,'P1'!$B:$AP,41,FALSE),"")</f>
        <v/>
      </c>
      <c r="AN99" s="643"/>
      <c r="AO99" s="621"/>
      <c r="AP99" s="647"/>
      <c r="AQ99" s="648"/>
      <c r="AR99" s="621"/>
      <c r="AS99" s="621"/>
      <c r="AT99" s="623"/>
      <c r="AU99" s="417" t="str">
        <f t="shared" ref="AU99" si="96">IFERROR(IF($D98="□",($AO98/$AK$6),($AO98/$AK$8)),"")</f>
        <v/>
      </c>
      <c r="AV99" s="417" t="str">
        <f t="shared" ref="AV99" si="97">IFERROR(IF($D98="□",($AN98/$AO$6),($AN98/$AO$8)),"")</f>
        <v/>
      </c>
      <c r="AX99" s="417" t="s">
        <v>623</v>
      </c>
      <c r="AY99" s="417" t="s">
        <v>623</v>
      </c>
    </row>
    <row r="100" spans="1:51" s="393" customFormat="1" ht="12" customHeight="1">
      <c r="A100" s="626"/>
      <c r="B100" s="629"/>
      <c r="C100" s="632"/>
      <c r="D100" s="635"/>
      <c r="E100" s="414"/>
      <c r="F100" s="640"/>
      <c r="G100" s="641"/>
      <c r="H100" s="418" t="s">
        <v>470</v>
      </c>
      <c r="I100" s="419" t="str">
        <f>IFERROR(VLOOKUP(I98,'P1'!$B:$AP,31,FALSE),"")</f>
        <v/>
      </c>
      <c r="J100" s="419" t="str">
        <f>IFERROR(VLOOKUP(J98,'P1'!$B:$AP,31,FALSE),"")</f>
        <v/>
      </c>
      <c r="K100" s="419" t="str">
        <f>IFERROR(VLOOKUP(K98,'P1'!$B:$AP,31,FALSE),"")</f>
        <v/>
      </c>
      <c r="L100" s="419" t="str">
        <f>IFERROR(VLOOKUP(L98,'P1'!$B:$AP,31,FALSE),"")</f>
        <v/>
      </c>
      <c r="M100" s="419" t="str">
        <f>IFERROR(VLOOKUP(M98,'P1'!$B:$AP,31,FALSE),"")</f>
        <v/>
      </c>
      <c r="N100" s="419" t="str">
        <f>IFERROR(VLOOKUP(N98,'P1'!$B:$AP,31,FALSE),"")</f>
        <v/>
      </c>
      <c r="O100" s="419" t="str">
        <f>IFERROR(VLOOKUP(O98,'P1'!$B:$AP,31,FALSE),"")</f>
        <v/>
      </c>
      <c r="P100" s="419" t="str">
        <f>IFERROR(VLOOKUP(P98,'P1'!$B:$AP,31,FALSE),"")</f>
        <v/>
      </c>
      <c r="Q100" s="419" t="str">
        <f>IFERROR(VLOOKUP(Q98,'P1'!$B:$AP,31,FALSE),"")</f>
        <v/>
      </c>
      <c r="R100" s="419" t="str">
        <f>IFERROR(VLOOKUP(R98,'P1'!$B:$AP,31,FALSE),"")</f>
        <v/>
      </c>
      <c r="S100" s="419" t="str">
        <f>IFERROR(VLOOKUP(S98,'P1'!$B:$AP,31,FALSE),"")</f>
        <v/>
      </c>
      <c r="T100" s="419" t="str">
        <f>IFERROR(VLOOKUP(T98,'P1'!$B:$AP,31,FALSE),"")</f>
        <v/>
      </c>
      <c r="U100" s="419" t="str">
        <f>IFERROR(VLOOKUP(U98,'P1'!$B:$AP,31,FALSE),"")</f>
        <v/>
      </c>
      <c r="V100" s="419" t="str">
        <f>IFERROR(VLOOKUP(V98,'P1'!$B:$AP,31,FALSE),"")</f>
        <v/>
      </c>
      <c r="W100" s="419" t="str">
        <f>IFERROR(VLOOKUP(W98,'P1'!$B:$AP,31,FALSE),"")</f>
        <v/>
      </c>
      <c r="X100" s="419" t="str">
        <f>IFERROR(VLOOKUP(X98,'P1'!$B:$AP,31,FALSE),"")</f>
        <v/>
      </c>
      <c r="Y100" s="419" t="str">
        <f>IFERROR(VLOOKUP(Y98,'P1'!$B:$AP,31,FALSE),"")</f>
        <v/>
      </c>
      <c r="Z100" s="419" t="str">
        <f>IFERROR(VLOOKUP(Z98,'P1'!$B:$AP,31,FALSE),"")</f>
        <v/>
      </c>
      <c r="AA100" s="419" t="str">
        <f>IFERROR(VLOOKUP(AA98,'P1'!$B:$AP,31,FALSE),"")</f>
        <v/>
      </c>
      <c r="AB100" s="419" t="str">
        <f>IFERROR(VLOOKUP(AB98,'P1'!$B:$AP,31,FALSE),"")</f>
        <v/>
      </c>
      <c r="AC100" s="419" t="str">
        <f>IFERROR(VLOOKUP(AC98,'P1'!$B:$AP,31,FALSE),"")</f>
        <v/>
      </c>
      <c r="AD100" s="419" t="str">
        <f>IFERROR(VLOOKUP(AD98,'P1'!$B:$AP,31,FALSE),"")</f>
        <v/>
      </c>
      <c r="AE100" s="419" t="str">
        <f>IFERROR(VLOOKUP(AE98,'P1'!$B:$AP,31,FALSE),"")</f>
        <v/>
      </c>
      <c r="AF100" s="419" t="str">
        <f>IFERROR(VLOOKUP(AF98,'P1'!$B:$AP,31,FALSE),"")</f>
        <v/>
      </c>
      <c r="AG100" s="419" t="str">
        <f>IFERROR(VLOOKUP(AG98,'P1'!$B:$AP,31,FALSE),"")</f>
        <v/>
      </c>
      <c r="AH100" s="419" t="str">
        <f>IFERROR(VLOOKUP(AH98,'P1'!$B:$AP,31,FALSE),"")</f>
        <v/>
      </c>
      <c r="AI100" s="419" t="str">
        <f>IFERROR(VLOOKUP(AI98,'P1'!$B:$AP,31,FALSE),"")</f>
        <v/>
      </c>
      <c r="AJ100" s="419" t="str">
        <f>IFERROR(VLOOKUP(AJ98,'P1'!$B:$AP,31,FALSE),"")</f>
        <v/>
      </c>
      <c r="AK100" s="419" t="str">
        <f>IFERROR(VLOOKUP(AK98,'P1'!$B:$AP,31,FALSE),"")</f>
        <v/>
      </c>
      <c r="AL100" s="419" t="str">
        <f>IFERROR(VLOOKUP(AL98,'P1'!$B:$AP,31,FALSE),"")</f>
        <v/>
      </c>
      <c r="AM100" s="419" t="str">
        <f>IFERROR(VLOOKUP(AM98,'P1'!$B:$AP,31,FALSE),"")</f>
        <v/>
      </c>
      <c r="AN100" s="644"/>
      <c r="AO100" s="622"/>
      <c r="AP100" s="649"/>
      <c r="AQ100" s="650"/>
      <c r="AR100" s="622"/>
      <c r="AS100" s="622"/>
      <c r="AT100" s="623"/>
      <c r="AU100" s="420"/>
      <c r="AV100" s="420"/>
      <c r="AX100" s="420"/>
      <c r="AY100" s="420"/>
    </row>
    <row r="101" spans="1:51" s="393" customFormat="1" ht="12" customHeight="1">
      <c r="A101" s="624">
        <v>27</v>
      </c>
      <c r="B101" s="627"/>
      <c r="C101" s="630"/>
      <c r="D101" s="633" t="s">
        <v>463</v>
      </c>
      <c r="E101" s="410"/>
      <c r="F101" s="636"/>
      <c r="G101" s="637"/>
      <c r="H101" s="411" t="s">
        <v>464</v>
      </c>
      <c r="I101" s="412"/>
      <c r="J101" s="412"/>
      <c r="K101" s="412"/>
      <c r="L101" s="412"/>
      <c r="M101" s="412"/>
      <c r="N101" s="412"/>
      <c r="O101" s="412"/>
      <c r="P101" s="412"/>
      <c r="Q101" s="412"/>
      <c r="R101" s="412"/>
      <c r="S101" s="412"/>
      <c r="T101" s="412"/>
      <c r="U101" s="412"/>
      <c r="V101" s="412"/>
      <c r="W101" s="412"/>
      <c r="X101" s="412"/>
      <c r="Y101" s="412"/>
      <c r="Z101" s="412"/>
      <c r="AA101" s="412"/>
      <c r="AB101" s="412"/>
      <c r="AC101" s="412"/>
      <c r="AD101" s="412"/>
      <c r="AE101" s="412"/>
      <c r="AF101" s="412"/>
      <c r="AG101" s="412"/>
      <c r="AH101" s="412"/>
      <c r="AI101" s="412"/>
      <c r="AJ101" s="412"/>
      <c r="AK101" s="412"/>
      <c r="AL101" s="412"/>
      <c r="AM101" s="412"/>
      <c r="AN101" s="642">
        <f t="shared" ref="AN101" si="98">IF(LEFT($AN$1,6)="共同生活援助",SUM(I102:AM102),SUM(I102:AM103))</f>
        <v>0</v>
      </c>
      <c r="AO101" s="620">
        <f>IF($AN$3="４週",AN101/4,AN101/(DAY(EOMONTH($I$21,0))/7))</f>
        <v>0</v>
      </c>
      <c r="AP101" s="645"/>
      <c r="AQ101" s="646"/>
      <c r="AR101" s="620" t="str">
        <f t="shared" ref="AR101" si="99">IF($AN$3="４週",AU102,AV102)</f>
        <v/>
      </c>
      <c r="AS101" s="620"/>
      <c r="AT101" s="623"/>
      <c r="AU101" s="413" t="s">
        <v>465</v>
      </c>
      <c r="AV101" s="413" t="s">
        <v>466</v>
      </c>
      <c r="AX101" s="413" t="s">
        <v>467</v>
      </c>
      <c r="AY101" s="413" t="s">
        <v>468</v>
      </c>
    </row>
    <row r="102" spans="1:51" s="393" customFormat="1" ht="12" customHeight="1">
      <c r="A102" s="625"/>
      <c r="B102" s="628"/>
      <c r="C102" s="631"/>
      <c r="D102" s="634"/>
      <c r="E102" s="414"/>
      <c r="F102" s="638"/>
      <c r="G102" s="639"/>
      <c r="H102" s="415" t="s">
        <v>469</v>
      </c>
      <c r="I102" s="419" t="str">
        <f>IFERROR(VLOOKUP(I101,'P1'!$B:$AP,41,FALSE),"")</f>
        <v/>
      </c>
      <c r="J102" s="419" t="str">
        <f>IFERROR(VLOOKUP(J101,'P1'!$B:$AP,41,FALSE),"")</f>
        <v/>
      </c>
      <c r="K102" s="419" t="str">
        <f>IFERROR(VLOOKUP(K101,'P1'!$B:$AP,41,FALSE),"")</f>
        <v/>
      </c>
      <c r="L102" s="419" t="str">
        <f>IFERROR(VLOOKUP(L101,'P1'!$B:$AP,41,FALSE),"")</f>
        <v/>
      </c>
      <c r="M102" s="419" t="str">
        <f>IFERROR(VLOOKUP(M101,'P1'!$B:$AP,41,FALSE),"")</f>
        <v/>
      </c>
      <c r="N102" s="419" t="str">
        <f>IFERROR(VLOOKUP(N101,'P1'!$B:$AP,41,FALSE),"")</f>
        <v/>
      </c>
      <c r="O102" s="419" t="str">
        <f>IFERROR(VLOOKUP(O101,'P1'!$B:$AP,41,FALSE),"")</f>
        <v/>
      </c>
      <c r="P102" s="419" t="str">
        <f>IFERROR(VLOOKUP(P101,'P1'!$B:$AP,41,FALSE),"")</f>
        <v/>
      </c>
      <c r="Q102" s="419" t="str">
        <f>IFERROR(VLOOKUP(Q101,'P1'!$B:$AP,41,FALSE),"")</f>
        <v/>
      </c>
      <c r="R102" s="419" t="str">
        <f>IFERROR(VLOOKUP(R101,'P1'!$B:$AP,41,FALSE),"")</f>
        <v/>
      </c>
      <c r="S102" s="419" t="str">
        <f>IFERROR(VLOOKUP(S101,'P1'!$B:$AP,41,FALSE),"")</f>
        <v/>
      </c>
      <c r="T102" s="419" t="str">
        <f>IFERROR(VLOOKUP(T101,'P1'!$B:$AP,41,FALSE),"")</f>
        <v/>
      </c>
      <c r="U102" s="419" t="str">
        <f>IFERROR(VLOOKUP(U101,'P1'!$B:$AP,41,FALSE),"")</f>
        <v/>
      </c>
      <c r="V102" s="419" t="str">
        <f>IFERROR(VLOOKUP(V101,'P1'!$B:$AP,41,FALSE),"")</f>
        <v/>
      </c>
      <c r="W102" s="419" t="str">
        <f>IFERROR(VLOOKUP(W101,'P1'!$B:$AP,41,FALSE),"")</f>
        <v/>
      </c>
      <c r="X102" s="419" t="str">
        <f>IFERROR(VLOOKUP(X101,'P1'!$B:$AP,41,FALSE),"")</f>
        <v/>
      </c>
      <c r="Y102" s="419" t="str">
        <f>IFERROR(VLOOKUP(Y101,'P1'!$B:$AP,41,FALSE),"")</f>
        <v/>
      </c>
      <c r="Z102" s="419" t="str">
        <f>IFERROR(VLOOKUP(Z101,'P1'!$B:$AP,41,FALSE),"")</f>
        <v/>
      </c>
      <c r="AA102" s="419" t="str">
        <f>IFERROR(VLOOKUP(AA101,'P1'!$B:$AP,41,FALSE),"")</f>
        <v/>
      </c>
      <c r="AB102" s="419" t="str">
        <f>IFERROR(VLOOKUP(AB101,'P1'!$B:$AP,41,FALSE),"")</f>
        <v/>
      </c>
      <c r="AC102" s="419" t="str">
        <f>IFERROR(VLOOKUP(AC101,'P1'!$B:$AP,41,FALSE),"")</f>
        <v/>
      </c>
      <c r="AD102" s="419" t="str">
        <f>IFERROR(VLOOKUP(AD101,'P1'!$B:$AP,41,FALSE),"")</f>
        <v/>
      </c>
      <c r="AE102" s="419" t="str">
        <f>IFERROR(VLOOKUP(AE101,'P1'!$B:$AP,41,FALSE),"")</f>
        <v/>
      </c>
      <c r="AF102" s="419" t="str">
        <f>IFERROR(VLOOKUP(AF101,'P1'!$B:$AP,41,FALSE),"")</f>
        <v/>
      </c>
      <c r="AG102" s="419" t="str">
        <f>IFERROR(VLOOKUP(AG101,'P1'!$B:$AP,41,FALSE),"")</f>
        <v/>
      </c>
      <c r="AH102" s="419" t="str">
        <f>IFERROR(VLOOKUP(AH101,'P1'!$B:$AP,41,FALSE),"")</f>
        <v/>
      </c>
      <c r="AI102" s="419" t="str">
        <f>IFERROR(VLOOKUP(AI101,'P1'!$B:$AP,41,FALSE),"")</f>
        <v/>
      </c>
      <c r="AJ102" s="419" t="str">
        <f>IFERROR(VLOOKUP(AJ101,'P1'!$B:$AP,41,FALSE),"")</f>
        <v/>
      </c>
      <c r="AK102" s="419" t="str">
        <f>IFERROR(VLOOKUP(AK101,'P1'!$B:$AP,41,FALSE),"")</f>
        <v/>
      </c>
      <c r="AL102" s="419" t="str">
        <f>IFERROR(VLOOKUP(AL101,'P1'!$B:$AP,41,FALSE),"")</f>
        <v/>
      </c>
      <c r="AM102" s="419" t="str">
        <f>IFERROR(VLOOKUP(AM101,'P1'!$B:$AP,41,FALSE),"")</f>
        <v/>
      </c>
      <c r="AN102" s="643"/>
      <c r="AO102" s="621"/>
      <c r="AP102" s="647"/>
      <c r="AQ102" s="648"/>
      <c r="AR102" s="621"/>
      <c r="AS102" s="621"/>
      <c r="AT102" s="623"/>
      <c r="AU102" s="417" t="str">
        <f t="shared" ref="AU102" si="100">IFERROR(IF($D101="□",($AO101/$AK$6),($AO101/$AK$8)),"")</f>
        <v/>
      </c>
      <c r="AV102" s="417" t="str">
        <f t="shared" ref="AV102" si="101">IFERROR(IF($D101="□",($AN101/$AO$6),($AN101/$AO$8)),"")</f>
        <v/>
      </c>
      <c r="AX102" s="417" t="s">
        <v>623</v>
      </c>
      <c r="AY102" s="417" t="s">
        <v>623</v>
      </c>
    </row>
    <row r="103" spans="1:51" s="393" customFormat="1" ht="12" customHeight="1">
      <c r="A103" s="626"/>
      <c r="B103" s="629"/>
      <c r="C103" s="632"/>
      <c r="D103" s="635"/>
      <c r="E103" s="414"/>
      <c r="F103" s="640"/>
      <c r="G103" s="641"/>
      <c r="H103" s="418" t="s">
        <v>470</v>
      </c>
      <c r="I103" s="419" t="str">
        <f>IFERROR(VLOOKUP(I101,'P1'!$B:$AP,31,FALSE),"")</f>
        <v/>
      </c>
      <c r="J103" s="419" t="str">
        <f>IFERROR(VLOOKUP(J101,'P1'!$B:$AP,31,FALSE),"")</f>
        <v/>
      </c>
      <c r="K103" s="419" t="str">
        <f>IFERROR(VLOOKUP(K101,'P1'!$B:$AP,31,FALSE),"")</f>
        <v/>
      </c>
      <c r="L103" s="419" t="str">
        <f>IFERROR(VLOOKUP(L101,'P1'!$B:$AP,31,FALSE),"")</f>
        <v/>
      </c>
      <c r="M103" s="419" t="str">
        <f>IFERROR(VLOOKUP(M101,'P1'!$B:$AP,31,FALSE),"")</f>
        <v/>
      </c>
      <c r="N103" s="419" t="str">
        <f>IFERROR(VLOOKUP(N101,'P1'!$B:$AP,31,FALSE),"")</f>
        <v/>
      </c>
      <c r="O103" s="419" t="str">
        <f>IFERROR(VLOOKUP(O101,'P1'!$B:$AP,31,FALSE),"")</f>
        <v/>
      </c>
      <c r="P103" s="419" t="str">
        <f>IFERROR(VLOOKUP(P101,'P1'!$B:$AP,31,FALSE),"")</f>
        <v/>
      </c>
      <c r="Q103" s="419" t="str">
        <f>IFERROR(VLOOKUP(Q101,'P1'!$B:$AP,31,FALSE),"")</f>
        <v/>
      </c>
      <c r="R103" s="419" t="str">
        <f>IFERROR(VLOOKUP(R101,'P1'!$B:$AP,31,FALSE),"")</f>
        <v/>
      </c>
      <c r="S103" s="419" t="str">
        <f>IFERROR(VLOOKUP(S101,'P1'!$B:$AP,31,FALSE),"")</f>
        <v/>
      </c>
      <c r="T103" s="419" t="str">
        <f>IFERROR(VLOOKUP(T101,'P1'!$B:$AP,31,FALSE),"")</f>
        <v/>
      </c>
      <c r="U103" s="419" t="str">
        <f>IFERROR(VLOOKUP(U101,'P1'!$B:$AP,31,FALSE),"")</f>
        <v/>
      </c>
      <c r="V103" s="419" t="str">
        <f>IFERROR(VLOOKUP(V101,'P1'!$B:$AP,31,FALSE),"")</f>
        <v/>
      </c>
      <c r="W103" s="419" t="str">
        <f>IFERROR(VLOOKUP(W101,'P1'!$B:$AP,31,FALSE),"")</f>
        <v/>
      </c>
      <c r="X103" s="419" t="str">
        <f>IFERROR(VLOOKUP(X101,'P1'!$B:$AP,31,FALSE),"")</f>
        <v/>
      </c>
      <c r="Y103" s="419" t="str">
        <f>IFERROR(VLOOKUP(Y101,'P1'!$B:$AP,31,FALSE),"")</f>
        <v/>
      </c>
      <c r="Z103" s="419" t="str">
        <f>IFERROR(VLOOKUP(Z101,'P1'!$B:$AP,31,FALSE),"")</f>
        <v/>
      </c>
      <c r="AA103" s="419" t="str">
        <f>IFERROR(VLOOKUP(AA101,'P1'!$B:$AP,31,FALSE),"")</f>
        <v/>
      </c>
      <c r="AB103" s="419" t="str">
        <f>IFERROR(VLOOKUP(AB101,'P1'!$B:$AP,31,FALSE),"")</f>
        <v/>
      </c>
      <c r="AC103" s="419" t="str">
        <f>IFERROR(VLOOKUP(AC101,'P1'!$B:$AP,31,FALSE),"")</f>
        <v/>
      </c>
      <c r="AD103" s="419" t="str">
        <f>IFERROR(VLOOKUP(AD101,'P1'!$B:$AP,31,FALSE),"")</f>
        <v/>
      </c>
      <c r="AE103" s="419" t="str">
        <f>IFERROR(VLOOKUP(AE101,'P1'!$B:$AP,31,FALSE),"")</f>
        <v/>
      </c>
      <c r="AF103" s="419" t="str">
        <f>IFERROR(VLOOKUP(AF101,'P1'!$B:$AP,31,FALSE),"")</f>
        <v/>
      </c>
      <c r="AG103" s="419" t="str">
        <f>IFERROR(VLOOKUP(AG101,'P1'!$B:$AP,31,FALSE),"")</f>
        <v/>
      </c>
      <c r="AH103" s="419" t="str">
        <f>IFERROR(VLOOKUP(AH101,'P1'!$B:$AP,31,FALSE),"")</f>
        <v/>
      </c>
      <c r="AI103" s="419" t="str">
        <f>IFERROR(VLOOKUP(AI101,'P1'!$B:$AP,31,FALSE),"")</f>
        <v/>
      </c>
      <c r="AJ103" s="419" t="str">
        <f>IFERROR(VLOOKUP(AJ101,'P1'!$B:$AP,31,FALSE),"")</f>
        <v/>
      </c>
      <c r="AK103" s="419" t="str">
        <f>IFERROR(VLOOKUP(AK101,'P1'!$B:$AP,31,FALSE),"")</f>
        <v/>
      </c>
      <c r="AL103" s="419" t="str">
        <f>IFERROR(VLOOKUP(AL101,'P1'!$B:$AP,31,FALSE),"")</f>
        <v/>
      </c>
      <c r="AM103" s="419" t="str">
        <f>IFERROR(VLOOKUP(AM101,'P1'!$B:$AP,31,FALSE),"")</f>
        <v/>
      </c>
      <c r="AN103" s="644"/>
      <c r="AO103" s="622"/>
      <c r="AP103" s="649"/>
      <c r="AQ103" s="650"/>
      <c r="AR103" s="622"/>
      <c r="AS103" s="622"/>
      <c r="AT103" s="623"/>
      <c r="AU103" s="420"/>
      <c r="AV103" s="420"/>
      <c r="AX103" s="420"/>
      <c r="AY103" s="420"/>
    </row>
    <row r="104" spans="1:51" s="393" customFormat="1" ht="12" customHeight="1">
      <c r="A104" s="624">
        <v>28</v>
      </c>
      <c r="B104" s="627"/>
      <c r="C104" s="630"/>
      <c r="D104" s="633" t="s">
        <v>463</v>
      </c>
      <c r="E104" s="410"/>
      <c r="F104" s="636"/>
      <c r="G104" s="637"/>
      <c r="H104" s="411" t="s">
        <v>464</v>
      </c>
      <c r="I104" s="412"/>
      <c r="J104" s="412"/>
      <c r="K104" s="412"/>
      <c r="L104" s="412"/>
      <c r="M104" s="412"/>
      <c r="N104" s="412"/>
      <c r="O104" s="412"/>
      <c r="P104" s="412"/>
      <c r="Q104" s="412"/>
      <c r="R104" s="412"/>
      <c r="S104" s="412"/>
      <c r="T104" s="412"/>
      <c r="U104" s="412"/>
      <c r="V104" s="412"/>
      <c r="W104" s="412"/>
      <c r="X104" s="412"/>
      <c r="Y104" s="412"/>
      <c r="Z104" s="412"/>
      <c r="AA104" s="412"/>
      <c r="AB104" s="412"/>
      <c r="AC104" s="412"/>
      <c r="AD104" s="412"/>
      <c r="AE104" s="412"/>
      <c r="AF104" s="412"/>
      <c r="AG104" s="412"/>
      <c r="AH104" s="412"/>
      <c r="AI104" s="412"/>
      <c r="AJ104" s="412"/>
      <c r="AK104" s="412"/>
      <c r="AL104" s="412"/>
      <c r="AM104" s="412"/>
      <c r="AN104" s="642">
        <f t="shared" ref="AN104" si="102">IF(LEFT($AN$1,6)="共同生活援助",SUM(I105:AM105),SUM(I105:AM106))</f>
        <v>0</v>
      </c>
      <c r="AO104" s="620">
        <f>IF($AN$3="４週",AN104/4,AN104/(DAY(EOMONTH($I$21,0))/7))</f>
        <v>0</v>
      </c>
      <c r="AP104" s="645"/>
      <c r="AQ104" s="646"/>
      <c r="AR104" s="620" t="str">
        <f t="shared" ref="AR104" si="103">IF($AN$3="４週",AU105,AV105)</f>
        <v/>
      </c>
      <c r="AS104" s="620"/>
      <c r="AT104" s="623"/>
      <c r="AU104" s="413" t="s">
        <v>465</v>
      </c>
      <c r="AV104" s="413" t="s">
        <v>466</v>
      </c>
      <c r="AX104" s="413" t="s">
        <v>467</v>
      </c>
      <c r="AY104" s="413" t="s">
        <v>468</v>
      </c>
    </row>
    <row r="105" spans="1:51" s="393" customFormat="1" ht="12" customHeight="1">
      <c r="A105" s="625"/>
      <c r="B105" s="628"/>
      <c r="C105" s="631"/>
      <c r="D105" s="634"/>
      <c r="E105" s="414"/>
      <c r="F105" s="638"/>
      <c r="G105" s="639"/>
      <c r="H105" s="415" t="s">
        <v>469</v>
      </c>
      <c r="I105" s="419" t="str">
        <f>IFERROR(VLOOKUP(I104,'P1'!$B:$AP,41,FALSE),"")</f>
        <v/>
      </c>
      <c r="J105" s="419" t="str">
        <f>IFERROR(VLOOKUP(J104,'P1'!$B:$AP,41,FALSE),"")</f>
        <v/>
      </c>
      <c r="K105" s="419" t="str">
        <f>IFERROR(VLOOKUP(K104,'P1'!$B:$AP,41,FALSE),"")</f>
        <v/>
      </c>
      <c r="L105" s="419" t="str">
        <f>IFERROR(VLOOKUP(L104,'P1'!$B:$AP,41,FALSE),"")</f>
        <v/>
      </c>
      <c r="M105" s="419" t="str">
        <f>IFERROR(VLOOKUP(M104,'P1'!$B:$AP,41,FALSE),"")</f>
        <v/>
      </c>
      <c r="N105" s="419" t="str">
        <f>IFERROR(VLOOKUP(N104,'P1'!$B:$AP,41,FALSE),"")</f>
        <v/>
      </c>
      <c r="O105" s="419" t="str">
        <f>IFERROR(VLOOKUP(O104,'P1'!$B:$AP,41,FALSE),"")</f>
        <v/>
      </c>
      <c r="P105" s="419" t="str">
        <f>IFERROR(VLOOKUP(P104,'P1'!$B:$AP,41,FALSE),"")</f>
        <v/>
      </c>
      <c r="Q105" s="419" t="str">
        <f>IFERROR(VLOOKUP(Q104,'P1'!$B:$AP,41,FALSE),"")</f>
        <v/>
      </c>
      <c r="R105" s="419" t="str">
        <f>IFERROR(VLOOKUP(R104,'P1'!$B:$AP,41,FALSE),"")</f>
        <v/>
      </c>
      <c r="S105" s="419" t="str">
        <f>IFERROR(VLOOKUP(S104,'P1'!$B:$AP,41,FALSE),"")</f>
        <v/>
      </c>
      <c r="T105" s="419" t="str">
        <f>IFERROR(VLOOKUP(T104,'P1'!$B:$AP,41,FALSE),"")</f>
        <v/>
      </c>
      <c r="U105" s="419" t="str">
        <f>IFERROR(VLOOKUP(U104,'P1'!$B:$AP,41,FALSE),"")</f>
        <v/>
      </c>
      <c r="V105" s="419" t="str">
        <f>IFERROR(VLOOKUP(V104,'P1'!$B:$AP,41,FALSE),"")</f>
        <v/>
      </c>
      <c r="W105" s="419" t="str">
        <f>IFERROR(VLOOKUP(W104,'P1'!$B:$AP,41,FALSE),"")</f>
        <v/>
      </c>
      <c r="X105" s="419" t="str">
        <f>IFERROR(VLOOKUP(X104,'P1'!$B:$AP,41,FALSE),"")</f>
        <v/>
      </c>
      <c r="Y105" s="419" t="str">
        <f>IFERROR(VLOOKUP(Y104,'P1'!$B:$AP,41,FALSE),"")</f>
        <v/>
      </c>
      <c r="Z105" s="419" t="str">
        <f>IFERROR(VLOOKUP(Z104,'P1'!$B:$AP,41,FALSE),"")</f>
        <v/>
      </c>
      <c r="AA105" s="419" t="str">
        <f>IFERROR(VLOOKUP(AA104,'P1'!$B:$AP,41,FALSE),"")</f>
        <v/>
      </c>
      <c r="AB105" s="419" t="str">
        <f>IFERROR(VLOOKUP(AB104,'P1'!$B:$AP,41,FALSE),"")</f>
        <v/>
      </c>
      <c r="AC105" s="419" t="str">
        <f>IFERROR(VLOOKUP(AC104,'P1'!$B:$AP,41,FALSE),"")</f>
        <v/>
      </c>
      <c r="AD105" s="419" t="str">
        <f>IFERROR(VLOOKUP(AD104,'P1'!$B:$AP,41,FALSE),"")</f>
        <v/>
      </c>
      <c r="AE105" s="419" t="str">
        <f>IFERROR(VLOOKUP(AE104,'P1'!$B:$AP,41,FALSE),"")</f>
        <v/>
      </c>
      <c r="AF105" s="419" t="str">
        <f>IFERROR(VLOOKUP(AF104,'P1'!$B:$AP,41,FALSE),"")</f>
        <v/>
      </c>
      <c r="AG105" s="419" t="str">
        <f>IFERROR(VLOOKUP(AG104,'P1'!$B:$AP,41,FALSE),"")</f>
        <v/>
      </c>
      <c r="AH105" s="419" t="str">
        <f>IFERROR(VLOOKUP(AH104,'P1'!$B:$AP,41,FALSE),"")</f>
        <v/>
      </c>
      <c r="AI105" s="419" t="str">
        <f>IFERROR(VLOOKUP(AI104,'P1'!$B:$AP,41,FALSE),"")</f>
        <v/>
      </c>
      <c r="AJ105" s="419" t="str">
        <f>IFERROR(VLOOKUP(AJ104,'P1'!$B:$AP,41,FALSE),"")</f>
        <v/>
      </c>
      <c r="AK105" s="419" t="str">
        <f>IFERROR(VLOOKUP(AK104,'P1'!$B:$AP,41,FALSE),"")</f>
        <v/>
      </c>
      <c r="AL105" s="419" t="str">
        <f>IFERROR(VLOOKUP(AL104,'P1'!$B:$AP,41,FALSE),"")</f>
        <v/>
      </c>
      <c r="AM105" s="419" t="str">
        <f>IFERROR(VLOOKUP(AM104,'P1'!$B:$AP,41,FALSE),"")</f>
        <v/>
      </c>
      <c r="AN105" s="643"/>
      <c r="AO105" s="621"/>
      <c r="AP105" s="647"/>
      <c r="AQ105" s="648"/>
      <c r="AR105" s="621"/>
      <c r="AS105" s="621"/>
      <c r="AT105" s="623"/>
      <c r="AU105" s="417" t="str">
        <f t="shared" ref="AU105" si="104">IFERROR(IF($D104="□",($AO104/$AK$6),($AO104/$AK$8)),"")</f>
        <v/>
      </c>
      <c r="AV105" s="417" t="str">
        <f t="shared" ref="AV105" si="105">IFERROR(IF($D104="□",($AN104/$AO$6),($AN104/$AO$8)),"")</f>
        <v/>
      </c>
      <c r="AX105" s="417" t="s">
        <v>623</v>
      </c>
      <c r="AY105" s="417" t="s">
        <v>623</v>
      </c>
    </row>
    <row r="106" spans="1:51" s="393" customFormat="1" ht="12" customHeight="1">
      <c r="A106" s="626"/>
      <c r="B106" s="629"/>
      <c r="C106" s="632"/>
      <c r="D106" s="635"/>
      <c r="E106" s="414"/>
      <c r="F106" s="640"/>
      <c r="G106" s="641"/>
      <c r="H106" s="418" t="s">
        <v>470</v>
      </c>
      <c r="I106" s="419" t="str">
        <f>IFERROR(VLOOKUP(I104,'P1'!$B:$AP,31,FALSE),"")</f>
        <v/>
      </c>
      <c r="J106" s="419" t="str">
        <f>IFERROR(VLOOKUP(J104,'P1'!$B:$AP,31,FALSE),"")</f>
        <v/>
      </c>
      <c r="K106" s="419" t="str">
        <f>IFERROR(VLOOKUP(K104,'P1'!$B:$AP,31,FALSE),"")</f>
        <v/>
      </c>
      <c r="L106" s="419" t="str">
        <f>IFERROR(VLOOKUP(L104,'P1'!$B:$AP,31,FALSE),"")</f>
        <v/>
      </c>
      <c r="M106" s="419" t="str">
        <f>IFERROR(VLOOKUP(M104,'P1'!$B:$AP,31,FALSE),"")</f>
        <v/>
      </c>
      <c r="N106" s="419" t="str">
        <f>IFERROR(VLOOKUP(N104,'P1'!$B:$AP,31,FALSE),"")</f>
        <v/>
      </c>
      <c r="O106" s="419" t="str">
        <f>IFERROR(VLOOKUP(O104,'P1'!$B:$AP,31,FALSE),"")</f>
        <v/>
      </c>
      <c r="P106" s="419" t="str">
        <f>IFERROR(VLOOKUP(P104,'P1'!$B:$AP,31,FALSE),"")</f>
        <v/>
      </c>
      <c r="Q106" s="419" t="str">
        <f>IFERROR(VLOOKUP(Q104,'P1'!$B:$AP,31,FALSE),"")</f>
        <v/>
      </c>
      <c r="R106" s="419" t="str">
        <f>IFERROR(VLOOKUP(R104,'P1'!$B:$AP,31,FALSE),"")</f>
        <v/>
      </c>
      <c r="S106" s="419" t="str">
        <f>IFERROR(VLOOKUP(S104,'P1'!$B:$AP,31,FALSE),"")</f>
        <v/>
      </c>
      <c r="T106" s="419" t="str">
        <f>IFERROR(VLOOKUP(T104,'P1'!$B:$AP,31,FALSE),"")</f>
        <v/>
      </c>
      <c r="U106" s="419" t="str">
        <f>IFERROR(VLOOKUP(U104,'P1'!$B:$AP,31,FALSE),"")</f>
        <v/>
      </c>
      <c r="V106" s="419" t="str">
        <f>IFERROR(VLOOKUP(V104,'P1'!$B:$AP,31,FALSE),"")</f>
        <v/>
      </c>
      <c r="W106" s="419" t="str">
        <f>IFERROR(VLOOKUP(W104,'P1'!$B:$AP,31,FALSE),"")</f>
        <v/>
      </c>
      <c r="X106" s="419" t="str">
        <f>IFERROR(VLOOKUP(X104,'P1'!$B:$AP,31,FALSE),"")</f>
        <v/>
      </c>
      <c r="Y106" s="419" t="str">
        <f>IFERROR(VLOOKUP(Y104,'P1'!$B:$AP,31,FALSE),"")</f>
        <v/>
      </c>
      <c r="Z106" s="419" t="str">
        <f>IFERROR(VLOOKUP(Z104,'P1'!$B:$AP,31,FALSE),"")</f>
        <v/>
      </c>
      <c r="AA106" s="419" t="str">
        <f>IFERROR(VLOOKUP(AA104,'P1'!$B:$AP,31,FALSE),"")</f>
        <v/>
      </c>
      <c r="AB106" s="419" t="str">
        <f>IFERROR(VLOOKUP(AB104,'P1'!$B:$AP,31,FALSE),"")</f>
        <v/>
      </c>
      <c r="AC106" s="419" t="str">
        <f>IFERROR(VLOOKUP(AC104,'P1'!$B:$AP,31,FALSE),"")</f>
        <v/>
      </c>
      <c r="AD106" s="419" t="str">
        <f>IFERROR(VLOOKUP(AD104,'P1'!$B:$AP,31,FALSE),"")</f>
        <v/>
      </c>
      <c r="AE106" s="419" t="str">
        <f>IFERROR(VLOOKUP(AE104,'P1'!$B:$AP,31,FALSE),"")</f>
        <v/>
      </c>
      <c r="AF106" s="419" t="str">
        <f>IFERROR(VLOOKUP(AF104,'P1'!$B:$AP,31,FALSE),"")</f>
        <v/>
      </c>
      <c r="AG106" s="419" t="str">
        <f>IFERROR(VLOOKUP(AG104,'P1'!$B:$AP,31,FALSE),"")</f>
        <v/>
      </c>
      <c r="AH106" s="419" t="str">
        <f>IFERROR(VLOOKUP(AH104,'P1'!$B:$AP,31,FALSE),"")</f>
        <v/>
      </c>
      <c r="AI106" s="419" t="str">
        <f>IFERROR(VLOOKUP(AI104,'P1'!$B:$AP,31,FALSE),"")</f>
        <v/>
      </c>
      <c r="AJ106" s="419" t="str">
        <f>IFERROR(VLOOKUP(AJ104,'P1'!$B:$AP,31,FALSE),"")</f>
        <v/>
      </c>
      <c r="AK106" s="419" t="str">
        <f>IFERROR(VLOOKUP(AK104,'P1'!$B:$AP,31,FALSE),"")</f>
        <v/>
      </c>
      <c r="AL106" s="419" t="str">
        <f>IFERROR(VLOOKUP(AL104,'P1'!$B:$AP,31,FALSE),"")</f>
        <v/>
      </c>
      <c r="AM106" s="419" t="str">
        <f>IFERROR(VLOOKUP(AM104,'P1'!$B:$AP,31,FALSE),"")</f>
        <v/>
      </c>
      <c r="AN106" s="644"/>
      <c r="AO106" s="622"/>
      <c r="AP106" s="649"/>
      <c r="AQ106" s="650"/>
      <c r="AR106" s="622"/>
      <c r="AS106" s="622"/>
      <c r="AT106" s="623"/>
      <c r="AU106" s="420"/>
      <c r="AV106" s="420"/>
      <c r="AX106" s="420"/>
      <c r="AY106" s="420"/>
    </row>
    <row r="107" spans="1:51" s="393" customFormat="1" ht="12" customHeight="1">
      <c r="A107" s="624">
        <v>29</v>
      </c>
      <c r="B107" s="627"/>
      <c r="C107" s="630"/>
      <c r="D107" s="633" t="s">
        <v>463</v>
      </c>
      <c r="E107" s="410"/>
      <c r="F107" s="636"/>
      <c r="G107" s="637"/>
      <c r="H107" s="411" t="s">
        <v>464</v>
      </c>
      <c r="I107" s="412"/>
      <c r="J107" s="412"/>
      <c r="K107" s="412"/>
      <c r="L107" s="412"/>
      <c r="M107" s="412"/>
      <c r="N107" s="412"/>
      <c r="O107" s="412"/>
      <c r="P107" s="412"/>
      <c r="Q107" s="412"/>
      <c r="R107" s="412"/>
      <c r="S107" s="412"/>
      <c r="T107" s="412"/>
      <c r="U107" s="412"/>
      <c r="V107" s="412"/>
      <c r="W107" s="412"/>
      <c r="X107" s="412"/>
      <c r="Y107" s="412"/>
      <c r="Z107" s="412"/>
      <c r="AA107" s="412"/>
      <c r="AB107" s="412"/>
      <c r="AC107" s="412"/>
      <c r="AD107" s="412"/>
      <c r="AE107" s="412"/>
      <c r="AF107" s="412"/>
      <c r="AG107" s="412"/>
      <c r="AH107" s="412"/>
      <c r="AI107" s="412"/>
      <c r="AJ107" s="412"/>
      <c r="AK107" s="412"/>
      <c r="AL107" s="412"/>
      <c r="AM107" s="412"/>
      <c r="AN107" s="642">
        <f t="shared" ref="AN107" si="106">IF(LEFT($AN$1,6)="共同生活援助",SUM(I108:AM108),SUM(I108:AM109))</f>
        <v>0</v>
      </c>
      <c r="AO107" s="620">
        <f>IF($AN$3="４週",AN107/4,AN107/(DAY(EOMONTH($I$21,0))/7))</f>
        <v>0</v>
      </c>
      <c r="AP107" s="645"/>
      <c r="AQ107" s="646"/>
      <c r="AR107" s="620" t="str">
        <f t="shared" ref="AR107" si="107">IF($AN$3="４週",AU108,AV108)</f>
        <v/>
      </c>
      <c r="AS107" s="620"/>
      <c r="AT107" s="623"/>
      <c r="AU107" s="413" t="s">
        <v>465</v>
      </c>
      <c r="AV107" s="413" t="s">
        <v>466</v>
      </c>
      <c r="AX107" s="413" t="s">
        <v>467</v>
      </c>
      <c r="AY107" s="413" t="s">
        <v>468</v>
      </c>
    </row>
    <row r="108" spans="1:51" s="393" customFormat="1" ht="12" customHeight="1">
      <c r="A108" s="625"/>
      <c r="B108" s="628"/>
      <c r="C108" s="631"/>
      <c r="D108" s="634"/>
      <c r="E108" s="414"/>
      <c r="F108" s="638"/>
      <c r="G108" s="639"/>
      <c r="H108" s="415" t="s">
        <v>469</v>
      </c>
      <c r="I108" s="419" t="str">
        <f>IFERROR(VLOOKUP(I107,'P1'!$B:$AP,41,FALSE),"")</f>
        <v/>
      </c>
      <c r="J108" s="419" t="str">
        <f>IFERROR(VLOOKUP(J107,'P1'!$B:$AP,41,FALSE),"")</f>
        <v/>
      </c>
      <c r="K108" s="419" t="str">
        <f>IFERROR(VLOOKUP(K107,'P1'!$B:$AP,41,FALSE),"")</f>
        <v/>
      </c>
      <c r="L108" s="419" t="str">
        <f>IFERROR(VLOOKUP(L107,'P1'!$B:$AP,41,FALSE),"")</f>
        <v/>
      </c>
      <c r="M108" s="419" t="str">
        <f>IFERROR(VLOOKUP(M107,'P1'!$B:$AP,41,FALSE),"")</f>
        <v/>
      </c>
      <c r="N108" s="419" t="str">
        <f>IFERROR(VLOOKUP(N107,'P1'!$B:$AP,41,FALSE),"")</f>
        <v/>
      </c>
      <c r="O108" s="419" t="str">
        <f>IFERROR(VLOOKUP(O107,'P1'!$B:$AP,41,FALSE),"")</f>
        <v/>
      </c>
      <c r="P108" s="419" t="str">
        <f>IFERROR(VLOOKUP(P107,'P1'!$B:$AP,41,FALSE),"")</f>
        <v/>
      </c>
      <c r="Q108" s="419" t="str">
        <f>IFERROR(VLOOKUP(Q107,'P1'!$B:$AP,41,FALSE),"")</f>
        <v/>
      </c>
      <c r="R108" s="419" t="str">
        <f>IFERROR(VLOOKUP(R107,'P1'!$B:$AP,41,FALSE),"")</f>
        <v/>
      </c>
      <c r="S108" s="419" t="str">
        <f>IFERROR(VLOOKUP(S107,'P1'!$B:$AP,41,FALSE),"")</f>
        <v/>
      </c>
      <c r="T108" s="419" t="str">
        <f>IFERROR(VLOOKUP(T107,'P1'!$B:$AP,41,FALSE),"")</f>
        <v/>
      </c>
      <c r="U108" s="419" t="str">
        <f>IFERROR(VLOOKUP(U107,'P1'!$B:$AP,41,FALSE),"")</f>
        <v/>
      </c>
      <c r="V108" s="419" t="str">
        <f>IFERROR(VLOOKUP(V107,'P1'!$B:$AP,41,FALSE),"")</f>
        <v/>
      </c>
      <c r="W108" s="419" t="str">
        <f>IFERROR(VLOOKUP(W107,'P1'!$B:$AP,41,FALSE),"")</f>
        <v/>
      </c>
      <c r="X108" s="419" t="str">
        <f>IFERROR(VLOOKUP(X107,'P1'!$B:$AP,41,FALSE),"")</f>
        <v/>
      </c>
      <c r="Y108" s="419" t="str">
        <f>IFERROR(VLOOKUP(Y107,'P1'!$B:$AP,41,FALSE),"")</f>
        <v/>
      </c>
      <c r="Z108" s="419" t="str">
        <f>IFERROR(VLOOKUP(Z107,'P1'!$B:$AP,41,FALSE),"")</f>
        <v/>
      </c>
      <c r="AA108" s="419" t="str">
        <f>IFERROR(VLOOKUP(AA107,'P1'!$B:$AP,41,FALSE),"")</f>
        <v/>
      </c>
      <c r="AB108" s="419" t="str">
        <f>IFERROR(VLOOKUP(AB107,'P1'!$B:$AP,41,FALSE),"")</f>
        <v/>
      </c>
      <c r="AC108" s="419" t="str">
        <f>IFERROR(VLOOKUP(AC107,'P1'!$B:$AP,41,FALSE),"")</f>
        <v/>
      </c>
      <c r="AD108" s="419" t="str">
        <f>IFERROR(VLOOKUP(AD107,'P1'!$B:$AP,41,FALSE),"")</f>
        <v/>
      </c>
      <c r="AE108" s="419" t="str">
        <f>IFERROR(VLOOKUP(AE107,'P1'!$B:$AP,41,FALSE),"")</f>
        <v/>
      </c>
      <c r="AF108" s="419" t="str">
        <f>IFERROR(VLOOKUP(AF107,'P1'!$B:$AP,41,FALSE),"")</f>
        <v/>
      </c>
      <c r="AG108" s="419" t="str">
        <f>IFERROR(VLOOKUP(AG107,'P1'!$B:$AP,41,FALSE),"")</f>
        <v/>
      </c>
      <c r="AH108" s="419" t="str">
        <f>IFERROR(VLOOKUP(AH107,'P1'!$B:$AP,41,FALSE),"")</f>
        <v/>
      </c>
      <c r="AI108" s="419" t="str">
        <f>IFERROR(VLOOKUP(AI107,'P1'!$B:$AP,41,FALSE),"")</f>
        <v/>
      </c>
      <c r="AJ108" s="419" t="str">
        <f>IFERROR(VLOOKUP(AJ107,'P1'!$B:$AP,41,FALSE),"")</f>
        <v/>
      </c>
      <c r="AK108" s="419" t="str">
        <f>IFERROR(VLOOKUP(AK107,'P1'!$B:$AP,41,FALSE),"")</f>
        <v/>
      </c>
      <c r="AL108" s="419" t="str">
        <f>IFERROR(VLOOKUP(AL107,'P1'!$B:$AP,41,FALSE),"")</f>
        <v/>
      </c>
      <c r="AM108" s="419" t="str">
        <f>IFERROR(VLOOKUP(AM107,'P1'!$B:$AP,41,FALSE),"")</f>
        <v/>
      </c>
      <c r="AN108" s="643"/>
      <c r="AO108" s="621"/>
      <c r="AP108" s="647"/>
      <c r="AQ108" s="648"/>
      <c r="AR108" s="621"/>
      <c r="AS108" s="621"/>
      <c r="AT108" s="623"/>
      <c r="AU108" s="417" t="str">
        <f t="shared" ref="AU108" si="108">IFERROR(IF($D107="□",($AO107/$AK$6),($AO107/$AK$8)),"")</f>
        <v/>
      </c>
      <c r="AV108" s="417" t="str">
        <f t="shared" ref="AV108" si="109">IFERROR(IF($D107="□",($AN107/$AO$6),($AN107/$AO$8)),"")</f>
        <v/>
      </c>
      <c r="AX108" s="417" t="s">
        <v>623</v>
      </c>
      <c r="AY108" s="417" t="s">
        <v>623</v>
      </c>
    </row>
    <row r="109" spans="1:51" s="393" customFormat="1" ht="12" customHeight="1">
      <c r="A109" s="626"/>
      <c r="B109" s="629"/>
      <c r="C109" s="632"/>
      <c r="D109" s="635"/>
      <c r="E109" s="414"/>
      <c r="F109" s="640"/>
      <c r="G109" s="641"/>
      <c r="H109" s="418" t="s">
        <v>470</v>
      </c>
      <c r="I109" s="419" t="str">
        <f>IFERROR(VLOOKUP(I107,'P1'!$B:$AP,31,FALSE),"")</f>
        <v/>
      </c>
      <c r="J109" s="419" t="str">
        <f>IFERROR(VLOOKUP(J107,'P1'!$B:$AP,31,FALSE),"")</f>
        <v/>
      </c>
      <c r="K109" s="419" t="str">
        <f>IFERROR(VLOOKUP(K107,'P1'!$B:$AP,31,FALSE),"")</f>
        <v/>
      </c>
      <c r="L109" s="419" t="str">
        <f>IFERROR(VLOOKUP(L107,'P1'!$B:$AP,31,FALSE),"")</f>
        <v/>
      </c>
      <c r="M109" s="419" t="str">
        <f>IFERROR(VLOOKUP(M107,'P1'!$B:$AP,31,FALSE),"")</f>
        <v/>
      </c>
      <c r="N109" s="419" t="str">
        <f>IFERROR(VLOOKUP(N107,'P1'!$B:$AP,31,FALSE),"")</f>
        <v/>
      </c>
      <c r="O109" s="419" t="str">
        <f>IFERROR(VLOOKUP(O107,'P1'!$B:$AP,31,FALSE),"")</f>
        <v/>
      </c>
      <c r="P109" s="419" t="str">
        <f>IFERROR(VLOOKUP(P107,'P1'!$B:$AP,31,FALSE),"")</f>
        <v/>
      </c>
      <c r="Q109" s="419" t="str">
        <f>IFERROR(VLOOKUP(Q107,'P1'!$B:$AP,31,FALSE),"")</f>
        <v/>
      </c>
      <c r="R109" s="419" t="str">
        <f>IFERROR(VLOOKUP(R107,'P1'!$B:$AP,31,FALSE),"")</f>
        <v/>
      </c>
      <c r="S109" s="419" t="str">
        <f>IFERROR(VLOOKUP(S107,'P1'!$B:$AP,31,FALSE),"")</f>
        <v/>
      </c>
      <c r="T109" s="419" t="str">
        <f>IFERROR(VLOOKUP(T107,'P1'!$B:$AP,31,FALSE),"")</f>
        <v/>
      </c>
      <c r="U109" s="419" t="str">
        <f>IFERROR(VLOOKUP(U107,'P1'!$B:$AP,31,FALSE),"")</f>
        <v/>
      </c>
      <c r="V109" s="419" t="str">
        <f>IFERROR(VLOOKUP(V107,'P1'!$B:$AP,31,FALSE),"")</f>
        <v/>
      </c>
      <c r="W109" s="419" t="str">
        <f>IFERROR(VLOOKUP(W107,'P1'!$B:$AP,31,FALSE),"")</f>
        <v/>
      </c>
      <c r="X109" s="419" t="str">
        <f>IFERROR(VLOOKUP(X107,'P1'!$B:$AP,31,FALSE),"")</f>
        <v/>
      </c>
      <c r="Y109" s="419" t="str">
        <f>IFERROR(VLOOKUP(Y107,'P1'!$B:$AP,31,FALSE),"")</f>
        <v/>
      </c>
      <c r="Z109" s="419" t="str">
        <f>IFERROR(VLOOKUP(Z107,'P1'!$B:$AP,31,FALSE),"")</f>
        <v/>
      </c>
      <c r="AA109" s="419" t="str">
        <f>IFERROR(VLOOKUP(AA107,'P1'!$B:$AP,31,FALSE),"")</f>
        <v/>
      </c>
      <c r="AB109" s="419" t="str">
        <f>IFERROR(VLOOKUP(AB107,'P1'!$B:$AP,31,FALSE),"")</f>
        <v/>
      </c>
      <c r="AC109" s="419" t="str">
        <f>IFERROR(VLOOKUP(AC107,'P1'!$B:$AP,31,FALSE),"")</f>
        <v/>
      </c>
      <c r="AD109" s="419" t="str">
        <f>IFERROR(VLOOKUP(AD107,'P1'!$B:$AP,31,FALSE),"")</f>
        <v/>
      </c>
      <c r="AE109" s="419" t="str">
        <f>IFERROR(VLOOKUP(AE107,'P1'!$B:$AP,31,FALSE),"")</f>
        <v/>
      </c>
      <c r="AF109" s="419" t="str">
        <f>IFERROR(VLOOKUP(AF107,'P1'!$B:$AP,31,FALSE),"")</f>
        <v/>
      </c>
      <c r="AG109" s="419" t="str">
        <f>IFERROR(VLOOKUP(AG107,'P1'!$B:$AP,31,FALSE),"")</f>
        <v/>
      </c>
      <c r="AH109" s="419" t="str">
        <f>IFERROR(VLOOKUP(AH107,'P1'!$B:$AP,31,FALSE),"")</f>
        <v/>
      </c>
      <c r="AI109" s="419" t="str">
        <f>IFERROR(VLOOKUP(AI107,'P1'!$B:$AP,31,FALSE),"")</f>
        <v/>
      </c>
      <c r="AJ109" s="419" t="str">
        <f>IFERROR(VLOOKUP(AJ107,'P1'!$B:$AP,31,FALSE),"")</f>
        <v/>
      </c>
      <c r="AK109" s="419" t="str">
        <f>IFERROR(VLOOKUP(AK107,'P1'!$B:$AP,31,FALSE),"")</f>
        <v/>
      </c>
      <c r="AL109" s="419" t="str">
        <f>IFERROR(VLOOKUP(AL107,'P1'!$B:$AP,31,FALSE),"")</f>
        <v/>
      </c>
      <c r="AM109" s="419" t="str">
        <f>IFERROR(VLOOKUP(AM107,'P1'!$B:$AP,31,FALSE),"")</f>
        <v/>
      </c>
      <c r="AN109" s="644"/>
      <c r="AO109" s="622"/>
      <c r="AP109" s="649"/>
      <c r="AQ109" s="650"/>
      <c r="AR109" s="622"/>
      <c r="AS109" s="622"/>
      <c r="AT109" s="623"/>
      <c r="AU109" s="420"/>
      <c r="AV109" s="420"/>
      <c r="AX109" s="420"/>
      <c r="AY109" s="420"/>
    </row>
    <row r="110" spans="1:51" s="393" customFormat="1" ht="12" customHeight="1">
      <c r="A110" s="624">
        <v>30</v>
      </c>
      <c r="B110" s="627"/>
      <c r="C110" s="630"/>
      <c r="D110" s="633" t="s">
        <v>463</v>
      </c>
      <c r="E110" s="410"/>
      <c r="F110" s="636"/>
      <c r="G110" s="637"/>
      <c r="H110" s="411" t="s">
        <v>464</v>
      </c>
      <c r="I110" s="412"/>
      <c r="J110" s="412"/>
      <c r="K110" s="412"/>
      <c r="L110" s="412"/>
      <c r="M110" s="412"/>
      <c r="N110" s="412"/>
      <c r="O110" s="412"/>
      <c r="P110" s="412"/>
      <c r="Q110" s="412"/>
      <c r="R110" s="412"/>
      <c r="S110" s="412"/>
      <c r="T110" s="412"/>
      <c r="U110" s="412"/>
      <c r="V110" s="412"/>
      <c r="W110" s="412"/>
      <c r="X110" s="412"/>
      <c r="Y110" s="412"/>
      <c r="Z110" s="412"/>
      <c r="AA110" s="412"/>
      <c r="AB110" s="412"/>
      <c r="AC110" s="412"/>
      <c r="AD110" s="412"/>
      <c r="AE110" s="412"/>
      <c r="AF110" s="412"/>
      <c r="AG110" s="412"/>
      <c r="AH110" s="412"/>
      <c r="AI110" s="412"/>
      <c r="AJ110" s="412"/>
      <c r="AK110" s="412"/>
      <c r="AL110" s="412"/>
      <c r="AM110" s="412"/>
      <c r="AN110" s="642">
        <f t="shared" ref="AN110" si="110">IF(LEFT($AN$1,6)="共同生活援助",SUM(I111:AM111),SUM(I111:AM112))</f>
        <v>0</v>
      </c>
      <c r="AO110" s="620">
        <f>IF($AN$3="４週",AN110/4,AN110/(DAY(EOMONTH($I$21,0))/7))</f>
        <v>0</v>
      </c>
      <c r="AP110" s="645"/>
      <c r="AQ110" s="646"/>
      <c r="AR110" s="620" t="str">
        <f t="shared" ref="AR110" si="111">IF($AN$3="４週",AU111,AV111)</f>
        <v/>
      </c>
      <c r="AS110" s="620"/>
      <c r="AT110" s="623"/>
      <c r="AU110" s="413" t="s">
        <v>465</v>
      </c>
      <c r="AV110" s="413" t="s">
        <v>466</v>
      </c>
      <c r="AX110" s="413" t="s">
        <v>467</v>
      </c>
      <c r="AY110" s="413" t="s">
        <v>468</v>
      </c>
    </row>
    <row r="111" spans="1:51" s="393" customFormat="1" ht="12" customHeight="1">
      <c r="A111" s="625"/>
      <c r="B111" s="628"/>
      <c r="C111" s="631"/>
      <c r="D111" s="634"/>
      <c r="E111" s="414"/>
      <c r="F111" s="638"/>
      <c r="G111" s="639"/>
      <c r="H111" s="415" t="s">
        <v>469</v>
      </c>
      <c r="I111" s="419" t="str">
        <f>IFERROR(VLOOKUP(I110,'P1'!$B:$AP,41,FALSE),"")</f>
        <v/>
      </c>
      <c r="J111" s="419" t="str">
        <f>IFERROR(VLOOKUP(J110,'P1'!$B:$AP,41,FALSE),"")</f>
        <v/>
      </c>
      <c r="K111" s="419" t="str">
        <f>IFERROR(VLOOKUP(K110,'P1'!$B:$AP,41,FALSE),"")</f>
        <v/>
      </c>
      <c r="L111" s="419" t="str">
        <f>IFERROR(VLOOKUP(L110,'P1'!$B:$AP,41,FALSE),"")</f>
        <v/>
      </c>
      <c r="M111" s="419" t="str">
        <f>IFERROR(VLOOKUP(M110,'P1'!$B:$AP,41,FALSE),"")</f>
        <v/>
      </c>
      <c r="N111" s="419" t="str">
        <f>IFERROR(VLOOKUP(N110,'P1'!$B:$AP,41,FALSE),"")</f>
        <v/>
      </c>
      <c r="O111" s="419" t="str">
        <f>IFERROR(VLOOKUP(O110,'P1'!$B:$AP,41,FALSE),"")</f>
        <v/>
      </c>
      <c r="P111" s="419" t="str">
        <f>IFERROR(VLOOKUP(P110,'P1'!$B:$AP,41,FALSE),"")</f>
        <v/>
      </c>
      <c r="Q111" s="419" t="str">
        <f>IFERROR(VLOOKUP(Q110,'P1'!$B:$AP,41,FALSE),"")</f>
        <v/>
      </c>
      <c r="R111" s="419" t="str">
        <f>IFERROR(VLOOKUP(R110,'P1'!$B:$AP,41,FALSE),"")</f>
        <v/>
      </c>
      <c r="S111" s="419" t="str">
        <f>IFERROR(VLOOKUP(S110,'P1'!$B:$AP,41,FALSE),"")</f>
        <v/>
      </c>
      <c r="T111" s="419" t="str">
        <f>IFERROR(VLOOKUP(T110,'P1'!$B:$AP,41,FALSE),"")</f>
        <v/>
      </c>
      <c r="U111" s="419" t="str">
        <f>IFERROR(VLOOKUP(U110,'P1'!$B:$AP,41,FALSE),"")</f>
        <v/>
      </c>
      <c r="V111" s="419" t="str">
        <f>IFERROR(VLOOKUP(V110,'P1'!$B:$AP,41,FALSE),"")</f>
        <v/>
      </c>
      <c r="W111" s="419" t="str">
        <f>IFERROR(VLOOKUP(W110,'P1'!$B:$AP,41,FALSE),"")</f>
        <v/>
      </c>
      <c r="X111" s="419" t="str">
        <f>IFERROR(VLOOKUP(X110,'P1'!$B:$AP,41,FALSE),"")</f>
        <v/>
      </c>
      <c r="Y111" s="419" t="str">
        <f>IFERROR(VLOOKUP(Y110,'P1'!$B:$AP,41,FALSE),"")</f>
        <v/>
      </c>
      <c r="Z111" s="419" t="str">
        <f>IFERROR(VLOOKUP(Z110,'P1'!$B:$AP,41,FALSE),"")</f>
        <v/>
      </c>
      <c r="AA111" s="419" t="str">
        <f>IFERROR(VLOOKUP(AA110,'P1'!$B:$AP,41,FALSE),"")</f>
        <v/>
      </c>
      <c r="AB111" s="419" t="str">
        <f>IFERROR(VLOOKUP(AB110,'P1'!$B:$AP,41,FALSE),"")</f>
        <v/>
      </c>
      <c r="AC111" s="419" t="str">
        <f>IFERROR(VLOOKUP(AC110,'P1'!$B:$AP,41,FALSE),"")</f>
        <v/>
      </c>
      <c r="AD111" s="419" t="str">
        <f>IFERROR(VLOOKUP(AD110,'P1'!$B:$AP,41,FALSE),"")</f>
        <v/>
      </c>
      <c r="AE111" s="419" t="str">
        <f>IFERROR(VLOOKUP(AE110,'P1'!$B:$AP,41,FALSE),"")</f>
        <v/>
      </c>
      <c r="AF111" s="419" t="str">
        <f>IFERROR(VLOOKUP(AF110,'P1'!$B:$AP,41,FALSE),"")</f>
        <v/>
      </c>
      <c r="AG111" s="419" t="str">
        <f>IFERROR(VLOOKUP(AG110,'P1'!$B:$AP,41,FALSE),"")</f>
        <v/>
      </c>
      <c r="AH111" s="419" t="str">
        <f>IFERROR(VLOOKUP(AH110,'P1'!$B:$AP,41,FALSE),"")</f>
        <v/>
      </c>
      <c r="AI111" s="419" t="str">
        <f>IFERROR(VLOOKUP(AI110,'P1'!$B:$AP,41,FALSE),"")</f>
        <v/>
      </c>
      <c r="AJ111" s="419" t="str">
        <f>IFERROR(VLOOKUP(AJ110,'P1'!$B:$AP,41,FALSE),"")</f>
        <v/>
      </c>
      <c r="AK111" s="419" t="str">
        <f>IFERROR(VLOOKUP(AK110,'P1'!$B:$AP,41,FALSE),"")</f>
        <v/>
      </c>
      <c r="AL111" s="419" t="str">
        <f>IFERROR(VLOOKUP(AL110,'P1'!$B:$AP,41,FALSE),"")</f>
        <v/>
      </c>
      <c r="AM111" s="419" t="str">
        <f>IFERROR(VLOOKUP(AM110,'P1'!$B:$AP,41,FALSE),"")</f>
        <v/>
      </c>
      <c r="AN111" s="643"/>
      <c r="AO111" s="621"/>
      <c r="AP111" s="647"/>
      <c r="AQ111" s="648"/>
      <c r="AR111" s="621"/>
      <c r="AS111" s="621"/>
      <c r="AT111" s="623"/>
      <c r="AU111" s="417" t="str">
        <f t="shared" ref="AU111" si="112">IFERROR(IF($D110="□",($AO110/$AK$6),($AO110/$AK$8)),"")</f>
        <v/>
      </c>
      <c r="AV111" s="417" t="str">
        <f t="shared" ref="AV111" si="113">IFERROR(IF($D110="□",($AN110/$AO$6),($AN110/$AO$8)),"")</f>
        <v/>
      </c>
      <c r="AX111" s="417" t="s">
        <v>623</v>
      </c>
      <c r="AY111" s="417" t="s">
        <v>623</v>
      </c>
    </row>
    <row r="112" spans="1:51" s="393" customFormat="1" ht="12" customHeight="1">
      <c r="A112" s="626"/>
      <c r="B112" s="629"/>
      <c r="C112" s="632"/>
      <c r="D112" s="635"/>
      <c r="E112" s="414"/>
      <c r="F112" s="640"/>
      <c r="G112" s="641"/>
      <c r="H112" s="418" t="s">
        <v>470</v>
      </c>
      <c r="I112" s="419" t="str">
        <f>IFERROR(VLOOKUP(I110,'P1'!$B:$AP,31,FALSE),"")</f>
        <v/>
      </c>
      <c r="J112" s="419" t="str">
        <f>IFERROR(VLOOKUP(J110,'P1'!$B:$AP,31,FALSE),"")</f>
        <v/>
      </c>
      <c r="K112" s="419" t="str">
        <f>IFERROR(VLOOKUP(K110,'P1'!$B:$AP,31,FALSE),"")</f>
        <v/>
      </c>
      <c r="L112" s="419" t="str">
        <f>IFERROR(VLOOKUP(L110,'P1'!$B:$AP,31,FALSE),"")</f>
        <v/>
      </c>
      <c r="M112" s="419" t="str">
        <f>IFERROR(VLOOKUP(M110,'P1'!$B:$AP,31,FALSE),"")</f>
        <v/>
      </c>
      <c r="N112" s="419" t="str">
        <f>IFERROR(VLOOKUP(N110,'P1'!$B:$AP,31,FALSE),"")</f>
        <v/>
      </c>
      <c r="O112" s="419" t="str">
        <f>IFERROR(VLOOKUP(O110,'P1'!$B:$AP,31,FALSE),"")</f>
        <v/>
      </c>
      <c r="P112" s="419" t="str">
        <f>IFERROR(VLOOKUP(P110,'P1'!$B:$AP,31,FALSE),"")</f>
        <v/>
      </c>
      <c r="Q112" s="419" t="str">
        <f>IFERROR(VLOOKUP(Q110,'P1'!$B:$AP,31,FALSE),"")</f>
        <v/>
      </c>
      <c r="R112" s="419" t="str">
        <f>IFERROR(VLOOKUP(R110,'P1'!$B:$AP,31,FALSE),"")</f>
        <v/>
      </c>
      <c r="S112" s="419" t="str">
        <f>IFERROR(VLOOKUP(S110,'P1'!$B:$AP,31,FALSE),"")</f>
        <v/>
      </c>
      <c r="T112" s="419" t="str">
        <f>IFERROR(VLOOKUP(T110,'P1'!$B:$AP,31,FALSE),"")</f>
        <v/>
      </c>
      <c r="U112" s="419" t="str">
        <f>IFERROR(VLOOKUP(U110,'P1'!$B:$AP,31,FALSE),"")</f>
        <v/>
      </c>
      <c r="V112" s="419" t="str">
        <f>IFERROR(VLOOKUP(V110,'P1'!$B:$AP,31,FALSE),"")</f>
        <v/>
      </c>
      <c r="W112" s="419" t="str">
        <f>IFERROR(VLOOKUP(W110,'P1'!$B:$AP,31,FALSE),"")</f>
        <v/>
      </c>
      <c r="X112" s="419" t="str">
        <f>IFERROR(VLOOKUP(X110,'P1'!$B:$AP,31,FALSE),"")</f>
        <v/>
      </c>
      <c r="Y112" s="419" t="str">
        <f>IFERROR(VLOOKUP(Y110,'P1'!$B:$AP,31,FALSE),"")</f>
        <v/>
      </c>
      <c r="Z112" s="419" t="str">
        <f>IFERROR(VLOOKUP(Z110,'P1'!$B:$AP,31,FALSE),"")</f>
        <v/>
      </c>
      <c r="AA112" s="419" t="str">
        <f>IFERROR(VLOOKUP(AA110,'P1'!$B:$AP,31,FALSE),"")</f>
        <v/>
      </c>
      <c r="AB112" s="419" t="str">
        <f>IFERROR(VLOOKUP(AB110,'P1'!$B:$AP,31,FALSE),"")</f>
        <v/>
      </c>
      <c r="AC112" s="419" t="str">
        <f>IFERROR(VLOOKUP(AC110,'P1'!$B:$AP,31,FALSE),"")</f>
        <v/>
      </c>
      <c r="AD112" s="419" t="str">
        <f>IFERROR(VLOOKUP(AD110,'P1'!$B:$AP,31,FALSE),"")</f>
        <v/>
      </c>
      <c r="AE112" s="419" t="str">
        <f>IFERROR(VLOOKUP(AE110,'P1'!$B:$AP,31,FALSE),"")</f>
        <v/>
      </c>
      <c r="AF112" s="419" t="str">
        <f>IFERROR(VLOOKUP(AF110,'P1'!$B:$AP,31,FALSE),"")</f>
        <v/>
      </c>
      <c r="AG112" s="419" t="str">
        <f>IFERROR(VLOOKUP(AG110,'P1'!$B:$AP,31,FALSE),"")</f>
        <v/>
      </c>
      <c r="AH112" s="419" t="str">
        <f>IFERROR(VLOOKUP(AH110,'P1'!$B:$AP,31,FALSE),"")</f>
        <v/>
      </c>
      <c r="AI112" s="419" t="str">
        <f>IFERROR(VLOOKUP(AI110,'P1'!$B:$AP,31,FALSE),"")</f>
        <v/>
      </c>
      <c r="AJ112" s="419" t="str">
        <f>IFERROR(VLOOKUP(AJ110,'P1'!$B:$AP,31,FALSE),"")</f>
        <v/>
      </c>
      <c r="AK112" s="419" t="str">
        <f>IFERROR(VLOOKUP(AK110,'P1'!$B:$AP,31,FALSE),"")</f>
        <v/>
      </c>
      <c r="AL112" s="419" t="str">
        <f>IFERROR(VLOOKUP(AL110,'P1'!$B:$AP,31,FALSE),"")</f>
        <v/>
      </c>
      <c r="AM112" s="419" t="str">
        <f>IFERROR(VLOOKUP(AM110,'P1'!$B:$AP,31,FALSE),"")</f>
        <v/>
      </c>
      <c r="AN112" s="644"/>
      <c r="AO112" s="622"/>
      <c r="AP112" s="649"/>
      <c r="AQ112" s="650"/>
      <c r="AR112" s="622"/>
      <c r="AS112" s="622"/>
      <c r="AT112" s="623"/>
      <c r="AU112" s="420"/>
      <c r="AV112" s="420"/>
      <c r="AX112" s="420"/>
      <c r="AY112" s="420"/>
    </row>
    <row r="113" spans="1:51" s="393" customFormat="1" ht="12" customHeight="1">
      <c r="A113" s="624">
        <v>31</v>
      </c>
      <c r="B113" s="627"/>
      <c r="C113" s="630"/>
      <c r="D113" s="633" t="s">
        <v>463</v>
      </c>
      <c r="E113" s="410"/>
      <c r="F113" s="636"/>
      <c r="G113" s="637"/>
      <c r="H113" s="411" t="s">
        <v>464</v>
      </c>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12"/>
      <c r="AE113" s="412"/>
      <c r="AF113" s="412"/>
      <c r="AG113" s="412"/>
      <c r="AH113" s="412"/>
      <c r="AI113" s="412"/>
      <c r="AJ113" s="412"/>
      <c r="AK113" s="412"/>
      <c r="AL113" s="412"/>
      <c r="AM113" s="412"/>
      <c r="AN113" s="642">
        <f t="shared" ref="AN113" si="114">IF(LEFT($AN$1,6)="共同生活援助",SUM(I114:AM114),SUM(I114:AM115))</f>
        <v>0</v>
      </c>
      <c r="AO113" s="620">
        <f>IF($AN$3="４週",AN113/4,AN113/(DAY(EOMONTH($I$21,0))/7))</f>
        <v>0</v>
      </c>
      <c r="AP113" s="645"/>
      <c r="AQ113" s="646"/>
      <c r="AR113" s="620" t="str">
        <f t="shared" ref="AR113" si="115">IF($AN$3="４週",AU114,AV114)</f>
        <v/>
      </c>
      <c r="AS113" s="620"/>
      <c r="AT113" s="623"/>
      <c r="AU113" s="413" t="s">
        <v>465</v>
      </c>
      <c r="AV113" s="413" t="s">
        <v>466</v>
      </c>
      <c r="AX113" s="413" t="s">
        <v>467</v>
      </c>
      <c r="AY113" s="413" t="s">
        <v>468</v>
      </c>
    </row>
    <row r="114" spans="1:51" s="393" customFormat="1" ht="12" customHeight="1">
      <c r="A114" s="625"/>
      <c r="B114" s="628"/>
      <c r="C114" s="631"/>
      <c r="D114" s="634"/>
      <c r="E114" s="414"/>
      <c r="F114" s="638"/>
      <c r="G114" s="639"/>
      <c r="H114" s="415" t="s">
        <v>469</v>
      </c>
      <c r="I114" s="419" t="str">
        <f>IFERROR(VLOOKUP(I113,'P1'!$B:$AP,41,FALSE),"")</f>
        <v/>
      </c>
      <c r="J114" s="419" t="str">
        <f>IFERROR(VLOOKUP(J113,'P1'!$B:$AP,41,FALSE),"")</f>
        <v/>
      </c>
      <c r="K114" s="419" t="str">
        <f>IFERROR(VLOOKUP(K113,'P1'!$B:$AP,41,FALSE),"")</f>
        <v/>
      </c>
      <c r="L114" s="419" t="str">
        <f>IFERROR(VLOOKUP(L113,'P1'!$B:$AP,41,FALSE),"")</f>
        <v/>
      </c>
      <c r="M114" s="419" t="str">
        <f>IFERROR(VLOOKUP(M113,'P1'!$B:$AP,41,FALSE),"")</f>
        <v/>
      </c>
      <c r="N114" s="419" t="str">
        <f>IFERROR(VLOOKUP(N113,'P1'!$B:$AP,41,FALSE),"")</f>
        <v/>
      </c>
      <c r="O114" s="419" t="str">
        <f>IFERROR(VLOOKUP(O113,'P1'!$B:$AP,41,FALSE),"")</f>
        <v/>
      </c>
      <c r="P114" s="419" t="str">
        <f>IFERROR(VLOOKUP(P113,'P1'!$B:$AP,41,FALSE),"")</f>
        <v/>
      </c>
      <c r="Q114" s="419" t="str">
        <f>IFERROR(VLOOKUP(Q113,'P1'!$B:$AP,41,FALSE),"")</f>
        <v/>
      </c>
      <c r="R114" s="419" t="str">
        <f>IFERROR(VLOOKUP(R113,'P1'!$B:$AP,41,FALSE),"")</f>
        <v/>
      </c>
      <c r="S114" s="419" t="str">
        <f>IFERROR(VLOOKUP(S113,'P1'!$B:$AP,41,FALSE),"")</f>
        <v/>
      </c>
      <c r="T114" s="419" t="str">
        <f>IFERROR(VLOOKUP(T113,'P1'!$B:$AP,41,FALSE),"")</f>
        <v/>
      </c>
      <c r="U114" s="419" t="str">
        <f>IFERROR(VLOOKUP(U113,'P1'!$B:$AP,41,FALSE),"")</f>
        <v/>
      </c>
      <c r="V114" s="419" t="str">
        <f>IFERROR(VLOOKUP(V113,'P1'!$B:$AP,41,FALSE),"")</f>
        <v/>
      </c>
      <c r="W114" s="419" t="str">
        <f>IFERROR(VLOOKUP(W113,'P1'!$B:$AP,41,FALSE),"")</f>
        <v/>
      </c>
      <c r="X114" s="419" t="str">
        <f>IFERROR(VLOOKUP(X113,'P1'!$B:$AP,41,FALSE),"")</f>
        <v/>
      </c>
      <c r="Y114" s="419" t="str">
        <f>IFERROR(VLOOKUP(Y113,'P1'!$B:$AP,41,FALSE),"")</f>
        <v/>
      </c>
      <c r="Z114" s="419" t="str">
        <f>IFERROR(VLOOKUP(Z113,'P1'!$B:$AP,41,FALSE),"")</f>
        <v/>
      </c>
      <c r="AA114" s="419" t="str">
        <f>IFERROR(VLOOKUP(AA113,'P1'!$B:$AP,41,FALSE),"")</f>
        <v/>
      </c>
      <c r="AB114" s="419" t="str">
        <f>IFERROR(VLOOKUP(AB113,'P1'!$B:$AP,41,FALSE),"")</f>
        <v/>
      </c>
      <c r="AC114" s="419" t="str">
        <f>IFERROR(VLOOKUP(AC113,'P1'!$B:$AP,41,FALSE),"")</f>
        <v/>
      </c>
      <c r="AD114" s="419" t="str">
        <f>IFERROR(VLOOKUP(AD113,'P1'!$B:$AP,41,FALSE),"")</f>
        <v/>
      </c>
      <c r="AE114" s="419" t="str">
        <f>IFERROR(VLOOKUP(AE113,'P1'!$B:$AP,41,FALSE),"")</f>
        <v/>
      </c>
      <c r="AF114" s="419" t="str">
        <f>IFERROR(VLOOKUP(AF113,'P1'!$B:$AP,41,FALSE),"")</f>
        <v/>
      </c>
      <c r="AG114" s="419" t="str">
        <f>IFERROR(VLOOKUP(AG113,'P1'!$B:$AP,41,FALSE),"")</f>
        <v/>
      </c>
      <c r="AH114" s="419" t="str">
        <f>IFERROR(VLOOKUP(AH113,'P1'!$B:$AP,41,FALSE),"")</f>
        <v/>
      </c>
      <c r="AI114" s="419" t="str">
        <f>IFERROR(VLOOKUP(AI113,'P1'!$B:$AP,41,FALSE),"")</f>
        <v/>
      </c>
      <c r="AJ114" s="419" t="str">
        <f>IFERROR(VLOOKUP(AJ113,'P1'!$B:$AP,41,FALSE),"")</f>
        <v/>
      </c>
      <c r="AK114" s="419" t="str">
        <f>IFERROR(VLOOKUP(AK113,'P1'!$B:$AP,41,FALSE),"")</f>
        <v/>
      </c>
      <c r="AL114" s="419" t="str">
        <f>IFERROR(VLOOKUP(AL113,'P1'!$B:$AP,41,FALSE),"")</f>
        <v/>
      </c>
      <c r="AM114" s="419" t="str">
        <f>IFERROR(VLOOKUP(AM113,'P1'!$B:$AP,41,FALSE),"")</f>
        <v/>
      </c>
      <c r="AN114" s="643"/>
      <c r="AO114" s="621"/>
      <c r="AP114" s="647"/>
      <c r="AQ114" s="648"/>
      <c r="AR114" s="621"/>
      <c r="AS114" s="621"/>
      <c r="AT114" s="623"/>
      <c r="AU114" s="417" t="str">
        <f t="shared" ref="AU114" si="116">IFERROR(IF($D113="□",($AO113/$AK$6),($AO113/$AK$8)),"")</f>
        <v/>
      </c>
      <c r="AV114" s="417" t="str">
        <f t="shared" ref="AV114" si="117">IFERROR(IF($D113="□",($AN113/$AO$6),($AN113/$AO$8)),"")</f>
        <v/>
      </c>
      <c r="AX114" s="417" t="s">
        <v>623</v>
      </c>
      <c r="AY114" s="417" t="s">
        <v>623</v>
      </c>
    </row>
    <row r="115" spans="1:51" s="393" customFormat="1" ht="12" customHeight="1">
      <c r="A115" s="626"/>
      <c r="B115" s="629"/>
      <c r="C115" s="632"/>
      <c r="D115" s="635"/>
      <c r="E115" s="414"/>
      <c r="F115" s="640"/>
      <c r="G115" s="641"/>
      <c r="H115" s="418" t="s">
        <v>470</v>
      </c>
      <c r="I115" s="419" t="str">
        <f>IFERROR(VLOOKUP(I113,'P1'!$B:$AP,31,FALSE),"")</f>
        <v/>
      </c>
      <c r="J115" s="419" t="str">
        <f>IFERROR(VLOOKUP(J113,'P1'!$B:$AP,31,FALSE),"")</f>
        <v/>
      </c>
      <c r="K115" s="419" t="str">
        <f>IFERROR(VLOOKUP(K113,'P1'!$B:$AP,31,FALSE),"")</f>
        <v/>
      </c>
      <c r="L115" s="419" t="str">
        <f>IFERROR(VLOOKUP(L113,'P1'!$B:$AP,31,FALSE),"")</f>
        <v/>
      </c>
      <c r="M115" s="419" t="str">
        <f>IFERROR(VLOOKUP(M113,'P1'!$B:$AP,31,FALSE),"")</f>
        <v/>
      </c>
      <c r="N115" s="419" t="str">
        <f>IFERROR(VLOOKUP(N113,'P1'!$B:$AP,31,FALSE),"")</f>
        <v/>
      </c>
      <c r="O115" s="419" t="str">
        <f>IFERROR(VLOOKUP(O113,'P1'!$B:$AP,31,FALSE),"")</f>
        <v/>
      </c>
      <c r="P115" s="419" t="str">
        <f>IFERROR(VLOOKUP(P113,'P1'!$B:$AP,31,FALSE),"")</f>
        <v/>
      </c>
      <c r="Q115" s="419" t="str">
        <f>IFERROR(VLOOKUP(Q113,'P1'!$B:$AP,31,FALSE),"")</f>
        <v/>
      </c>
      <c r="R115" s="419" t="str">
        <f>IFERROR(VLOOKUP(R113,'P1'!$B:$AP,31,FALSE),"")</f>
        <v/>
      </c>
      <c r="S115" s="419" t="str">
        <f>IFERROR(VLOOKUP(S113,'P1'!$B:$AP,31,FALSE),"")</f>
        <v/>
      </c>
      <c r="T115" s="419" t="str">
        <f>IFERROR(VLOOKUP(T113,'P1'!$B:$AP,31,FALSE),"")</f>
        <v/>
      </c>
      <c r="U115" s="419" t="str">
        <f>IFERROR(VLOOKUP(U113,'P1'!$B:$AP,31,FALSE),"")</f>
        <v/>
      </c>
      <c r="V115" s="419" t="str">
        <f>IFERROR(VLOOKUP(V113,'P1'!$B:$AP,31,FALSE),"")</f>
        <v/>
      </c>
      <c r="W115" s="419" t="str">
        <f>IFERROR(VLOOKUP(W113,'P1'!$B:$AP,31,FALSE),"")</f>
        <v/>
      </c>
      <c r="X115" s="419" t="str">
        <f>IFERROR(VLOOKUP(X113,'P1'!$B:$AP,31,FALSE),"")</f>
        <v/>
      </c>
      <c r="Y115" s="419" t="str">
        <f>IFERROR(VLOOKUP(Y113,'P1'!$B:$AP,31,FALSE),"")</f>
        <v/>
      </c>
      <c r="Z115" s="419" t="str">
        <f>IFERROR(VLOOKUP(Z113,'P1'!$B:$AP,31,FALSE),"")</f>
        <v/>
      </c>
      <c r="AA115" s="419" t="str">
        <f>IFERROR(VLOOKUP(AA113,'P1'!$B:$AP,31,FALSE),"")</f>
        <v/>
      </c>
      <c r="AB115" s="419" t="str">
        <f>IFERROR(VLOOKUP(AB113,'P1'!$B:$AP,31,FALSE),"")</f>
        <v/>
      </c>
      <c r="AC115" s="419" t="str">
        <f>IFERROR(VLOOKUP(AC113,'P1'!$B:$AP,31,FALSE),"")</f>
        <v/>
      </c>
      <c r="AD115" s="419" t="str">
        <f>IFERROR(VLOOKUP(AD113,'P1'!$B:$AP,31,FALSE),"")</f>
        <v/>
      </c>
      <c r="AE115" s="419" t="str">
        <f>IFERROR(VLOOKUP(AE113,'P1'!$B:$AP,31,FALSE),"")</f>
        <v/>
      </c>
      <c r="AF115" s="419" t="str">
        <f>IFERROR(VLOOKUP(AF113,'P1'!$B:$AP,31,FALSE),"")</f>
        <v/>
      </c>
      <c r="AG115" s="419" t="str">
        <f>IFERROR(VLOOKUP(AG113,'P1'!$B:$AP,31,FALSE),"")</f>
        <v/>
      </c>
      <c r="AH115" s="419" t="str">
        <f>IFERROR(VLOOKUP(AH113,'P1'!$B:$AP,31,FALSE),"")</f>
        <v/>
      </c>
      <c r="AI115" s="419" t="str">
        <f>IFERROR(VLOOKUP(AI113,'P1'!$B:$AP,31,FALSE),"")</f>
        <v/>
      </c>
      <c r="AJ115" s="419" t="str">
        <f>IFERROR(VLOOKUP(AJ113,'P1'!$B:$AP,31,FALSE),"")</f>
        <v/>
      </c>
      <c r="AK115" s="419" t="str">
        <f>IFERROR(VLOOKUP(AK113,'P1'!$B:$AP,31,FALSE),"")</f>
        <v/>
      </c>
      <c r="AL115" s="419" t="str">
        <f>IFERROR(VLOOKUP(AL113,'P1'!$B:$AP,31,FALSE),"")</f>
        <v/>
      </c>
      <c r="AM115" s="419" t="str">
        <f>IFERROR(VLOOKUP(AM113,'P1'!$B:$AP,31,FALSE),"")</f>
        <v/>
      </c>
      <c r="AN115" s="644"/>
      <c r="AO115" s="622"/>
      <c r="AP115" s="649"/>
      <c r="AQ115" s="650"/>
      <c r="AR115" s="622"/>
      <c r="AS115" s="622"/>
      <c r="AT115" s="623"/>
      <c r="AU115" s="420"/>
      <c r="AV115" s="420"/>
      <c r="AX115" s="420"/>
      <c r="AY115" s="420"/>
    </row>
    <row r="116" spans="1:51" s="393" customFormat="1" ht="12" customHeight="1">
      <c r="A116" s="624">
        <v>32</v>
      </c>
      <c r="B116" s="627"/>
      <c r="C116" s="630"/>
      <c r="D116" s="633" t="s">
        <v>463</v>
      </c>
      <c r="E116" s="410"/>
      <c r="F116" s="636"/>
      <c r="G116" s="637"/>
      <c r="H116" s="411" t="s">
        <v>464</v>
      </c>
      <c r="I116" s="412"/>
      <c r="J116" s="412"/>
      <c r="K116" s="412"/>
      <c r="L116" s="412"/>
      <c r="M116" s="412"/>
      <c r="N116" s="412"/>
      <c r="O116" s="412"/>
      <c r="P116" s="412"/>
      <c r="Q116" s="412"/>
      <c r="R116" s="412"/>
      <c r="S116" s="412"/>
      <c r="T116" s="412"/>
      <c r="U116" s="412"/>
      <c r="V116" s="412"/>
      <c r="W116" s="412"/>
      <c r="X116" s="412"/>
      <c r="Y116" s="412"/>
      <c r="Z116" s="412"/>
      <c r="AA116" s="412"/>
      <c r="AB116" s="412"/>
      <c r="AC116" s="412"/>
      <c r="AD116" s="412"/>
      <c r="AE116" s="412"/>
      <c r="AF116" s="412"/>
      <c r="AG116" s="412"/>
      <c r="AH116" s="412"/>
      <c r="AI116" s="412"/>
      <c r="AJ116" s="412"/>
      <c r="AK116" s="412"/>
      <c r="AL116" s="412"/>
      <c r="AM116" s="412"/>
      <c r="AN116" s="642">
        <f t="shared" ref="AN116" si="118">IF(LEFT($AN$1,6)="共同生活援助",SUM(I117:AM117),SUM(I117:AM118))</f>
        <v>0</v>
      </c>
      <c r="AO116" s="620">
        <f>IF($AN$3="４週",AN116/4,AN116/(DAY(EOMONTH($I$21,0))/7))</f>
        <v>0</v>
      </c>
      <c r="AP116" s="645"/>
      <c r="AQ116" s="646"/>
      <c r="AR116" s="620" t="str">
        <f t="shared" ref="AR116" si="119">IF($AN$3="４週",AU117,AV117)</f>
        <v/>
      </c>
      <c r="AS116" s="620"/>
      <c r="AT116" s="623"/>
      <c r="AU116" s="413" t="s">
        <v>465</v>
      </c>
      <c r="AV116" s="413" t="s">
        <v>466</v>
      </c>
      <c r="AX116" s="413" t="s">
        <v>467</v>
      </c>
      <c r="AY116" s="413" t="s">
        <v>468</v>
      </c>
    </row>
    <row r="117" spans="1:51" s="393" customFormat="1" ht="12" customHeight="1">
      <c r="A117" s="625"/>
      <c r="B117" s="628"/>
      <c r="C117" s="631"/>
      <c r="D117" s="634"/>
      <c r="E117" s="414"/>
      <c r="F117" s="638"/>
      <c r="G117" s="639"/>
      <c r="H117" s="415" t="s">
        <v>469</v>
      </c>
      <c r="I117" s="419" t="str">
        <f>IFERROR(VLOOKUP(I116,'P1'!$B:$AP,41,FALSE),"")</f>
        <v/>
      </c>
      <c r="J117" s="419" t="str">
        <f>IFERROR(VLOOKUP(J116,'P1'!$B:$AP,41,FALSE),"")</f>
        <v/>
      </c>
      <c r="K117" s="419" t="str">
        <f>IFERROR(VLOOKUP(K116,'P1'!$B:$AP,41,FALSE),"")</f>
        <v/>
      </c>
      <c r="L117" s="419" t="str">
        <f>IFERROR(VLOOKUP(L116,'P1'!$B:$AP,41,FALSE),"")</f>
        <v/>
      </c>
      <c r="M117" s="419" t="str">
        <f>IFERROR(VLOOKUP(M116,'P1'!$B:$AP,41,FALSE),"")</f>
        <v/>
      </c>
      <c r="N117" s="419" t="str">
        <f>IFERROR(VLOOKUP(N116,'P1'!$B:$AP,41,FALSE),"")</f>
        <v/>
      </c>
      <c r="O117" s="419" t="str">
        <f>IFERROR(VLOOKUP(O116,'P1'!$B:$AP,41,FALSE),"")</f>
        <v/>
      </c>
      <c r="P117" s="419" t="str">
        <f>IFERROR(VLOOKUP(P116,'P1'!$B:$AP,41,FALSE),"")</f>
        <v/>
      </c>
      <c r="Q117" s="419" t="str">
        <f>IFERROR(VLOOKUP(Q116,'P1'!$B:$AP,41,FALSE),"")</f>
        <v/>
      </c>
      <c r="R117" s="419" t="str">
        <f>IFERROR(VLOOKUP(R116,'P1'!$B:$AP,41,FALSE),"")</f>
        <v/>
      </c>
      <c r="S117" s="419" t="str">
        <f>IFERROR(VLOOKUP(S116,'P1'!$B:$AP,41,FALSE),"")</f>
        <v/>
      </c>
      <c r="T117" s="419" t="str">
        <f>IFERROR(VLOOKUP(T116,'P1'!$B:$AP,41,FALSE),"")</f>
        <v/>
      </c>
      <c r="U117" s="419" t="str">
        <f>IFERROR(VLOOKUP(U116,'P1'!$B:$AP,41,FALSE),"")</f>
        <v/>
      </c>
      <c r="V117" s="419" t="str">
        <f>IFERROR(VLOOKUP(V116,'P1'!$B:$AP,41,FALSE),"")</f>
        <v/>
      </c>
      <c r="W117" s="419" t="str">
        <f>IFERROR(VLOOKUP(W116,'P1'!$B:$AP,41,FALSE),"")</f>
        <v/>
      </c>
      <c r="X117" s="419" t="str">
        <f>IFERROR(VLOOKUP(X116,'P1'!$B:$AP,41,FALSE),"")</f>
        <v/>
      </c>
      <c r="Y117" s="419" t="str">
        <f>IFERROR(VLOOKUP(Y116,'P1'!$B:$AP,41,FALSE),"")</f>
        <v/>
      </c>
      <c r="Z117" s="419" t="str">
        <f>IFERROR(VLOOKUP(Z116,'P1'!$B:$AP,41,FALSE),"")</f>
        <v/>
      </c>
      <c r="AA117" s="419" t="str">
        <f>IFERROR(VLOOKUP(AA116,'P1'!$B:$AP,41,FALSE),"")</f>
        <v/>
      </c>
      <c r="AB117" s="419" t="str">
        <f>IFERROR(VLOOKUP(AB116,'P1'!$B:$AP,41,FALSE),"")</f>
        <v/>
      </c>
      <c r="AC117" s="419" t="str">
        <f>IFERROR(VLOOKUP(AC116,'P1'!$B:$AP,41,FALSE),"")</f>
        <v/>
      </c>
      <c r="AD117" s="419" t="str">
        <f>IFERROR(VLOOKUP(AD116,'P1'!$B:$AP,41,FALSE),"")</f>
        <v/>
      </c>
      <c r="AE117" s="419" t="str">
        <f>IFERROR(VLOOKUP(AE116,'P1'!$B:$AP,41,FALSE),"")</f>
        <v/>
      </c>
      <c r="AF117" s="419" t="str">
        <f>IFERROR(VLOOKUP(AF116,'P1'!$B:$AP,41,FALSE),"")</f>
        <v/>
      </c>
      <c r="AG117" s="419" t="str">
        <f>IFERROR(VLOOKUP(AG116,'P1'!$B:$AP,41,FALSE),"")</f>
        <v/>
      </c>
      <c r="AH117" s="419" t="str">
        <f>IFERROR(VLOOKUP(AH116,'P1'!$B:$AP,41,FALSE),"")</f>
        <v/>
      </c>
      <c r="AI117" s="419" t="str">
        <f>IFERROR(VLOOKUP(AI116,'P1'!$B:$AP,41,FALSE),"")</f>
        <v/>
      </c>
      <c r="AJ117" s="419" t="str">
        <f>IFERROR(VLOOKUP(AJ116,'P1'!$B:$AP,41,FALSE),"")</f>
        <v/>
      </c>
      <c r="AK117" s="419" t="str">
        <f>IFERROR(VLOOKUP(AK116,'P1'!$B:$AP,41,FALSE),"")</f>
        <v/>
      </c>
      <c r="AL117" s="419" t="str">
        <f>IFERROR(VLOOKUP(AL116,'P1'!$B:$AP,41,FALSE),"")</f>
        <v/>
      </c>
      <c r="AM117" s="419" t="str">
        <f>IFERROR(VLOOKUP(AM116,'P1'!$B:$AP,41,FALSE),"")</f>
        <v/>
      </c>
      <c r="AN117" s="643"/>
      <c r="AO117" s="621"/>
      <c r="AP117" s="647"/>
      <c r="AQ117" s="648"/>
      <c r="AR117" s="621"/>
      <c r="AS117" s="621"/>
      <c r="AT117" s="623"/>
      <c r="AU117" s="417" t="str">
        <f t="shared" ref="AU117" si="120">IFERROR(IF($D116="□",($AO116/$AK$6),($AO116/$AK$8)),"")</f>
        <v/>
      </c>
      <c r="AV117" s="417" t="str">
        <f t="shared" ref="AV117" si="121">IFERROR(IF($D116="□",($AN116/$AO$6),($AN116/$AO$8)),"")</f>
        <v/>
      </c>
      <c r="AX117" s="417" t="s">
        <v>623</v>
      </c>
      <c r="AY117" s="417" t="s">
        <v>623</v>
      </c>
    </row>
    <row r="118" spans="1:51" s="393" customFormat="1" ht="12" customHeight="1">
      <c r="A118" s="626"/>
      <c r="B118" s="629"/>
      <c r="C118" s="632"/>
      <c r="D118" s="635"/>
      <c r="E118" s="414"/>
      <c r="F118" s="640"/>
      <c r="G118" s="641"/>
      <c r="H118" s="418" t="s">
        <v>470</v>
      </c>
      <c r="I118" s="419" t="str">
        <f>IFERROR(VLOOKUP(I116,'P1'!$B:$AP,31,FALSE),"")</f>
        <v/>
      </c>
      <c r="J118" s="419" t="str">
        <f>IFERROR(VLOOKUP(J116,'P1'!$B:$AP,31,FALSE),"")</f>
        <v/>
      </c>
      <c r="K118" s="419" t="str">
        <f>IFERROR(VLOOKUP(K116,'P1'!$B:$AP,31,FALSE),"")</f>
        <v/>
      </c>
      <c r="L118" s="419" t="str">
        <f>IFERROR(VLOOKUP(L116,'P1'!$B:$AP,31,FALSE),"")</f>
        <v/>
      </c>
      <c r="M118" s="419" t="str">
        <f>IFERROR(VLOOKUP(M116,'P1'!$B:$AP,31,FALSE),"")</f>
        <v/>
      </c>
      <c r="N118" s="419" t="str">
        <f>IFERROR(VLOOKUP(N116,'P1'!$B:$AP,31,FALSE),"")</f>
        <v/>
      </c>
      <c r="O118" s="419" t="str">
        <f>IFERROR(VLOOKUP(O116,'P1'!$B:$AP,31,FALSE),"")</f>
        <v/>
      </c>
      <c r="P118" s="419" t="str">
        <f>IFERROR(VLOOKUP(P116,'P1'!$B:$AP,31,FALSE),"")</f>
        <v/>
      </c>
      <c r="Q118" s="419" t="str">
        <f>IFERROR(VLOOKUP(Q116,'P1'!$B:$AP,31,FALSE),"")</f>
        <v/>
      </c>
      <c r="R118" s="419" t="str">
        <f>IFERROR(VLOOKUP(R116,'P1'!$B:$AP,31,FALSE),"")</f>
        <v/>
      </c>
      <c r="S118" s="419" t="str">
        <f>IFERROR(VLOOKUP(S116,'P1'!$B:$AP,31,FALSE),"")</f>
        <v/>
      </c>
      <c r="T118" s="419" t="str">
        <f>IFERROR(VLOOKUP(T116,'P1'!$B:$AP,31,FALSE),"")</f>
        <v/>
      </c>
      <c r="U118" s="419" t="str">
        <f>IFERROR(VLOOKUP(U116,'P1'!$B:$AP,31,FALSE),"")</f>
        <v/>
      </c>
      <c r="V118" s="419" t="str">
        <f>IFERROR(VLOOKUP(V116,'P1'!$B:$AP,31,FALSE),"")</f>
        <v/>
      </c>
      <c r="W118" s="419" t="str">
        <f>IFERROR(VLOOKUP(W116,'P1'!$B:$AP,31,FALSE),"")</f>
        <v/>
      </c>
      <c r="X118" s="419" t="str">
        <f>IFERROR(VLOOKUP(X116,'P1'!$B:$AP,31,FALSE),"")</f>
        <v/>
      </c>
      <c r="Y118" s="419" t="str">
        <f>IFERROR(VLOOKUP(Y116,'P1'!$B:$AP,31,FALSE),"")</f>
        <v/>
      </c>
      <c r="Z118" s="419" t="str">
        <f>IFERROR(VLOOKUP(Z116,'P1'!$B:$AP,31,FALSE),"")</f>
        <v/>
      </c>
      <c r="AA118" s="419" t="str">
        <f>IFERROR(VLOOKUP(AA116,'P1'!$B:$AP,31,FALSE),"")</f>
        <v/>
      </c>
      <c r="AB118" s="419" t="str">
        <f>IFERROR(VLOOKUP(AB116,'P1'!$B:$AP,31,FALSE),"")</f>
        <v/>
      </c>
      <c r="AC118" s="419" t="str">
        <f>IFERROR(VLOOKUP(AC116,'P1'!$B:$AP,31,FALSE),"")</f>
        <v/>
      </c>
      <c r="AD118" s="419" t="str">
        <f>IFERROR(VLOOKUP(AD116,'P1'!$B:$AP,31,FALSE),"")</f>
        <v/>
      </c>
      <c r="AE118" s="419" t="str">
        <f>IFERROR(VLOOKUP(AE116,'P1'!$B:$AP,31,FALSE),"")</f>
        <v/>
      </c>
      <c r="AF118" s="419" t="str">
        <f>IFERROR(VLOOKUP(AF116,'P1'!$B:$AP,31,FALSE),"")</f>
        <v/>
      </c>
      <c r="AG118" s="419" t="str">
        <f>IFERROR(VLOOKUP(AG116,'P1'!$B:$AP,31,FALSE),"")</f>
        <v/>
      </c>
      <c r="AH118" s="419" t="str">
        <f>IFERROR(VLOOKUP(AH116,'P1'!$B:$AP,31,FALSE),"")</f>
        <v/>
      </c>
      <c r="AI118" s="419" t="str">
        <f>IFERROR(VLOOKUP(AI116,'P1'!$B:$AP,31,FALSE),"")</f>
        <v/>
      </c>
      <c r="AJ118" s="419" t="str">
        <f>IFERROR(VLOOKUP(AJ116,'P1'!$B:$AP,31,FALSE),"")</f>
        <v/>
      </c>
      <c r="AK118" s="419" t="str">
        <f>IFERROR(VLOOKUP(AK116,'P1'!$B:$AP,31,FALSE),"")</f>
        <v/>
      </c>
      <c r="AL118" s="419" t="str">
        <f>IFERROR(VLOOKUP(AL116,'P1'!$B:$AP,31,FALSE),"")</f>
        <v/>
      </c>
      <c r="AM118" s="419" t="str">
        <f>IFERROR(VLOOKUP(AM116,'P1'!$B:$AP,31,FALSE),"")</f>
        <v/>
      </c>
      <c r="AN118" s="644"/>
      <c r="AO118" s="622"/>
      <c r="AP118" s="649"/>
      <c r="AQ118" s="650"/>
      <c r="AR118" s="622"/>
      <c r="AS118" s="622"/>
      <c r="AT118" s="623"/>
      <c r="AU118" s="420"/>
      <c r="AV118" s="420"/>
      <c r="AX118" s="420"/>
      <c r="AY118" s="420"/>
    </row>
    <row r="119" spans="1:51" s="393" customFormat="1" ht="12" customHeight="1">
      <c r="A119" s="624">
        <v>33</v>
      </c>
      <c r="B119" s="627"/>
      <c r="C119" s="630"/>
      <c r="D119" s="633" t="s">
        <v>463</v>
      </c>
      <c r="E119" s="410"/>
      <c r="F119" s="636"/>
      <c r="G119" s="637"/>
      <c r="H119" s="411" t="s">
        <v>464</v>
      </c>
      <c r="I119" s="412"/>
      <c r="J119" s="412"/>
      <c r="K119" s="412"/>
      <c r="L119" s="412"/>
      <c r="M119" s="412"/>
      <c r="N119" s="412"/>
      <c r="O119" s="412"/>
      <c r="P119" s="412"/>
      <c r="Q119" s="412"/>
      <c r="R119" s="412"/>
      <c r="S119" s="412"/>
      <c r="T119" s="412"/>
      <c r="U119" s="412"/>
      <c r="V119" s="412"/>
      <c r="W119" s="412"/>
      <c r="X119" s="412"/>
      <c r="Y119" s="412"/>
      <c r="Z119" s="412"/>
      <c r="AA119" s="412"/>
      <c r="AB119" s="412"/>
      <c r="AC119" s="412"/>
      <c r="AD119" s="412"/>
      <c r="AE119" s="412"/>
      <c r="AF119" s="412"/>
      <c r="AG119" s="412"/>
      <c r="AH119" s="412"/>
      <c r="AI119" s="412"/>
      <c r="AJ119" s="412"/>
      <c r="AK119" s="412"/>
      <c r="AL119" s="412"/>
      <c r="AM119" s="412"/>
      <c r="AN119" s="642">
        <f t="shared" ref="AN119" si="122">IF(LEFT($AN$1,6)="共同生活援助",SUM(I120:AM120),SUM(I120:AM121))</f>
        <v>0</v>
      </c>
      <c r="AO119" s="620">
        <f>IF($AN$3="４週",AN119/4,AN119/(DAY(EOMONTH($I$21,0))/7))</f>
        <v>0</v>
      </c>
      <c r="AP119" s="645"/>
      <c r="AQ119" s="646"/>
      <c r="AR119" s="620" t="str">
        <f t="shared" ref="AR119" si="123">IF($AN$3="４週",AU120,AV120)</f>
        <v/>
      </c>
      <c r="AS119" s="620"/>
      <c r="AT119" s="623"/>
      <c r="AU119" s="413" t="s">
        <v>465</v>
      </c>
      <c r="AV119" s="413" t="s">
        <v>466</v>
      </c>
      <c r="AX119" s="413" t="s">
        <v>467</v>
      </c>
      <c r="AY119" s="413" t="s">
        <v>468</v>
      </c>
    </row>
    <row r="120" spans="1:51" s="393" customFormat="1" ht="12" customHeight="1">
      <c r="A120" s="625"/>
      <c r="B120" s="628"/>
      <c r="C120" s="631"/>
      <c r="D120" s="634"/>
      <c r="E120" s="414"/>
      <c r="F120" s="638"/>
      <c r="G120" s="639"/>
      <c r="H120" s="415" t="s">
        <v>469</v>
      </c>
      <c r="I120" s="419" t="str">
        <f>IFERROR(VLOOKUP(I119,'P1'!$B:$AP,41,FALSE),"")</f>
        <v/>
      </c>
      <c r="J120" s="419" t="str">
        <f>IFERROR(VLOOKUP(J119,'P1'!$B:$AP,41,FALSE),"")</f>
        <v/>
      </c>
      <c r="K120" s="419" t="str">
        <f>IFERROR(VLOOKUP(K119,'P1'!$B:$AP,41,FALSE),"")</f>
        <v/>
      </c>
      <c r="L120" s="419" t="str">
        <f>IFERROR(VLOOKUP(L119,'P1'!$B:$AP,41,FALSE),"")</f>
        <v/>
      </c>
      <c r="M120" s="419" t="str">
        <f>IFERROR(VLOOKUP(M119,'P1'!$B:$AP,41,FALSE),"")</f>
        <v/>
      </c>
      <c r="N120" s="419" t="str">
        <f>IFERROR(VLOOKUP(N119,'P1'!$B:$AP,41,FALSE),"")</f>
        <v/>
      </c>
      <c r="O120" s="419" t="str">
        <f>IFERROR(VLOOKUP(O119,'P1'!$B:$AP,41,FALSE),"")</f>
        <v/>
      </c>
      <c r="P120" s="419" t="str">
        <f>IFERROR(VLOOKUP(P119,'P1'!$B:$AP,41,FALSE),"")</f>
        <v/>
      </c>
      <c r="Q120" s="419" t="str">
        <f>IFERROR(VLOOKUP(Q119,'P1'!$B:$AP,41,FALSE),"")</f>
        <v/>
      </c>
      <c r="R120" s="419" t="str">
        <f>IFERROR(VLOOKUP(R119,'P1'!$B:$AP,41,FALSE),"")</f>
        <v/>
      </c>
      <c r="S120" s="419" t="str">
        <f>IFERROR(VLOOKUP(S119,'P1'!$B:$AP,41,FALSE),"")</f>
        <v/>
      </c>
      <c r="T120" s="419" t="str">
        <f>IFERROR(VLOOKUP(T119,'P1'!$B:$AP,41,FALSE),"")</f>
        <v/>
      </c>
      <c r="U120" s="419" t="str">
        <f>IFERROR(VLOOKUP(U119,'P1'!$B:$AP,41,FALSE),"")</f>
        <v/>
      </c>
      <c r="V120" s="419" t="str">
        <f>IFERROR(VLOOKUP(V119,'P1'!$B:$AP,41,FALSE),"")</f>
        <v/>
      </c>
      <c r="W120" s="419" t="str">
        <f>IFERROR(VLOOKUP(W119,'P1'!$B:$AP,41,FALSE),"")</f>
        <v/>
      </c>
      <c r="X120" s="419" t="str">
        <f>IFERROR(VLOOKUP(X119,'P1'!$B:$AP,41,FALSE),"")</f>
        <v/>
      </c>
      <c r="Y120" s="419" t="str">
        <f>IFERROR(VLOOKUP(Y119,'P1'!$B:$AP,41,FALSE),"")</f>
        <v/>
      </c>
      <c r="Z120" s="419" t="str">
        <f>IFERROR(VLOOKUP(Z119,'P1'!$B:$AP,41,FALSE),"")</f>
        <v/>
      </c>
      <c r="AA120" s="419" t="str">
        <f>IFERROR(VLOOKUP(AA119,'P1'!$B:$AP,41,FALSE),"")</f>
        <v/>
      </c>
      <c r="AB120" s="419" t="str">
        <f>IFERROR(VLOOKUP(AB119,'P1'!$B:$AP,41,FALSE),"")</f>
        <v/>
      </c>
      <c r="AC120" s="419" t="str">
        <f>IFERROR(VLOOKUP(AC119,'P1'!$B:$AP,41,FALSE),"")</f>
        <v/>
      </c>
      <c r="AD120" s="419" t="str">
        <f>IFERROR(VLOOKUP(AD119,'P1'!$B:$AP,41,FALSE),"")</f>
        <v/>
      </c>
      <c r="AE120" s="419" t="str">
        <f>IFERROR(VLOOKUP(AE119,'P1'!$B:$AP,41,FALSE),"")</f>
        <v/>
      </c>
      <c r="AF120" s="419" t="str">
        <f>IFERROR(VLOOKUP(AF119,'P1'!$B:$AP,41,FALSE),"")</f>
        <v/>
      </c>
      <c r="AG120" s="419" t="str">
        <f>IFERROR(VLOOKUP(AG119,'P1'!$B:$AP,41,FALSE),"")</f>
        <v/>
      </c>
      <c r="AH120" s="419" t="str">
        <f>IFERROR(VLOOKUP(AH119,'P1'!$B:$AP,41,FALSE),"")</f>
        <v/>
      </c>
      <c r="AI120" s="419" t="str">
        <f>IFERROR(VLOOKUP(AI119,'P1'!$B:$AP,41,FALSE),"")</f>
        <v/>
      </c>
      <c r="AJ120" s="419" t="str">
        <f>IFERROR(VLOOKUP(AJ119,'P1'!$B:$AP,41,FALSE),"")</f>
        <v/>
      </c>
      <c r="AK120" s="419" t="str">
        <f>IFERROR(VLOOKUP(AK119,'P1'!$B:$AP,41,FALSE),"")</f>
        <v/>
      </c>
      <c r="AL120" s="419" t="str">
        <f>IFERROR(VLOOKUP(AL119,'P1'!$B:$AP,41,FALSE),"")</f>
        <v/>
      </c>
      <c r="AM120" s="419" t="str">
        <f>IFERROR(VLOOKUP(AM119,'P1'!$B:$AP,41,FALSE),"")</f>
        <v/>
      </c>
      <c r="AN120" s="643"/>
      <c r="AO120" s="621"/>
      <c r="AP120" s="647"/>
      <c r="AQ120" s="648"/>
      <c r="AR120" s="621"/>
      <c r="AS120" s="621"/>
      <c r="AT120" s="623"/>
      <c r="AU120" s="417" t="str">
        <f t="shared" ref="AU120" si="124">IFERROR(IF($D119="□",($AO119/$AK$6),($AO119/$AK$8)),"")</f>
        <v/>
      </c>
      <c r="AV120" s="417" t="str">
        <f t="shared" ref="AV120" si="125">IFERROR(IF($D119="□",($AN119/$AO$6),($AN119/$AO$8)),"")</f>
        <v/>
      </c>
      <c r="AX120" s="417" t="s">
        <v>623</v>
      </c>
      <c r="AY120" s="417" t="s">
        <v>623</v>
      </c>
    </row>
    <row r="121" spans="1:51" s="393" customFormat="1" ht="12" customHeight="1">
      <c r="A121" s="626"/>
      <c r="B121" s="629"/>
      <c r="C121" s="632"/>
      <c r="D121" s="635"/>
      <c r="E121" s="414"/>
      <c r="F121" s="640"/>
      <c r="G121" s="641"/>
      <c r="H121" s="418" t="s">
        <v>470</v>
      </c>
      <c r="I121" s="419" t="str">
        <f>IFERROR(VLOOKUP(I119,'P1'!$B:$AP,31,FALSE),"")</f>
        <v/>
      </c>
      <c r="J121" s="419" t="str">
        <f>IFERROR(VLOOKUP(J119,'P1'!$B:$AP,31,FALSE),"")</f>
        <v/>
      </c>
      <c r="K121" s="419" t="str">
        <f>IFERROR(VLOOKUP(K119,'P1'!$B:$AP,31,FALSE),"")</f>
        <v/>
      </c>
      <c r="L121" s="419" t="str">
        <f>IFERROR(VLOOKUP(L119,'P1'!$B:$AP,31,FALSE),"")</f>
        <v/>
      </c>
      <c r="M121" s="419" t="str">
        <f>IFERROR(VLOOKUP(M119,'P1'!$B:$AP,31,FALSE),"")</f>
        <v/>
      </c>
      <c r="N121" s="419" t="str">
        <f>IFERROR(VLOOKUP(N119,'P1'!$B:$AP,31,FALSE),"")</f>
        <v/>
      </c>
      <c r="O121" s="419" t="str">
        <f>IFERROR(VLOOKUP(O119,'P1'!$B:$AP,31,FALSE),"")</f>
        <v/>
      </c>
      <c r="P121" s="419" t="str">
        <f>IFERROR(VLOOKUP(P119,'P1'!$B:$AP,31,FALSE),"")</f>
        <v/>
      </c>
      <c r="Q121" s="419" t="str">
        <f>IFERROR(VLOOKUP(Q119,'P1'!$B:$AP,31,FALSE),"")</f>
        <v/>
      </c>
      <c r="R121" s="419" t="str">
        <f>IFERROR(VLOOKUP(R119,'P1'!$B:$AP,31,FALSE),"")</f>
        <v/>
      </c>
      <c r="S121" s="419" t="str">
        <f>IFERROR(VLOOKUP(S119,'P1'!$B:$AP,31,FALSE),"")</f>
        <v/>
      </c>
      <c r="T121" s="419" t="str">
        <f>IFERROR(VLOOKUP(T119,'P1'!$B:$AP,31,FALSE),"")</f>
        <v/>
      </c>
      <c r="U121" s="419" t="str">
        <f>IFERROR(VLOOKUP(U119,'P1'!$B:$AP,31,FALSE),"")</f>
        <v/>
      </c>
      <c r="V121" s="419" t="str">
        <f>IFERROR(VLOOKUP(V119,'P1'!$B:$AP,31,FALSE),"")</f>
        <v/>
      </c>
      <c r="W121" s="419" t="str">
        <f>IFERROR(VLOOKUP(W119,'P1'!$B:$AP,31,FALSE),"")</f>
        <v/>
      </c>
      <c r="X121" s="419" t="str">
        <f>IFERROR(VLOOKUP(X119,'P1'!$B:$AP,31,FALSE),"")</f>
        <v/>
      </c>
      <c r="Y121" s="419" t="str">
        <f>IFERROR(VLOOKUP(Y119,'P1'!$B:$AP,31,FALSE),"")</f>
        <v/>
      </c>
      <c r="Z121" s="419" t="str">
        <f>IFERROR(VLOOKUP(Z119,'P1'!$B:$AP,31,FALSE),"")</f>
        <v/>
      </c>
      <c r="AA121" s="419" t="str">
        <f>IFERROR(VLOOKUP(AA119,'P1'!$B:$AP,31,FALSE),"")</f>
        <v/>
      </c>
      <c r="AB121" s="419" t="str">
        <f>IFERROR(VLOOKUP(AB119,'P1'!$B:$AP,31,FALSE),"")</f>
        <v/>
      </c>
      <c r="AC121" s="419" t="str">
        <f>IFERROR(VLOOKUP(AC119,'P1'!$B:$AP,31,FALSE),"")</f>
        <v/>
      </c>
      <c r="AD121" s="419" t="str">
        <f>IFERROR(VLOOKUP(AD119,'P1'!$B:$AP,31,FALSE),"")</f>
        <v/>
      </c>
      <c r="AE121" s="419" t="str">
        <f>IFERROR(VLOOKUP(AE119,'P1'!$B:$AP,31,FALSE),"")</f>
        <v/>
      </c>
      <c r="AF121" s="419" t="str">
        <f>IFERROR(VLOOKUP(AF119,'P1'!$B:$AP,31,FALSE),"")</f>
        <v/>
      </c>
      <c r="AG121" s="419" t="str">
        <f>IFERROR(VLOOKUP(AG119,'P1'!$B:$AP,31,FALSE),"")</f>
        <v/>
      </c>
      <c r="AH121" s="419" t="str">
        <f>IFERROR(VLOOKUP(AH119,'P1'!$B:$AP,31,FALSE),"")</f>
        <v/>
      </c>
      <c r="AI121" s="419" t="str">
        <f>IFERROR(VLOOKUP(AI119,'P1'!$B:$AP,31,FALSE),"")</f>
        <v/>
      </c>
      <c r="AJ121" s="419" t="str">
        <f>IFERROR(VLOOKUP(AJ119,'P1'!$B:$AP,31,FALSE),"")</f>
        <v/>
      </c>
      <c r="AK121" s="419" t="str">
        <f>IFERROR(VLOOKUP(AK119,'P1'!$B:$AP,31,FALSE),"")</f>
        <v/>
      </c>
      <c r="AL121" s="419" t="str">
        <f>IFERROR(VLOOKUP(AL119,'P1'!$B:$AP,31,FALSE),"")</f>
        <v/>
      </c>
      <c r="AM121" s="419" t="str">
        <f>IFERROR(VLOOKUP(AM119,'P1'!$B:$AP,31,FALSE),"")</f>
        <v/>
      </c>
      <c r="AN121" s="644"/>
      <c r="AO121" s="622"/>
      <c r="AP121" s="649"/>
      <c r="AQ121" s="650"/>
      <c r="AR121" s="622"/>
      <c r="AS121" s="622"/>
      <c r="AT121" s="623"/>
      <c r="AU121" s="420"/>
      <c r="AV121" s="420"/>
      <c r="AX121" s="420"/>
      <c r="AY121" s="420"/>
    </row>
    <row r="122" spans="1:51" s="393" customFormat="1" ht="12" customHeight="1">
      <c r="A122" s="624">
        <v>34</v>
      </c>
      <c r="B122" s="627"/>
      <c r="C122" s="630"/>
      <c r="D122" s="633" t="s">
        <v>463</v>
      </c>
      <c r="E122" s="410"/>
      <c r="F122" s="636"/>
      <c r="G122" s="637"/>
      <c r="H122" s="411" t="s">
        <v>464</v>
      </c>
      <c r="I122" s="412"/>
      <c r="J122" s="412"/>
      <c r="K122" s="412"/>
      <c r="L122" s="412"/>
      <c r="M122" s="412"/>
      <c r="N122" s="412"/>
      <c r="O122" s="412"/>
      <c r="P122" s="412"/>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642">
        <f t="shared" ref="AN122" si="126">IF(LEFT($AN$1,6)="共同生活援助",SUM(I123:AM123),SUM(I123:AM124))</f>
        <v>0</v>
      </c>
      <c r="AO122" s="620">
        <f>IF($AN$3="４週",AN122/4,AN122/(DAY(EOMONTH($I$21,0))/7))</f>
        <v>0</v>
      </c>
      <c r="AP122" s="645"/>
      <c r="AQ122" s="646"/>
      <c r="AR122" s="620" t="str">
        <f t="shared" ref="AR122" si="127">IF($AN$3="４週",AU123,AV123)</f>
        <v/>
      </c>
      <c r="AS122" s="620"/>
      <c r="AT122" s="623"/>
      <c r="AU122" s="413" t="s">
        <v>465</v>
      </c>
      <c r="AV122" s="413" t="s">
        <v>466</v>
      </c>
      <c r="AX122" s="413" t="s">
        <v>467</v>
      </c>
      <c r="AY122" s="413" t="s">
        <v>468</v>
      </c>
    </row>
    <row r="123" spans="1:51" s="393" customFormat="1" ht="12" customHeight="1">
      <c r="A123" s="625"/>
      <c r="B123" s="628"/>
      <c r="C123" s="631"/>
      <c r="D123" s="634"/>
      <c r="E123" s="414"/>
      <c r="F123" s="638"/>
      <c r="G123" s="639"/>
      <c r="H123" s="415" t="s">
        <v>469</v>
      </c>
      <c r="I123" s="419" t="str">
        <f>IFERROR(VLOOKUP(I122,'P1'!$B:$AP,41,FALSE),"")</f>
        <v/>
      </c>
      <c r="J123" s="419" t="str">
        <f>IFERROR(VLOOKUP(J122,'P1'!$B:$AP,41,FALSE),"")</f>
        <v/>
      </c>
      <c r="K123" s="419" t="str">
        <f>IFERROR(VLOOKUP(K122,'P1'!$B:$AP,41,FALSE),"")</f>
        <v/>
      </c>
      <c r="L123" s="419" t="str">
        <f>IFERROR(VLOOKUP(L122,'P1'!$B:$AP,41,FALSE),"")</f>
        <v/>
      </c>
      <c r="M123" s="419" t="str">
        <f>IFERROR(VLOOKUP(M122,'P1'!$B:$AP,41,FALSE),"")</f>
        <v/>
      </c>
      <c r="N123" s="419" t="str">
        <f>IFERROR(VLOOKUP(N122,'P1'!$B:$AP,41,FALSE),"")</f>
        <v/>
      </c>
      <c r="O123" s="419" t="str">
        <f>IFERROR(VLOOKUP(O122,'P1'!$B:$AP,41,FALSE),"")</f>
        <v/>
      </c>
      <c r="P123" s="419" t="str">
        <f>IFERROR(VLOOKUP(P122,'P1'!$B:$AP,41,FALSE),"")</f>
        <v/>
      </c>
      <c r="Q123" s="419" t="str">
        <f>IFERROR(VLOOKUP(Q122,'P1'!$B:$AP,41,FALSE),"")</f>
        <v/>
      </c>
      <c r="R123" s="419" t="str">
        <f>IFERROR(VLOOKUP(R122,'P1'!$B:$AP,41,FALSE),"")</f>
        <v/>
      </c>
      <c r="S123" s="419" t="str">
        <f>IFERROR(VLOOKUP(S122,'P1'!$B:$AP,41,FALSE),"")</f>
        <v/>
      </c>
      <c r="T123" s="419" t="str">
        <f>IFERROR(VLOOKUP(T122,'P1'!$B:$AP,41,FALSE),"")</f>
        <v/>
      </c>
      <c r="U123" s="419" t="str">
        <f>IFERROR(VLOOKUP(U122,'P1'!$B:$AP,41,FALSE),"")</f>
        <v/>
      </c>
      <c r="V123" s="419" t="str">
        <f>IFERROR(VLOOKUP(V122,'P1'!$B:$AP,41,FALSE),"")</f>
        <v/>
      </c>
      <c r="W123" s="419" t="str">
        <f>IFERROR(VLOOKUP(W122,'P1'!$B:$AP,41,FALSE),"")</f>
        <v/>
      </c>
      <c r="X123" s="419" t="str">
        <f>IFERROR(VLOOKUP(X122,'P1'!$B:$AP,41,FALSE),"")</f>
        <v/>
      </c>
      <c r="Y123" s="419" t="str">
        <f>IFERROR(VLOOKUP(Y122,'P1'!$B:$AP,41,FALSE),"")</f>
        <v/>
      </c>
      <c r="Z123" s="419" t="str">
        <f>IFERROR(VLOOKUP(Z122,'P1'!$B:$AP,41,FALSE),"")</f>
        <v/>
      </c>
      <c r="AA123" s="419" t="str">
        <f>IFERROR(VLOOKUP(AA122,'P1'!$B:$AP,41,FALSE),"")</f>
        <v/>
      </c>
      <c r="AB123" s="419" t="str">
        <f>IFERROR(VLOOKUP(AB122,'P1'!$B:$AP,41,FALSE),"")</f>
        <v/>
      </c>
      <c r="AC123" s="419" t="str">
        <f>IFERROR(VLOOKUP(AC122,'P1'!$B:$AP,41,FALSE),"")</f>
        <v/>
      </c>
      <c r="AD123" s="419" t="str">
        <f>IFERROR(VLOOKUP(AD122,'P1'!$B:$AP,41,FALSE),"")</f>
        <v/>
      </c>
      <c r="AE123" s="419" t="str">
        <f>IFERROR(VLOOKUP(AE122,'P1'!$B:$AP,41,FALSE),"")</f>
        <v/>
      </c>
      <c r="AF123" s="419" t="str">
        <f>IFERROR(VLOOKUP(AF122,'P1'!$B:$AP,41,FALSE),"")</f>
        <v/>
      </c>
      <c r="AG123" s="419" t="str">
        <f>IFERROR(VLOOKUP(AG122,'P1'!$B:$AP,41,FALSE),"")</f>
        <v/>
      </c>
      <c r="AH123" s="419" t="str">
        <f>IFERROR(VLOOKUP(AH122,'P1'!$B:$AP,41,FALSE),"")</f>
        <v/>
      </c>
      <c r="AI123" s="419" t="str">
        <f>IFERROR(VLOOKUP(AI122,'P1'!$B:$AP,41,FALSE),"")</f>
        <v/>
      </c>
      <c r="AJ123" s="419" t="str">
        <f>IFERROR(VLOOKUP(AJ122,'P1'!$B:$AP,41,FALSE),"")</f>
        <v/>
      </c>
      <c r="AK123" s="419" t="str">
        <f>IFERROR(VLOOKUP(AK122,'P1'!$B:$AP,41,FALSE),"")</f>
        <v/>
      </c>
      <c r="AL123" s="419" t="str">
        <f>IFERROR(VLOOKUP(AL122,'P1'!$B:$AP,41,FALSE),"")</f>
        <v/>
      </c>
      <c r="AM123" s="419" t="str">
        <f>IFERROR(VLOOKUP(AM122,'P1'!$B:$AP,41,FALSE),"")</f>
        <v/>
      </c>
      <c r="AN123" s="643"/>
      <c r="AO123" s="621"/>
      <c r="AP123" s="647"/>
      <c r="AQ123" s="648"/>
      <c r="AR123" s="621"/>
      <c r="AS123" s="621"/>
      <c r="AT123" s="623"/>
      <c r="AU123" s="417" t="str">
        <f t="shared" ref="AU123" si="128">IFERROR(IF($D122="□",($AO122/$AK$6),($AO122/$AK$8)),"")</f>
        <v/>
      </c>
      <c r="AV123" s="417" t="str">
        <f t="shared" ref="AV123" si="129">IFERROR(IF($D122="□",($AN122/$AO$6),($AN122/$AO$8)),"")</f>
        <v/>
      </c>
      <c r="AX123" s="417" t="s">
        <v>623</v>
      </c>
      <c r="AY123" s="417" t="s">
        <v>623</v>
      </c>
    </row>
    <row r="124" spans="1:51" s="393" customFormat="1" ht="12" customHeight="1">
      <c r="A124" s="626"/>
      <c r="B124" s="629"/>
      <c r="C124" s="632"/>
      <c r="D124" s="635"/>
      <c r="E124" s="414"/>
      <c r="F124" s="640"/>
      <c r="G124" s="641"/>
      <c r="H124" s="418" t="s">
        <v>470</v>
      </c>
      <c r="I124" s="421" t="str">
        <f>IFERROR(VLOOKUP(I122,'P1'!$B:$AP,31,FALSE),"")</f>
        <v/>
      </c>
      <c r="J124" s="419" t="str">
        <f>IFERROR(VLOOKUP(J122,'P1'!$B:$AP,31,FALSE),"")</f>
        <v/>
      </c>
      <c r="K124" s="419" t="str">
        <f>IFERROR(VLOOKUP(K122,'P1'!$B:$AP,31,FALSE),"")</f>
        <v/>
      </c>
      <c r="L124" s="419" t="str">
        <f>IFERROR(VLOOKUP(L122,'P1'!$B:$AP,31,FALSE),"")</f>
        <v/>
      </c>
      <c r="M124" s="419" t="str">
        <f>IFERROR(VLOOKUP(M122,'P1'!$B:$AP,31,FALSE),"")</f>
        <v/>
      </c>
      <c r="N124" s="419" t="str">
        <f>IFERROR(VLOOKUP(N122,'P1'!$B:$AP,31,FALSE),"")</f>
        <v/>
      </c>
      <c r="O124" s="419" t="str">
        <f>IFERROR(VLOOKUP(O122,'P1'!$B:$AP,31,FALSE),"")</f>
        <v/>
      </c>
      <c r="P124" s="419" t="str">
        <f>IFERROR(VLOOKUP(P122,'P1'!$B:$AP,31,FALSE),"")</f>
        <v/>
      </c>
      <c r="Q124" s="419" t="str">
        <f>IFERROR(VLOOKUP(Q122,'P1'!$B:$AP,31,FALSE),"")</f>
        <v/>
      </c>
      <c r="R124" s="419" t="str">
        <f>IFERROR(VLOOKUP(R122,'P1'!$B:$AP,31,FALSE),"")</f>
        <v/>
      </c>
      <c r="S124" s="419" t="str">
        <f>IFERROR(VLOOKUP(S122,'P1'!$B:$AP,31,FALSE),"")</f>
        <v/>
      </c>
      <c r="T124" s="419" t="str">
        <f>IFERROR(VLOOKUP(T122,'P1'!$B:$AP,31,FALSE),"")</f>
        <v/>
      </c>
      <c r="U124" s="419" t="str">
        <f>IFERROR(VLOOKUP(U122,'P1'!$B:$AP,31,FALSE),"")</f>
        <v/>
      </c>
      <c r="V124" s="419" t="str">
        <f>IFERROR(VLOOKUP(V122,'P1'!$B:$AP,31,FALSE),"")</f>
        <v/>
      </c>
      <c r="W124" s="419" t="str">
        <f>IFERROR(VLOOKUP(W122,'P1'!$B:$AP,31,FALSE),"")</f>
        <v/>
      </c>
      <c r="X124" s="419" t="str">
        <f>IFERROR(VLOOKUP(X122,'P1'!$B:$AP,31,FALSE),"")</f>
        <v/>
      </c>
      <c r="Y124" s="419" t="str">
        <f>IFERROR(VLOOKUP(Y122,'P1'!$B:$AP,31,FALSE),"")</f>
        <v/>
      </c>
      <c r="Z124" s="419" t="str">
        <f>IFERROR(VLOOKUP(Z122,'P1'!$B:$AP,31,FALSE),"")</f>
        <v/>
      </c>
      <c r="AA124" s="419" t="str">
        <f>IFERROR(VLOOKUP(AA122,'P1'!$B:$AP,31,FALSE),"")</f>
        <v/>
      </c>
      <c r="AB124" s="419" t="str">
        <f>IFERROR(VLOOKUP(AB122,'P1'!$B:$AP,31,FALSE),"")</f>
        <v/>
      </c>
      <c r="AC124" s="419" t="str">
        <f>IFERROR(VLOOKUP(AC122,'P1'!$B:$AP,31,FALSE),"")</f>
        <v/>
      </c>
      <c r="AD124" s="419" t="str">
        <f>IFERROR(VLOOKUP(AD122,'P1'!$B:$AP,31,FALSE),"")</f>
        <v/>
      </c>
      <c r="AE124" s="419" t="str">
        <f>IFERROR(VLOOKUP(AE122,'P1'!$B:$AP,31,FALSE),"")</f>
        <v/>
      </c>
      <c r="AF124" s="419" t="str">
        <f>IFERROR(VLOOKUP(AF122,'P1'!$B:$AP,31,FALSE),"")</f>
        <v/>
      </c>
      <c r="AG124" s="419" t="str">
        <f>IFERROR(VLOOKUP(AG122,'P1'!$B:$AP,31,FALSE),"")</f>
        <v/>
      </c>
      <c r="AH124" s="419" t="str">
        <f>IFERROR(VLOOKUP(AH122,'P1'!$B:$AP,31,FALSE),"")</f>
        <v/>
      </c>
      <c r="AI124" s="419" t="str">
        <f>IFERROR(VLOOKUP(AI122,'P1'!$B:$AP,31,FALSE),"")</f>
        <v/>
      </c>
      <c r="AJ124" s="419" t="str">
        <f>IFERROR(VLOOKUP(AJ122,'P1'!$B:$AP,31,FALSE),"")</f>
        <v/>
      </c>
      <c r="AK124" s="419" t="str">
        <f>IFERROR(VLOOKUP(AK122,'P1'!$B:$AP,31,FALSE),"")</f>
        <v/>
      </c>
      <c r="AL124" s="419" t="str">
        <f>IFERROR(VLOOKUP(AL122,'P1'!$B:$AP,31,FALSE),"")</f>
        <v/>
      </c>
      <c r="AM124" s="419" t="str">
        <f>IFERROR(VLOOKUP(AM122,'P1'!$B:$AP,31,FALSE),"")</f>
        <v/>
      </c>
      <c r="AN124" s="644"/>
      <c r="AO124" s="622"/>
      <c r="AP124" s="649"/>
      <c r="AQ124" s="650"/>
      <c r="AR124" s="622"/>
      <c r="AS124" s="622"/>
      <c r="AT124" s="623"/>
      <c r="AU124" s="420"/>
      <c r="AV124" s="420"/>
      <c r="AX124" s="420"/>
      <c r="AY124" s="420"/>
    </row>
    <row r="125" spans="1:51" s="393" customFormat="1" ht="12" customHeight="1">
      <c r="A125" s="624">
        <v>35</v>
      </c>
      <c r="B125" s="627"/>
      <c r="C125" s="630"/>
      <c r="D125" s="633" t="s">
        <v>463</v>
      </c>
      <c r="E125" s="410"/>
      <c r="F125" s="636"/>
      <c r="G125" s="637"/>
      <c r="H125" s="411" t="s">
        <v>464</v>
      </c>
      <c r="I125" s="412"/>
      <c r="J125" s="412"/>
      <c r="K125" s="412"/>
      <c r="L125" s="412"/>
      <c r="M125" s="412"/>
      <c r="N125" s="412"/>
      <c r="O125" s="412"/>
      <c r="P125" s="412"/>
      <c r="Q125" s="412"/>
      <c r="R125" s="412"/>
      <c r="S125" s="412"/>
      <c r="T125" s="412"/>
      <c r="U125" s="412"/>
      <c r="V125" s="412"/>
      <c r="W125" s="412"/>
      <c r="X125" s="412"/>
      <c r="Y125" s="412"/>
      <c r="Z125" s="412"/>
      <c r="AA125" s="412"/>
      <c r="AB125" s="412"/>
      <c r="AC125" s="412"/>
      <c r="AD125" s="412"/>
      <c r="AE125" s="412"/>
      <c r="AF125" s="412"/>
      <c r="AG125" s="412"/>
      <c r="AH125" s="412"/>
      <c r="AI125" s="412"/>
      <c r="AJ125" s="412"/>
      <c r="AK125" s="412"/>
      <c r="AL125" s="412"/>
      <c r="AM125" s="412"/>
      <c r="AN125" s="642">
        <f t="shared" ref="AN125" si="130">IF(LEFT($AN$1,6)="共同生活援助",SUM(I126:AM126),SUM(I126:AM127))</f>
        <v>0</v>
      </c>
      <c r="AO125" s="620">
        <f>IF($AN$3="４週",AN125/4,AN125/(DAY(EOMONTH($I$21,0))/7))</f>
        <v>0</v>
      </c>
      <c r="AP125" s="645"/>
      <c r="AQ125" s="646"/>
      <c r="AR125" s="620" t="str">
        <f t="shared" ref="AR125" si="131">IF($AN$3="４週",AU126,AV126)</f>
        <v/>
      </c>
      <c r="AS125" s="620"/>
      <c r="AT125" s="623"/>
      <c r="AU125" s="413" t="s">
        <v>465</v>
      </c>
      <c r="AV125" s="413" t="s">
        <v>466</v>
      </c>
      <c r="AX125" s="413" t="s">
        <v>467</v>
      </c>
      <c r="AY125" s="413" t="s">
        <v>468</v>
      </c>
    </row>
    <row r="126" spans="1:51" s="393" customFormat="1" ht="12" customHeight="1">
      <c r="A126" s="625"/>
      <c r="B126" s="628"/>
      <c r="C126" s="631"/>
      <c r="D126" s="634"/>
      <c r="E126" s="414"/>
      <c r="F126" s="638"/>
      <c r="G126" s="639"/>
      <c r="H126" s="415" t="s">
        <v>469</v>
      </c>
      <c r="I126" s="419" t="str">
        <f>IFERROR(VLOOKUP(I125,'P1'!$B:$AP,41,FALSE),"")</f>
        <v/>
      </c>
      <c r="J126" s="419" t="str">
        <f>IFERROR(VLOOKUP(J125,'P1'!$B:$AP,41,FALSE),"")</f>
        <v/>
      </c>
      <c r="K126" s="419" t="str">
        <f>IFERROR(VLOOKUP(K125,'P1'!$B:$AP,41,FALSE),"")</f>
        <v/>
      </c>
      <c r="L126" s="419" t="str">
        <f>IFERROR(VLOOKUP(L125,'P1'!$B:$AP,41,FALSE),"")</f>
        <v/>
      </c>
      <c r="M126" s="419" t="str">
        <f>IFERROR(VLOOKUP(M125,'P1'!$B:$AP,41,FALSE),"")</f>
        <v/>
      </c>
      <c r="N126" s="419" t="str">
        <f>IFERROR(VLOOKUP(N125,'P1'!$B:$AP,41,FALSE),"")</f>
        <v/>
      </c>
      <c r="O126" s="419" t="str">
        <f>IFERROR(VLOOKUP(O125,'P1'!$B:$AP,41,FALSE),"")</f>
        <v/>
      </c>
      <c r="P126" s="419" t="str">
        <f>IFERROR(VLOOKUP(P125,'P1'!$B:$AP,41,FALSE),"")</f>
        <v/>
      </c>
      <c r="Q126" s="419" t="str">
        <f>IFERROR(VLOOKUP(Q125,'P1'!$B:$AP,41,FALSE),"")</f>
        <v/>
      </c>
      <c r="R126" s="419" t="str">
        <f>IFERROR(VLOOKUP(R125,'P1'!$B:$AP,41,FALSE),"")</f>
        <v/>
      </c>
      <c r="S126" s="419" t="str">
        <f>IFERROR(VLOOKUP(S125,'P1'!$B:$AP,41,FALSE),"")</f>
        <v/>
      </c>
      <c r="T126" s="419" t="str">
        <f>IFERROR(VLOOKUP(T125,'P1'!$B:$AP,41,FALSE),"")</f>
        <v/>
      </c>
      <c r="U126" s="419" t="str">
        <f>IFERROR(VLOOKUP(U125,'P1'!$B:$AP,41,FALSE),"")</f>
        <v/>
      </c>
      <c r="V126" s="419" t="str">
        <f>IFERROR(VLOOKUP(V125,'P1'!$B:$AP,41,FALSE),"")</f>
        <v/>
      </c>
      <c r="W126" s="419" t="str">
        <f>IFERROR(VLOOKUP(W125,'P1'!$B:$AP,41,FALSE),"")</f>
        <v/>
      </c>
      <c r="X126" s="419" t="str">
        <f>IFERROR(VLOOKUP(X125,'P1'!$B:$AP,41,FALSE),"")</f>
        <v/>
      </c>
      <c r="Y126" s="419" t="str">
        <f>IFERROR(VLOOKUP(Y125,'P1'!$B:$AP,41,FALSE),"")</f>
        <v/>
      </c>
      <c r="Z126" s="419" t="str">
        <f>IFERROR(VLOOKUP(Z125,'P1'!$B:$AP,41,FALSE),"")</f>
        <v/>
      </c>
      <c r="AA126" s="419" t="str">
        <f>IFERROR(VLOOKUP(AA125,'P1'!$B:$AP,41,FALSE),"")</f>
        <v/>
      </c>
      <c r="AB126" s="419" t="str">
        <f>IFERROR(VLOOKUP(AB125,'P1'!$B:$AP,41,FALSE),"")</f>
        <v/>
      </c>
      <c r="AC126" s="419" t="str">
        <f>IFERROR(VLOOKUP(AC125,'P1'!$B:$AP,41,FALSE),"")</f>
        <v/>
      </c>
      <c r="AD126" s="419" t="str">
        <f>IFERROR(VLOOKUP(AD125,'P1'!$B:$AP,41,FALSE),"")</f>
        <v/>
      </c>
      <c r="AE126" s="419" t="str">
        <f>IFERROR(VLOOKUP(AE125,'P1'!$B:$AP,41,FALSE),"")</f>
        <v/>
      </c>
      <c r="AF126" s="419" t="str">
        <f>IFERROR(VLOOKUP(AF125,'P1'!$B:$AP,41,FALSE),"")</f>
        <v/>
      </c>
      <c r="AG126" s="419" t="str">
        <f>IFERROR(VLOOKUP(AG125,'P1'!$B:$AP,41,FALSE),"")</f>
        <v/>
      </c>
      <c r="AH126" s="419" t="str">
        <f>IFERROR(VLOOKUP(AH125,'P1'!$B:$AP,41,FALSE),"")</f>
        <v/>
      </c>
      <c r="AI126" s="419" t="str">
        <f>IFERROR(VLOOKUP(AI125,'P1'!$B:$AP,41,FALSE),"")</f>
        <v/>
      </c>
      <c r="AJ126" s="419" t="str">
        <f>IFERROR(VLOOKUP(AJ125,'P1'!$B:$AP,41,FALSE),"")</f>
        <v/>
      </c>
      <c r="AK126" s="419" t="str">
        <f>IFERROR(VLOOKUP(AK125,'P1'!$B:$AP,41,FALSE),"")</f>
        <v/>
      </c>
      <c r="AL126" s="419" t="str">
        <f>IFERROR(VLOOKUP(AL125,'P1'!$B:$AP,41,FALSE),"")</f>
        <v/>
      </c>
      <c r="AM126" s="419" t="str">
        <f>IFERROR(VLOOKUP(AM125,'P1'!$B:$AP,41,FALSE),"")</f>
        <v/>
      </c>
      <c r="AN126" s="643"/>
      <c r="AO126" s="621"/>
      <c r="AP126" s="647"/>
      <c r="AQ126" s="648"/>
      <c r="AR126" s="621"/>
      <c r="AS126" s="621"/>
      <c r="AT126" s="623"/>
      <c r="AU126" s="417" t="str">
        <f t="shared" ref="AU126" si="132">IFERROR(IF($D125="□",($AO125/$AK$6),($AO125/$AK$8)),"")</f>
        <v/>
      </c>
      <c r="AV126" s="417" t="str">
        <f t="shared" ref="AV126" si="133">IFERROR(IF($D125="□",($AN125/$AO$6),($AN125/$AO$8)),"")</f>
        <v/>
      </c>
      <c r="AX126" s="417" t="s">
        <v>623</v>
      </c>
      <c r="AY126" s="417" t="s">
        <v>623</v>
      </c>
    </row>
    <row r="127" spans="1:51" s="393" customFormat="1" ht="12" customHeight="1">
      <c r="A127" s="626"/>
      <c r="B127" s="629"/>
      <c r="C127" s="632"/>
      <c r="D127" s="635"/>
      <c r="E127" s="414"/>
      <c r="F127" s="640"/>
      <c r="G127" s="641"/>
      <c r="H127" s="418" t="s">
        <v>470</v>
      </c>
      <c r="I127" s="419" t="str">
        <f>IFERROR(VLOOKUP(I125,'P1'!$B:$AP,31,FALSE),"")</f>
        <v/>
      </c>
      <c r="J127" s="419" t="str">
        <f>IFERROR(VLOOKUP(J125,'P1'!$B:$AP,31,FALSE),"")</f>
        <v/>
      </c>
      <c r="K127" s="419" t="str">
        <f>IFERROR(VLOOKUP(K125,'P1'!$B:$AP,31,FALSE),"")</f>
        <v/>
      </c>
      <c r="L127" s="419" t="str">
        <f>IFERROR(VLOOKUP(L125,'P1'!$B:$AP,31,FALSE),"")</f>
        <v/>
      </c>
      <c r="M127" s="419" t="str">
        <f>IFERROR(VLOOKUP(M125,'P1'!$B:$AP,31,FALSE),"")</f>
        <v/>
      </c>
      <c r="N127" s="419" t="str">
        <f>IFERROR(VLOOKUP(N125,'P1'!$B:$AP,31,FALSE),"")</f>
        <v/>
      </c>
      <c r="O127" s="419" t="str">
        <f>IFERROR(VLOOKUP(O125,'P1'!$B:$AP,31,FALSE),"")</f>
        <v/>
      </c>
      <c r="P127" s="419" t="str">
        <f>IFERROR(VLOOKUP(P125,'P1'!$B:$AP,31,FALSE),"")</f>
        <v/>
      </c>
      <c r="Q127" s="419" t="str">
        <f>IFERROR(VLOOKUP(Q125,'P1'!$B:$AP,31,FALSE),"")</f>
        <v/>
      </c>
      <c r="R127" s="419" t="str">
        <f>IFERROR(VLOOKUP(R125,'P1'!$B:$AP,31,FALSE),"")</f>
        <v/>
      </c>
      <c r="S127" s="419" t="str">
        <f>IFERROR(VLOOKUP(S125,'P1'!$B:$AP,31,FALSE),"")</f>
        <v/>
      </c>
      <c r="T127" s="419" t="str">
        <f>IFERROR(VLOOKUP(T125,'P1'!$B:$AP,31,FALSE),"")</f>
        <v/>
      </c>
      <c r="U127" s="419" t="str">
        <f>IFERROR(VLOOKUP(U125,'P1'!$B:$AP,31,FALSE),"")</f>
        <v/>
      </c>
      <c r="V127" s="419" t="str">
        <f>IFERROR(VLOOKUP(V125,'P1'!$B:$AP,31,FALSE),"")</f>
        <v/>
      </c>
      <c r="W127" s="419" t="str">
        <f>IFERROR(VLOOKUP(W125,'P1'!$B:$AP,31,FALSE),"")</f>
        <v/>
      </c>
      <c r="X127" s="419" t="str">
        <f>IFERROR(VLOOKUP(X125,'P1'!$B:$AP,31,FALSE),"")</f>
        <v/>
      </c>
      <c r="Y127" s="419" t="str">
        <f>IFERROR(VLOOKUP(Y125,'P1'!$B:$AP,31,FALSE),"")</f>
        <v/>
      </c>
      <c r="Z127" s="419" t="str">
        <f>IFERROR(VLOOKUP(Z125,'P1'!$B:$AP,31,FALSE),"")</f>
        <v/>
      </c>
      <c r="AA127" s="419" t="str">
        <f>IFERROR(VLOOKUP(AA125,'P1'!$B:$AP,31,FALSE),"")</f>
        <v/>
      </c>
      <c r="AB127" s="419" t="str">
        <f>IFERROR(VLOOKUP(AB125,'P1'!$B:$AP,31,FALSE),"")</f>
        <v/>
      </c>
      <c r="AC127" s="419" t="str">
        <f>IFERROR(VLOOKUP(AC125,'P1'!$B:$AP,31,FALSE),"")</f>
        <v/>
      </c>
      <c r="AD127" s="419" t="str">
        <f>IFERROR(VLOOKUP(AD125,'P1'!$B:$AP,31,FALSE),"")</f>
        <v/>
      </c>
      <c r="AE127" s="419" t="str">
        <f>IFERROR(VLOOKUP(AE125,'P1'!$B:$AP,31,FALSE),"")</f>
        <v/>
      </c>
      <c r="AF127" s="419" t="str">
        <f>IFERROR(VLOOKUP(AF125,'P1'!$B:$AP,31,FALSE),"")</f>
        <v/>
      </c>
      <c r="AG127" s="419" t="str">
        <f>IFERROR(VLOOKUP(AG125,'P1'!$B:$AP,31,FALSE),"")</f>
        <v/>
      </c>
      <c r="AH127" s="419" t="str">
        <f>IFERROR(VLOOKUP(AH125,'P1'!$B:$AP,31,FALSE),"")</f>
        <v/>
      </c>
      <c r="AI127" s="419" t="str">
        <f>IFERROR(VLOOKUP(AI125,'P1'!$B:$AP,31,FALSE),"")</f>
        <v/>
      </c>
      <c r="AJ127" s="419" t="str">
        <f>IFERROR(VLOOKUP(AJ125,'P1'!$B:$AP,31,FALSE),"")</f>
        <v/>
      </c>
      <c r="AK127" s="419" t="str">
        <f>IFERROR(VLOOKUP(AK125,'P1'!$B:$AP,31,FALSE),"")</f>
        <v/>
      </c>
      <c r="AL127" s="419" t="str">
        <f>IFERROR(VLOOKUP(AL125,'P1'!$B:$AP,31,FALSE),"")</f>
        <v/>
      </c>
      <c r="AM127" s="419" t="str">
        <f>IFERROR(VLOOKUP(AM125,'P1'!$B:$AP,31,FALSE),"")</f>
        <v/>
      </c>
      <c r="AN127" s="644"/>
      <c r="AO127" s="622"/>
      <c r="AP127" s="649"/>
      <c r="AQ127" s="650"/>
      <c r="AR127" s="622"/>
      <c r="AS127" s="622"/>
      <c r="AT127" s="623"/>
      <c r="AU127" s="420"/>
      <c r="AV127" s="420"/>
      <c r="AX127" s="420"/>
      <c r="AY127" s="420"/>
    </row>
    <row r="128" spans="1:51" s="393" customFormat="1" ht="12" customHeight="1">
      <c r="A128" s="624">
        <v>36</v>
      </c>
      <c r="B128" s="627"/>
      <c r="C128" s="630"/>
      <c r="D128" s="633" t="s">
        <v>463</v>
      </c>
      <c r="E128" s="410"/>
      <c r="F128" s="636"/>
      <c r="G128" s="637"/>
      <c r="H128" s="411" t="s">
        <v>464</v>
      </c>
      <c r="I128" s="412"/>
      <c r="J128" s="412"/>
      <c r="K128" s="412"/>
      <c r="L128" s="412"/>
      <c r="M128" s="412"/>
      <c r="N128" s="412"/>
      <c r="O128" s="412"/>
      <c r="P128" s="412"/>
      <c r="Q128" s="412"/>
      <c r="R128" s="412"/>
      <c r="S128" s="412"/>
      <c r="T128" s="412"/>
      <c r="U128" s="412"/>
      <c r="V128" s="412"/>
      <c r="W128" s="412"/>
      <c r="X128" s="412"/>
      <c r="Y128" s="412"/>
      <c r="Z128" s="412"/>
      <c r="AA128" s="412"/>
      <c r="AB128" s="412"/>
      <c r="AC128" s="412"/>
      <c r="AD128" s="412"/>
      <c r="AE128" s="412"/>
      <c r="AF128" s="412"/>
      <c r="AG128" s="412"/>
      <c r="AH128" s="412"/>
      <c r="AI128" s="412"/>
      <c r="AJ128" s="412"/>
      <c r="AK128" s="412"/>
      <c r="AL128" s="412"/>
      <c r="AM128" s="412"/>
      <c r="AN128" s="642">
        <f t="shared" ref="AN128" si="134">IF(LEFT($AN$1,6)="共同生活援助",SUM(I129:AM129),SUM(I129:AM130))</f>
        <v>0</v>
      </c>
      <c r="AO128" s="620">
        <f>IF($AN$3="４週",AN128/4,AN128/(DAY(EOMONTH($I$21,0))/7))</f>
        <v>0</v>
      </c>
      <c r="AP128" s="645"/>
      <c r="AQ128" s="646"/>
      <c r="AR128" s="620" t="str">
        <f t="shared" ref="AR128" si="135">IF($AN$3="４週",AU129,AV129)</f>
        <v/>
      </c>
      <c r="AS128" s="620"/>
      <c r="AT128" s="623"/>
      <c r="AU128" s="413" t="s">
        <v>465</v>
      </c>
      <c r="AV128" s="413" t="s">
        <v>466</v>
      </c>
      <c r="AX128" s="413" t="s">
        <v>467</v>
      </c>
      <c r="AY128" s="413" t="s">
        <v>468</v>
      </c>
    </row>
    <row r="129" spans="1:51" s="393" customFormat="1" ht="12" customHeight="1">
      <c r="A129" s="625"/>
      <c r="B129" s="628"/>
      <c r="C129" s="631"/>
      <c r="D129" s="634"/>
      <c r="E129" s="414"/>
      <c r="F129" s="638"/>
      <c r="G129" s="639"/>
      <c r="H129" s="415" t="s">
        <v>469</v>
      </c>
      <c r="I129" s="419" t="str">
        <f>IFERROR(VLOOKUP(I128,'P1'!$B:$AP,41,FALSE),"")</f>
        <v/>
      </c>
      <c r="J129" s="419" t="str">
        <f>IFERROR(VLOOKUP(J128,'P1'!$B:$AP,41,FALSE),"")</f>
        <v/>
      </c>
      <c r="K129" s="419" t="str">
        <f>IFERROR(VLOOKUP(K128,'P1'!$B:$AP,41,FALSE),"")</f>
        <v/>
      </c>
      <c r="L129" s="419" t="str">
        <f>IFERROR(VLOOKUP(L128,'P1'!$B:$AP,41,FALSE),"")</f>
        <v/>
      </c>
      <c r="M129" s="419" t="str">
        <f>IFERROR(VLOOKUP(M128,'P1'!$B:$AP,41,FALSE),"")</f>
        <v/>
      </c>
      <c r="N129" s="419" t="str">
        <f>IFERROR(VLOOKUP(N128,'P1'!$B:$AP,41,FALSE),"")</f>
        <v/>
      </c>
      <c r="O129" s="419" t="str">
        <f>IFERROR(VLOOKUP(O128,'P1'!$B:$AP,41,FALSE),"")</f>
        <v/>
      </c>
      <c r="P129" s="419" t="str">
        <f>IFERROR(VLOOKUP(P128,'P1'!$B:$AP,41,FALSE),"")</f>
        <v/>
      </c>
      <c r="Q129" s="419" t="str">
        <f>IFERROR(VLOOKUP(Q128,'P1'!$B:$AP,41,FALSE),"")</f>
        <v/>
      </c>
      <c r="R129" s="419" t="str">
        <f>IFERROR(VLOOKUP(R128,'P1'!$B:$AP,41,FALSE),"")</f>
        <v/>
      </c>
      <c r="S129" s="419" t="str">
        <f>IFERROR(VLOOKUP(S128,'P1'!$B:$AP,41,FALSE),"")</f>
        <v/>
      </c>
      <c r="T129" s="419" t="str">
        <f>IFERROR(VLOOKUP(T128,'P1'!$B:$AP,41,FALSE),"")</f>
        <v/>
      </c>
      <c r="U129" s="419" t="str">
        <f>IFERROR(VLOOKUP(U128,'P1'!$B:$AP,41,FALSE),"")</f>
        <v/>
      </c>
      <c r="V129" s="419" t="str">
        <f>IFERROR(VLOOKUP(V128,'P1'!$B:$AP,41,FALSE),"")</f>
        <v/>
      </c>
      <c r="W129" s="419" t="str">
        <f>IFERROR(VLOOKUP(W128,'P1'!$B:$AP,41,FALSE),"")</f>
        <v/>
      </c>
      <c r="X129" s="419" t="str">
        <f>IFERROR(VLOOKUP(X128,'P1'!$B:$AP,41,FALSE),"")</f>
        <v/>
      </c>
      <c r="Y129" s="419" t="str">
        <f>IFERROR(VLOOKUP(Y128,'P1'!$B:$AP,41,FALSE),"")</f>
        <v/>
      </c>
      <c r="Z129" s="419" t="str">
        <f>IFERROR(VLOOKUP(Z128,'P1'!$B:$AP,41,FALSE),"")</f>
        <v/>
      </c>
      <c r="AA129" s="419" t="str">
        <f>IFERROR(VLOOKUP(AA128,'P1'!$B:$AP,41,FALSE),"")</f>
        <v/>
      </c>
      <c r="AB129" s="419" t="str">
        <f>IFERROR(VLOOKUP(AB128,'P1'!$B:$AP,41,FALSE),"")</f>
        <v/>
      </c>
      <c r="AC129" s="419" t="str">
        <f>IFERROR(VLOOKUP(AC128,'P1'!$B:$AP,41,FALSE),"")</f>
        <v/>
      </c>
      <c r="AD129" s="419" t="str">
        <f>IFERROR(VLOOKUP(AD128,'P1'!$B:$AP,41,FALSE),"")</f>
        <v/>
      </c>
      <c r="AE129" s="419" t="str">
        <f>IFERROR(VLOOKUP(AE128,'P1'!$B:$AP,41,FALSE),"")</f>
        <v/>
      </c>
      <c r="AF129" s="419" t="str">
        <f>IFERROR(VLOOKUP(AF128,'P1'!$B:$AP,41,FALSE),"")</f>
        <v/>
      </c>
      <c r="AG129" s="419" t="str">
        <f>IFERROR(VLOOKUP(AG128,'P1'!$B:$AP,41,FALSE),"")</f>
        <v/>
      </c>
      <c r="AH129" s="419" t="str">
        <f>IFERROR(VLOOKUP(AH128,'P1'!$B:$AP,41,FALSE),"")</f>
        <v/>
      </c>
      <c r="AI129" s="419" t="str">
        <f>IFERROR(VLOOKUP(AI128,'P1'!$B:$AP,41,FALSE),"")</f>
        <v/>
      </c>
      <c r="AJ129" s="419" t="str">
        <f>IFERROR(VLOOKUP(AJ128,'P1'!$B:$AP,41,FALSE),"")</f>
        <v/>
      </c>
      <c r="AK129" s="419" t="str">
        <f>IFERROR(VLOOKUP(AK128,'P1'!$B:$AP,41,FALSE),"")</f>
        <v/>
      </c>
      <c r="AL129" s="419" t="str">
        <f>IFERROR(VLOOKUP(AL128,'P1'!$B:$AP,41,FALSE),"")</f>
        <v/>
      </c>
      <c r="AM129" s="419" t="str">
        <f>IFERROR(VLOOKUP(AM128,'P1'!$B:$AP,41,FALSE),"")</f>
        <v/>
      </c>
      <c r="AN129" s="643"/>
      <c r="AO129" s="621"/>
      <c r="AP129" s="647"/>
      <c r="AQ129" s="648"/>
      <c r="AR129" s="621"/>
      <c r="AS129" s="621"/>
      <c r="AT129" s="623"/>
      <c r="AU129" s="417" t="str">
        <f t="shared" ref="AU129" si="136">IFERROR(IF($D128="□",($AO128/$AK$6),($AO128/$AK$8)),"")</f>
        <v/>
      </c>
      <c r="AV129" s="417" t="str">
        <f t="shared" ref="AV129" si="137">IFERROR(IF($D128="□",($AN128/$AO$6),($AN128/$AO$8)),"")</f>
        <v/>
      </c>
      <c r="AX129" s="417" t="s">
        <v>623</v>
      </c>
      <c r="AY129" s="417" t="s">
        <v>623</v>
      </c>
    </row>
    <row r="130" spans="1:51" s="393" customFormat="1" ht="12" customHeight="1">
      <c r="A130" s="626"/>
      <c r="B130" s="629"/>
      <c r="C130" s="632"/>
      <c r="D130" s="635"/>
      <c r="E130" s="414"/>
      <c r="F130" s="640"/>
      <c r="G130" s="641"/>
      <c r="H130" s="418" t="s">
        <v>470</v>
      </c>
      <c r="I130" s="419" t="str">
        <f>IFERROR(VLOOKUP(I128,'P1'!$B:$AP,31,FALSE),"")</f>
        <v/>
      </c>
      <c r="J130" s="419" t="str">
        <f>IFERROR(VLOOKUP(J128,'P1'!$B:$AP,31,FALSE),"")</f>
        <v/>
      </c>
      <c r="K130" s="419" t="str">
        <f>IFERROR(VLOOKUP(K128,'P1'!$B:$AP,31,FALSE),"")</f>
        <v/>
      </c>
      <c r="L130" s="419" t="str">
        <f>IFERROR(VLOOKUP(L128,'P1'!$B:$AP,31,FALSE),"")</f>
        <v/>
      </c>
      <c r="M130" s="419" t="str">
        <f>IFERROR(VLOOKUP(M128,'P1'!$B:$AP,31,FALSE),"")</f>
        <v/>
      </c>
      <c r="N130" s="419" t="str">
        <f>IFERROR(VLOOKUP(N128,'P1'!$B:$AP,31,FALSE),"")</f>
        <v/>
      </c>
      <c r="O130" s="419" t="str">
        <f>IFERROR(VLOOKUP(O128,'P1'!$B:$AP,31,FALSE),"")</f>
        <v/>
      </c>
      <c r="P130" s="419" t="str">
        <f>IFERROR(VLOOKUP(P128,'P1'!$B:$AP,31,FALSE),"")</f>
        <v/>
      </c>
      <c r="Q130" s="419" t="str">
        <f>IFERROR(VLOOKUP(Q128,'P1'!$B:$AP,31,FALSE),"")</f>
        <v/>
      </c>
      <c r="R130" s="419" t="str">
        <f>IFERROR(VLOOKUP(R128,'P1'!$B:$AP,31,FALSE),"")</f>
        <v/>
      </c>
      <c r="S130" s="419" t="str">
        <f>IFERROR(VLOOKUP(S128,'P1'!$B:$AP,31,FALSE),"")</f>
        <v/>
      </c>
      <c r="T130" s="419" t="str">
        <f>IFERROR(VLOOKUP(T128,'P1'!$B:$AP,31,FALSE),"")</f>
        <v/>
      </c>
      <c r="U130" s="419" t="str">
        <f>IFERROR(VLOOKUP(U128,'P1'!$B:$AP,31,FALSE),"")</f>
        <v/>
      </c>
      <c r="V130" s="419" t="str">
        <f>IFERROR(VLOOKUP(V128,'P1'!$B:$AP,31,FALSE),"")</f>
        <v/>
      </c>
      <c r="W130" s="419" t="str">
        <f>IFERROR(VLOOKUP(W128,'P1'!$B:$AP,31,FALSE),"")</f>
        <v/>
      </c>
      <c r="X130" s="419" t="str">
        <f>IFERROR(VLOOKUP(X128,'P1'!$B:$AP,31,FALSE),"")</f>
        <v/>
      </c>
      <c r="Y130" s="419" t="str">
        <f>IFERROR(VLOOKUP(Y128,'P1'!$B:$AP,31,FALSE),"")</f>
        <v/>
      </c>
      <c r="Z130" s="419" t="str">
        <f>IFERROR(VLOOKUP(Z128,'P1'!$B:$AP,31,FALSE),"")</f>
        <v/>
      </c>
      <c r="AA130" s="419" t="str">
        <f>IFERROR(VLOOKUP(AA128,'P1'!$B:$AP,31,FALSE),"")</f>
        <v/>
      </c>
      <c r="AB130" s="419" t="str">
        <f>IFERROR(VLOOKUP(AB128,'P1'!$B:$AP,31,FALSE),"")</f>
        <v/>
      </c>
      <c r="AC130" s="419" t="str">
        <f>IFERROR(VLOOKUP(AC128,'P1'!$B:$AP,31,FALSE),"")</f>
        <v/>
      </c>
      <c r="AD130" s="419" t="str">
        <f>IFERROR(VLOOKUP(AD128,'P1'!$B:$AP,31,FALSE),"")</f>
        <v/>
      </c>
      <c r="AE130" s="419" t="str">
        <f>IFERROR(VLOOKUP(AE128,'P1'!$B:$AP,31,FALSE),"")</f>
        <v/>
      </c>
      <c r="AF130" s="419" t="str">
        <f>IFERROR(VLOOKUP(AF128,'P1'!$B:$AP,31,FALSE),"")</f>
        <v/>
      </c>
      <c r="AG130" s="419" t="str">
        <f>IFERROR(VLOOKUP(AG128,'P1'!$B:$AP,31,FALSE),"")</f>
        <v/>
      </c>
      <c r="AH130" s="419" t="str">
        <f>IFERROR(VLOOKUP(AH128,'P1'!$B:$AP,31,FALSE),"")</f>
        <v/>
      </c>
      <c r="AI130" s="419" t="str">
        <f>IFERROR(VLOOKUP(AI128,'P1'!$B:$AP,31,FALSE),"")</f>
        <v/>
      </c>
      <c r="AJ130" s="419" t="str">
        <f>IFERROR(VLOOKUP(AJ128,'P1'!$B:$AP,31,FALSE),"")</f>
        <v/>
      </c>
      <c r="AK130" s="419" t="str">
        <f>IFERROR(VLOOKUP(AK128,'P1'!$B:$AP,31,FALSE),"")</f>
        <v/>
      </c>
      <c r="AL130" s="419" t="str">
        <f>IFERROR(VLOOKUP(AL128,'P1'!$B:$AP,31,FALSE),"")</f>
        <v/>
      </c>
      <c r="AM130" s="419" t="str">
        <f>IFERROR(VLOOKUP(AM128,'P1'!$B:$AP,31,FALSE),"")</f>
        <v/>
      </c>
      <c r="AN130" s="644"/>
      <c r="AO130" s="622"/>
      <c r="AP130" s="649"/>
      <c r="AQ130" s="650"/>
      <c r="AR130" s="622"/>
      <c r="AS130" s="622"/>
      <c r="AT130" s="623"/>
      <c r="AU130" s="420"/>
      <c r="AV130" s="420"/>
      <c r="AX130" s="420"/>
      <c r="AY130" s="420"/>
    </row>
    <row r="131" spans="1:51" s="393" customFormat="1" ht="12" customHeight="1">
      <c r="A131" s="624">
        <v>37</v>
      </c>
      <c r="B131" s="627"/>
      <c r="C131" s="661"/>
      <c r="D131" s="633" t="s">
        <v>463</v>
      </c>
      <c r="E131" s="410"/>
      <c r="F131" s="636"/>
      <c r="G131" s="637"/>
      <c r="H131" s="411" t="s">
        <v>464</v>
      </c>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642">
        <f t="shared" ref="AN131" si="138">IF(LEFT($AN$1,6)="共同生活援助",SUM(I132:AM132),SUM(I132:AM133))</f>
        <v>0</v>
      </c>
      <c r="AO131" s="620">
        <f>IF($AN$3="４週",AN131/4,AN131/(DAY(EOMONTH($I$21,0))/7))</f>
        <v>0</v>
      </c>
      <c r="AP131" s="645"/>
      <c r="AQ131" s="646"/>
      <c r="AR131" s="620" t="str">
        <f t="shared" ref="AR131" si="139">IF($AN$3="４週",AU132,AV132)</f>
        <v/>
      </c>
      <c r="AS131" s="620"/>
      <c r="AT131" s="623"/>
      <c r="AU131" s="413" t="s">
        <v>465</v>
      </c>
      <c r="AV131" s="413" t="s">
        <v>466</v>
      </c>
      <c r="AX131" s="413" t="s">
        <v>467</v>
      </c>
      <c r="AY131" s="413" t="s">
        <v>468</v>
      </c>
    </row>
    <row r="132" spans="1:51" s="393" customFormat="1" ht="12" customHeight="1">
      <c r="A132" s="625"/>
      <c r="B132" s="628"/>
      <c r="C132" s="662"/>
      <c r="D132" s="634"/>
      <c r="E132" s="414"/>
      <c r="F132" s="638"/>
      <c r="G132" s="639"/>
      <c r="H132" s="415" t="s">
        <v>469</v>
      </c>
      <c r="I132" s="419" t="str">
        <f>IFERROR(VLOOKUP(I131,'P1'!$B:$AP,41,FALSE),"")</f>
        <v/>
      </c>
      <c r="J132" s="419" t="str">
        <f>IFERROR(VLOOKUP(J131,'P1'!$B:$AP,41,FALSE),"")</f>
        <v/>
      </c>
      <c r="K132" s="419" t="str">
        <f>IFERROR(VLOOKUP(K131,'P1'!$B:$AP,41,FALSE),"")</f>
        <v/>
      </c>
      <c r="L132" s="419" t="str">
        <f>IFERROR(VLOOKUP(L131,'P1'!$B:$AP,41,FALSE),"")</f>
        <v/>
      </c>
      <c r="M132" s="419" t="str">
        <f>IFERROR(VLOOKUP(M131,'P1'!$B:$AP,41,FALSE),"")</f>
        <v/>
      </c>
      <c r="N132" s="419" t="str">
        <f>IFERROR(VLOOKUP(N131,'P1'!$B:$AP,41,FALSE),"")</f>
        <v/>
      </c>
      <c r="O132" s="419" t="str">
        <f>IFERROR(VLOOKUP(O131,'P1'!$B:$AP,41,FALSE),"")</f>
        <v/>
      </c>
      <c r="P132" s="419" t="str">
        <f>IFERROR(VLOOKUP(P131,'P1'!$B:$AP,41,FALSE),"")</f>
        <v/>
      </c>
      <c r="Q132" s="419" t="str">
        <f>IFERROR(VLOOKUP(Q131,'P1'!$B:$AP,41,FALSE),"")</f>
        <v/>
      </c>
      <c r="R132" s="419" t="str">
        <f>IFERROR(VLOOKUP(R131,'P1'!$B:$AP,41,FALSE),"")</f>
        <v/>
      </c>
      <c r="S132" s="419" t="str">
        <f>IFERROR(VLOOKUP(S131,'P1'!$B:$AP,41,FALSE),"")</f>
        <v/>
      </c>
      <c r="T132" s="419" t="str">
        <f>IFERROR(VLOOKUP(T131,'P1'!$B:$AP,41,FALSE),"")</f>
        <v/>
      </c>
      <c r="U132" s="419" t="str">
        <f>IFERROR(VLOOKUP(U131,'P1'!$B:$AP,41,FALSE),"")</f>
        <v/>
      </c>
      <c r="V132" s="419" t="str">
        <f>IFERROR(VLOOKUP(V131,'P1'!$B:$AP,41,FALSE),"")</f>
        <v/>
      </c>
      <c r="W132" s="419" t="str">
        <f>IFERROR(VLOOKUP(W131,'P1'!$B:$AP,41,FALSE),"")</f>
        <v/>
      </c>
      <c r="X132" s="419" t="str">
        <f>IFERROR(VLOOKUP(X131,'P1'!$B:$AP,41,FALSE),"")</f>
        <v/>
      </c>
      <c r="Y132" s="419" t="str">
        <f>IFERROR(VLOOKUP(Y131,'P1'!$B:$AP,41,FALSE),"")</f>
        <v/>
      </c>
      <c r="Z132" s="419" t="str">
        <f>IFERROR(VLOOKUP(Z131,'P1'!$B:$AP,41,FALSE),"")</f>
        <v/>
      </c>
      <c r="AA132" s="419" t="str">
        <f>IFERROR(VLOOKUP(AA131,'P1'!$B:$AP,41,FALSE),"")</f>
        <v/>
      </c>
      <c r="AB132" s="419" t="str">
        <f>IFERROR(VLOOKUP(AB131,'P1'!$B:$AP,41,FALSE),"")</f>
        <v/>
      </c>
      <c r="AC132" s="419" t="str">
        <f>IFERROR(VLOOKUP(AC131,'P1'!$B:$AP,41,FALSE),"")</f>
        <v/>
      </c>
      <c r="AD132" s="419" t="str">
        <f>IFERROR(VLOOKUP(AD131,'P1'!$B:$AP,41,FALSE),"")</f>
        <v/>
      </c>
      <c r="AE132" s="419" t="str">
        <f>IFERROR(VLOOKUP(AE131,'P1'!$B:$AP,41,FALSE),"")</f>
        <v/>
      </c>
      <c r="AF132" s="419" t="str">
        <f>IFERROR(VLOOKUP(AF131,'P1'!$B:$AP,41,FALSE),"")</f>
        <v/>
      </c>
      <c r="AG132" s="419" t="str">
        <f>IFERROR(VLOOKUP(AG131,'P1'!$B:$AP,41,FALSE),"")</f>
        <v/>
      </c>
      <c r="AH132" s="419" t="str">
        <f>IFERROR(VLOOKUP(AH131,'P1'!$B:$AP,41,FALSE),"")</f>
        <v/>
      </c>
      <c r="AI132" s="419" t="str">
        <f>IFERROR(VLOOKUP(AI131,'P1'!$B:$AP,41,FALSE),"")</f>
        <v/>
      </c>
      <c r="AJ132" s="419" t="str">
        <f>IFERROR(VLOOKUP(AJ131,'P1'!$B:$AP,41,FALSE),"")</f>
        <v/>
      </c>
      <c r="AK132" s="419" t="str">
        <f>IFERROR(VLOOKUP(AK131,'P1'!$B:$AP,41,FALSE),"")</f>
        <v/>
      </c>
      <c r="AL132" s="419" t="str">
        <f>IFERROR(VLOOKUP(AL131,'P1'!$B:$AP,41,FALSE),"")</f>
        <v/>
      </c>
      <c r="AM132" s="419" t="str">
        <f>IFERROR(VLOOKUP(AM131,'P1'!$B:$AP,41,FALSE),"")</f>
        <v/>
      </c>
      <c r="AN132" s="643"/>
      <c r="AO132" s="621"/>
      <c r="AP132" s="647"/>
      <c r="AQ132" s="648"/>
      <c r="AR132" s="621"/>
      <c r="AS132" s="621"/>
      <c r="AT132" s="623"/>
      <c r="AU132" s="417" t="str">
        <f t="shared" ref="AU132" si="140">IFERROR(IF($D131="□",($AO131/$AK$6),($AO131/$AK$8)),"")</f>
        <v/>
      </c>
      <c r="AV132" s="417" t="str">
        <f t="shared" ref="AV132" si="141">IFERROR(IF($D131="□",($AN131/$AO$6),($AN131/$AO$8)),"")</f>
        <v/>
      </c>
      <c r="AX132" s="417" t="s">
        <v>623</v>
      </c>
      <c r="AY132" s="417" t="s">
        <v>623</v>
      </c>
    </row>
    <row r="133" spans="1:51" s="393" customFormat="1" ht="12" customHeight="1">
      <c r="A133" s="626"/>
      <c r="B133" s="629"/>
      <c r="C133" s="663"/>
      <c r="D133" s="635"/>
      <c r="E133" s="414"/>
      <c r="F133" s="640"/>
      <c r="G133" s="641"/>
      <c r="H133" s="418" t="s">
        <v>470</v>
      </c>
      <c r="I133" s="419" t="str">
        <f>IFERROR(VLOOKUP(I131,'P1'!$B:$AP,31,FALSE),"")</f>
        <v/>
      </c>
      <c r="J133" s="419" t="str">
        <f>IFERROR(VLOOKUP(J131,'P1'!$B:$AP,31,FALSE),"")</f>
        <v/>
      </c>
      <c r="K133" s="419" t="str">
        <f>IFERROR(VLOOKUP(K131,'P1'!$B:$AP,31,FALSE),"")</f>
        <v/>
      </c>
      <c r="L133" s="419" t="str">
        <f>IFERROR(VLOOKUP(L131,'P1'!$B:$AP,31,FALSE),"")</f>
        <v/>
      </c>
      <c r="M133" s="419" t="str">
        <f>IFERROR(VLOOKUP(M131,'P1'!$B:$AP,31,FALSE),"")</f>
        <v/>
      </c>
      <c r="N133" s="419" t="str">
        <f>IFERROR(VLOOKUP(N131,'P1'!$B:$AP,31,FALSE),"")</f>
        <v/>
      </c>
      <c r="O133" s="419" t="str">
        <f>IFERROR(VLOOKUP(O131,'P1'!$B:$AP,31,FALSE),"")</f>
        <v/>
      </c>
      <c r="P133" s="419" t="str">
        <f>IFERROR(VLOOKUP(P131,'P1'!$B:$AP,31,FALSE),"")</f>
        <v/>
      </c>
      <c r="Q133" s="419" t="str">
        <f>IFERROR(VLOOKUP(Q131,'P1'!$B:$AP,31,FALSE),"")</f>
        <v/>
      </c>
      <c r="R133" s="419" t="str">
        <f>IFERROR(VLOOKUP(R131,'P1'!$B:$AP,31,FALSE),"")</f>
        <v/>
      </c>
      <c r="S133" s="419" t="str">
        <f>IFERROR(VLOOKUP(S131,'P1'!$B:$AP,31,FALSE),"")</f>
        <v/>
      </c>
      <c r="T133" s="419" t="str">
        <f>IFERROR(VLOOKUP(T131,'P1'!$B:$AP,31,FALSE),"")</f>
        <v/>
      </c>
      <c r="U133" s="419" t="str">
        <f>IFERROR(VLOOKUP(U131,'P1'!$B:$AP,31,FALSE),"")</f>
        <v/>
      </c>
      <c r="V133" s="419" t="str">
        <f>IFERROR(VLOOKUP(V131,'P1'!$B:$AP,31,FALSE),"")</f>
        <v/>
      </c>
      <c r="W133" s="419" t="str">
        <f>IFERROR(VLOOKUP(W131,'P1'!$B:$AP,31,FALSE),"")</f>
        <v/>
      </c>
      <c r="X133" s="419" t="str">
        <f>IFERROR(VLOOKUP(X131,'P1'!$B:$AP,31,FALSE),"")</f>
        <v/>
      </c>
      <c r="Y133" s="419" t="str">
        <f>IFERROR(VLOOKUP(Y131,'P1'!$B:$AP,31,FALSE),"")</f>
        <v/>
      </c>
      <c r="Z133" s="419" t="str">
        <f>IFERROR(VLOOKUP(Z131,'P1'!$B:$AP,31,FALSE),"")</f>
        <v/>
      </c>
      <c r="AA133" s="419" t="str">
        <f>IFERROR(VLOOKUP(AA131,'P1'!$B:$AP,31,FALSE),"")</f>
        <v/>
      </c>
      <c r="AB133" s="419" t="str">
        <f>IFERROR(VLOOKUP(AB131,'P1'!$B:$AP,31,FALSE),"")</f>
        <v/>
      </c>
      <c r="AC133" s="419" t="str">
        <f>IFERROR(VLOOKUP(AC131,'P1'!$B:$AP,31,FALSE),"")</f>
        <v/>
      </c>
      <c r="AD133" s="419" t="str">
        <f>IFERROR(VLOOKUP(AD131,'P1'!$B:$AP,31,FALSE),"")</f>
        <v/>
      </c>
      <c r="AE133" s="419" t="str">
        <f>IFERROR(VLOOKUP(AE131,'P1'!$B:$AP,31,FALSE),"")</f>
        <v/>
      </c>
      <c r="AF133" s="419" t="str">
        <f>IFERROR(VLOOKUP(AF131,'P1'!$B:$AP,31,FALSE),"")</f>
        <v/>
      </c>
      <c r="AG133" s="419" t="str">
        <f>IFERROR(VLOOKUP(AG131,'P1'!$B:$AP,31,FALSE),"")</f>
        <v/>
      </c>
      <c r="AH133" s="419" t="str">
        <f>IFERROR(VLOOKUP(AH131,'P1'!$B:$AP,31,FALSE),"")</f>
        <v/>
      </c>
      <c r="AI133" s="419" t="str">
        <f>IFERROR(VLOOKUP(AI131,'P1'!$B:$AP,31,FALSE),"")</f>
        <v/>
      </c>
      <c r="AJ133" s="419" t="str">
        <f>IFERROR(VLOOKUP(AJ131,'P1'!$B:$AP,31,FALSE),"")</f>
        <v/>
      </c>
      <c r="AK133" s="419" t="str">
        <f>IFERROR(VLOOKUP(AK131,'P1'!$B:$AP,31,FALSE),"")</f>
        <v/>
      </c>
      <c r="AL133" s="419" t="str">
        <f>IFERROR(VLOOKUP(AL131,'P1'!$B:$AP,31,FALSE),"")</f>
        <v/>
      </c>
      <c r="AM133" s="419" t="str">
        <f>IFERROR(VLOOKUP(AM131,'P1'!$B:$AP,31,FALSE),"")</f>
        <v/>
      </c>
      <c r="AN133" s="644"/>
      <c r="AO133" s="622"/>
      <c r="AP133" s="649"/>
      <c r="AQ133" s="650"/>
      <c r="AR133" s="622"/>
      <c r="AS133" s="622"/>
      <c r="AT133" s="623"/>
      <c r="AU133" s="420"/>
      <c r="AV133" s="420"/>
      <c r="AX133" s="420"/>
      <c r="AY133" s="420"/>
    </row>
    <row r="134" spans="1:51" s="393" customFormat="1" ht="12" customHeight="1">
      <c r="A134" s="624">
        <v>38</v>
      </c>
      <c r="B134" s="627"/>
      <c r="C134" s="630"/>
      <c r="D134" s="633" t="s">
        <v>463</v>
      </c>
      <c r="E134" s="410"/>
      <c r="F134" s="636"/>
      <c r="G134" s="637"/>
      <c r="H134" s="411" t="s">
        <v>464</v>
      </c>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642">
        <f t="shared" ref="AN134" si="142">IF(LEFT($AN$1,6)="共同生活援助",SUM(I135:AM135),SUM(I135:AM136))</f>
        <v>0</v>
      </c>
      <c r="AO134" s="620">
        <f>IF($AN$3="４週",AN134/4,AN134/(DAY(EOMONTH($I$21,0))/7))</f>
        <v>0</v>
      </c>
      <c r="AP134" s="645"/>
      <c r="AQ134" s="646"/>
      <c r="AR134" s="620" t="str">
        <f t="shared" ref="AR134" si="143">IF($AN$3="４週",AU135,AV135)</f>
        <v/>
      </c>
      <c r="AS134" s="620"/>
      <c r="AT134" s="623"/>
      <c r="AU134" s="413" t="s">
        <v>465</v>
      </c>
      <c r="AV134" s="413" t="s">
        <v>466</v>
      </c>
      <c r="AX134" s="413" t="s">
        <v>467</v>
      </c>
      <c r="AY134" s="413" t="s">
        <v>468</v>
      </c>
    </row>
    <row r="135" spans="1:51" s="393" customFormat="1" ht="12" customHeight="1">
      <c r="A135" s="625"/>
      <c r="B135" s="628"/>
      <c r="C135" s="631"/>
      <c r="D135" s="634"/>
      <c r="E135" s="414"/>
      <c r="F135" s="638"/>
      <c r="G135" s="639"/>
      <c r="H135" s="415" t="s">
        <v>469</v>
      </c>
      <c r="I135" s="419" t="str">
        <f>IFERROR(VLOOKUP(I134,'P1'!$B:$AP,41,FALSE),"")</f>
        <v/>
      </c>
      <c r="J135" s="419" t="str">
        <f>IFERROR(VLOOKUP(J134,'P1'!$B:$AP,41,FALSE),"")</f>
        <v/>
      </c>
      <c r="K135" s="419" t="str">
        <f>IFERROR(VLOOKUP(K134,'P1'!$B:$AP,41,FALSE),"")</f>
        <v/>
      </c>
      <c r="L135" s="419" t="str">
        <f>IFERROR(VLOOKUP(L134,'P1'!$B:$AP,41,FALSE),"")</f>
        <v/>
      </c>
      <c r="M135" s="419" t="str">
        <f>IFERROR(VLOOKUP(M134,'P1'!$B:$AP,41,FALSE),"")</f>
        <v/>
      </c>
      <c r="N135" s="419" t="str">
        <f>IFERROR(VLOOKUP(N134,'P1'!$B:$AP,41,FALSE),"")</f>
        <v/>
      </c>
      <c r="O135" s="419" t="str">
        <f>IFERROR(VLOOKUP(O134,'P1'!$B:$AP,41,FALSE),"")</f>
        <v/>
      </c>
      <c r="P135" s="419" t="str">
        <f>IFERROR(VLOOKUP(P134,'P1'!$B:$AP,41,FALSE),"")</f>
        <v/>
      </c>
      <c r="Q135" s="419" t="str">
        <f>IFERROR(VLOOKUP(Q134,'P1'!$B:$AP,41,FALSE),"")</f>
        <v/>
      </c>
      <c r="R135" s="419" t="str">
        <f>IFERROR(VLOOKUP(R134,'P1'!$B:$AP,41,FALSE),"")</f>
        <v/>
      </c>
      <c r="S135" s="419" t="str">
        <f>IFERROR(VLOOKUP(S134,'P1'!$B:$AP,41,FALSE),"")</f>
        <v/>
      </c>
      <c r="T135" s="419" t="str">
        <f>IFERROR(VLOOKUP(T134,'P1'!$B:$AP,41,FALSE),"")</f>
        <v/>
      </c>
      <c r="U135" s="419" t="str">
        <f>IFERROR(VLOOKUP(U134,'P1'!$B:$AP,41,FALSE),"")</f>
        <v/>
      </c>
      <c r="V135" s="419" t="str">
        <f>IFERROR(VLOOKUP(V134,'P1'!$B:$AP,41,FALSE),"")</f>
        <v/>
      </c>
      <c r="W135" s="419" t="str">
        <f>IFERROR(VLOOKUP(W134,'P1'!$B:$AP,41,FALSE),"")</f>
        <v/>
      </c>
      <c r="X135" s="419" t="str">
        <f>IFERROR(VLOOKUP(X134,'P1'!$B:$AP,41,FALSE),"")</f>
        <v/>
      </c>
      <c r="Y135" s="419" t="str">
        <f>IFERROR(VLOOKUP(Y134,'P1'!$B:$AP,41,FALSE),"")</f>
        <v/>
      </c>
      <c r="Z135" s="419" t="str">
        <f>IFERROR(VLOOKUP(Z134,'P1'!$B:$AP,41,FALSE),"")</f>
        <v/>
      </c>
      <c r="AA135" s="419" t="str">
        <f>IFERROR(VLOOKUP(AA134,'P1'!$B:$AP,41,FALSE),"")</f>
        <v/>
      </c>
      <c r="AB135" s="419" t="str">
        <f>IFERROR(VLOOKUP(AB134,'P1'!$B:$AP,41,FALSE),"")</f>
        <v/>
      </c>
      <c r="AC135" s="419" t="str">
        <f>IFERROR(VLOOKUP(AC134,'P1'!$B:$AP,41,FALSE),"")</f>
        <v/>
      </c>
      <c r="AD135" s="419" t="str">
        <f>IFERROR(VLOOKUP(AD134,'P1'!$B:$AP,41,FALSE),"")</f>
        <v/>
      </c>
      <c r="AE135" s="419" t="str">
        <f>IFERROR(VLOOKUP(AE134,'P1'!$B:$AP,41,FALSE),"")</f>
        <v/>
      </c>
      <c r="AF135" s="419" t="str">
        <f>IFERROR(VLOOKUP(AF134,'P1'!$B:$AP,41,FALSE),"")</f>
        <v/>
      </c>
      <c r="AG135" s="419" t="str">
        <f>IFERROR(VLOOKUP(AG134,'P1'!$B:$AP,41,FALSE),"")</f>
        <v/>
      </c>
      <c r="AH135" s="419" t="str">
        <f>IFERROR(VLOOKUP(AH134,'P1'!$B:$AP,41,FALSE),"")</f>
        <v/>
      </c>
      <c r="AI135" s="419" t="str">
        <f>IFERROR(VLOOKUP(AI134,'P1'!$B:$AP,41,FALSE),"")</f>
        <v/>
      </c>
      <c r="AJ135" s="419" t="str">
        <f>IFERROR(VLOOKUP(AJ134,'P1'!$B:$AP,41,FALSE),"")</f>
        <v/>
      </c>
      <c r="AK135" s="419" t="str">
        <f>IFERROR(VLOOKUP(AK134,'P1'!$B:$AP,41,FALSE),"")</f>
        <v/>
      </c>
      <c r="AL135" s="419" t="str">
        <f>IFERROR(VLOOKUP(AL134,'P1'!$B:$AP,41,FALSE),"")</f>
        <v/>
      </c>
      <c r="AM135" s="419" t="str">
        <f>IFERROR(VLOOKUP(AM134,'P1'!$B:$AP,41,FALSE),"")</f>
        <v/>
      </c>
      <c r="AN135" s="643"/>
      <c r="AO135" s="621"/>
      <c r="AP135" s="647"/>
      <c r="AQ135" s="648"/>
      <c r="AR135" s="621"/>
      <c r="AS135" s="621"/>
      <c r="AT135" s="623"/>
      <c r="AU135" s="417" t="str">
        <f t="shared" ref="AU135" si="144">IFERROR(IF($D134="□",($AO134/$AK$6),($AO134/$AK$8)),"")</f>
        <v/>
      </c>
      <c r="AV135" s="417" t="str">
        <f t="shared" ref="AV135" si="145">IFERROR(IF($D134="□",($AN134/$AO$6),($AN134/$AO$8)),"")</f>
        <v/>
      </c>
      <c r="AX135" s="417" t="s">
        <v>623</v>
      </c>
      <c r="AY135" s="417" t="s">
        <v>623</v>
      </c>
    </row>
    <row r="136" spans="1:51" s="393" customFormat="1" ht="12" customHeight="1">
      <c r="A136" s="626"/>
      <c r="B136" s="629"/>
      <c r="C136" s="632"/>
      <c r="D136" s="635"/>
      <c r="E136" s="414"/>
      <c r="F136" s="640"/>
      <c r="G136" s="641"/>
      <c r="H136" s="418" t="s">
        <v>470</v>
      </c>
      <c r="I136" s="419" t="str">
        <f>IFERROR(VLOOKUP(I134,'P1'!$B:$AP,31,FALSE),"")</f>
        <v/>
      </c>
      <c r="J136" s="419" t="str">
        <f>IFERROR(VLOOKUP(J134,'P1'!$B:$AP,31,FALSE),"")</f>
        <v/>
      </c>
      <c r="K136" s="419" t="str">
        <f>IFERROR(VLOOKUP(K134,'P1'!$B:$AP,31,FALSE),"")</f>
        <v/>
      </c>
      <c r="L136" s="419" t="str">
        <f>IFERROR(VLOOKUP(L134,'P1'!$B:$AP,31,FALSE),"")</f>
        <v/>
      </c>
      <c r="M136" s="419" t="str">
        <f>IFERROR(VLOOKUP(M134,'P1'!$B:$AP,31,FALSE),"")</f>
        <v/>
      </c>
      <c r="N136" s="419" t="str">
        <f>IFERROR(VLOOKUP(N134,'P1'!$B:$AP,31,FALSE),"")</f>
        <v/>
      </c>
      <c r="O136" s="419" t="str">
        <f>IFERROR(VLOOKUP(O134,'P1'!$B:$AP,31,FALSE),"")</f>
        <v/>
      </c>
      <c r="P136" s="419" t="str">
        <f>IFERROR(VLOOKUP(P134,'P1'!$B:$AP,31,FALSE),"")</f>
        <v/>
      </c>
      <c r="Q136" s="419" t="str">
        <f>IFERROR(VLOOKUP(Q134,'P1'!$B:$AP,31,FALSE),"")</f>
        <v/>
      </c>
      <c r="R136" s="419" t="str">
        <f>IFERROR(VLOOKUP(R134,'P1'!$B:$AP,31,FALSE),"")</f>
        <v/>
      </c>
      <c r="S136" s="419" t="str">
        <f>IFERROR(VLOOKUP(S134,'P1'!$B:$AP,31,FALSE),"")</f>
        <v/>
      </c>
      <c r="T136" s="419" t="str">
        <f>IFERROR(VLOOKUP(T134,'P1'!$B:$AP,31,FALSE),"")</f>
        <v/>
      </c>
      <c r="U136" s="419" t="str">
        <f>IFERROR(VLOOKUP(U134,'P1'!$B:$AP,31,FALSE),"")</f>
        <v/>
      </c>
      <c r="V136" s="419" t="str">
        <f>IFERROR(VLOOKUP(V134,'P1'!$B:$AP,31,FALSE),"")</f>
        <v/>
      </c>
      <c r="W136" s="419" t="str">
        <f>IFERROR(VLOOKUP(W134,'P1'!$B:$AP,31,FALSE),"")</f>
        <v/>
      </c>
      <c r="X136" s="419" t="str">
        <f>IFERROR(VLOOKUP(X134,'P1'!$B:$AP,31,FALSE),"")</f>
        <v/>
      </c>
      <c r="Y136" s="419" t="str">
        <f>IFERROR(VLOOKUP(Y134,'P1'!$B:$AP,31,FALSE),"")</f>
        <v/>
      </c>
      <c r="Z136" s="419" t="str">
        <f>IFERROR(VLOOKUP(Z134,'P1'!$B:$AP,31,FALSE),"")</f>
        <v/>
      </c>
      <c r="AA136" s="419" t="str">
        <f>IFERROR(VLOOKUP(AA134,'P1'!$B:$AP,31,FALSE),"")</f>
        <v/>
      </c>
      <c r="AB136" s="419" t="str">
        <f>IFERROR(VLOOKUP(AB134,'P1'!$B:$AP,31,FALSE),"")</f>
        <v/>
      </c>
      <c r="AC136" s="419" t="str">
        <f>IFERROR(VLOOKUP(AC134,'P1'!$B:$AP,31,FALSE),"")</f>
        <v/>
      </c>
      <c r="AD136" s="419" t="str">
        <f>IFERROR(VLOOKUP(AD134,'P1'!$B:$AP,31,FALSE),"")</f>
        <v/>
      </c>
      <c r="AE136" s="419" t="str">
        <f>IFERROR(VLOOKUP(AE134,'P1'!$B:$AP,31,FALSE),"")</f>
        <v/>
      </c>
      <c r="AF136" s="419" t="str">
        <f>IFERROR(VLOOKUP(AF134,'P1'!$B:$AP,31,FALSE),"")</f>
        <v/>
      </c>
      <c r="AG136" s="419" t="str">
        <f>IFERROR(VLOOKUP(AG134,'P1'!$B:$AP,31,FALSE),"")</f>
        <v/>
      </c>
      <c r="AH136" s="419" t="str">
        <f>IFERROR(VLOOKUP(AH134,'P1'!$B:$AP,31,FALSE),"")</f>
        <v/>
      </c>
      <c r="AI136" s="419" t="str">
        <f>IFERROR(VLOOKUP(AI134,'P1'!$B:$AP,31,FALSE),"")</f>
        <v/>
      </c>
      <c r="AJ136" s="419" t="str">
        <f>IFERROR(VLOOKUP(AJ134,'P1'!$B:$AP,31,FALSE),"")</f>
        <v/>
      </c>
      <c r="AK136" s="419" t="str">
        <f>IFERROR(VLOOKUP(AK134,'P1'!$B:$AP,31,FALSE),"")</f>
        <v/>
      </c>
      <c r="AL136" s="419" t="str">
        <f>IFERROR(VLOOKUP(AL134,'P1'!$B:$AP,31,FALSE),"")</f>
        <v/>
      </c>
      <c r="AM136" s="419" t="str">
        <f>IFERROR(VLOOKUP(AM134,'P1'!$B:$AP,31,FALSE),"")</f>
        <v/>
      </c>
      <c r="AN136" s="644"/>
      <c r="AO136" s="622"/>
      <c r="AP136" s="649"/>
      <c r="AQ136" s="650"/>
      <c r="AR136" s="622"/>
      <c r="AS136" s="622"/>
      <c r="AT136" s="623"/>
      <c r="AU136" s="420"/>
      <c r="AV136" s="420"/>
      <c r="AX136" s="420"/>
      <c r="AY136" s="420"/>
    </row>
    <row r="137" spans="1:51" s="393" customFormat="1" ht="12" customHeight="1">
      <c r="A137" s="624">
        <v>39</v>
      </c>
      <c r="B137" s="627"/>
      <c r="C137" s="630"/>
      <c r="D137" s="633" t="s">
        <v>463</v>
      </c>
      <c r="E137" s="410"/>
      <c r="F137" s="636"/>
      <c r="G137" s="637"/>
      <c r="H137" s="411" t="s">
        <v>464</v>
      </c>
      <c r="I137" s="412"/>
      <c r="J137" s="412"/>
      <c r="K137" s="412"/>
      <c r="L137" s="412"/>
      <c r="M137" s="412"/>
      <c r="N137" s="412"/>
      <c r="O137" s="412"/>
      <c r="P137" s="412"/>
      <c r="Q137" s="412"/>
      <c r="R137" s="412"/>
      <c r="S137" s="412"/>
      <c r="T137" s="412"/>
      <c r="U137" s="412"/>
      <c r="V137" s="412"/>
      <c r="W137" s="412"/>
      <c r="X137" s="412"/>
      <c r="Y137" s="412"/>
      <c r="Z137" s="412"/>
      <c r="AA137" s="412"/>
      <c r="AB137" s="412"/>
      <c r="AC137" s="412"/>
      <c r="AD137" s="412"/>
      <c r="AE137" s="412"/>
      <c r="AF137" s="412"/>
      <c r="AG137" s="412"/>
      <c r="AH137" s="412"/>
      <c r="AI137" s="412"/>
      <c r="AJ137" s="412"/>
      <c r="AK137" s="412"/>
      <c r="AL137" s="412"/>
      <c r="AM137" s="412"/>
      <c r="AN137" s="642">
        <f t="shared" ref="AN137" si="146">IF(LEFT($AN$1,6)="共同生活援助",SUM(I138:AM138),SUM(I138:AM139))</f>
        <v>0</v>
      </c>
      <c r="AO137" s="620">
        <f>IF($AN$3="４週",AN137/4,AN137/(DAY(EOMONTH($I$21,0))/7))</f>
        <v>0</v>
      </c>
      <c r="AP137" s="645"/>
      <c r="AQ137" s="646"/>
      <c r="AR137" s="620" t="str">
        <f t="shared" ref="AR137" si="147">IF($AN$3="４週",AU138,AV138)</f>
        <v/>
      </c>
      <c r="AS137" s="620"/>
      <c r="AT137" s="623"/>
      <c r="AU137" s="413" t="s">
        <v>465</v>
      </c>
      <c r="AV137" s="413" t="s">
        <v>466</v>
      </c>
      <c r="AX137" s="413" t="s">
        <v>467</v>
      </c>
      <c r="AY137" s="413" t="s">
        <v>468</v>
      </c>
    </row>
    <row r="138" spans="1:51" s="393" customFormat="1" ht="12" customHeight="1">
      <c r="A138" s="625"/>
      <c r="B138" s="628"/>
      <c r="C138" s="631"/>
      <c r="D138" s="634"/>
      <c r="E138" s="414"/>
      <c r="F138" s="638"/>
      <c r="G138" s="639"/>
      <c r="H138" s="415" t="s">
        <v>469</v>
      </c>
      <c r="I138" s="419" t="str">
        <f>IFERROR(VLOOKUP(I137,'P1'!$B:$AP,41,FALSE),"")</f>
        <v/>
      </c>
      <c r="J138" s="419" t="str">
        <f>IFERROR(VLOOKUP(J137,'P1'!$B:$AP,41,FALSE),"")</f>
        <v/>
      </c>
      <c r="K138" s="419" t="str">
        <f>IFERROR(VLOOKUP(K137,'P1'!$B:$AP,41,FALSE),"")</f>
        <v/>
      </c>
      <c r="L138" s="419" t="str">
        <f>IFERROR(VLOOKUP(L137,'P1'!$B:$AP,41,FALSE),"")</f>
        <v/>
      </c>
      <c r="M138" s="419" t="str">
        <f>IFERROR(VLOOKUP(M137,'P1'!$B:$AP,41,FALSE),"")</f>
        <v/>
      </c>
      <c r="N138" s="419" t="str">
        <f>IFERROR(VLOOKUP(N137,'P1'!$B:$AP,41,FALSE),"")</f>
        <v/>
      </c>
      <c r="O138" s="419" t="str">
        <f>IFERROR(VLOOKUP(O137,'P1'!$B:$AP,41,FALSE),"")</f>
        <v/>
      </c>
      <c r="P138" s="419" t="str">
        <f>IFERROR(VLOOKUP(P137,'P1'!$B:$AP,41,FALSE),"")</f>
        <v/>
      </c>
      <c r="Q138" s="419" t="str">
        <f>IFERROR(VLOOKUP(Q137,'P1'!$B:$AP,41,FALSE),"")</f>
        <v/>
      </c>
      <c r="R138" s="419" t="str">
        <f>IFERROR(VLOOKUP(R137,'P1'!$B:$AP,41,FALSE),"")</f>
        <v/>
      </c>
      <c r="S138" s="419" t="str">
        <f>IFERROR(VLOOKUP(S137,'P1'!$B:$AP,41,FALSE),"")</f>
        <v/>
      </c>
      <c r="T138" s="419" t="str">
        <f>IFERROR(VLOOKUP(T137,'P1'!$B:$AP,41,FALSE),"")</f>
        <v/>
      </c>
      <c r="U138" s="419" t="str">
        <f>IFERROR(VLOOKUP(U137,'P1'!$B:$AP,41,FALSE),"")</f>
        <v/>
      </c>
      <c r="V138" s="419" t="str">
        <f>IFERROR(VLOOKUP(V137,'P1'!$B:$AP,41,FALSE),"")</f>
        <v/>
      </c>
      <c r="W138" s="419" t="str">
        <f>IFERROR(VLOOKUP(W137,'P1'!$B:$AP,41,FALSE),"")</f>
        <v/>
      </c>
      <c r="X138" s="419" t="str">
        <f>IFERROR(VLOOKUP(X137,'P1'!$B:$AP,41,FALSE),"")</f>
        <v/>
      </c>
      <c r="Y138" s="419" t="str">
        <f>IFERROR(VLOOKUP(Y137,'P1'!$B:$AP,41,FALSE),"")</f>
        <v/>
      </c>
      <c r="Z138" s="419" t="str">
        <f>IFERROR(VLOOKUP(Z137,'P1'!$B:$AP,41,FALSE),"")</f>
        <v/>
      </c>
      <c r="AA138" s="419" t="str">
        <f>IFERROR(VLOOKUP(AA137,'P1'!$B:$AP,41,FALSE),"")</f>
        <v/>
      </c>
      <c r="AB138" s="419" t="str">
        <f>IFERROR(VLOOKUP(AB137,'P1'!$B:$AP,41,FALSE),"")</f>
        <v/>
      </c>
      <c r="AC138" s="419" t="str">
        <f>IFERROR(VLOOKUP(AC137,'P1'!$B:$AP,41,FALSE),"")</f>
        <v/>
      </c>
      <c r="AD138" s="419" t="str">
        <f>IFERROR(VLOOKUP(AD137,'P1'!$B:$AP,41,FALSE),"")</f>
        <v/>
      </c>
      <c r="AE138" s="419" t="str">
        <f>IFERROR(VLOOKUP(AE137,'P1'!$B:$AP,41,FALSE),"")</f>
        <v/>
      </c>
      <c r="AF138" s="419" t="str">
        <f>IFERROR(VLOOKUP(AF137,'P1'!$B:$AP,41,FALSE),"")</f>
        <v/>
      </c>
      <c r="AG138" s="419" t="str">
        <f>IFERROR(VLOOKUP(AG137,'P1'!$B:$AP,41,FALSE),"")</f>
        <v/>
      </c>
      <c r="AH138" s="419" t="str">
        <f>IFERROR(VLOOKUP(AH137,'P1'!$B:$AP,41,FALSE),"")</f>
        <v/>
      </c>
      <c r="AI138" s="419" t="str">
        <f>IFERROR(VLOOKUP(AI137,'P1'!$B:$AP,41,FALSE),"")</f>
        <v/>
      </c>
      <c r="AJ138" s="419" t="str">
        <f>IFERROR(VLOOKUP(AJ137,'P1'!$B:$AP,41,FALSE),"")</f>
        <v/>
      </c>
      <c r="AK138" s="419" t="str">
        <f>IFERROR(VLOOKUP(AK137,'P1'!$B:$AP,41,FALSE),"")</f>
        <v/>
      </c>
      <c r="AL138" s="419" t="str">
        <f>IFERROR(VLOOKUP(AL137,'P1'!$B:$AP,41,FALSE),"")</f>
        <v/>
      </c>
      <c r="AM138" s="419" t="str">
        <f>IFERROR(VLOOKUP(AM137,'P1'!$B:$AP,41,FALSE),"")</f>
        <v/>
      </c>
      <c r="AN138" s="643"/>
      <c r="AO138" s="621"/>
      <c r="AP138" s="647"/>
      <c r="AQ138" s="648"/>
      <c r="AR138" s="621"/>
      <c r="AS138" s="621"/>
      <c r="AT138" s="623"/>
      <c r="AU138" s="417" t="str">
        <f t="shared" ref="AU138" si="148">IFERROR(IF($D137="□",($AO137/$AK$6),($AO137/$AK$8)),"")</f>
        <v/>
      </c>
      <c r="AV138" s="417" t="str">
        <f t="shared" ref="AV138" si="149">IFERROR(IF($D137="□",($AN137/$AO$6),($AN137/$AO$8)),"")</f>
        <v/>
      </c>
      <c r="AX138" s="417" t="s">
        <v>623</v>
      </c>
      <c r="AY138" s="417" t="s">
        <v>623</v>
      </c>
    </row>
    <row r="139" spans="1:51" s="393" customFormat="1" ht="12" customHeight="1">
      <c r="A139" s="626"/>
      <c r="B139" s="629"/>
      <c r="C139" s="632"/>
      <c r="D139" s="635"/>
      <c r="E139" s="414"/>
      <c r="F139" s="640"/>
      <c r="G139" s="641"/>
      <c r="H139" s="418" t="s">
        <v>470</v>
      </c>
      <c r="I139" s="419" t="str">
        <f>IFERROR(VLOOKUP(I137,'P1'!$B:$AP,31,FALSE),"")</f>
        <v/>
      </c>
      <c r="J139" s="419" t="str">
        <f>IFERROR(VLOOKUP(J137,'P1'!$B:$AP,31,FALSE),"")</f>
        <v/>
      </c>
      <c r="K139" s="419" t="str">
        <f>IFERROR(VLOOKUP(K137,'P1'!$B:$AP,31,FALSE),"")</f>
        <v/>
      </c>
      <c r="L139" s="419" t="str">
        <f>IFERROR(VLOOKUP(L137,'P1'!$B:$AP,31,FALSE),"")</f>
        <v/>
      </c>
      <c r="M139" s="419" t="str">
        <f>IFERROR(VLOOKUP(M137,'P1'!$B:$AP,31,FALSE),"")</f>
        <v/>
      </c>
      <c r="N139" s="419" t="str">
        <f>IFERROR(VLOOKUP(N137,'P1'!$B:$AP,31,FALSE),"")</f>
        <v/>
      </c>
      <c r="O139" s="419" t="str">
        <f>IFERROR(VLOOKUP(O137,'P1'!$B:$AP,31,FALSE),"")</f>
        <v/>
      </c>
      <c r="P139" s="419" t="str">
        <f>IFERROR(VLOOKUP(P137,'P1'!$B:$AP,31,FALSE),"")</f>
        <v/>
      </c>
      <c r="Q139" s="419" t="str">
        <f>IFERROR(VLOOKUP(Q137,'P1'!$B:$AP,31,FALSE),"")</f>
        <v/>
      </c>
      <c r="R139" s="419" t="str">
        <f>IFERROR(VLOOKUP(R137,'P1'!$B:$AP,31,FALSE),"")</f>
        <v/>
      </c>
      <c r="S139" s="419" t="str">
        <f>IFERROR(VLOOKUP(S137,'P1'!$B:$AP,31,FALSE),"")</f>
        <v/>
      </c>
      <c r="T139" s="419" t="str">
        <f>IFERROR(VLOOKUP(T137,'P1'!$B:$AP,31,FALSE),"")</f>
        <v/>
      </c>
      <c r="U139" s="419" t="str">
        <f>IFERROR(VLOOKUP(U137,'P1'!$B:$AP,31,FALSE),"")</f>
        <v/>
      </c>
      <c r="V139" s="419" t="str">
        <f>IFERROR(VLOOKUP(V137,'P1'!$B:$AP,31,FALSE),"")</f>
        <v/>
      </c>
      <c r="W139" s="419" t="str">
        <f>IFERROR(VLOOKUP(W137,'P1'!$B:$AP,31,FALSE),"")</f>
        <v/>
      </c>
      <c r="X139" s="419" t="str">
        <f>IFERROR(VLOOKUP(X137,'P1'!$B:$AP,31,FALSE),"")</f>
        <v/>
      </c>
      <c r="Y139" s="419" t="str">
        <f>IFERROR(VLOOKUP(Y137,'P1'!$B:$AP,31,FALSE),"")</f>
        <v/>
      </c>
      <c r="Z139" s="419" t="str">
        <f>IFERROR(VLOOKUP(Z137,'P1'!$B:$AP,31,FALSE),"")</f>
        <v/>
      </c>
      <c r="AA139" s="419" t="str">
        <f>IFERROR(VLOOKUP(AA137,'P1'!$B:$AP,31,FALSE),"")</f>
        <v/>
      </c>
      <c r="AB139" s="419" t="str">
        <f>IFERROR(VLOOKUP(AB137,'P1'!$B:$AP,31,FALSE),"")</f>
        <v/>
      </c>
      <c r="AC139" s="419" t="str">
        <f>IFERROR(VLOOKUP(AC137,'P1'!$B:$AP,31,FALSE),"")</f>
        <v/>
      </c>
      <c r="AD139" s="419" t="str">
        <f>IFERROR(VLOOKUP(AD137,'P1'!$B:$AP,31,FALSE),"")</f>
        <v/>
      </c>
      <c r="AE139" s="419" t="str">
        <f>IFERROR(VLOOKUP(AE137,'P1'!$B:$AP,31,FALSE),"")</f>
        <v/>
      </c>
      <c r="AF139" s="419" t="str">
        <f>IFERROR(VLOOKUP(AF137,'P1'!$B:$AP,31,FALSE),"")</f>
        <v/>
      </c>
      <c r="AG139" s="419" t="str">
        <f>IFERROR(VLOOKUP(AG137,'P1'!$B:$AP,31,FALSE),"")</f>
        <v/>
      </c>
      <c r="AH139" s="419" t="str">
        <f>IFERROR(VLOOKUP(AH137,'P1'!$B:$AP,31,FALSE),"")</f>
        <v/>
      </c>
      <c r="AI139" s="419" t="str">
        <f>IFERROR(VLOOKUP(AI137,'P1'!$B:$AP,31,FALSE),"")</f>
        <v/>
      </c>
      <c r="AJ139" s="419" t="str">
        <f>IFERROR(VLOOKUP(AJ137,'P1'!$B:$AP,31,FALSE),"")</f>
        <v/>
      </c>
      <c r="AK139" s="419" t="str">
        <f>IFERROR(VLOOKUP(AK137,'P1'!$B:$AP,31,FALSE),"")</f>
        <v/>
      </c>
      <c r="AL139" s="419" t="str">
        <f>IFERROR(VLOOKUP(AL137,'P1'!$B:$AP,31,FALSE),"")</f>
        <v/>
      </c>
      <c r="AM139" s="419" t="str">
        <f>IFERROR(VLOOKUP(AM137,'P1'!$B:$AP,31,FALSE),"")</f>
        <v/>
      </c>
      <c r="AN139" s="644"/>
      <c r="AO139" s="622"/>
      <c r="AP139" s="649"/>
      <c r="AQ139" s="650"/>
      <c r="AR139" s="622"/>
      <c r="AS139" s="622"/>
      <c r="AT139" s="623"/>
      <c r="AU139" s="420"/>
      <c r="AV139" s="420"/>
      <c r="AX139" s="420"/>
      <c r="AY139" s="420"/>
    </row>
    <row r="140" spans="1:51" s="393" customFormat="1" ht="12" customHeight="1">
      <c r="A140" s="624">
        <v>40</v>
      </c>
      <c r="B140" s="627"/>
      <c r="C140" s="630"/>
      <c r="D140" s="633" t="s">
        <v>463</v>
      </c>
      <c r="E140" s="410"/>
      <c r="F140" s="636"/>
      <c r="G140" s="637"/>
      <c r="H140" s="411" t="s">
        <v>464</v>
      </c>
      <c r="I140" s="412"/>
      <c r="J140" s="412"/>
      <c r="K140" s="412"/>
      <c r="L140" s="412"/>
      <c r="M140" s="412"/>
      <c r="N140" s="412"/>
      <c r="O140" s="412"/>
      <c r="P140" s="412"/>
      <c r="Q140" s="412"/>
      <c r="R140" s="412"/>
      <c r="S140" s="412"/>
      <c r="T140" s="412"/>
      <c r="U140" s="412"/>
      <c r="V140" s="412"/>
      <c r="W140" s="412"/>
      <c r="X140" s="412"/>
      <c r="Y140" s="412"/>
      <c r="Z140" s="412"/>
      <c r="AA140" s="412"/>
      <c r="AB140" s="412"/>
      <c r="AC140" s="412"/>
      <c r="AD140" s="412"/>
      <c r="AE140" s="412"/>
      <c r="AF140" s="412"/>
      <c r="AG140" s="412"/>
      <c r="AH140" s="412"/>
      <c r="AI140" s="412"/>
      <c r="AJ140" s="412"/>
      <c r="AK140" s="412"/>
      <c r="AL140" s="412"/>
      <c r="AM140" s="412"/>
      <c r="AN140" s="642">
        <f t="shared" ref="AN140" si="150">IF(LEFT($AN$1,6)="共同生活援助",SUM(I141:AM141),SUM(I141:AM142))</f>
        <v>0</v>
      </c>
      <c r="AO140" s="620">
        <f>IF($AN$3="４週",AN140/4,AN140/(DAY(EOMONTH($I$21,0))/7))</f>
        <v>0</v>
      </c>
      <c r="AP140" s="645"/>
      <c r="AQ140" s="646"/>
      <c r="AR140" s="620" t="str">
        <f t="shared" ref="AR140" si="151">IF($AN$3="４週",AU141,AV141)</f>
        <v/>
      </c>
      <c r="AS140" s="620"/>
      <c r="AT140" s="623"/>
      <c r="AU140" s="413" t="s">
        <v>465</v>
      </c>
      <c r="AV140" s="413" t="s">
        <v>466</v>
      </c>
      <c r="AX140" s="413" t="s">
        <v>467</v>
      </c>
      <c r="AY140" s="413" t="s">
        <v>468</v>
      </c>
    </row>
    <row r="141" spans="1:51" s="393" customFormat="1" ht="12" customHeight="1">
      <c r="A141" s="625"/>
      <c r="B141" s="628"/>
      <c r="C141" s="631"/>
      <c r="D141" s="634"/>
      <c r="E141" s="414"/>
      <c r="F141" s="638"/>
      <c r="G141" s="639"/>
      <c r="H141" s="415" t="s">
        <v>469</v>
      </c>
      <c r="I141" s="419" t="str">
        <f>IFERROR(VLOOKUP(I140,'P1'!$B:$AP,41,FALSE),"")</f>
        <v/>
      </c>
      <c r="J141" s="419" t="str">
        <f>IFERROR(VLOOKUP(J140,'P1'!$B:$AP,41,FALSE),"")</f>
        <v/>
      </c>
      <c r="K141" s="419" t="str">
        <f>IFERROR(VLOOKUP(K140,'P1'!$B:$AP,41,FALSE),"")</f>
        <v/>
      </c>
      <c r="L141" s="419" t="str">
        <f>IFERROR(VLOOKUP(L140,'P1'!$B:$AP,41,FALSE),"")</f>
        <v/>
      </c>
      <c r="M141" s="419" t="str">
        <f>IFERROR(VLOOKUP(M140,'P1'!$B:$AP,41,FALSE),"")</f>
        <v/>
      </c>
      <c r="N141" s="419" t="str">
        <f>IFERROR(VLOOKUP(N140,'P1'!$B:$AP,41,FALSE),"")</f>
        <v/>
      </c>
      <c r="O141" s="419" t="str">
        <f>IFERROR(VLOOKUP(O140,'P1'!$B:$AP,41,FALSE),"")</f>
        <v/>
      </c>
      <c r="P141" s="419" t="str">
        <f>IFERROR(VLOOKUP(P140,'P1'!$B:$AP,41,FALSE),"")</f>
        <v/>
      </c>
      <c r="Q141" s="419" t="str">
        <f>IFERROR(VLOOKUP(Q140,'P1'!$B:$AP,41,FALSE),"")</f>
        <v/>
      </c>
      <c r="R141" s="419" t="str">
        <f>IFERROR(VLOOKUP(R140,'P1'!$B:$AP,41,FALSE),"")</f>
        <v/>
      </c>
      <c r="S141" s="419" t="str">
        <f>IFERROR(VLOOKUP(S140,'P1'!$B:$AP,41,FALSE),"")</f>
        <v/>
      </c>
      <c r="T141" s="419" t="str">
        <f>IFERROR(VLOOKUP(T140,'P1'!$B:$AP,41,FALSE),"")</f>
        <v/>
      </c>
      <c r="U141" s="419" t="str">
        <f>IFERROR(VLOOKUP(U140,'P1'!$B:$AP,41,FALSE),"")</f>
        <v/>
      </c>
      <c r="V141" s="419" t="str">
        <f>IFERROR(VLOOKUP(V140,'P1'!$B:$AP,41,FALSE),"")</f>
        <v/>
      </c>
      <c r="W141" s="419" t="str">
        <f>IFERROR(VLOOKUP(W140,'P1'!$B:$AP,41,FALSE),"")</f>
        <v/>
      </c>
      <c r="X141" s="419" t="str">
        <f>IFERROR(VLOOKUP(X140,'P1'!$B:$AP,41,FALSE),"")</f>
        <v/>
      </c>
      <c r="Y141" s="419" t="str">
        <f>IFERROR(VLOOKUP(Y140,'P1'!$B:$AP,41,FALSE),"")</f>
        <v/>
      </c>
      <c r="Z141" s="419" t="str">
        <f>IFERROR(VLOOKUP(Z140,'P1'!$B:$AP,41,FALSE),"")</f>
        <v/>
      </c>
      <c r="AA141" s="419" t="str">
        <f>IFERROR(VLOOKUP(AA140,'P1'!$B:$AP,41,FALSE),"")</f>
        <v/>
      </c>
      <c r="AB141" s="419" t="str">
        <f>IFERROR(VLOOKUP(AB140,'P1'!$B:$AP,41,FALSE),"")</f>
        <v/>
      </c>
      <c r="AC141" s="419" t="str">
        <f>IFERROR(VLOOKUP(AC140,'P1'!$B:$AP,41,FALSE),"")</f>
        <v/>
      </c>
      <c r="AD141" s="419" t="str">
        <f>IFERROR(VLOOKUP(AD140,'P1'!$B:$AP,41,FALSE),"")</f>
        <v/>
      </c>
      <c r="AE141" s="419" t="str">
        <f>IFERROR(VLOOKUP(AE140,'P1'!$B:$AP,41,FALSE),"")</f>
        <v/>
      </c>
      <c r="AF141" s="419" t="str">
        <f>IFERROR(VLOOKUP(AF140,'P1'!$B:$AP,41,FALSE),"")</f>
        <v/>
      </c>
      <c r="AG141" s="419" t="str">
        <f>IFERROR(VLOOKUP(AG140,'P1'!$B:$AP,41,FALSE),"")</f>
        <v/>
      </c>
      <c r="AH141" s="419" t="str">
        <f>IFERROR(VLOOKUP(AH140,'P1'!$B:$AP,41,FALSE),"")</f>
        <v/>
      </c>
      <c r="AI141" s="419" t="str">
        <f>IFERROR(VLOOKUP(AI140,'P1'!$B:$AP,41,FALSE),"")</f>
        <v/>
      </c>
      <c r="AJ141" s="419" t="str">
        <f>IFERROR(VLOOKUP(AJ140,'P1'!$B:$AP,41,FALSE),"")</f>
        <v/>
      </c>
      <c r="AK141" s="419" t="str">
        <f>IFERROR(VLOOKUP(AK140,'P1'!$B:$AP,41,FALSE),"")</f>
        <v/>
      </c>
      <c r="AL141" s="419" t="str">
        <f>IFERROR(VLOOKUP(AL140,'P1'!$B:$AP,41,FALSE),"")</f>
        <v/>
      </c>
      <c r="AM141" s="419" t="str">
        <f>IFERROR(VLOOKUP(AM140,'P1'!$B:$AP,41,FALSE),"")</f>
        <v/>
      </c>
      <c r="AN141" s="643"/>
      <c r="AO141" s="621"/>
      <c r="AP141" s="647"/>
      <c r="AQ141" s="648"/>
      <c r="AR141" s="621"/>
      <c r="AS141" s="621"/>
      <c r="AT141" s="623"/>
      <c r="AU141" s="417" t="str">
        <f t="shared" ref="AU141" si="152">IFERROR(IF($D140="□",($AO140/$AK$6),($AO140/$AK$8)),"")</f>
        <v/>
      </c>
      <c r="AV141" s="417" t="str">
        <f t="shared" ref="AV141" si="153">IFERROR(IF($D140="□",($AN140/$AO$6),($AN140/$AO$8)),"")</f>
        <v/>
      </c>
      <c r="AX141" s="417" t="s">
        <v>623</v>
      </c>
      <c r="AY141" s="417" t="s">
        <v>623</v>
      </c>
    </row>
    <row r="142" spans="1:51" s="393" customFormat="1" ht="12" customHeight="1">
      <c r="A142" s="626"/>
      <c r="B142" s="629"/>
      <c r="C142" s="632"/>
      <c r="D142" s="635"/>
      <c r="E142" s="414"/>
      <c r="F142" s="640"/>
      <c r="G142" s="641"/>
      <c r="H142" s="418" t="s">
        <v>470</v>
      </c>
      <c r="I142" s="419" t="str">
        <f>IFERROR(VLOOKUP(I140,'P1'!$B:$AP,31,FALSE),"")</f>
        <v/>
      </c>
      <c r="J142" s="419" t="str">
        <f>IFERROR(VLOOKUP(J140,'P1'!$B:$AP,31,FALSE),"")</f>
        <v/>
      </c>
      <c r="K142" s="419" t="str">
        <f>IFERROR(VLOOKUP(K140,'P1'!$B:$AP,31,FALSE),"")</f>
        <v/>
      </c>
      <c r="L142" s="419" t="str">
        <f>IFERROR(VLOOKUP(L140,'P1'!$B:$AP,31,FALSE),"")</f>
        <v/>
      </c>
      <c r="M142" s="419" t="str">
        <f>IFERROR(VLOOKUP(M140,'P1'!$B:$AP,31,FALSE),"")</f>
        <v/>
      </c>
      <c r="N142" s="419" t="str">
        <f>IFERROR(VLOOKUP(N140,'P1'!$B:$AP,31,FALSE),"")</f>
        <v/>
      </c>
      <c r="O142" s="419" t="str">
        <f>IFERROR(VLOOKUP(O140,'P1'!$B:$AP,31,FALSE),"")</f>
        <v/>
      </c>
      <c r="P142" s="419" t="str">
        <f>IFERROR(VLOOKUP(P140,'P1'!$B:$AP,31,FALSE),"")</f>
        <v/>
      </c>
      <c r="Q142" s="419" t="str">
        <f>IFERROR(VLOOKUP(Q140,'P1'!$B:$AP,31,FALSE),"")</f>
        <v/>
      </c>
      <c r="R142" s="419" t="str">
        <f>IFERROR(VLOOKUP(R140,'P1'!$B:$AP,31,FALSE),"")</f>
        <v/>
      </c>
      <c r="S142" s="419" t="str">
        <f>IFERROR(VLOOKUP(S140,'P1'!$B:$AP,31,FALSE),"")</f>
        <v/>
      </c>
      <c r="T142" s="419" t="str">
        <f>IFERROR(VLOOKUP(T140,'P1'!$B:$AP,31,FALSE),"")</f>
        <v/>
      </c>
      <c r="U142" s="419" t="str">
        <f>IFERROR(VLOOKUP(U140,'P1'!$B:$AP,31,FALSE),"")</f>
        <v/>
      </c>
      <c r="V142" s="419" t="str">
        <f>IFERROR(VLOOKUP(V140,'P1'!$B:$AP,31,FALSE),"")</f>
        <v/>
      </c>
      <c r="W142" s="419" t="str">
        <f>IFERROR(VLOOKUP(W140,'P1'!$B:$AP,31,FALSE),"")</f>
        <v/>
      </c>
      <c r="X142" s="419" t="str">
        <f>IFERROR(VLOOKUP(X140,'P1'!$B:$AP,31,FALSE),"")</f>
        <v/>
      </c>
      <c r="Y142" s="419" t="str">
        <f>IFERROR(VLOOKUP(Y140,'P1'!$B:$AP,31,FALSE),"")</f>
        <v/>
      </c>
      <c r="Z142" s="419" t="str">
        <f>IFERROR(VLOOKUP(Z140,'P1'!$B:$AP,31,FALSE),"")</f>
        <v/>
      </c>
      <c r="AA142" s="419" t="str">
        <f>IFERROR(VLOOKUP(AA140,'P1'!$B:$AP,31,FALSE),"")</f>
        <v/>
      </c>
      <c r="AB142" s="419" t="str">
        <f>IFERROR(VLOOKUP(AB140,'P1'!$B:$AP,31,FALSE),"")</f>
        <v/>
      </c>
      <c r="AC142" s="419" t="str">
        <f>IFERROR(VLOOKUP(AC140,'P1'!$B:$AP,31,FALSE),"")</f>
        <v/>
      </c>
      <c r="AD142" s="419" t="str">
        <f>IFERROR(VLOOKUP(AD140,'P1'!$B:$AP,31,FALSE),"")</f>
        <v/>
      </c>
      <c r="AE142" s="419" t="str">
        <f>IFERROR(VLOOKUP(AE140,'P1'!$B:$AP,31,FALSE),"")</f>
        <v/>
      </c>
      <c r="AF142" s="419" t="str">
        <f>IFERROR(VLOOKUP(AF140,'P1'!$B:$AP,31,FALSE),"")</f>
        <v/>
      </c>
      <c r="AG142" s="419" t="str">
        <f>IFERROR(VLOOKUP(AG140,'P1'!$B:$AP,31,FALSE),"")</f>
        <v/>
      </c>
      <c r="AH142" s="419" t="str">
        <f>IFERROR(VLOOKUP(AH140,'P1'!$B:$AP,31,FALSE),"")</f>
        <v/>
      </c>
      <c r="AI142" s="419" t="str">
        <f>IFERROR(VLOOKUP(AI140,'P1'!$B:$AP,31,FALSE),"")</f>
        <v/>
      </c>
      <c r="AJ142" s="419" t="str">
        <f>IFERROR(VLOOKUP(AJ140,'P1'!$B:$AP,31,FALSE),"")</f>
        <v/>
      </c>
      <c r="AK142" s="419" t="str">
        <f>IFERROR(VLOOKUP(AK140,'P1'!$B:$AP,31,FALSE),"")</f>
        <v/>
      </c>
      <c r="AL142" s="419" t="str">
        <f>IFERROR(VLOOKUP(AL140,'P1'!$B:$AP,31,FALSE),"")</f>
        <v/>
      </c>
      <c r="AM142" s="419" t="str">
        <f>IFERROR(VLOOKUP(AM140,'P1'!$B:$AP,31,FALSE),"")</f>
        <v/>
      </c>
      <c r="AN142" s="644"/>
      <c r="AO142" s="622"/>
      <c r="AP142" s="649"/>
      <c r="AQ142" s="650"/>
      <c r="AR142" s="622"/>
      <c r="AS142" s="622"/>
      <c r="AT142" s="623"/>
      <c r="AU142" s="420"/>
      <c r="AV142" s="420"/>
      <c r="AX142" s="420"/>
      <c r="AY142" s="420"/>
    </row>
    <row r="143" spans="1:51" s="393" customFormat="1" ht="12" customHeight="1">
      <c r="A143" s="624">
        <v>41</v>
      </c>
      <c r="B143" s="627"/>
      <c r="C143" s="630"/>
      <c r="D143" s="633" t="s">
        <v>463</v>
      </c>
      <c r="E143" s="410"/>
      <c r="F143" s="636"/>
      <c r="G143" s="637"/>
      <c r="H143" s="411" t="s">
        <v>464</v>
      </c>
      <c r="I143" s="412"/>
      <c r="J143" s="412"/>
      <c r="K143" s="412"/>
      <c r="L143" s="412"/>
      <c r="M143" s="412"/>
      <c r="N143" s="412"/>
      <c r="O143" s="412"/>
      <c r="P143" s="412"/>
      <c r="Q143" s="412"/>
      <c r="R143" s="412"/>
      <c r="S143" s="412"/>
      <c r="T143" s="412"/>
      <c r="U143" s="412"/>
      <c r="V143" s="412"/>
      <c r="W143" s="412"/>
      <c r="X143" s="412"/>
      <c r="Y143" s="412"/>
      <c r="Z143" s="412"/>
      <c r="AA143" s="412"/>
      <c r="AB143" s="412"/>
      <c r="AC143" s="412"/>
      <c r="AD143" s="412"/>
      <c r="AE143" s="412"/>
      <c r="AF143" s="412"/>
      <c r="AG143" s="412"/>
      <c r="AH143" s="412"/>
      <c r="AI143" s="412"/>
      <c r="AJ143" s="412"/>
      <c r="AK143" s="412"/>
      <c r="AL143" s="412"/>
      <c r="AM143" s="412"/>
      <c r="AN143" s="642">
        <f t="shared" ref="AN143" si="154">IF(LEFT($AN$1,6)="共同生活援助",SUM(I144:AM144),SUM(I144:AM145))</f>
        <v>0</v>
      </c>
      <c r="AO143" s="620">
        <f>IF($AN$3="４週",AN143/4,AN143/(DAY(EOMONTH($I$21,0))/7))</f>
        <v>0</v>
      </c>
      <c r="AP143" s="645"/>
      <c r="AQ143" s="646"/>
      <c r="AR143" s="620" t="str">
        <f t="shared" ref="AR143" si="155">IF($AN$3="４週",AU144,AV144)</f>
        <v/>
      </c>
      <c r="AS143" s="620"/>
      <c r="AT143" s="623"/>
      <c r="AU143" s="413" t="s">
        <v>465</v>
      </c>
      <c r="AV143" s="413" t="s">
        <v>466</v>
      </c>
      <c r="AX143" s="413" t="s">
        <v>467</v>
      </c>
      <c r="AY143" s="413" t="s">
        <v>468</v>
      </c>
    </row>
    <row r="144" spans="1:51" s="393" customFormat="1" ht="12" customHeight="1">
      <c r="A144" s="625"/>
      <c r="B144" s="628"/>
      <c r="C144" s="631"/>
      <c r="D144" s="634"/>
      <c r="E144" s="414"/>
      <c r="F144" s="638"/>
      <c r="G144" s="639"/>
      <c r="H144" s="415" t="s">
        <v>469</v>
      </c>
      <c r="I144" s="419" t="str">
        <f>IFERROR(VLOOKUP(I143,'P1'!$B:$AP,41,FALSE),"")</f>
        <v/>
      </c>
      <c r="J144" s="419" t="str">
        <f>IFERROR(VLOOKUP(J143,'P1'!$B:$AP,41,FALSE),"")</f>
        <v/>
      </c>
      <c r="K144" s="419" t="str">
        <f>IFERROR(VLOOKUP(K143,'P1'!$B:$AP,41,FALSE),"")</f>
        <v/>
      </c>
      <c r="L144" s="419" t="str">
        <f>IFERROR(VLOOKUP(L143,'P1'!$B:$AP,41,FALSE),"")</f>
        <v/>
      </c>
      <c r="M144" s="419" t="str">
        <f>IFERROR(VLOOKUP(M143,'P1'!$B:$AP,41,FALSE),"")</f>
        <v/>
      </c>
      <c r="N144" s="419" t="str">
        <f>IFERROR(VLOOKUP(N143,'P1'!$B:$AP,41,FALSE),"")</f>
        <v/>
      </c>
      <c r="O144" s="419" t="str">
        <f>IFERROR(VLOOKUP(O143,'P1'!$B:$AP,41,FALSE),"")</f>
        <v/>
      </c>
      <c r="P144" s="419" t="str">
        <f>IFERROR(VLOOKUP(P143,'P1'!$B:$AP,41,FALSE),"")</f>
        <v/>
      </c>
      <c r="Q144" s="419" t="str">
        <f>IFERROR(VLOOKUP(Q143,'P1'!$B:$AP,41,FALSE),"")</f>
        <v/>
      </c>
      <c r="R144" s="419" t="str">
        <f>IFERROR(VLOOKUP(R143,'P1'!$B:$AP,41,FALSE),"")</f>
        <v/>
      </c>
      <c r="S144" s="419" t="str">
        <f>IFERROR(VLOOKUP(S143,'P1'!$B:$AP,41,FALSE),"")</f>
        <v/>
      </c>
      <c r="T144" s="419" t="str">
        <f>IFERROR(VLOOKUP(T143,'P1'!$B:$AP,41,FALSE),"")</f>
        <v/>
      </c>
      <c r="U144" s="419" t="str">
        <f>IFERROR(VLOOKUP(U143,'P1'!$B:$AP,41,FALSE),"")</f>
        <v/>
      </c>
      <c r="V144" s="419" t="str">
        <f>IFERROR(VLOOKUP(V143,'P1'!$B:$AP,41,FALSE),"")</f>
        <v/>
      </c>
      <c r="W144" s="419" t="str">
        <f>IFERROR(VLOOKUP(W143,'P1'!$B:$AP,41,FALSE),"")</f>
        <v/>
      </c>
      <c r="X144" s="419" t="str">
        <f>IFERROR(VLOOKUP(X143,'P1'!$B:$AP,41,FALSE),"")</f>
        <v/>
      </c>
      <c r="Y144" s="419" t="str">
        <f>IFERROR(VLOOKUP(Y143,'P1'!$B:$AP,41,FALSE),"")</f>
        <v/>
      </c>
      <c r="Z144" s="419" t="str">
        <f>IFERROR(VLOOKUP(Z143,'P1'!$B:$AP,41,FALSE),"")</f>
        <v/>
      </c>
      <c r="AA144" s="419" t="str">
        <f>IFERROR(VLOOKUP(AA143,'P1'!$B:$AP,41,FALSE),"")</f>
        <v/>
      </c>
      <c r="AB144" s="419" t="str">
        <f>IFERROR(VLOOKUP(AB143,'P1'!$B:$AP,41,FALSE),"")</f>
        <v/>
      </c>
      <c r="AC144" s="419" t="str">
        <f>IFERROR(VLOOKUP(AC143,'P1'!$B:$AP,41,FALSE),"")</f>
        <v/>
      </c>
      <c r="AD144" s="419" t="str">
        <f>IFERROR(VLOOKUP(AD143,'P1'!$B:$AP,41,FALSE),"")</f>
        <v/>
      </c>
      <c r="AE144" s="419" t="str">
        <f>IFERROR(VLOOKUP(AE143,'P1'!$B:$AP,41,FALSE),"")</f>
        <v/>
      </c>
      <c r="AF144" s="419" t="str">
        <f>IFERROR(VLOOKUP(AF143,'P1'!$B:$AP,41,FALSE),"")</f>
        <v/>
      </c>
      <c r="AG144" s="419" t="str">
        <f>IFERROR(VLOOKUP(AG143,'P1'!$B:$AP,41,FALSE),"")</f>
        <v/>
      </c>
      <c r="AH144" s="419" t="str">
        <f>IFERROR(VLOOKUP(AH143,'P1'!$B:$AP,41,FALSE),"")</f>
        <v/>
      </c>
      <c r="AI144" s="419" t="str">
        <f>IFERROR(VLOOKUP(AI143,'P1'!$B:$AP,41,FALSE),"")</f>
        <v/>
      </c>
      <c r="AJ144" s="419" t="str">
        <f>IFERROR(VLOOKUP(AJ143,'P1'!$B:$AP,41,FALSE),"")</f>
        <v/>
      </c>
      <c r="AK144" s="419" t="str">
        <f>IFERROR(VLOOKUP(AK143,'P1'!$B:$AP,41,FALSE),"")</f>
        <v/>
      </c>
      <c r="AL144" s="419" t="str">
        <f>IFERROR(VLOOKUP(AL143,'P1'!$B:$AP,41,FALSE),"")</f>
        <v/>
      </c>
      <c r="AM144" s="419" t="str">
        <f>IFERROR(VLOOKUP(AM143,'P1'!$B:$AP,41,FALSE),"")</f>
        <v/>
      </c>
      <c r="AN144" s="643"/>
      <c r="AO144" s="621"/>
      <c r="AP144" s="647"/>
      <c r="AQ144" s="648"/>
      <c r="AR144" s="621"/>
      <c r="AS144" s="621"/>
      <c r="AT144" s="623"/>
      <c r="AU144" s="417" t="str">
        <f t="shared" ref="AU144" si="156">IFERROR(IF($D143="□",($AO143/$AK$6),($AO143/$AK$8)),"")</f>
        <v/>
      </c>
      <c r="AV144" s="417" t="str">
        <f t="shared" ref="AV144" si="157">IFERROR(IF($D143="□",($AN143/$AO$6),($AN143/$AO$8)),"")</f>
        <v/>
      </c>
      <c r="AX144" s="417" t="s">
        <v>623</v>
      </c>
      <c r="AY144" s="417" t="s">
        <v>623</v>
      </c>
    </row>
    <row r="145" spans="1:51" s="393" customFormat="1" ht="12" customHeight="1">
      <c r="A145" s="626"/>
      <c r="B145" s="629"/>
      <c r="C145" s="632"/>
      <c r="D145" s="635"/>
      <c r="E145" s="414"/>
      <c r="F145" s="640"/>
      <c r="G145" s="641"/>
      <c r="H145" s="418" t="s">
        <v>470</v>
      </c>
      <c r="I145" s="419" t="str">
        <f>IFERROR(VLOOKUP(I143,'P1'!$B:$AP,31,FALSE),"")</f>
        <v/>
      </c>
      <c r="J145" s="419" t="str">
        <f>IFERROR(VLOOKUP(J143,'P1'!$B:$AP,31,FALSE),"")</f>
        <v/>
      </c>
      <c r="K145" s="419" t="str">
        <f>IFERROR(VLOOKUP(K143,'P1'!$B:$AP,31,FALSE),"")</f>
        <v/>
      </c>
      <c r="L145" s="419" t="str">
        <f>IFERROR(VLOOKUP(L143,'P1'!$B:$AP,31,FALSE),"")</f>
        <v/>
      </c>
      <c r="M145" s="419" t="str">
        <f>IFERROR(VLOOKUP(M143,'P1'!$B:$AP,31,FALSE),"")</f>
        <v/>
      </c>
      <c r="N145" s="419" t="str">
        <f>IFERROR(VLOOKUP(N143,'P1'!$B:$AP,31,FALSE),"")</f>
        <v/>
      </c>
      <c r="O145" s="419" t="str">
        <f>IFERROR(VLOOKUP(O143,'P1'!$B:$AP,31,FALSE),"")</f>
        <v/>
      </c>
      <c r="P145" s="419" t="str">
        <f>IFERROR(VLOOKUP(P143,'P1'!$B:$AP,31,FALSE),"")</f>
        <v/>
      </c>
      <c r="Q145" s="419" t="str">
        <f>IFERROR(VLOOKUP(Q143,'P1'!$B:$AP,31,FALSE),"")</f>
        <v/>
      </c>
      <c r="R145" s="419" t="str">
        <f>IFERROR(VLOOKUP(R143,'P1'!$B:$AP,31,FALSE),"")</f>
        <v/>
      </c>
      <c r="S145" s="419" t="str">
        <f>IFERROR(VLOOKUP(S143,'P1'!$B:$AP,31,FALSE),"")</f>
        <v/>
      </c>
      <c r="T145" s="419" t="str">
        <f>IFERROR(VLOOKUP(T143,'P1'!$B:$AP,31,FALSE),"")</f>
        <v/>
      </c>
      <c r="U145" s="419" t="str">
        <f>IFERROR(VLOOKUP(U143,'P1'!$B:$AP,31,FALSE),"")</f>
        <v/>
      </c>
      <c r="V145" s="419" t="str">
        <f>IFERROR(VLOOKUP(V143,'P1'!$B:$AP,31,FALSE),"")</f>
        <v/>
      </c>
      <c r="W145" s="419" t="str">
        <f>IFERROR(VLOOKUP(W143,'P1'!$B:$AP,31,FALSE),"")</f>
        <v/>
      </c>
      <c r="X145" s="419" t="str">
        <f>IFERROR(VLOOKUP(X143,'P1'!$B:$AP,31,FALSE),"")</f>
        <v/>
      </c>
      <c r="Y145" s="419" t="str">
        <f>IFERROR(VLOOKUP(Y143,'P1'!$B:$AP,31,FALSE),"")</f>
        <v/>
      </c>
      <c r="Z145" s="419" t="str">
        <f>IFERROR(VLOOKUP(Z143,'P1'!$B:$AP,31,FALSE),"")</f>
        <v/>
      </c>
      <c r="AA145" s="419" t="str">
        <f>IFERROR(VLOOKUP(AA143,'P1'!$B:$AP,31,FALSE),"")</f>
        <v/>
      </c>
      <c r="AB145" s="419" t="str">
        <f>IFERROR(VLOOKUP(AB143,'P1'!$B:$AP,31,FALSE),"")</f>
        <v/>
      </c>
      <c r="AC145" s="419" t="str">
        <f>IFERROR(VLOOKUP(AC143,'P1'!$B:$AP,31,FALSE),"")</f>
        <v/>
      </c>
      <c r="AD145" s="419" t="str">
        <f>IFERROR(VLOOKUP(AD143,'P1'!$B:$AP,31,FALSE),"")</f>
        <v/>
      </c>
      <c r="AE145" s="419" t="str">
        <f>IFERROR(VLOOKUP(AE143,'P1'!$B:$AP,31,FALSE),"")</f>
        <v/>
      </c>
      <c r="AF145" s="419" t="str">
        <f>IFERROR(VLOOKUP(AF143,'P1'!$B:$AP,31,FALSE),"")</f>
        <v/>
      </c>
      <c r="AG145" s="419" t="str">
        <f>IFERROR(VLOOKUP(AG143,'P1'!$B:$AP,31,FALSE),"")</f>
        <v/>
      </c>
      <c r="AH145" s="419" t="str">
        <f>IFERROR(VLOOKUP(AH143,'P1'!$B:$AP,31,FALSE),"")</f>
        <v/>
      </c>
      <c r="AI145" s="419" t="str">
        <f>IFERROR(VLOOKUP(AI143,'P1'!$B:$AP,31,FALSE),"")</f>
        <v/>
      </c>
      <c r="AJ145" s="419" t="str">
        <f>IFERROR(VLOOKUP(AJ143,'P1'!$B:$AP,31,FALSE),"")</f>
        <v/>
      </c>
      <c r="AK145" s="419" t="str">
        <f>IFERROR(VLOOKUP(AK143,'P1'!$B:$AP,31,FALSE),"")</f>
        <v/>
      </c>
      <c r="AL145" s="419" t="str">
        <f>IFERROR(VLOOKUP(AL143,'P1'!$B:$AP,31,FALSE),"")</f>
        <v/>
      </c>
      <c r="AM145" s="419" t="str">
        <f>IFERROR(VLOOKUP(AM143,'P1'!$B:$AP,31,FALSE),"")</f>
        <v/>
      </c>
      <c r="AN145" s="644"/>
      <c r="AO145" s="622"/>
      <c r="AP145" s="649"/>
      <c r="AQ145" s="650"/>
      <c r="AR145" s="622"/>
      <c r="AS145" s="622"/>
      <c r="AT145" s="623"/>
      <c r="AU145" s="420"/>
      <c r="AV145" s="420"/>
      <c r="AX145" s="420"/>
      <c r="AY145" s="420"/>
    </row>
    <row r="146" spans="1:51" s="393" customFormat="1" ht="12" customHeight="1">
      <c r="A146" s="624">
        <v>42</v>
      </c>
      <c r="B146" s="627"/>
      <c r="C146" s="630"/>
      <c r="D146" s="633" t="s">
        <v>463</v>
      </c>
      <c r="E146" s="410"/>
      <c r="F146" s="636"/>
      <c r="G146" s="637"/>
      <c r="H146" s="411" t="s">
        <v>464</v>
      </c>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412"/>
      <c r="AF146" s="412"/>
      <c r="AG146" s="412"/>
      <c r="AH146" s="412"/>
      <c r="AI146" s="412"/>
      <c r="AJ146" s="412"/>
      <c r="AK146" s="412"/>
      <c r="AL146" s="412"/>
      <c r="AM146" s="412"/>
      <c r="AN146" s="642">
        <f t="shared" ref="AN146" si="158">IF(LEFT($AN$1,6)="共同生活援助",SUM(I147:AM147),SUM(I147:AM148))</f>
        <v>0</v>
      </c>
      <c r="AO146" s="620">
        <f>IF($AN$3="４週",AN146/4,AN146/(DAY(EOMONTH($I$21,0))/7))</f>
        <v>0</v>
      </c>
      <c r="AP146" s="645"/>
      <c r="AQ146" s="646"/>
      <c r="AR146" s="620" t="str">
        <f t="shared" ref="AR146" si="159">IF($AN$3="４週",AU147,AV147)</f>
        <v/>
      </c>
      <c r="AS146" s="620"/>
      <c r="AT146" s="623"/>
      <c r="AU146" s="413" t="s">
        <v>465</v>
      </c>
      <c r="AV146" s="413" t="s">
        <v>466</v>
      </c>
      <c r="AX146" s="413" t="s">
        <v>467</v>
      </c>
      <c r="AY146" s="413" t="s">
        <v>468</v>
      </c>
    </row>
    <row r="147" spans="1:51" s="393" customFormat="1" ht="12" customHeight="1">
      <c r="A147" s="625"/>
      <c r="B147" s="628"/>
      <c r="C147" s="631"/>
      <c r="D147" s="634"/>
      <c r="E147" s="414"/>
      <c r="F147" s="638"/>
      <c r="G147" s="639"/>
      <c r="H147" s="415" t="s">
        <v>469</v>
      </c>
      <c r="I147" s="419" t="str">
        <f>IFERROR(VLOOKUP(I146,'P1'!$B:$AP,41,FALSE),"")</f>
        <v/>
      </c>
      <c r="J147" s="419" t="str">
        <f>IFERROR(VLOOKUP(J146,'P1'!$B:$AP,41,FALSE),"")</f>
        <v/>
      </c>
      <c r="K147" s="419" t="str">
        <f>IFERROR(VLOOKUP(K146,'P1'!$B:$AP,41,FALSE),"")</f>
        <v/>
      </c>
      <c r="L147" s="419" t="str">
        <f>IFERROR(VLOOKUP(L146,'P1'!$B:$AP,41,FALSE),"")</f>
        <v/>
      </c>
      <c r="M147" s="419" t="str">
        <f>IFERROR(VLOOKUP(M146,'P1'!$B:$AP,41,FALSE),"")</f>
        <v/>
      </c>
      <c r="N147" s="419" t="str">
        <f>IFERROR(VLOOKUP(N146,'P1'!$B:$AP,41,FALSE),"")</f>
        <v/>
      </c>
      <c r="O147" s="419" t="str">
        <f>IFERROR(VLOOKUP(O146,'P1'!$B:$AP,41,FALSE),"")</f>
        <v/>
      </c>
      <c r="P147" s="419" t="str">
        <f>IFERROR(VLOOKUP(P146,'P1'!$B:$AP,41,FALSE),"")</f>
        <v/>
      </c>
      <c r="Q147" s="419" t="str">
        <f>IFERROR(VLOOKUP(Q146,'P1'!$B:$AP,41,FALSE),"")</f>
        <v/>
      </c>
      <c r="R147" s="419" t="str">
        <f>IFERROR(VLOOKUP(R146,'P1'!$B:$AP,41,FALSE),"")</f>
        <v/>
      </c>
      <c r="S147" s="419" t="str">
        <f>IFERROR(VLOOKUP(S146,'P1'!$B:$AP,41,FALSE),"")</f>
        <v/>
      </c>
      <c r="T147" s="419" t="str">
        <f>IFERROR(VLOOKUP(T146,'P1'!$B:$AP,41,FALSE),"")</f>
        <v/>
      </c>
      <c r="U147" s="419" t="str">
        <f>IFERROR(VLOOKUP(U146,'P1'!$B:$AP,41,FALSE),"")</f>
        <v/>
      </c>
      <c r="V147" s="419" t="str">
        <f>IFERROR(VLOOKUP(V146,'P1'!$B:$AP,41,FALSE),"")</f>
        <v/>
      </c>
      <c r="W147" s="419" t="str">
        <f>IFERROR(VLOOKUP(W146,'P1'!$B:$AP,41,FALSE),"")</f>
        <v/>
      </c>
      <c r="X147" s="419" t="str">
        <f>IFERROR(VLOOKUP(X146,'P1'!$B:$AP,41,FALSE),"")</f>
        <v/>
      </c>
      <c r="Y147" s="419" t="str">
        <f>IFERROR(VLOOKUP(Y146,'P1'!$B:$AP,41,FALSE),"")</f>
        <v/>
      </c>
      <c r="Z147" s="419" t="str">
        <f>IFERROR(VLOOKUP(Z146,'P1'!$B:$AP,41,FALSE),"")</f>
        <v/>
      </c>
      <c r="AA147" s="419" t="str">
        <f>IFERROR(VLOOKUP(AA146,'P1'!$B:$AP,41,FALSE),"")</f>
        <v/>
      </c>
      <c r="AB147" s="419" t="str">
        <f>IFERROR(VLOOKUP(AB146,'P1'!$B:$AP,41,FALSE),"")</f>
        <v/>
      </c>
      <c r="AC147" s="419" t="str">
        <f>IFERROR(VLOOKUP(AC146,'P1'!$B:$AP,41,FALSE),"")</f>
        <v/>
      </c>
      <c r="AD147" s="419" t="str">
        <f>IFERROR(VLOOKUP(AD146,'P1'!$B:$AP,41,FALSE),"")</f>
        <v/>
      </c>
      <c r="AE147" s="419" t="str">
        <f>IFERROR(VLOOKUP(AE146,'P1'!$B:$AP,41,FALSE),"")</f>
        <v/>
      </c>
      <c r="AF147" s="419" t="str">
        <f>IFERROR(VLOOKUP(AF146,'P1'!$B:$AP,41,FALSE),"")</f>
        <v/>
      </c>
      <c r="AG147" s="419" t="str">
        <f>IFERROR(VLOOKUP(AG146,'P1'!$B:$AP,41,FALSE),"")</f>
        <v/>
      </c>
      <c r="AH147" s="419" t="str">
        <f>IFERROR(VLOOKUP(AH146,'P1'!$B:$AP,41,FALSE),"")</f>
        <v/>
      </c>
      <c r="AI147" s="419" t="str">
        <f>IFERROR(VLOOKUP(AI146,'P1'!$B:$AP,41,FALSE),"")</f>
        <v/>
      </c>
      <c r="AJ147" s="419" t="str">
        <f>IFERROR(VLOOKUP(AJ146,'P1'!$B:$AP,41,FALSE),"")</f>
        <v/>
      </c>
      <c r="AK147" s="419" t="str">
        <f>IFERROR(VLOOKUP(AK146,'P1'!$B:$AP,41,FALSE),"")</f>
        <v/>
      </c>
      <c r="AL147" s="419" t="str">
        <f>IFERROR(VLOOKUP(AL146,'P1'!$B:$AP,41,FALSE),"")</f>
        <v/>
      </c>
      <c r="AM147" s="419" t="str">
        <f>IFERROR(VLOOKUP(AM146,'P1'!$B:$AP,41,FALSE),"")</f>
        <v/>
      </c>
      <c r="AN147" s="643"/>
      <c r="AO147" s="621"/>
      <c r="AP147" s="647"/>
      <c r="AQ147" s="648"/>
      <c r="AR147" s="621"/>
      <c r="AS147" s="621"/>
      <c r="AT147" s="623"/>
      <c r="AU147" s="417" t="str">
        <f t="shared" ref="AU147" si="160">IFERROR(IF($D146="□",($AO146/$AK$6),($AO146/$AK$8)),"")</f>
        <v/>
      </c>
      <c r="AV147" s="417" t="str">
        <f t="shared" ref="AV147" si="161">IFERROR(IF($D146="□",($AN146/$AO$6),($AN146/$AO$8)),"")</f>
        <v/>
      </c>
      <c r="AX147" s="417" t="s">
        <v>623</v>
      </c>
      <c r="AY147" s="417" t="s">
        <v>623</v>
      </c>
    </row>
    <row r="148" spans="1:51" s="393" customFormat="1" ht="12" customHeight="1">
      <c r="A148" s="626"/>
      <c r="B148" s="629"/>
      <c r="C148" s="632"/>
      <c r="D148" s="635"/>
      <c r="E148" s="414"/>
      <c r="F148" s="640"/>
      <c r="G148" s="641"/>
      <c r="H148" s="418" t="s">
        <v>470</v>
      </c>
      <c r="I148" s="419" t="str">
        <f>IFERROR(VLOOKUP(I146,'P1'!$B:$AP,31,FALSE),"")</f>
        <v/>
      </c>
      <c r="J148" s="419" t="str">
        <f>IFERROR(VLOOKUP(J146,'P1'!$B:$AP,31,FALSE),"")</f>
        <v/>
      </c>
      <c r="K148" s="419" t="str">
        <f>IFERROR(VLOOKUP(K146,'P1'!$B:$AP,31,FALSE),"")</f>
        <v/>
      </c>
      <c r="L148" s="419" t="str">
        <f>IFERROR(VLOOKUP(L146,'P1'!$B:$AP,31,FALSE),"")</f>
        <v/>
      </c>
      <c r="M148" s="419" t="str">
        <f>IFERROR(VLOOKUP(M146,'P1'!$B:$AP,31,FALSE),"")</f>
        <v/>
      </c>
      <c r="N148" s="419" t="str">
        <f>IFERROR(VLOOKUP(N146,'P1'!$B:$AP,31,FALSE),"")</f>
        <v/>
      </c>
      <c r="O148" s="419" t="str">
        <f>IFERROR(VLOOKUP(O146,'P1'!$B:$AP,31,FALSE),"")</f>
        <v/>
      </c>
      <c r="P148" s="419" t="str">
        <f>IFERROR(VLOOKUP(P146,'P1'!$B:$AP,31,FALSE),"")</f>
        <v/>
      </c>
      <c r="Q148" s="419" t="str">
        <f>IFERROR(VLOOKUP(Q146,'P1'!$B:$AP,31,FALSE),"")</f>
        <v/>
      </c>
      <c r="R148" s="419" t="str">
        <f>IFERROR(VLOOKUP(R146,'P1'!$B:$AP,31,FALSE),"")</f>
        <v/>
      </c>
      <c r="S148" s="419" t="str">
        <f>IFERROR(VLOOKUP(S146,'P1'!$B:$AP,31,FALSE),"")</f>
        <v/>
      </c>
      <c r="T148" s="419" t="str">
        <f>IFERROR(VLOOKUP(T146,'P1'!$B:$AP,31,FALSE),"")</f>
        <v/>
      </c>
      <c r="U148" s="419" t="str">
        <f>IFERROR(VLOOKUP(U146,'P1'!$B:$AP,31,FALSE),"")</f>
        <v/>
      </c>
      <c r="V148" s="419" t="str">
        <f>IFERROR(VLOOKUP(V146,'P1'!$B:$AP,31,FALSE),"")</f>
        <v/>
      </c>
      <c r="W148" s="419" t="str">
        <f>IFERROR(VLOOKUP(W146,'P1'!$B:$AP,31,FALSE),"")</f>
        <v/>
      </c>
      <c r="X148" s="419" t="str">
        <f>IFERROR(VLOOKUP(X146,'P1'!$B:$AP,31,FALSE),"")</f>
        <v/>
      </c>
      <c r="Y148" s="419" t="str">
        <f>IFERROR(VLOOKUP(Y146,'P1'!$B:$AP,31,FALSE),"")</f>
        <v/>
      </c>
      <c r="Z148" s="419" t="str">
        <f>IFERROR(VLOOKUP(Z146,'P1'!$B:$AP,31,FALSE),"")</f>
        <v/>
      </c>
      <c r="AA148" s="419" t="str">
        <f>IFERROR(VLOOKUP(AA146,'P1'!$B:$AP,31,FALSE),"")</f>
        <v/>
      </c>
      <c r="AB148" s="419" t="str">
        <f>IFERROR(VLOOKUP(AB146,'P1'!$B:$AP,31,FALSE),"")</f>
        <v/>
      </c>
      <c r="AC148" s="419" t="str">
        <f>IFERROR(VLOOKUP(AC146,'P1'!$B:$AP,31,FALSE),"")</f>
        <v/>
      </c>
      <c r="AD148" s="419" t="str">
        <f>IFERROR(VLOOKUP(AD146,'P1'!$B:$AP,31,FALSE),"")</f>
        <v/>
      </c>
      <c r="AE148" s="419" t="str">
        <f>IFERROR(VLOOKUP(AE146,'P1'!$B:$AP,31,FALSE),"")</f>
        <v/>
      </c>
      <c r="AF148" s="419" t="str">
        <f>IFERROR(VLOOKUP(AF146,'P1'!$B:$AP,31,FALSE),"")</f>
        <v/>
      </c>
      <c r="AG148" s="419" t="str">
        <f>IFERROR(VLOOKUP(AG146,'P1'!$B:$AP,31,FALSE),"")</f>
        <v/>
      </c>
      <c r="AH148" s="419" t="str">
        <f>IFERROR(VLOOKUP(AH146,'P1'!$B:$AP,31,FALSE),"")</f>
        <v/>
      </c>
      <c r="AI148" s="419" t="str">
        <f>IFERROR(VLOOKUP(AI146,'P1'!$B:$AP,31,FALSE),"")</f>
        <v/>
      </c>
      <c r="AJ148" s="419" t="str">
        <f>IFERROR(VLOOKUP(AJ146,'P1'!$B:$AP,31,FALSE),"")</f>
        <v/>
      </c>
      <c r="AK148" s="419" t="str">
        <f>IFERROR(VLOOKUP(AK146,'P1'!$B:$AP,31,FALSE),"")</f>
        <v/>
      </c>
      <c r="AL148" s="419" t="str">
        <f>IFERROR(VLOOKUP(AL146,'P1'!$B:$AP,31,FALSE),"")</f>
        <v/>
      </c>
      <c r="AM148" s="419" t="str">
        <f>IFERROR(VLOOKUP(AM146,'P1'!$B:$AP,31,FALSE),"")</f>
        <v/>
      </c>
      <c r="AN148" s="644"/>
      <c r="AO148" s="622"/>
      <c r="AP148" s="649"/>
      <c r="AQ148" s="650"/>
      <c r="AR148" s="622"/>
      <c r="AS148" s="622"/>
      <c r="AT148" s="623"/>
      <c r="AU148" s="420"/>
      <c r="AV148" s="420"/>
      <c r="AX148" s="420"/>
      <c r="AY148" s="420"/>
    </row>
    <row r="149" spans="1:51" s="393" customFormat="1" ht="12" customHeight="1">
      <c r="A149" s="624">
        <v>43</v>
      </c>
      <c r="B149" s="627"/>
      <c r="C149" s="630"/>
      <c r="D149" s="633" t="s">
        <v>463</v>
      </c>
      <c r="E149" s="410"/>
      <c r="F149" s="636"/>
      <c r="G149" s="637"/>
      <c r="H149" s="411" t="s">
        <v>464</v>
      </c>
      <c r="I149" s="412"/>
      <c r="J149" s="412"/>
      <c r="K149" s="412"/>
      <c r="L149" s="412"/>
      <c r="M149" s="412"/>
      <c r="N149" s="412"/>
      <c r="O149" s="412"/>
      <c r="P149" s="412"/>
      <c r="Q149" s="412"/>
      <c r="R149" s="412"/>
      <c r="S149" s="412"/>
      <c r="T149" s="412"/>
      <c r="U149" s="412"/>
      <c r="V149" s="412"/>
      <c r="W149" s="412"/>
      <c r="X149" s="412"/>
      <c r="Y149" s="412"/>
      <c r="Z149" s="412"/>
      <c r="AA149" s="412"/>
      <c r="AB149" s="412"/>
      <c r="AC149" s="412"/>
      <c r="AD149" s="412"/>
      <c r="AE149" s="412"/>
      <c r="AF149" s="412"/>
      <c r="AG149" s="412"/>
      <c r="AH149" s="412"/>
      <c r="AI149" s="412"/>
      <c r="AJ149" s="412"/>
      <c r="AK149" s="412"/>
      <c r="AL149" s="412"/>
      <c r="AM149" s="412"/>
      <c r="AN149" s="642">
        <f t="shared" ref="AN149" si="162">IF(LEFT($AN$1,6)="共同生活援助",SUM(I150:AM150),SUM(I150:AM151))</f>
        <v>0</v>
      </c>
      <c r="AO149" s="620">
        <f>IF($AN$3="４週",AN149/4,AN149/(DAY(EOMONTH($I$21,0))/7))</f>
        <v>0</v>
      </c>
      <c r="AP149" s="645"/>
      <c r="AQ149" s="646"/>
      <c r="AR149" s="620" t="str">
        <f t="shared" ref="AR149" si="163">IF($AN$3="４週",AU150,AV150)</f>
        <v/>
      </c>
      <c r="AS149" s="620"/>
      <c r="AT149" s="623"/>
      <c r="AU149" s="413" t="s">
        <v>465</v>
      </c>
      <c r="AV149" s="413" t="s">
        <v>466</v>
      </c>
      <c r="AX149" s="413" t="s">
        <v>467</v>
      </c>
      <c r="AY149" s="413" t="s">
        <v>468</v>
      </c>
    </row>
    <row r="150" spans="1:51" s="393" customFormat="1" ht="12" customHeight="1">
      <c r="A150" s="625"/>
      <c r="B150" s="628"/>
      <c r="C150" s="631"/>
      <c r="D150" s="634"/>
      <c r="E150" s="414"/>
      <c r="F150" s="638"/>
      <c r="G150" s="639"/>
      <c r="H150" s="415" t="s">
        <v>469</v>
      </c>
      <c r="I150" s="419" t="str">
        <f>IFERROR(VLOOKUP(I149,'P1'!$B:$AP,41,FALSE),"")</f>
        <v/>
      </c>
      <c r="J150" s="419" t="str">
        <f>IFERROR(VLOOKUP(J149,'P1'!$B:$AP,41,FALSE),"")</f>
        <v/>
      </c>
      <c r="K150" s="419" t="str">
        <f>IFERROR(VLOOKUP(K149,'P1'!$B:$AP,41,FALSE),"")</f>
        <v/>
      </c>
      <c r="L150" s="419" t="str">
        <f>IFERROR(VLOOKUP(L149,'P1'!$B:$AP,41,FALSE),"")</f>
        <v/>
      </c>
      <c r="M150" s="419" t="str">
        <f>IFERROR(VLOOKUP(M149,'P1'!$B:$AP,41,FALSE),"")</f>
        <v/>
      </c>
      <c r="N150" s="419" t="str">
        <f>IFERROR(VLOOKUP(N149,'P1'!$B:$AP,41,FALSE),"")</f>
        <v/>
      </c>
      <c r="O150" s="419" t="str">
        <f>IFERROR(VLOOKUP(O149,'P1'!$B:$AP,41,FALSE),"")</f>
        <v/>
      </c>
      <c r="P150" s="419" t="str">
        <f>IFERROR(VLOOKUP(P149,'P1'!$B:$AP,41,FALSE),"")</f>
        <v/>
      </c>
      <c r="Q150" s="419" t="str">
        <f>IFERROR(VLOOKUP(Q149,'P1'!$B:$AP,41,FALSE),"")</f>
        <v/>
      </c>
      <c r="R150" s="419" t="str">
        <f>IFERROR(VLOOKUP(R149,'P1'!$B:$AP,41,FALSE),"")</f>
        <v/>
      </c>
      <c r="S150" s="419" t="str">
        <f>IFERROR(VLOOKUP(S149,'P1'!$B:$AP,41,FALSE),"")</f>
        <v/>
      </c>
      <c r="T150" s="419" t="str">
        <f>IFERROR(VLOOKUP(T149,'P1'!$B:$AP,41,FALSE),"")</f>
        <v/>
      </c>
      <c r="U150" s="419" t="str">
        <f>IFERROR(VLOOKUP(U149,'P1'!$B:$AP,41,FALSE),"")</f>
        <v/>
      </c>
      <c r="V150" s="419" t="str">
        <f>IFERROR(VLOOKUP(V149,'P1'!$B:$AP,41,FALSE),"")</f>
        <v/>
      </c>
      <c r="W150" s="419" t="str">
        <f>IFERROR(VLOOKUP(W149,'P1'!$B:$AP,41,FALSE),"")</f>
        <v/>
      </c>
      <c r="X150" s="419" t="str">
        <f>IFERROR(VLOOKUP(X149,'P1'!$B:$AP,41,FALSE),"")</f>
        <v/>
      </c>
      <c r="Y150" s="419" t="str">
        <f>IFERROR(VLOOKUP(Y149,'P1'!$B:$AP,41,FALSE),"")</f>
        <v/>
      </c>
      <c r="Z150" s="419" t="str">
        <f>IFERROR(VLOOKUP(Z149,'P1'!$B:$AP,41,FALSE),"")</f>
        <v/>
      </c>
      <c r="AA150" s="419" t="str">
        <f>IFERROR(VLOOKUP(AA149,'P1'!$B:$AP,41,FALSE),"")</f>
        <v/>
      </c>
      <c r="AB150" s="419" t="str">
        <f>IFERROR(VLOOKUP(AB149,'P1'!$B:$AP,41,FALSE),"")</f>
        <v/>
      </c>
      <c r="AC150" s="419" t="str">
        <f>IFERROR(VLOOKUP(AC149,'P1'!$B:$AP,41,FALSE),"")</f>
        <v/>
      </c>
      <c r="AD150" s="419" t="str">
        <f>IFERROR(VLOOKUP(AD149,'P1'!$B:$AP,41,FALSE),"")</f>
        <v/>
      </c>
      <c r="AE150" s="419" t="str">
        <f>IFERROR(VLOOKUP(AE149,'P1'!$B:$AP,41,FALSE),"")</f>
        <v/>
      </c>
      <c r="AF150" s="419" t="str">
        <f>IFERROR(VLOOKUP(AF149,'P1'!$B:$AP,41,FALSE),"")</f>
        <v/>
      </c>
      <c r="AG150" s="419" t="str">
        <f>IFERROR(VLOOKUP(AG149,'P1'!$B:$AP,41,FALSE),"")</f>
        <v/>
      </c>
      <c r="AH150" s="419" t="str">
        <f>IFERROR(VLOOKUP(AH149,'P1'!$B:$AP,41,FALSE),"")</f>
        <v/>
      </c>
      <c r="AI150" s="419" t="str">
        <f>IFERROR(VLOOKUP(AI149,'P1'!$B:$AP,41,FALSE),"")</f>
        <v/>
      </c>
      <c r="AJ150" s="419" t="str">
        <f>IFERROR(VLOOKUP(AJ149,'P1'!$B:$AP,41,FALSE),"")</f>
        <v/>
      </c>
      <c r="AK150" s="419" t="str">
        <f>IFERROR(VLOOKUP(AK149,'P1'!$B:$AP,41,FALSE),"")</f>
        <v/>
      </c>
      <c r="AL150" s="419" t="str">
        <f>IFERROR(VLOOKUP(AL149,'P1'!$B:$AP,41,FALSE),"")</f>
        <v/>
      </c>
      <c r="AM150" s="419" t="str">
        <f>IFERROR(VLOOKUP(AM149,'P1'!$B:$AP,41,FALSE),"")</f>
        <v/>
      </c>
      <c r="AN150" s="643"/>
      <c r="AO150" s="621"/>
      <c r="AP150" s="647"/>
      <c r="AQ150" s="648"/>
      <c r="AR150" s="621"/>
      <c r="AS150" s="621"/>
      <c r="AT150" s="623"/>
      <c r="AU150" s="417" t="str">
        <f t="shared" ref="AU150" si="164">IFERROR(IF($D149="□",($AO149/$AK$6),($AO149/$AK$8)),"")</f>
        <v/>
      </c>
      <c r="AV150" s="417" t="str">
        <f t="shared" ref="AV150" si="165">IFERROR(IF($D149="□",($AN149/$AO$6),($AN149/$AO$8)),"")</f>
        <v/>
      </c>
      <c r="AX150" s="417" t="s">
        <v>623</v>
      </c>
      <c r="AY150" s="417" t="s">
        <v>623</v>
      </c>
    </row>
    <row r="151" spans="1:51" s="393" customFormat="1" ht="12" customHeight="1">
      <c r="A151" s="626"/>
      <c r="B151" s="629"/>
      <c r="C151" s="632"/>
      <c r="D151" s="635"/>
      <c r="E151" s="414"/>
      <c r="F151" s="640"/>
      <c r="G151" s="641"/>
      <c r="H151" s="418" t="s">
        <v>470</v>
      </c>
      <c r="I151" s="419" t="str">
        <f>IFERROR(VLOOKUP(I149,'P1'!$B:$AP,31,FALSE),"")</f>
        <v/>
      </c>
      <c r="J151" s="419" t="str">
        <f>IFERROR(VLOOKUP(J149,'P1'!$B:$AP,31,FALSE),"")</f>
        <v/>
      </c>
      <c r="K151" s="419" t="str">
        <f>IFERROR(VLOOKUP(K149,'P1'!$B:$AP,31,FALSE),"")</f>
        <v/>
      </c>
      <c r="L151" s="419" t="str">
        <f>IFERROR(VLOOKUP(L149,'P1'!$B:$AP,31,FALSE),"")</f>
        <v/>
      </c>
      <c r="M151" s="419" t="str">
        <f>IFERROR(VLOOKUP(M149,'P1'!$B:$AP,31,FALSE),"")</f>
        <v/>
      </c>
      <c r="N151" s="419" t="str">
        <f>IFERROR(VLOOKUP(N149,'P1'!$B:$AP,31,FALSE),"")</f>
        <v/>
      </c>
      <c r="O151" s="419" t="str">
        <f>IFERROR(VLOOKUP(O149,'P1'!$B:$AP,31,FALSE),"")</f>
        <v/>
      </c>
      <c r="P151" s="419" t="str">
        <f>IFERROR(VLOOKUP(P149,'P1'!$B:$AP,31,FALSE),"")</f>
        <v/>
      </c>
      <c r="Q151" s="419" t="str">
        <f>IFERROR(VLOOKUP(Q149,'P1'!$B:$AP,31,FALSE),"")</f>
        <v/>
      </c>
      <c r="R151" s="419" t="str">
        <f>IFERROR(VLOOKUP(R149,'P1'!$B:$AP,31,FALSE),"")</f>
        <v/>
      </c>
      <c r="S151" s="419" t="str">
        <f>IFERROR(VLOOKUP(S149,'P1'!$B:$AP,31,FALSE),"")</f>
        <v/>
      </c>
      <c r="T151" s="419" t="str">
        <f>IFERROR(VLOOKUP(T149,'P1'!$B:$AP,31,FALSE),"")</f>
        <v/>
      </c>
      <c r="U151" s="419" t="str">
        <f>IFERROR(VLOOKUP(U149,'P1'!$B:$AP,31,FALSE),"")</f>
        <v/>
      </c>
      <c r="V151" s="419" t="str">
        <f>IFERROR(VLOOKUP(V149,'P1'!$B:$AP,31,FALSE),"")</f>
        <v/>
      </c>
      <c r="W151" s="419" t="str">
        <f>IFERROR(VLOOKUP(W149,'P1'!$B:$AP,31,FALSE),"")</f>
        <v/>
      </c>
      <c r="X151" s="419" t="str">
        <f>IFERROR(VLOOKUP(X149,'P1'!$B:$AP,31,FALSE),"")</f>
        <v/>
      </c>
      <c r="Y151" s="419" t="str">
        <f>IFERROR(VLOOKUP(Y149,'P1'!$B:$AP,31,FALSE),"")</f>
        <v/>
      </c>
      <c r="Z151" s="419" t="str">
        <f>IFERROR(VLOOKUP(Z149,'P1'!$B:$AP,31,FALSE),"")</f>
        <v/>
      </c>
      <c r="AA151" s="419" t="str">
        <f>IFERROR(VLOOKUP(AA149,'P1'!$B:$AP,31,FALSE),"")</f>
        <v/>
      </c>
      <c r="AB151" s="419" t="str">
        <f>IFERROR(VLOOKUP(AB149,'P1'!$B:$AP,31,FALSE),"")</f>
        <v/>
      </c>
      <c r="AC151" s="419" t="str">
        <f>IFERROR(VLOOKUP(AC149,'P1'!$B:$AP,31,FALSE),"")</f>
        <v/>
      </c>
      <c r="AD151" s="419" t="str">
        <f>IFERROR(VLOOKUP(AD149,'P1'!$B:$AP,31,FALSE),"")</f>
        <v/>
      </c>
      <c r="AE151" s="419" t="str">
        <f>IFERROR(VLOOKUP(AE149,'P1'!$B:$AP,31,FALSE),"")</f>
        <v/>
      </c>
      <c r="AF151" s="419" t="str">
        <f>IFERROR(VLOOKUP(AF149,'P1'!$B:$AP,31,FALSE),"")</f>
        <v/>
      </c>
      <c r="AG151" s="419" t="str">
        <f>IFERROR(VLOOKUP(AG149,'P1'!$B:$AP,31,FALSE),"")</f>
        <v/>
      </c>
      <c r="AH151" s="419" t="str">
        <f>IFERROR(VLOOKUP(AH149,'P1'!$B:$AP,31,FALSE),"")</f>
        <v/>
      </c>
      <c r="AI151" s="419" t="str">
        <f>IFERROR(VLOOKUP(AI149,'P1'!$B:$AP,31,FALSE),"")</f>
        <v/>
      </c>
      <c r="AJ151" s="419" t="str">
        <f>IFERROR(VLOOKUP(AJ149,'P1'!$B:$AP,31,FALSE),"")</f>
        <v/>
      </c>
      <c r="AK151" s="419" t="str">
        <f>IFERROR(VLOOKUP(AK149,'P1'!$B:$AP,31,FALSE),"")</f>
        <v/>
      </c>
      <c r="AL151" s="419" t="str">
        <f>IFERROR(VLOOKUP(AL149,'P1'!$B:$AP,31,FALSE),"")</f>
        <v/>
      </c>
      <c r="AM151" s="419" t="str">
        <f>IFERROR(VLOOKUP(AM149,'P1'!$B:$AP,31,FALSE),"")</f>
        <v/>
      </c>
      <c r="AN151" s="644"/>
      <c r="AO151" s="622"/>
      <c r="AP151" s="649"/>
      <c r="AQ151" s="650"/>
      <c r="AR151" s="622"/>
      <c r="AS151" s="622"/>
      <c r="AT151" s="623"/>
      <c r="AU151" s="420"/>
      <c r="AV151" s="420"/>
      <c r="AX151" s="420"/>
      <c r="AY151" s="420"/>
    </row>
    <row r="152" spans="1:51" s="393" customFormat="1" ht="12" customHeight="1">
      <c r="A152" s="624">
        <v>44</v>
      </c>
      <c r="B152" s="627"/>
      <c r="C152" s="630"/>
      <c r="D152" s="633" t="s">
        <v>463</v>
      </c>
      <c r="E152" s="410"/>
      <c r="F152" s="636"/>
      <c r="G152" s="637"/>
      <c r="H152" s="411" t="s">
        <v>464</v>
      </c>
      <c r="I152" s="412"/>
      <c r="J152" s="412"/>
      <c r="K152" s="412"/>
      <c r="L152" s="412"/>
      <c r="M152" s="412"/>
      <c r="N152" s="412"/>
      <c r="O152" s="412"/>
      <c r="P152" s="412"/>
      <c r="Q152" s="412"/>
      <c r="R152" s="412"/>
      <c r="S152" s="412"/>
      <c r="T152" s="412"/>
      <c r="U152" s="412"/>
      <c r="V152" s="412"/>
      <c r="W152" s="412"/>
      <c r="X152" s="412"/>
      <c r="Y152" s="412"/>
      <c r="Z152" s="412"/>
      <c r="AA152" s="412"/>
      <c r="AB152" s="412"/>
      <c r="AC152" s="412"/>
      <c r="AD152" s="412"/>
      <c r="AE152" s="412"/>
      <c r="AF152" s="412"/>
      <c r="AG152" s="412"/>
      <c r="AH152" s="412"/>
      <c r="AI152" s="412"/>
      <c r="AJ152" s="412"/>
      <c r="AK152" s="412"/>
      <c r="AL152" s="412"/>
      <c r="AM152" s="412"/>
      <c r="AN152" s="642">
        <f t="shared" ref="AN152" si="166">IF(LEFT($AN$1,6)="共同生活援助",SUM(I153:AM153),SUM(I153:AM154))</f>
        <v>0</v>
      </c>
      <c r="AO152" s="620">
        <f>IF($AN$3="４週",AN152/4,AN152/(DAY(EOMONTH($I$21,0))/7))</f>
        <v>0</v>
      </c>
      <c r="AP152" s="645"/>
      <c r="AQ152" s="646"/>
      <c r="AR152" s="620" t="str">
        <f t="shared" ref="AR152" si="167">IF($AN$3="４週",AU153,AV153)</f>
        <v/>
      </c>
      <c r="AS152" s="620"/>
      <c r="AT152" s="623"/>
      <c r="AU152" s="413" t="s">
        <v>465</v>
      </c>
      <c r="AV152" s="413" t="s">
        <v>466</v>
      </c>
      <c r="AX152" s="413" t="s">
        <v>467</v>
      </c>
      <c r="AY152" s="413" t="s">
        <v>468</v>
      </c>
    </row>
    <row r="153" spans="1:51" s="393" customFormat="1" ht="12" customHeight="1">
      <c r="A153" s="625"/>
      <c r="B153" s="628"/>
      <c r="C153" s="631"/>
      <c r="D153" s="634"/>
      <c r="E153" s="414"/>
      <c r="F153" s="638"/>
      <c r="G153" s="639"/>
      <c r="H153" s="415" t="s">
        <v>469</v>
      </c>
      <c r="I153" s="419" t="str">
        <f>IFERROR(VLOOKUP(I152,'P1'!$B:$AP,41,FALSE),"")</f>
        <v/>
      </c>
      <c r="J153" s="419" t="str">
        <f>IFERROR(VLOOKUP(J152,'P1'!$B:$AP,41,FALSE),"")</f>
        <v/>
      </c>
      <c r="K153" s="419" t="str">
        <f>IFERROR(VLOOKUP(K152,'P1'!$B:$AP,41,FALSE),"")</f>
        <v/>
      </c>
      <c r="L153" s="419" t="str">
        <f>IFERROR(VLOOKUP(L152,'P1'!$B:$AP,41,FALSE),"")</f>
        <v/>
      </c>
      <c r="M153" s="419" t="str">
        <f>IFERROR(VLOOKUP(M152,'P1'!$B:$AP,41,FALSE),"")</f>
        <v/>
      </c>
      <c r="N153" s="419" t="str">
        <f>IFERROR(VLOOKUP(N152,'P1'!$B:$AP,41,FALSE),"")</f>
        <v/>
      </c>
      <c r="O153" s="419" t="str">
        <f>IFERROR(VLOOKUP(O152,'P1'!$B:$AP,41,FALSE),"")</f>
        <v/>
      </c>
      <c r="P153" s="419" t="str">
        <f>IFERROR(VLOOKUP(P152,'P1'!$B:$AP,41,FALSE),"")</f>
        <v/>
      </c>
      <c r="Q153" s="419" t="str">
        <f>IFERROR(VLOOKUP(Q152,'P1'!$B:$AP,41,FALSE),"")</f>
        <v/>
      </c>
      <c r="R153" s="419" t="str">
        <f>IFERROR(VLOOKUP(R152,'P1'!$B:$AP,41,FALSE),"")</f>
        <v/>
      </c>
      <c r="S153" s="419" t="str">
        <f>IFERROR(VLOOKUP(S152,'P1'!$B:$AP,41,FALSE),"")</f>
        <v/>
      </c>
      <c r="T153" s="419" t="str">
        <f>IFERROR(VLOOKUP(T152,'P1'!$B:$AP,41,FALSE),"")</f>
        <v/>
      </c>
      <c r="U153" s="419" t="str">
        <f>IFERROR(VLOOKUP(U152,'P1'!$B:$AP,41,FALSE),"")</f>
        <v/>
      </c>
      <c r="V153" s="419" t="str">
        <f>IFERROR(VLOOKUP(V152,'P1'!$B:$AP,41,FALSE),"")</f>
        <v/>
      </c>
      <c r="W153" s="419" t="str">
        <f>IFERROR(VLOOKUP(W152,'P1'!$B:$AP,41,FALSE),"")</f>
        <v/>
      </c>
      <c r="X153" s="419" t="str">
        <f>IFERROR(VLOOKUP(X152,'P1'!$B:$AP,41,FALSE),"")</f>
        <v/>
      </c>
      <c r="Y153" s="419" t="str">
        <f>IFERROR(VLOOKUP(Y152,'P1'!$B:$AP,41,FALSE),"")</f>
        <v/>
      </c>
      <c r="Z153" s="419" t="str">
        <f>IFERROR(VLOOKUP(Z152,'P1'!$B:$AP,41,FALSE),"")</f>
        <v/>
      </c>
      <c r="AA153" s="419" t="str">
        <f>IFERROR(VLOOKUP(AA152,'P1'!$B:$AP,41,FALSE),"")</f>
        <v/>
      </c>
      <c r="AB153" s="419" t="str">
        <f>IFERROR(VLOOKUP(AB152,'P1'!$B:$AP,41,FALSE),"")</f>
        <v/>
      </c>
      <c r="AC153" s="419" t="str">
        <f>IFERROR(VLOOKUP(AC152,'P1'!$B:$AP,41,FALSE),"")</f>
        <v/>
      </c>
      <c r="AD153" s="419" t="str">
        <f>IFERROR(VLOOKUP(AD152,'P1'!$B:$AP,41,FALSE),"")</f>
        <v/>
      </c>
      <c r="AE153" s="419" t="str">
        <f>IFERROR(VLOOKUP(AE152,'P1'!$B:$AP,41,FALSE),"")</f>
        <v/>
      </c>
      <c r="AF153" s="419" t="str">
        <f>IFERROR(VLOOKUP(AF152,'P1'!$B:$AP,41,FALSE),"")</f>
        <v/>
      </c>
      <c r="AG153" s="419" t="str">
        <f>IFERROR(VLOOKUP(AG152,'P1'!$B:$AP,41,FALSE),"")</f>
        <v/>
      </c>
      <c r="AH153" s="419" t="str">
        <f>IFERROR(VLOOKUP(AH152,'P1'!$B:$AP,41,FALSE),"")</f>
        <v/>
      </c>
      <c r="AI153" s="419" t="str">
        <f>IFERROR(VLOOKUP(AI152,'P1'!$B:$AP,41,FALSE),"")</f>
        <v/>
      </c>
      <c r="AJ153" s="419" t="str">
        <f>IFERROR(VLOOKUP(AJ152,'P1'!$B:$AP,41,FALSE),"")</f>
        <v/>
      </c>
      <c r="AK153" s="419" t="str">
        <f>IFERROR(VLOOKUP(AK152,'P1'!$B:$AP,41,FALSE),"")</f>
        <v/>
      </c>
      <c r="AL153" s="419" t="str">
        <f>IFERROR(VLOOKUP(AL152,'P1'!$B:$AP,41,FALSE),"")</f>
        <v/>
      </c>
      <c r="AM153" s="419" t="str">
        <f>IFERROR(VLOOKUP(AM152,'P1'!$B:$AP,41,FALSE),"")</f>
        <v/>
      </c>
      <c r="AN153" s="643"/>
      <c r="AO153" s="621"/>
      <c r="AP153" s="647"/>
      <c r="AQ153" s="648"/>
      <c r="AR153" s="621"/>
      <c r="AS153" s="621"/>
      <c r="AT153" s="623"/>
      <c r="AU153" s="417" t="str">
        <f t="shared" ref="AU153" si="168">IFERROR(IF($D152="□",($AO152/$AK$6),($AO152/$AK$8)),"")</f>
        <v/>
      </c>
      <c r="AV153" s="417" t="str">
        <f t="shared" ref="AV153" si="169">IFERROR(IF($D152="□",($AN152/$AO$6),($AN152/$AO$8)),"")</f>
        <v/>
      </c>
      <c r="AX153" s="417" t="s">
        <v>623</v>
      </c>
      <c r="AY153" s="417" t="s">
        <v>623</v>
      </c>
    </row>
    <row r="154" spans="1:51" s="393" customFormat="1" ht="12" customHeight="1">
      <c r="A154" s="626"/>
      <c r="B154" s="629"/>
      <c r="C154" s="632"/>
      <c r="D154" s="635"/>
      <c r="E154" s="414"/>
      <c r="F154" s="640"/>
      <c r="G154" s="641"/>
      <c r="H154" s="418" t="s">
        <v>470</v>
      </c>
      <c r="I154" s="419" t="str">
        <f>IFERROR(VLOOKUP(I152,'P1'!$B:$AP,31,FALSE),"")</f>
        <v/>
      </c>
      <c r="J154" s="419" t="str">
        <f>IFERROR(VLOOKUP(J152,'P1'!$B:$AP,31,FALSE),"")</f>
        <v/>
      </c>
      <c r="K154" s="419" t="str">
        <f>IFERROR(VLOOKUP(K152,'P1'!$B:$AP,31,FALSE),"")</f>
        <v/>
      </c>
      <c r="L154" s="419" t="str">
        <f>IFERROR(VLOOKUP(L152,'P1'!$B:$AP,31,FALSE),"")</f>
        <v/>
      </c>
      <c r="M154" s="419" t="str">
        <f>IFERROR(VLOOKUP(M152,'P1'!$B:$AP,31,FALSE),"")</f>
        <v/>
      </c>
      <c r="N154" s="419" t="str">
        <f>IFERROR(VLOOKUP(N152,'P1'!$B:$AP,31,FALSE),"")</f>
        <v/>
      </c>
      <c r="O154" s="419" t="str">
        <f>IFERROR(VLOOKUP(O152,'P1'!$B:$AP,31,FALSE),"")</f>
        <v/>
      </c>
      <c r="P154" s="419" t="str">
        <f>IFERROR(VLOOKUP(P152,'P1'!$B:$AP,31,FALSE),"")</f>
        <v/>
      </c>
      <c r="Q154" s="419" t="str">
        <f>IFERROR(VLOOKUP(Q152,'P1'!$B:$AP,31,FALSE),"")</f>
        <v/>
      </c>
      <c r="R154" s="419" t="str">
        <f>IFERROR(VLOOKUP(R152,'P1'!$B:$AP,31,FALSE),"")</f>
        <v/>
      </c>
      <c r="S154" s="419" t="str">
        <f>IFERROR(VLOOKUP(S152,'P1'!$B:$AP,31,FALSE),"")</f>
        <v/>
      </c>
      <c r="T154" s="419" t="str">
        <f>IFERROR(VLOOKUP(T152,'P1'!$B:$AP,31,FALSE),"")</f>
        <v/>
      </c>
      <c r="U154" s="419" t="str">
        <f>IFERROR(VLOOKUP(U152,'P1'!$B:$AP,31,FALSE),"")</f>
        <v/>
      </c>
      <c r="V154" s="419" t="str">
        <f>IFERROR(VLOOKUP(V152,'P1'!$B:$AP,31,FALSE),"")</f>
        <v/>
      </c>
      <c r="W154" s="419" t="str">
        <f>IFERROR(VLOOKUP(W152,'P1'!$B:$AP,31,FALSE),"")</f>
        <v/>
      </c>
      <c r="X154" s="419" t="str">
        <f>IFERROR(VLOOKUP(X152,'P1'!$B:$AP,31,FALSE),"")</f>
        <v/>
      </c>
      <c r="Y154" s="419" t="str">
        <f>IFERROR(VLOOKUP(Y152,'P1'!$B:$AP,31,FALSE),"")</f>
        <v/>
      </c>
      <c r="Z154" s="419" t="str">
        <f>IFERROR(VLOOKUP(Z152,'P1'!$B:$AP,31,FALSE),"")</f>
        <v/>
      </c>
      <c r="AA154" s="419" t="str">
        <f>IFERROR(VLOOKUP(AA152,'P1'!$B:$AP,31,FALSE),"")</f>
        <v/>
      </c>
      <c r="AB154" s="419" t="str">
        <f>IFERROR(VLOOKUP(AB152,'P1'!$B:$AP,31,FALSE),"")</f>
        <v/>
      </c>
      <c r="AC154" s="419" t="str">
        <f>IFERROR(VLOOKUP(AC152,'P1'!$B:$AP,31,FALSE),"")</f>
        <v/>
      </c>
      <c r="AD154" s="419" t="str">
        <f>IFERROR(VLOOKUP(AD152,'P1'!$B:$AP,31,FALSE),"")</f>
        <v/>
      </c>
      <c r="AE154" s="419" t="str">
        <f>IFERROR(VLOOKUP(AE152,'P1'!$B:$AP,31,FALSE),"")</f>
        <v/>
      </c>
      <c r="AF154" s="419" t="str">
        <f>IFERROR(VLOOKUP(AF152,'P1'!$B:$AP,31,FALSE),"")</f>
        <v/>
      </c>
      <c r="AG154" s="419" t="str">
        <f>IFERROR(VLOOKUP(AG152,'P1'!$B:$AP,31,FALSE),"")</f>
        <v/>
      </c>
      <c r="AH154" s="419" t="str">
        <f>IFERROR(VLOOKUP(AH152,'P1'!$B:$AP,31,FALSE),"")</f>
        <v/>
      </c>
      <c r="AI154" s="419" t="str">
        <f>IFERROR(VLOOKUP(AI152,'P1'!$B:$AP,31,FALSE),"")</f>
        <v/>
      </c>
      <c r="AJ154" s="419" t="str">
        <f>IFERROR(VLOOKUP(AJ152,'P1'!$B:$AP,31,FALSE),"")</f>
        <v/>
      </c>
      <c r="AK154" s="419" t="str">
        <f>IFERROR(VLOOKUP(AK152,'P1'!$B:$AP,31,FALSE),"")</f>
        <v/>
      </c>
      <c r="AL154" s="419" t="str">
        <f>IFERROR(VLOOKUP(AL152,'P1'!$B:$AP,31,FALSE),"")</f>
        <v/>
      </c>
      <c r="AM154" s="419" t="str">
        <f>IFERROR(VLOOKUP(AM152,'P1'!$B:$AP,31,FALSE),"")</f>
        <v/>
      </c>
      <c r="AN154" s="644"/>
      <c r="AO154" s="622"/>
      <c r="AP154" s="649"/>
      <c r="AQ154" s="650"/>
      <c r="AR154" s="622"/>
      <c r="AS154" s="622"/>
      <c r="AT154" s="623"/>
      <c r="AU154" s="420"/>
      <c r="AV154" s="420"/>
      <c r="AX154" s="420"/>
      <c r="AY154" s="420"/>
    </row>
    <row r="155" spans="1:51" s="393" customFormat="1" ht="12" customHeight="1">
      <c r="A155" s="624">
        <v>45</v>
      </c>
      <c r="B155" s="627"/>
      <c r="C155" s="630"/>
      <c r="D155" s="633" t="s">
        <v>463</v>
      </c>
      <c r="E155" s="410"/>
      <c r="F155" s="636"/>
      <c r="G155" s="637"/>
      <c r="H155" s="411" t="s">
        <v>464</v>
      </c>
      <c r="I155" s="412"/>
      <c r="J155" s="412"/>
      <c r="K155" s="412"/>
      <c r="L155" s="412"/>
      <c r="M155" s="412"/>
      <c r="N155" s="412"/>
      <c r="O155" s="412"/>
      <c r="P155" s="412"/>
      <c r="Q155" s="412"/>
      <c r="R155" s="412"/>
      <c r="S155" s="412"/>
      <c r="T155" s="412"/>
      <c r="U155" s="412"/>
      <c r="V155" s="412"/>
      <c r="W155" s="412"/>
      <c r="X155" s="412"/>
      <c r="Y155" s="412"/>
      <c r="Z155" s="412"/>
      <c r="AA155" s="412"/>
      <c r="AB155" s="412"/>
      <c r="AC155" s="412"/>
      <c r="AD155" s="412"/>
      <c r="AE155" s="412"/>
      <c r="AF155" s="412"/>
      <c r="AG155" s="412"/>
      <c r="AH155" s="412"/>
      <c r="AI155" s="412"/>
      <c r="AJ155" s="412"/>
      <c r="AK155" s="412"/>
      <c r="AL155" s="412"/>
      <c r="AM155" s="412"/>
      <c r="AN155" s="642">
        <f t="shared" ref="AN155" si="170">IF(LEFT($AN$1,6)="共同生活援助",SUM(I156:AM156),SUM(I156:AM157))</f>
        <v>0</v>
      </c>
      <c r="AO155" s="620">
        <f>IF($AN$3="４週",AN155/4,AN155/(DAY(EOMONTH($I$21,0))/7))</f>
        <v>0</v>
      </c>
      <c r="AP155" s="645"/>
      <c r="AQ155" s="646"/>
      <c r="AR155" s="620" t="str">
        <f t="shared" ref="AR155" si="171">IF($AN$3="４週",AU156,AV156)</f>
        <v/>
      </c>
      <c r="AS155" s="620"/>
      <c r="AT155" s="623"/>
      <c r="AU155" s="413" t="s">
        <v>465</v>
      </c>
      <c r="AV155" s="413" t="s">
        <v>466</v>
      </c>
      <c r="AX155" s="413" t="s">
        <v>467</v>
      </c>
      <c r="AY155" s="413" t="s">
        <v>468</v>
      </c>
    </row>
    <row r="156" spans="1:51" s="393" customFormat="1" ht="12" customHeight="1">
      <c r="A156" s="625"/>
      <c r="B156" s="628"/>
      <c r="C156" s="631"/>
      <c r="D156" s="634"/>
      <c r="E156" s="414"/>
      <c r="F156" s="638"/>
      <c r="G156" s="639"/>
      <c r="H156" s="415" t="s">
        <v>469</v>
      </c>
      <c r="I156" s="419" t="str">
        <f>IFERROR(VLOOKUP(I155,'P1'!$B:$AP,41,FALSE),"")</f>
        <v/>
      </c>
      <c r="J156" s="419" t="str">
        <f>IFERROR(VLOOKUP(J155,'P1'!$B:$AP,41,FALSE),"")</f>
        <v/>
      </c>
      <c r="K156" s="419" t="str">
        <f>IFERROR(VLOOKUP(K155,'P1'!$B:$AP,41,FALSE),"")</f>
        <v/>
      </c>
      <c r="L156" s="419" t="str">
        <f>IFERROR(VLOOKUP(L155,'P1'!$B:$AP,41,FALSE),"")</f>
        <v/>
      </c>
      <c r="M156" s="419" t="str">
        <f>IFERROR(VLOOKUP(M155,'P1'!$B:$AP,41,FALSE),"")</f>
        <v/>
      </c>
      <c r="N156" s="419" t="str">
        <f>IFERROR(VLOOKUP(N155,'P1'!$B:$AP,41,FALSE),"")</f>
        <v/>
      </c>
      <c r="O156" s="419" t="str">
        <f>IFERROR(VLOOKUP(O155,'P1'!$B:$AP,41,FALSE),"")</f>
        <v/>
      </c>
      <c r="P156" s="419" t="str">
        <f>IFERROR(VLOOKUP(P155,'P1'!$B:$AP,41,FALSE),"")</f>
        <v/>
      </c>
      <c r="Q156" s="419" t="str">
        <f>IFERROR(VLOOKUP(Q155,'P1'!$B:$AP,41,FALSE),"")</f>
        <v/>
      </c>
      <c r="R156" s="419" t="str">
        <f>IFERROR(VLOOKUP(R155,'P1'!$B:$AP,41,FALSE),"")</f>
        <v/>
      </c>
      <c r="S156" s="419" t="str">
        <f>IFERROR(VLOOKUP(S155,'P1'!$B:$AP,41,FALSE),"")</f>
        <v/>
      </c>
      <c r="T156" s="419" t="str">
        <f>IFERROR(VLOOKUP(T155,'P1'!$B:$AP,41,FALSE),"")</f>
        <v/>
      </c>
      <c r="U156" s="419" t="str">
        <f>IFERROR(VLOOKUP(U155,'P1'!$B:$AP,41,FALSE),"")</f>
        <v/>
      </c>
      <c r="V156" s="419" t="str">
        <f>IFERROR(VLOOKUP(V155,'P1'!$B:$AP,41,FALSE),"")</f>
        <v/>
      </c>
      <c r="W156" s="419" t="str">
        <f>IFERROR(VLOOKUP(W155,'P1'!$B:$AP,41,FALSE),"")</f>
        <v/>
      </c>
      <c r="X156" s="419" t="str">
        <f>IFERROR(VLOOKUP(X155,'P1'!$B:$AP,41,FALSE),"")</f>
        <v/>
      </c>
      <c r="Y156" s="419" t="str">
        <f>IFERROR(VLOOKUP(Y155,'P1'!$B:$AP,41,FALSE),"")</f>
        <v/>
      </c>
      <c r="Z156" s="419" t="str">
        <f>IFERROR(VLOOKUP(Z155,'P1'!$B:$AP,41,FALSE),"")</f>
        <v/>
      </c>
      <c r="AA156" s="419" t="str">
        <f>IFERROR(VLOOKUP(AA155,'P1'!$B:$AP,41,FALSE),"")</f>
        <v/>
      </c>
      <c r="AB156" s="419" t="str">
        <f>IFERROR(VLOOKUP(AB155,'P1'!$B:$AP,41,FALSE),"")</f>
        <v/>
      </c>
      <c r="AC156" s="419" t="str">
        <f>IFERROR(VLOOKUP(AC155,'P1'!$B:$AP,41,FALSE),"")</f>
        <v/>
      </c>
      <c r="AD156" s="419" t="str">
        <f>IFERROR(VLOOKUP(AD155,'P1'!$B:$AP,41,FALSE),"")</f>
        <v/>
      </c>
      <c r="AE156" s="419" t="str">
        <f>IFERROR(VLOOKUP(AE155,'P1'!$B:$AP,41,FALSE),"")</f>
        <v/>
      </c>
      <c r="AF156" s="419" t="str">
        <f>IFERROR(VLOOKUP(AF155,'P1'!$B:$AP,41,FALSE),"")</f>
        <v/>
      </c>
      <c r="AG156" s="419" t="str">
        <f>IFERROR(VLOOKUP(AG155,'P1'!$B:$AP,41,FALSE),"")</f>
        <v/>
      </c>
      <c r="AH156" s="419" t="str">
        <f>IFERROR(VLOOKUP(AH155,'P1'!$B:$AP,41,FALSE),"")</f>
        <v/>
      </c>
      <c r="AI156" s="419" t="str">
        <f>IFERROR(VLOOKUP(AI155,'P1'!$B:$AP,41,FALSE),"")</f>
        <v/>
      </c>
      <c r="AJ156" s="419" t="str">
        <f>IFERROR(VLOOKUP(AJ155,'P1'!$B:$AP,41,FALSE),"")</f>
        <v/>
      </c>
      <c r="AK156" s="419" t="str">
        <f>IFERROR(VLOOKUP(AK155,'P1'!$B:$AP,41,FALSE),"")</f>
        <v/>
      </c>
      <c r="AL156" s="419" t="str">
        <f>IFERROR(VLOOKUP(AL155,'P1'!$B:$AP,41,FALSE),"")</f>
        <v/>
      </c>
      <c r="AM156" s="419" t="str">
        <f>IFERROR(VLOOKUP(AM155,'P1'!$B:$AP,41,FALSE),"")</f>
        <v/>
      </c>
      <c r="AN156" s="643"/>
      <c r="AO156" s="621"/>
      <c r="AP156" s="647"/>
      <c r="AQ156" s="648"/>
      <c r="AR156" s="621"/>
      <c r="AS156" s="621"/>
      <c r="AT156" s="623"/>
      <c r="AU156" s="417" t="str">
        <f t="shared" ref="AU156" si="172">IFERROR(IF($D155="□",($AO155/$AK$6),($AO155/$AK$8)),"")</f>
        <v/>
      </c>
      <c r="AV156" s="417" t="str">
        <f t="shared" ref="AV156" si="173">IFERROR(IF($D155="□",($AN155/$AO$6),($AN155/$AO$8)),"")</f>
        <v/>
      </c>
      <c r="AX156" s="417" t="s">
        <v>623</v>
      </c>
      <c r="AY156" s="417" t="s">
        <v>623</v>
      </c>
    </row>
    <row r="157" spans="1:51" s="393" customFormat="1" ht="12" customHeight="1">
      <c r="A157" s="626"/>
      <c r="B157" s="629"/>
      <c r="C157" s="632"/>
      <c r="D157" s="635"/>
      <c r="E157" s="414"/>
      <c r="F157" s="640"/>
      <c r="G157" s="641"/>
      <c r="H157" s="418" t="s">
        <v>470</v>
      </c>
      <c r="I157" s="421" t="str">
        <f>IFERROR(VLOOKUP(I155,'P1'!$B:$AP,31,FALSE),"")</f>
        <v/>
      </c>
      <c r="J157" s="419" t="str">
        <f>IFERROR(VLOOKUP(J155,'P1'!$B:$AP,31,FALSE),"")</f>
        <v/>
      </c>
      <c r="K157" s="419" t="str">
        <f>IFERROR(VLOOKUP(K155,'P1'!$B:$AP,31,FALSE),"")</f>
        <v/>
      </c>
      <c r="L157" s="419" t="str">
        <f>IFERROR(VLOOKUP(L155,'P1'!$B:$AP,31,FALSE),"")</f>
        <v/>
      </c>
      <c r="M157" s="419" t="str">
        <f>IFERROR(VLOOKUP(M155,'P1'!$B:$AP,31,FALSE),"")</f>
        <v/>
      </c>
      <c r="N157" s="419" t="str">
        <f>IFERROR(VLOOKUP(N155,'P1'!$B:$AP,31,FALSE),"")</f>
        <v/>
      </c>
      <c r="O157" s="419" t="str">
        <f>IFERROR(VLOOKUP(O155,'P1'!$B:$AP,31,FALSE),"")</f>
        <v/>
      </c>
      <c r="P157" s="419" t="str">
        <f>IFERROR(VLOOKUP(P155,'P1'!$B:$AP,31,FALSE),"")</f>
        <v/>
      </c>
      <c r="Q157" s="419" t="str">
        <f>IFERROR(VLOOKUP(Q155,'P1'!$B:$AP,31,FALSE),"")</f>
        <v/>
      </c>
      <c r="R157" s="419" t="str">
        <f>IFERROR(VLOOKUP(R155,'P1'!$B:$AP,31,FALSE),"")</f>
        <v/>
      </c>
      <c r="S157" s="419" t="str">
        <f>IFERROR(VLOOKUP(S155,'P1'!$B:$AP,31,FALSE),"")</f>
        <v/>
      </c>
      <c r="T157" s="419" t="str">
        <f>IFERROR(VLOOKUP(T155,'P1'!$B:$AP,31,FALSE),"")</f>
        <v/>
      </c>
      <c r="U157" s="419" t="str">
        <f>IFERROR(VLOOKUP(U155,'P1'!$B:$AP,31,FALSE),"")</f>
        <v/>
      </c>
      <c r="V157" s="419" t="str">
        <f>IFERROR(VLOOKUP(V155,'P1'!$B:$AP,31,FALSE),"")</f>
        <v/>
      </c>
      <c r="W157" s="419" t="str">
        <f>IFERROR(VLOOKUP(W155,'P1'!$B:$AP,31,FALSE),"")</f>
        <v/>
      </c>
      <c r="X157" s="419" t="str">
        <f>IFERROR(VLOOKUP(X155,'P1'!$B:$AP,31,FALSE),"")</f>
        <v/>
      </c>
      <c r="Y157" s="419" t="str">
        <f>IFERROR(VLOOKUP(Y155,'P1'!$B:$AP,31,FALSE),"")</f>
        <v/>
      </c>
      <c r="Z157" s="419" t="str">
        <f>IFERROR(VLOOKUP(Z155,'P1'!$B:$AP,31,FALSE),"")</f>
        <v/>
      </c>
      <c r="AA157" s="419" t="str">
        <f>IFERROR(VLOOKUP(AA155,'P1'!$B:$AP,31,FALSE),"")</f>
        <v/>
      </c>
      <c r="AB157" s="419" t="str">
        <f>IFERROR(VLOOKUP(AB155,'P1'!$B:$AP,31,FALSE),"")</f>
        <v/>
      </c>
      <c r="AC157" s="419" t="str">
        <f>IFERROR(VLOOKUP(AC155,'P1'!$B:$AP,31,FALSE),"")</f>
        <v/>
      </c>
      <c r="AD157" s="419" t="str">
        <f>IFERROR(VLOOKUP(AD155,'P1'!$B:$AP,31,FALSE),"")</f>
        <v/>
      </c>
      <c r="AE157" s="419" t="str">
        <f>IFERROR(VLOOKUP(AE155,'P1'!$B:$AP,31,FALSE),"")</f>
        <v/>
      </c>
      <c r="AF157" s="419" t="str">
        <f>IFERROR(VLOOKUP(AF155,'P1'!$B:$AP,31,FALSE),"")</f>
        <v/>
      </c>
      <c r="AG157" s="419" t="str">
        <f>IFERROR(VLOOKUP(AG155,'P1'!$B:$AP,31,FALSE),"")</f>
        <v/>
      </c>
      <c r="AH157" s="419" t="str">
        <f>IFERROR(VLOOKUP(AH155,'P1'!$B:$AP,31,FALSE),"")</f>
        <v/>
      </c>
      <c r="AI157" s="419" t="str">
        <f>IFERROR(VLOOKUP(AI155,'P1'!$B:$AP,31,FALSE),"")</f>
        <v/>
      </c>
      <c r="AJ157" s="419" t="str">
        <f>IFERROR(VLOOKUP(AJ155,'P1'!$B:$AP,31,FALSE),"")</f>
        <v/>
      </c>
      <c r="AK157" s="419" t="str">
        <f>IFERROR(VLOOKUP(AK155,'P1'!$B:$AP,31,FALSE),"")</f>
        <v/>
      </c>
      <c r="AL157" s="419" t="str">
        <f>IFERROR(VLOOKUP(AL155,'P1'!$B:$AP,31,FALSE),"")</f>
        <v/>
      </c>
      <c r="AM157" s="419" t="str">
        <f>IFERROR(VLOOKUP(AM155,'P1'!$B:$AP,31,FALSE),"")</f>
        <v/>
      </c>
      <c r="AN157" s="644"/>
      <c r="AO157" s="622"/>
      <c r="AP157" s="649"/>
      <c r="AQ157" s="650"/>
      <c r="AR157" s="622"/>
      <c r="AS157" s="622"/>
      <c r="AT157" s="623"/>
      <c r="AU157" s="420"/>
      <c r="AV157" s="420"/>
      <c r="AX157" s="420"/>
      <c r="AY157" s="420"/>
    </row>
    <row r="158" spans="1:51" s="393" customFormat="1" ht="12" customHeight="1">
      <c r="A158" s="624">
        <v>46</v>
      </c>
      <c r="B158" s="627"/>
      <c r="C158" s="630"/>
      <c r="D158" s="633" t="s">
        <v>463</v>
      </c>
      <c r="E158" s="410"/>
      <c r="F158" s="636"/>
      <c r="G158" s="637"/>
      <c r="H158" s="411" t="s">
        <v>464</v>
      </c>
      <c r="I158" s="412"/>
      <c r="J158" s="412"/>
      <c r="K158" s="412"/>
      <c r="L158" s="412"/>
      <c r="M158" s="412"/>
      <c r="N158" s="412"/>
      <c r="O158" s="412"/>
      <c r="P158" s="412"/>
      <c r="Q158" s="412"/>
      <c r="R158" s="412"/>
      <c r="S158" s="412"/>
      <c r="T158" s="412"/>
      <c r="U158" s="412"/>
      <c r="V158" s="412"/>
      <c r="W158" s="412"/>
      <c r="X158" s="412"/>
      <c r="Y158" s="412"/>
      <c r="Z158" s="412"/>
      <c r="AA158" s="412"/>
      <c r="AB158" s="412"/>
      <c r="AC158" s="412"/>
      <c r="AD158" s="412"/>
      <c r="AE158" s="412"/>
      <c r="AF158" s="412"/>
      <c r="AG158" s="412"/>
      <c r="AH158" s="412"/>
      <c r="AI158" s="412"/>
      <c r="AJ158" s="412"/>
      <c r="AK158" s="412"/>
      <c r="AL158" s="412"/>
      <c r="AM158" s="412"/>
      <c r="AN158" s="642">
        <f t="shared" ref="AN158" si="174">IF(LEFT($AN$1,6)="共同生活援助",SUM(I159:AM159),SUM(I159:AM160))</f>
        <v>0</v>
      </c>
      <c r="AO158" s="620">
        <f>IF($AN$3="４週",AN158/4,AN158/(DAY(EOMONTH($I$21,0))/7))</f>
        <v>0</v>
      </c>
      <c r="AP158" s="645"/>
      <c r="AQ158" s="646"/>
      <c r="AR158" s="620" t="str">
        <f t="shared" ref="AR158" si="175">IF($AN$3="４週",AU159,AV159)</f>
        <v/>
      </c>
      <c r="AS158" s="620"/>
      <c r="AT158" s="623"/>
      <c r="AU158" s="413" t="s">
        <v>465</v>
      </c>
      <c r="AV158" s="413" t="s">
        <v>466</v>
      </c>
      <c r="AX158" s="413" t="s">
        <v>467</v>
      </c>
      <c r="AY158" s="413" t="s">
        <v>468</v>
      </c>
    </row>
    <row r="159" spans="1:51" s="393" customFormat="1" ht="12" customHeight="1">
      <c r="A159" s="625"/>
      <c r="B159" s="628"/>
      <c r="C159" s="631"/>
      <c r="D159" s="634"/>
      <c r="E159" s="414"/>
      <c r="F159" s="638"/>
      <c r="G159" s="639"/>
      <c r="H159" s="415" t="s">
        <v>469</v>
      </c>
      <c r="I159" s="419" t="str">
        <f>IFERROR(VLOOKUP(I158,'P1'!$B:$AP,41,FALSE),"")</f>
        <v/>
      </c>
      <c r="J159" s="419" t="str">
        <f>IFERROR(VLOOKUP(J158,'P1'!$B:$AP,41,FALSE),"")</f>
        <v/>
      </c>
      <c r="K159" s="419" t="str">
        <f>IFERROR(VLOOKUP(K158,'P1'!$B:$AP,41,FALSE),"")</f>
        <v/>
      </c>
      <c r="L159" s="419" t="str">
        <f>IFERROR(VLOOKUP(L158,'P1'!$B:$AP,41,FALSE),"")</f>
        <v/>
      </c>
      <c r="M159" s="419" t="str">
        <f>IFERROR(VLOOKUP(M158,'P1'!$B:$AP,41,FALSE),"")</f>
        <v/>
      </c>
      <c r="N159" s="419" t="str">
        <f>IFERROR(VLOOKUP(N158,'P1'!$B:$AP,41,FALSE),"")</f>
        <v/>
      </c>
      <c r="O159" s="419" t="str">
        <f>IFERROR(VLOOKUP(O158,'P1'!$B:$AP,41,FALSE),"")</f>
        <v/>
      </c>
      <c r="P159" s="419" t="str">
        <f>IFERROR(VLOOKUP(P158,'P1'!$B:$AP,41,FALSE),"")</f>
        <v/>
      </c>
      <c r="Q159" s="419" t="str">
        <f>IFERROR(VLOOKUP(Q158,'P1'!$B:$AP,41,FALSE),"")</f>
        <v/>
      </c>
      <c r="R159" s="419" t="str">
        <f>IFERROR(VLOOKUP(R158,'P1'!$B:$AP,41,FALSE),"")</f>
        <v/>
      </c>
      <c r="S159" s="419" t="str">
        <f>IFERROR(VLOOKUP(S158,'P1'!$B:$AP,41,FALSE),"")</f>
        <v/>
      </c>
      <c r="T159" s="419" t="str">
        <f>IFERROR(VLOOKUP(T158,'P1'!$B:$AP,41,FALSE),"")</f>
        <v/>
      </c>
      <c r="U159" s="419" t="str">
        <f>IFERROR(VLOOKUP(U158,'P1'!$B:$AP,41,FALSE),"")</f>
        <v/>
      </c>
      <c r="V159" s="419" t="str">
        <f>IFERROR(VLOOKUP(V158,'P1'!$B:$AP,41,FALSE),"")</f>
        <v/>
      </c>
      <c r="W159" s="419" t="str">
        <f>IFERROR(VLOOKUP(W158,'P1'!$B:$AP,41,FALSE),"")</f>
        <v/>
      </c>
      <c r="X159" s="419" t="str">
        <f>IFERROR(VLOOKUP(X158,'P1'!$B:$AP,41,FALSE),"")</f>
        <v/>
      </c>
      <c r="Y159" s="419" t="str">
        <f>IFERROR(VLOOKUP(Y158,'P1'!$B:$AP,41,FALSE),"")</f>
        <v/>
      </c>
      <c r="Z159" s="419" t="str">
        <f>IFERROR(VLOOKUP(Z158,'P1'!$B:$AP,41,FALSE),"")</f>
        <v/>
      </c>
      <c r="AA159" s="419" t="str">
        <f>IFERROR(VLOOKUP(AA158,'P1'!$B:$AP,41,FALSE),"")</f>
        <v/>
      </c>
      <c r="AB159" s="419" t="str">
        <f>IFERROR(VLOOKUP(AB158,'P1'!$B:$AP,41,FALSE),"")</f>
        <v/>
      </c>
      <c r="AC159" s="419" t="str">
        <f>IFERROR(VLOOKUP(AC158,'P1'!$B:$AP,41,FALSE),"")</f>
        <v/>
      </c>
      <c r="AD159" s="419" t="str">
        <f>IFERROR(VLOOKUP(AD158,'P1'!$B:$AP,41,FALSE),"")</f>
        <v/>
      </c>
      <c r="AE159" s="419" t="str">
        <f>IFERROR(VLOOKUP(AE158,'P1'!$B:$AP,41,FALSE),"")</f>
        <v/>
      </c>
      <c r="AF159" s="419" t="str">
        <f>IFERROR(VLOOKUP(AF158,'P1'!$B:$AP,41,FALSE),"")</f>
        <v/>
      </c>
      <c r="AG159" s="419" t="str">
        <f>IFERROR(VLOOKUP(AG158,'P1'!$B:$AP,41,FALSE),"")</f>
        <v/>
      </c>
      <c r="AH159" s="419" t="str">
        <f>IFERROR(VLOOKUP(AH158,'P1'!$B:$AP,41,FALSE),"")</f>
        <v/>
      </c>
      <c r="AI159" s="419" t="str">
        <f>IFERROR(VLOOKUP(AI158,'P1'!$B:$AP,41,FALSE),"")</f>
        <v/>
      </c>
      <c r="AJ159" s="419" t="str">
        <f>IFERROR(VLOOKUP(AJ158,'P1'!$B:$AP,41,FALSE),"")</f>
        <v/>
      </c>
      <c r="AK159" s="419" t="str">
        <f>IFERROR(VLOOKUP(AK158,'P1'!$B:$AP,41,FALSE),"")</f>
        <v/>
      </c>
      <c r="AL159" s="419" t="str">
        <f>IFERROR(VLOOKUP(AL158,'P1'!$B:$AP,41,FALSE),"")</f>
        <v/>
      </c>
      <c r="AM159" s="419" t="str">
        <f>IFERROR(VLOOKUP(AM158,'P1'!$B:$AP,41,FALSE),"")</f>
        <v/>
      </c>
      <c r="AN159" s="643"/>
      <c r="AO159" s="621"/>
      <c r="AP159" s="647"/>
      <c r="AQ159" s="648"/>
      <c r="AR159" s="621"/>
      <c r="AS159" s="621"/>
      <c r="AT159" s="623"/>
      <c r="AU159" s="417" t="str">
        <f t="shared" ref="AU159" si="176">IFERROR(IF($D158="□",($AO158/$AK$6),($AO158/$AK$8)),"")</f>
        <v/>
      </c>
      <c r="AV159" s="417" t="str">
        <f t="shared" ref="AV159" si="177">IFERROR(IF($D158="□",($AN158/$AO$6),($AN158/$AO$8)),"")</f>
        <v/>
      </c>
      <c r="AX159" s="417" t="s">
        <v>623</v>
      </c>
      <c r="AY159" s="417" t="s">
        <v>623</v>
      </c>
    </row>
    <row r="160" spans="1:51" s="393" customFormat="1" ht="12" customHeight="1">
      <c r="A160" s="626"/>
      <c r="B160" s="629"/>
      <c r="C160" s="632"/>
      <c r="D160" s="635"/>
      <c r="E160" s="414"/>
      <c r="F160" s="640"/>
      <c r="G160" s="641"/>
      <c r="H160" s="418" t="s">
        <v>470</v>
      </c>
      <c r="I160" s="419" t="str">
        <f>IFERROR(VLOOKUP(I158,'P1'!$B:$AP,31,FALSE),"")</f>
        <v/>
      </c>
      <c r="J160" s="419" t="str">
        <f>IFERROR(VLOOKUP(J158,'P1'!$B:$AP,31,FALSE),"")</f>
        <v/>
      </c>
      <c r="K160" s="419" t="str">
        <f>IFERROR(VLOOKUP(K158,'P1'!$B:$AP,31,FALSE),"")</f>
        <v/>
      </c>
      <c r="L160" s="419" t="str">
        <f>IFERROR(VLOOKUP(L158,'P1'!$B:$AP,31,FALSE),"")</f>
        <v/>
      </c>
      <c r="M160" s="419" t="str">
        <f>IFERROR(VLOOKUP(M158,'P1'!$B:$AP,31,FALSE),"")</f>
        <v/>
      </c>
      <c r="N160" s="419" t="str">
        <f>IFERROR(VLOOKUP(N158,'P1'!$B:$AP,31,FALSE),"")</f>
        <v/>
      </c>
      <c r="O160" s="419" t="str">
        <f>IFERROR(VLOOKUP(O158,'P1'!$B:$AP,31,FALSE),"")</f>
        <v/>
      </c>
      <c r="P160" s="419" t="str">
        <f>IFERROR(VLOOKUP(P158,'P1'!$B:$AP,31,FALSE),"")</f>
        <v/>
      </c>
      <c r="Q160" s="419" t="str">
        <f>IFERROR(VLOOKUP(Q158,'P1'!$B:$AP,31,FALSE),"")</f>
        <v/>
      </c>
      <c r="R160" s="419" t="str">
        <f>IFERROR(VLOOKUP(R158,'P1'!$B:$AP,31,FALSE),"")</f>
        <v/>
      </c>
      <c r="S160" s="419" t="str">
        <f>IFERROR(VLOOKUP(S158,'P1'!$B:$AP,31,FALSE),"")</f>
        <v/>
      </c>
      <c r="T160" s="419" t="str">
        <f>IFERROR(VLOOKUP(T158,'P1'!$B:$AP,31,FALSE),"")</f>
        <v/>
      </c>
      <c r="U160" s="419" t="str">
        <f>IFERROR(VLOOKUP(U158,'P1'!$B:$AP,31,FALSE),"")</f>
        <v/>
      </c>
      <c r="V160" s="419" t="str">
        <f>IFERROR(VLOOKUP(V158,'P1'!$B:$AP,31,FALSE),"")</f>
        <v/>
      </c>
      <c r="W160" s="419" t="str">
        <f>IFERROR(VLOOKUP(W158,'P1'!$B:$AP,31,FALSE),"")</f>
        <v/>
      </c>
      <c r="X160" s="419" t="str">
        <f>IFERROR(VLOOKUP(X158,'P1'!$B:$AP,31,FALSE),"")</f>
        <v/>
      </c>
      <c r="Y160" s="419" t="str">
        <f>IFERROR(VLOOKUP(Y158,'P1'!$B:$AP,31,FALSE),"")</f>
        <v/>
      </c>
      <c r="Z160" s="419" t="str">
        <f>IFERROR(VLOOKUP(Z158,'P1'!$B:$AP,31,FALSE),"")</f>
        <v/>
      </c>
      <c r="AA160" s="419" t="str">
        <f>IFERROR(VLOOKUP(AA158,'P1'!$B:$AP,31,FALSE),"")</f>
        <v/>
      </c>
      <c r="AB160" s="419" t="str">
        <f>IFERROR(VLOOKUP(AB158,'P1'!$B:$AP,31,FALSE),"")</f>
        <v/>
      </c>
      <c r="AC160" s="419" t="str">
        <f>IFERROR(VLOOKUP(AC158,'P1'!$B:$AP,31,FALSE),"")</f>
        <v/>
      </c>
      <c r="AD160" s="419" t="str">
        <f>IFERROR(VLOOKUP(AD158,'P1'!$B:$AP,31,FALSE),"")</f>
        <v/>
      </c>
      <c r="AE160" s="419" t="str">
        <f>IFERROR(VLOOKUP(AE158,'P1'!$B:$AP,31,FALSE),"")</f>
        <v/>
      </c>
      <c r="AF160" s="419" t="str">
        <f>IFERROR(VLOOKUP(AF158,'P1'!$B:$AP,31,FALSE),"")</f>
        <v/>
      </c>
      <c r="AG160" s="419" t="str">
        <f>IFERROR(VLOOKUP(AG158,'P1'!$B:$AP,31,FALSE),"")</f>
        <v/>
      </c>
      <c r="AH160" s="419" t="str">
        <f>IFERROR(VLOOKUP(AH158,'P1'!$B:$AP,31,FALSE),"")</f>
        <v/>
      </c>
      <c r="AI160" s="419" t="str">
        <f>IFERROR(VLOOKUP(AI158,'P1'!$B:$AP,31,FALSE),"")</f>
        <v/>
      </c>
      <c r="AJ160" s="419" t="str">
        <f>IFERROR(VLOOKUP(AJ158,'P1'!$B:$AP,31,FALSE),"")</f>
        <v/>
      </c>
      <c r="AK160" s="419" t="str">
        <f>IFERROR(VLOOKUP(AK158,'P1'!$B:$AP,31,FALSE),"")</f>
        <v/>
      </c>
      <c r="AL160" s="419" t="str">
        <f>IFERROR(VLOOKUP(AL158,'P1'!$B:$AP,31,FALSE),"")</f>
        <v/>
      </c>
      <c r="AM160" s="419" t="str">
        <f>IFERROR(VLOOKUP(AM158,'P1'!$B:$AP,31,FALSE),"")</f>
        <v/>
      </c>
      <c r="AN160" s="644"/>
      <c r="AO160" s="622"/>
      <c r="AP160" s="649"/>
      <c r="AQ160" s="650"/>
      <c r="AR160" s="622"/>
      <c r="AS160" s="622"/>
      <c r="AT160" s="623"/>
      <c r="AU160" s="420"/>
      <c r="AV160" s="420"/>
      <c r="AX160" s="420"/>
      <c r="AY160" s="420"/>
    </row>
    <row r="161" spans="1:51" s="393" customFormat="1" ht="12" customHeight="1">
      <c r="A161" s="624">
        <v>47</v>
      </c>
      <c r="B161" s="627"/>
      <c r="C161" s="630"/>
      <c r="D161" s="633" t="s">
        <v>463</v>
      </c>
      <c r="E161" s="410"/>
      <c r="F161" s="636"/>
      <c r="G161" s="637"/>
      <c r="H161" s="411" t="s">
        <v>464</v>
      </c>
      <c r="I161" s="412"/>
      <c r="J161" s="412"/>
      <c r="K161" s="412"/>
      <c r="L161" s="412"/>
      <c r="M161" s="412"/>
      <c r="N161" s="412"/>
      <c r="O161" s="412"/>
      <c r="P161" s="412"/>
      <c r="Q161" s="412"/>
      <c r="R161" s="412"/>
      <c r="S161" s="412"/>
      <c r="T161" s="412"/>
      <c r="U161" s="412"/>
      <c r="V161" s="412"/>
      <c r="W161" s="412"/>
      <c r="X161" s="412"/>
      <c r="Y161" s="412"/>
      <c r="Z161" s="412"/>
      <c r="AA161" s="412"/>
      <c r="AB161" s="412"/>
      <c r="AC161" s="412"/>
      <c r="AD161" s="412"/>
      <c r="AE161" s="412"/>
      <c r="AF161" s="412"/>
      <c r="AG161" s="412"/>
      <c r="AH161" s="412"/>
      <c r="AI161" s="412"/>
      <c r="AJ161" s="412"/>
      <c r="AK161" s="412"/>
      <c r="AL161" s="412"/>
      <c r="AM161" s="412"/>
      <c r="AN161" s="642">
        <f t="shared" ref="AN161" si="178">IF(LEFT($AN$1,6)="共同生活援助",SUM(I162:AM162),SUM(I162:AM163))</f>
        <v>0</v>
      </c>
      <c r="AO161" s="620">
        <f>IF($AN$3="４週",AN161/4,AN161/(DAY(EOMONTH($I$21,0))/7))</f>
        <v>0</v>
      </c>
      <c r="AP161" s="645"/>
      <c r="AQ161" s="646"/>
      <c r="AR161" s="620" t="str">
        <f t="shared" ref="AR161" si="179">IF($AN$3="４週",AU162,AV162)</f>
        <v/>
      </c>
      <c r="AS161" s="620"/>
      <c r="AT161" s="623"/>
      <c r="AU161" s="413" t="s">
        <v>465</v>
      </c>
      <c r="AV161" s="413" t="s">
        <v>466</v>
      </c>
      <c r="AX161" s="413" t="s">
        <v>467</v>
      </c>
      <c r="AY161" s="413" t="s">
        <v>468</v>
      </c>
    </row>
    <row r="162" spans="1:51" s="393" customFormat="1" ht="12" customHeight="1">
      <c r="A162" s="625"/>
      <c r="B162" s="628"/>
      <c r="C162" s="631"/>
      <c r="D162" s="634"/>
      <c r="E162" s="414"/>
      <c r="F162" s="638"/>
      <c r="G162" s="639"/>
      <c r="H162" s="415" t="s">
        <v>469</v>
      </c>
      <c r="I162" s="419" t="str">
        <f>IFERROR(VLOOKUP(I161,'P1'!$B:$AP,41,FALSE),"")</f>
        <v/>
      </c>
      <c r="J162" s="419" t="str">
        <f>IFERROR(VLOOKUP(J161,'P1'!$B:$AP,41,FALSE),"")</f>
        <v/>
      </c>
      <c r="K162" s="419" t="str">
        <f>IFERROR(VLOOKUP(K161,'P1'!$B:$AP,41,FALSE),"")</f>
        <v/>
      </c>
      <c r="L162" s="419" t="str">
        <f>IFERROR(VLOOKUP(L161,'P1'!$B:$AP,41,FALSE),"")</f>
        <v/>
      </c>
      <c r="M162" s="419" t="str">
        <f>IFERROR(VLOOKUP(M161,'P1'!$B:$AP,41,FALSE),"")</f>
        <v/>
      </c>
      <c r="N162" s="419" t="str">
        <f>IFERROR(VLOOKUP(N161,'P1'!$B:$AP,41,FALSE),"")</f>
        <v/>
      </c>
      <c r="O162" s="419" t="str">
        <f>IFERROR(VLOOKUP(O161,'P1'!$B:$AP,41,FALSE),"")</f>
        <v/>
      </c>
      <c r="P162" s="419" t="str">
        <f>IFERROR(VLOOKUP(P161,'P1'!$B:$AP,41,FALSE),"")</f>
        <v/>
      </c>
      <c r="Q162" s="419" t="str">
        <f>IFERROR(VLOOKUP(Q161,'P1'!$B:$AP,41,FALSE),"")</f>
        <v/>
      </c>
      <c r="R162" s="419" t="str">
        <f>IFERROR(VLOOKUP(R161,'P1'!$B:$AP,41,FALSE),"")</f>
        <v/>
      </c>
      <c r="S162" s="419" t="str">
        <f>IFERROR(VLOOKUP(S161,'P1'!$B:$AP,41,FALSE),"")</f>
        <v/>
      </c>
      <c r="T162" s="419" t="str">
        <f>IFERROR(VLOOKUP(T161,'P1'!$B:$AP,41,FALSE),"")</f>
        <v/>
      </c>
      <c r="U162" s="419" t="str">
        <f>IFERROR(VLOOKUP(U161,'P1'!$B:$AP,41,FALSE),"")</f>
        <v/>
      </c>
      <c r="V162" s="419" t="str">
        <f>IFERROR(VLOOKUP(V161,'P1'!$B:$AP,41,FALSE),"")</f>
        <v/>
      </c>
      <c r="W162" s="419" t="str">
        <f>IFERROR(VLOOKUP(W161,'P1'!$B:$AP,41,FALSE),"")</f>
        <v/>
      </c>
      <c r="X162" s="419" t="str">
        <f>IFERROR(VLOOKUP(X161,'P1'!$B:$AP,41,FALSE),"")</f>
        <v/>
      </c>
      <c r="Y162" s="419" t="str">
        <f>IFERROR(VLOOKUP(Y161,'P1'!$B:$AP,41,FALSE),"")</f>
        <v/>
      </c>
      <c r="Z162" s="419" t="str">
        <f>IFERROR(VLOOKUP(Z161,'P1'!$B:$AP,41,FALSE),"")</f>
        <v/>
      </c>
      <c r="AA162" s="419" t="str">
        <f>IFERROR(VLOOKUP(AA161,'P1'!$B:$AP,41,FALSE),"")</f>
        <v/>
      </c>
      <c r="AB162" s="419" t="str">
        <f>IFERROR(VLOOKUP(AB161,'P1'!$B:$AP,41,FALSE),"")</f>
        <v/>
      </c>
      <c r="AC162" s="419" t="str">
        <f>IFERROR(VLOOKUP(AC161,'P1'!$B:$AP,41,FALSE),"")</f>
        <v/>
      </c>
      <c r="AD162" s="419" t="str">
        <f>IFERROR(VLOOKUP(AD161,'P1'!$B:$AP,41,FALSE),"")</f>
        <v/>
      </c>
      <c r="AE162" s="419" t="str">
        <f>IFERROR(VLOOKUP(AE161,'P1'!$B:$AP,41,FALSE),"")</f>
        <v/>
      </c>
      <c r="AF162" s="419" t="str">
        <f>IFERROR(VLOOKUP(AF161,'P1'!$B:$AP,41,FALSE),"")</f>
        <v/>
      </c>
      <c r="AG162" s="419" t="str">
        <f>IFERROR(VLOOKUP(AG161,'P1'!$B:$AP,41,FALSE),"")</f>
        <v/>
      </c>
      <c r="AH162" s="419" t="str">
        <f>IFERROR(VLOOKUP(AH161,'P1'!$B:$AP,41,FALSE),"")</f>
        <v/>
      </c>
      <c r="AI162" s="419" t="str">
        <f>IFERROR(VLOOKUP(AI161,'P1'!$B:$AP,41,FALSE),"")</f>
        <v/>
      </c>
      <c r="AJ162" s="419" t="str">
        <f>IFERROR(VLOOKUP(AJ161,'P1'!$B:$AP,41,FALSE),"")</f>
        <v/>
      </c>
      <c r="AK162" s="419" t="str">
        <f>IFERROR(VLOOKUP(AK161,'P1'!$B:$AP,41,FALSE),"")</f>
        <v/>
      </c>
      <c r="AL162" s="419" t="str">
        <f>IFERROR(VLOOKUP(AL161,'P1'!$B:$AP,41,FALSE),"")</f>
        <v/>
      </c>
      <c r="AM162" s="419" t="str">
        <f>IFERROR(VLOOKUP(AM161,'P1'!$B:$AP,41,FALSE),"")</f>
        <v/>
      </c>
      <c r="AN162" s="643"/>
      <c r="AO162" s="621"/>
      <c r="AP162" s="647"/>
      <c r="AQ162" s="648"/>
      <c r="AR162" s="621"/>
      <c r="AS162" s="621"/>
      <c r="AT162" s="623"/>
      <c r="AU162" s="417" t="str">
        <f t="shared" ref="AU162" si="180">IFERROR(IF($D161="□",($AO161/$AK$6),($AO161/$AK$8)),"")</f>
        <v/>
      </c>
      <c r="AV162" s="417" t="str">
        <f t="shared" ref="AV162" si="181">IFERROR(IF($D161="□",($AN161/$AO$6),($AN161/$AO$8)),"")</f>
        <v/>
      </c>
      <c r="AX162" s="417" t="s">
        <v>623</v>
      </c>
      <c r="AY162" s="417" t="s">
        <v>623</v>
      </c>
    </row>
    <row r="163" spans="1:51" s="393" customFormat="1" ht="12" customHeight="1">
      <c r="A163" s="626"/>
      <c r="B163" s="629"/>
      <c r="C163" s="632"/>
      <c r="D163" s="635"/>
      <c r="E163" s="414"/>
      <c r="F163" s="640"/>
      <c r="G163" s="641"/>
      <c r="H163" s="418" t="s">
        <v>470</v>
      </c>
      <c r="I163" s="419" t="str">
        <f>IFERROR(VLOOKUP(I161,'P1'!$B:$AP,31,FALSE),"")</f>
        <v/>
      </c>
      <c r="J163" s="419" t="str">
        <f>IFERROR(VLOOKUP(J161,'P1'!$B:$AP,31,FALSE),"")</f>
        <v/>
      </c>
      <c r="K163" s="419" t="str">
        <f>IFERROR(VLOOKUP(K161,'P1'!$B:$AP,31,FALSE),"")</f>
        <v/>
      </c>
      <c r="L163" s="419" t="str">
        <f>IFERROR(VLOOKUP(L161,'P1'!$B:$AP,31,FALSE),"")</f>
        <v/>
      </c>
      <c r="M163" s="419" t="str">
        <f>IFERROR(VLOOKUP(M161,'P1'!$B:$AP,31,FALSE),"")</f>
        <v/>
      </c>
      <c r="N163" s="419" t="str">
        <f>IFERROR(VLOOKUP(N161,'P1'!$B:$AP,31,FALSE),"")</f>
        <v/>
      </c>
      <c r="O163" s="419" t="str">
        <f>IFERROR(VLOOKUP(O161,'P1'!$B:$AP,31,FALSE),"")</f>
        <v/>
      </c>
      <c r="P163" s="419" t="str">
        <f>IFERROR(VLOOKUP(P161,'P1'!$B:$AP,31,FALSE),"")</f>
        <v/>
      </c>
      <c r="Q163" s="419" t="str">
        <f>IFERROR(VLOOKUP(Q161,'P1'!$B:$AP,31,FALSE),"")</f>
        <v/>
      </c>
      <c r="R163" s="419" t="str">
        <f>IFERROR(VLOOKUP(R161,'P1'!$B:$AP,31,FALSE),"")</f>
        <v/>
      </c>
      <c r="S163" s="419" t="str">
        <f>IFERROR(VLOOKUP(S161,'P1'!$B:$AP,31,FALSE),"")</f>
        <v/>
      </c>
      <c r="T163" s="419" t="str">
        <f>IFERROR(VLOOKUP(T161,'P1'!$B:$AP,31,FALSE),"")</f>
        <v/>
      </c>
      <c r="U163" s="419" t="str">
        <f>IFERROR(VLOOKUP(U161,'P1'!$B:$AP,31,FALSE),"")</f>
        <v/>
      </c>
      <c r="V163" s="419" t="str">
        <f>IFERROR(VLOOKUP(V161,'P1'!$B:$AP,31,FALSE),"")</f>
        <v/>
      </c>
      <c r="W163" s="419" t="str">
        <f>IFERROR(VLOOKUP(W161,'P1'!$B:$AP,31,FALSE),"")</f>
        <v/>
      </c>
      <c r="X163" s="419" t="str">
        <f>IFERROR(VLOOKUP(X161,'P1'!$B:$AP,31,FALSE),"")</f>
        <v/>
      </c>
      <c r="Y163" s="419" t="str">
        <f>IFERROR(VLOOKUP(Y161,'P1'!$B:$AP,31,FALSE),"")</f>
        <v/>
      </c>
      <c r="Z163" s="419" t="str">
        <f>IFERROR(VLOOKUP(Z161,'P1'!$B:$AP,31,FALSE),"")</f>
        <v/>
      </c>
      <c r="AA163" s="419" t="str">
        <f>IFERROR(VLOOKUP(AA161,'P1'!$B:$AP,31,FALSE),"")</f>
        <v/>
      </c>
      <c r="AB163" s="419" t="str">
        <f>IFERROR(VLOOKUP(AB161,'P1'!$B:$AP,31,FALSE),"")</f>
        <v/>
      </c>
      <c r="AC163" s="419" t="str">
        <f>IFERROR(VLOOKUP(AC161,'P1'!$B:$AP,31,FALSE),"")</f>
        <v/>
      </c>
      <c r="AD163" s="419" t="str">
        <f>IFERROR(VLOOKUP(AD161,'P1'!$B:$AP,31,FALSE),"")</f>
        <v/>
      </c>
      <c r="AE163" s="419" t="str">
        <f>IFERROR(VLOOKUP(AE161,'P1'!$B:$AP,31,FALSE),"")</f>
        <v/>
      </c>
      <c r="AF163" s="419" t="str">
        <f>IFERROR(VLOOKUP(AF161,'P1'!$B:$AP,31,FALSE),"")</f>
        <v/>
      </c>
      <c r="AG163" s="419" t="str">
        <f>IFERROR(VLOOKUP(AG161,'P1'!$B:$AP,31,FALSE),"")</f>
        <v/>
      </c>
      <c r="AH163" s="419" t="str">
        <f>IFERROR(VLOOKUP(AH161,'P1'!$B:$AP,31,FALSE),"")</f>
        <v/>
      </c>
      <c r="AI163" s="419" t="str">
        <f>IFERROR(VLOOKUP(AI161,'P1'!$B:$AP,31,FALSE),"")</f>
        <v/>
      </c>
      <c r="AJ163" s="419" t="str">
        <f>IFERROR(VLOOKUP(AJ161,'P1'!$B:$AP,31,FALSE),"")</f>
        <v/>
      </c>
      <c r="AK163" s="419" t="str">
        <f>IFERROR(VLOOKUP(AK161,'P1'!$B:$AP,31,FALSE),"")</f>
        <v/>
      </c>
      <c r="AL163" s="419" t="str">
        <f>IFERROR(VLOOKUP(AL161,'P1'!$B:$AP,31,FALSE),"")</f>
        <v/>
      </c>
      <c r="AM163" s="419" t="str">
        <f>IFERROR(VLOOKUP(AM161,'P1'!$B:$AP,31,FALSE),"")</f>
        <v/>
      </c>
      <c r="AN163" s="644"/>
      <c r="AO163" s="622"/>
      <c r="AP163" s="649"/>
      <c r="AQ163" s="650"/>
      <c r="AR163" s="622"/>
      <c r="AS163" s="622"/>
      <c r="AT163" s="623"/>
      <c r="AU163" s="420"/>
      <c r="AV163" s="420"/>
      <c r="AX163" s="420"/>
      <c r="AY163" s="420"/>
    </row>
    <row r="164" spans="1:51" s="393" customFormat="1" ht="12" customHeight="1">
      <c r="A164" s="624">
        <v>48</v>
      </c>
      <c r="B164" s="627"/>
      <c r="C164" s="661"/>
      <c r="D164" s="633" t="s">
        <v>463</v>
      </c>
      <c r="E164" s="410"/>
      <c r="F164" s="636"/>
      <c r="G164" s="637"/>
      <c r="H164" s="411" t="s">
        <v>464</v>
      </c>
      <c r="I164" s="412"/>
      <c r="J164" s="412"/>
      <c r="K164" s="412"/>
      <c r="L164" s="412"/>
      <c r="M164" s="412"/>
      <c r="N164" s="412"/>
      <c r="O164" s="412"/>
      <c r="P164" s="412"/>
      <c r="Q164" s="412"/>
      <c r="R164" s="412"/>
      <c r="S164" s="412"/>
      <c r="T164" s="412"/>
      <c r="U164" s="412"/>
      <c r="V164" s="412"/>
      <c r="W164" s="412"/>
      <c r="X164" s="412"/>
      <c r="Y164" s="412"/>
      <c r="Z164" s="412"/>
      <c r="AA164" s="412"/>
      <c r="AB164" s="412"/>
      <c r="AC164" s="412"/>
      <c r="AD164" s="412"/>
      <c r="AE164" s="412"/>
      <c r="AF164" s="412"/>
      <c r="AG164" s="412"/>
      <c r="AH164" s="412"/>
      <c r="AI164" s="412"/>
      <c r="AJ164" s="412"/>
      <c r="AK164" s="412"/>
      <c r="AL164" s="412"/>
      <c r="AM164" s="412"/>
      <c r="AN164" s="642">
        <f t="shared" ref="AN164" si="182">IF(LEFT($AN$1,6)="共同生活援助",SUM(I165:AM165),SUM(I165:AM166))</f>
        <v>0</v>
      </c>
      <c r="AO164" s="620">
        <f>IF($AN$3="４週",AN164/4,AN164/(DAY(EOMONTH($I$21,0))/7))</f>
        <v>0</v>
      </c>
      <c r="AP164" s="645"/>
      <c r="AQ164" s="646"/>
      <c r="AR164" s="620" t="str">
        <f t="shared" ref="AR164" si="183">IF($AN$3="４週",AU165,AV165)</f>
        <v/>
      </c>
      <c r="AS164" s="620"/>
      <c r="AT164" s="623"/>
      <c r="AU164" s="413" t="s">
        <v>465</v>
      </c>
      <c r="AV164" s="413" t="s">
        <v>466</v>
      </c>
      <c r="AX164" s="413" t="s">
        <v>467</v>
      </c>
      <c r="AY164" s="413" t="s">
        <v>468</v>
      </c>
    </row>
    <row r="165" spans="1:51" s="393" customFormat="1" ht="12" customHeight="1">
      <c r="A165" s="625"/>
      <c r="B165" s="628"/>
      <c r="C165" s="662"/>
      <c r="D165" s="634"/>
      <c r="E165" s="414"/>
      <c r="F165" s="638"/>
      <c r="G165" s="639"/>
      <c r="H165" s="415" t="s">
        <v>469</v>
      </c>
      <c r="I165" s="419" t="str">
        <f>IFERROR(VLOOKUP(I164,'P1'!$B:$AP,41,FALSE),"")</f>
        <v/>
      </c>
      <c r="J165" s="419" t="str">
        <f>IFERROR(VLOOKUP(J164,'P1'!$B:$AP,41,FALSE),"")</f>
        <v/>
      </c>
      <c r="K165" s="419" t="str">
        <f>IFERROR(VLOOKUP(K164,'P1'!$B:$AP,41,FALSE),"")</f>
        <v/>
      </c>
      <c r="L165" s="419" t="str">
        <f>IFERROR(VLOOKUP(L164,'P1'!$B:$AP,41,FALSE),"")</f>
        <v/>
      </c>
      <c r="M165" s="419" t="str">
        <f>IFERROR(VLOOKUP(M164,'P1'!$B:$AP,41,FALSE),"")</f>
        <v/>
      </c>
      <c r="N165" s="419" t="str">
        <f>IFERROR(VLOOKUP(N164,'P1'!$B:$AP,41,FALSE),"")</f>
        <v/>
      </c>
      <c r="O165" s="419" t="str">
        <f>IFERROR(VLOOKUP(O164,'P1'!$B:$AP,41,FALSE),"")</f>
        <v/>
      </c>
      <c r="P165" s="419" t="str">
        <f>IFERROR(VLOOKUP(P164,'P1'!$B:$AP,41,FALSE),"")</f>
        <v/>
      </c>
      <c r="Q165" s="419" t="str">
        <f>IFERROR(VLOOKUP(Q164,'P1'!$B:$AP,41,FALSE),"")</f>
        <v/>
      </c>
      <c r="R165" s="419" t="str">
        <f>IFERROR(VLOOKUP(R164,'P1'!$B:$AP,41,FALSE),"")</f>
        <v/>
      </c>
      <c r="S165" s="419" t="str">
        <f>IFERROR(VLOOKUP(S164,'P1'!$B:$AP,41,FALSE),"")</f>
        <v/>
      </c>
      <c r="T165" s="419" t="str">
        <f>IFERROR(VLOOKUP(T164,'P1'!$B:$AP,41,FALSE),"")</f>
        <v/>
      </c>
      <c r="U165" s="419" t="str">
        <f>IFERROR(VLOOKUP(U164,'P1'!$B:$AP,41,FALSE),"")</f>
        <v/>
      </c>
      <c r="V165" s="419" t="str">
        <f>IFERROR(VLOOKUP(V164,'P1'!$B:$AP,41,FALSE),"")</f>
        <v/>
      </c>
      <c r="W165" s="419" t="str">
        <f>IFERROR(VLOOKUP(W164,'P1'!$B:$AP,41,FALSE),"")</f>
        <v/>
      </c>
      <c r="X165" s="419" t="str">
        <f>IFERROR(VLOOKUP(X164,'P1'!$B:$AP,41,FALSE),"")</f>
        <v/>
      </c>
      <c r="Y165" s="419" t="str">
        <f>IFERROR(VLOOKUP(Y164,'P1'!$B:$AP,41,FALSE),"")</f>
        <v/>
      </c>
      <c r="Z165" s="419" t="str">
        <f>IFERROR(VLOOKUP(Z164,'P1'!$B:$AP,41,FALSE),"")</f>
        <v/>
      </c>
      <c r="AA165" s="419" t="str">
        <f>IFERROR(VLOOKUP(AA164,'P1'!$B:$AP,41,FALSE),"")</f>
        <v/>
      </c>
      <c r="AB165" s="419" t="str">
        <f>IFERROR(VLOOKUP(AB164,'P1'!$B:$AP,41,FALSE),"")</f>
        <v/>
      </c>
      <c r="AC165" s="419" t="str">
        <f>IFERROR(VLOOKUP(AC164,'P1'!$B:$AP,41,FALSE),"")</f>
        <v/>
      </c>
      <c r="AD165" s="419" t="str">
        <f>IFERROR(VLOOKUP(AD164,'P1'!$B:$AP,41,FALSE),"")</f>
        <v/>
      </c>
      <c r="AE165" s="419" t="str">
        <f>IFERROR(VLOOKUP(AE164,'P1'!$B:$AP,41,FALSE),"")</f>
        <v/>
      </c>
      <c r="AF165" s="419" t="str">
        <f>IFERROR(VLOOKUP(AF164,'P1'!$B:$AP,41,FALSE),"")</f>
        <v/>
      </c>
      <c r="AG165" s="419" t="str">
        <f>IFERROR(VLOOKUP(AG164,'P1'!$B:$AP,41,FALSE),"")</f>
        <v/>
      </c>
      <c r="AH165" s="419" t="str">
        <f>IFERROR(VLOOKUP(AH164,'P1'!$B:$AP,41,FALSE),"")</f>
        <v/>
      </c>
      <c r="AI165" s="419" t="str">
        <f>IFERROR(VLOOKUP(AI164,'P1'!$B:$AP,41,FALSE),"")</f>
        <v/>
      </c>
      <c r="AJ165" s="419" t="str">
        <f>IFERROR(VLOOKUP(AJ164,'P1'!$B:$AP,41,FALSE),"")</f>
        <v/>
      </c>
      <c r="AK165" s="419" t="str">
        <f>IFERROR(VLOOKUP(AK164,'P1'!$B:$AP,41,FALSE),"")</f>
        <v/>
      </c>
      <c r="AL165" s="419" t="str">
        <f>IFERROR(VLOOKUP(AL164,'P1'!$B:$AP,41,FALSE),"")</f>
        <v/>
      </c>
      <c r="AM165" s="419" t="str">
        <f>IFERROR(VLOOKUP(AM164,'P1'!$B:$AP,41,FALSE),"")</f>
        <v/>
      </c>
      <c r="AN165" s="643"/>
      <c r="AO165" s="621"/>
      <c r="AP165" s="647"/>
      <c r="AQ165" s="648"/>
      <c r="AR165" s="621"/>
      <c r="AS165" s="621"/>
      <c r="AT165" s="623"/>
      <c r="AU165" s="417" t="str">
        <f t="shared" ref="AU165" si="184">IFERROR(IF($D164="□",($AO164/$AK$6),($AO164/$AK$8)),"")</f>
        <v/>
      </c>
      <c r="AV165" s="417" t="str">
        <f t="shared" ref="AV165" si="185">IFERROR(IF($D164="□",($AN164/$AO$6),($AN164/$AO$8)),"")</f>
        <v/>
      </c>
      <c r="AX165" s="417" t="s">
        <v>623</v>
      </c>
      <c r="AY165" s="417" t="s">
        <v>623</v>
      </c>
    </row>
    <row r="166" spans="1:51" s="393" customFormat="1" ht="12" customHeight="1">
      <c r="A166" s="626"/>
      <c r="B166" s="629"/>
      <c r="C166" s="663"/>
      <c r="D166" s="635"/>
      <c r="E166" s="414"/>
      <c r="F166" s="640"/>
      <c r="G166" s="641"/>
      <c r="H166" s="418" t="s">
        <v>470</v>
      </c>
      <c r="I166" s="419" t="str">
        <f>IFERROR(VLOOKUP(I164,'P1'!$B:$AP,31,FALSE),"")</f>
        <v/>
      </c>
      <c r="J166" s="419" t="str">
        <f>IFERROR(VLOOKUP(J164,'P1'!$B:$AP,31,FALSE),"")</f>
        <v/>
      </c>
      <c r="K166" s="419" t="str">
        <f>IFERROR(VLOOKUP(K164,'P1'!$B:$AP,31,FALSE),"")</f>
        <v/>
      </c>
      <c r="L166" s="419" t="str">
        <f>IFERROR(VLOOKUP(L164,'P1'!$B:$AP,31,FALSE),"")</f>
        <v/>
      </c>
      <c r="M166" s="419" t="str">
        <f>IFERROR(VLOOKUP(M164,'P1'!$B:$AP,31,FALSE),"")</f>
        <v/>
      </c>
      <c r="N166" s="419" t="str">
        <f>IFERROR(VLOOKUP(N164,'P1'!$B:$AP,31,FALSE),"")</f>
        <v/>
      </c>
      <c r="O166" s="419" t="str">
        <f>IFERROR(VLOOKUP(O164,'P1'!$B:$AP,31,FALSE),"")</f>
        <v/>
      </c>
      <c r="P166" s="419" t="str">
        <f>IFERROR(VLOOKUP(P164,'P1'!$B:$AP,31,FALSE),"")</f>
        <v/>
      </c>
      <c r="Q166" s="419" t="str">
        <f>IFERROR(VLOOKUP(Q164,'P1'!$B:$AP,31,FALSE),"")</f>
        <v/>
      </c>
      <c r="R166" s="419" t="str">
        <f>IFERROR(VLOOKUP(R164,'P1'!$B:$AP,31,FALSE),"")</f>
        <v/>
      </c>
      <c r="S166" s="419" t="str">
        <f>IFERROR(VLOOKUP(S164,'P1'!$B:$AP,31,FALSE),"")</f>
        <v/>
      </c>
      <c r="T166" s="419" t="str">
        <f>IFERROR(VLOOKUP(T164,'P1'!$B:$AP,31,FALSE),"")</f>
        <v/>
      </c>
      <c r="U166" s="419" t="str">
        <f>IFERROR(VLOOKUP(U164,'P1'!$B:$AP,31,FALSE),"")</f>
        <v/>
      </c>
      <c r="V166" s="419" t="str">
        <f>IFERROR(VLOOKUP(V164,'P1'!$B:$AP,31,FALSE),"")</f>
        <v/>
      </c>
      <c r="W166" s="419" t="str">
        <f>IFERROR(VLOOKUP(W164,'P1'!$B:$AP,31,FALSE),"")</f>
        <v/>
      </c>
      <c r="X166" s="419" t="str">
        <f>IFERROR(VLOOKUP(X164,'P1'!$B:$AP,31,FALSE),"")</f>
        <v/>
      </c>
      <c r="Y166" s="419" t="str">
        <f>IFERROR(VLOOKUP(Y164,'P1'!$B:$AP,31,FALSE),"")</f>
        <v/>
      </c>
      <c r="Z166" s="419" t="str">
        <f>IFERROR(VLOOKUP(Z164,'P1'!$B:$AP,31,FALSE),"")</f>
        <v/>
      </c>
      <c r="AA166" s="419" t="str">
        <f>IFERROR(VLOOKUP(AA164,'P1'!$B:$AP,31,FALSE),"")</f>
        <v/>
      </c>
      <c r="AB166" s="419" t="str">
        <f>IFERROR(VLOOKUP(AB164,'P1'!$B:$AP,31,FALSE),"")</f>
        <v/>
      </c>
      <c r="AC166" s="419" t="str">
        <f>IFERROR(VLOOKUP(AC164,'P1'!$B:$AP,31,FALSE),"")</f>
        <v/>
      </c>
      <c r="AD166" s="419" t="str">
        <f>IFERROR(VLOOKUP(AD164,'P1'!$B:$AP,31,FALSE),"")</f>
        <v/>
      </c>
      <c r="AE166" s="419" t="str">
        <f>IFERROR(VLOOKUP(AE164,'P1'!$B:$AP,31,FALSE),"")</f>
        <v/>
      </c>
      <c r="AF166" s="419" t="str">
        <f>IFERROR(VLOOKUP(AF164,'P1'!$B:$AP,31,FALSE),"")</f>
        <v/>
      </c>
      <c r="AG166" s="419" t="str">
        <f>IFERROR(VLOOKUP(AG164,'P1'!$B:$AP,31,FALSE),"")</f>
        <v/>
      </c>
      <c r="AH166" s="419" t="str">
        <f>IFERROR(VLOOKUP(AH164,'P1'!$B:$AP,31,FALSE),"")</f>
        <v/>
      </c>
      <c r="AI166" s="419" t="str">
        <f>IFERROR(VLOOKUP(AI164,'P1'!$B:$AP,31,FALSE),"")</f>
        <v/>
      </c>
      <c r="AJ166" s="419" t="str">
        <f>IFERROR(VLOOKUP(AJ164,'P1'!$B:$AP,31,FALSE),"")</f>
        <v/>
      </c>
      <c r="AK166" s="419" t="str">
        <f>IFERROR(VLOOKUP(AK164,'P1'!$B:$AP,31,FALSE),"")</f>
        <v/>
      </c>
      <c r="AL166" s="419" t="str">
        <f>IFERROR(VLOOKUP(AL164,'P1'!$B:$AP,31,FALSE),"")</f>
        <v/>
      </c>
      <c r="AM166" s="419" t="str">
        <f>IFERROR(VLOOKUP(AM164,'P1'!$B:$AP,31,FALSE),"")</f>
        <v/>
      </c>
      <c r="AN166" s="644"/>
      <c r="AO166" s="622"/>
      <c r="AP166" s="649"/>
      <c r="AQ166" s="650"/>
      <c r="AR166" s="622"/>
      <c r="AS166" s="622"/>
      <c r="AT166" s="623"/>
      <c r="AU166" s="420"/>
      <c r="AV166" s="420"/>
      <c r="AX166" s="420"/>
      <c r="AY166" s="420"/>
    </row>
    <row r="167" spans="1:51" s="393" customFormat="1" ht="12" customHeight="1">
      <c r="A167" s="624">
        <v>49</v>
      </c>
      <c r="B167" s="627"/>
      <c r="C167" s="630"/>
      <c r="D167" s="633" t="s">
        <v>463</v>
      </c>
      <c r="E167" s="410"/>
      <c r="F167" s="636"/>
      <c r="G167" s="637"/>
      <c r="H167" s="411" t="s">
        <v>464</v>
      </c>
      <c r="I167" s="412"/>
      <c r="J167" s="412"/>
      <c r="K167" s="412"/>
      <c r="L167" s="412"/>
      <c r="M167" s="412"/>
      <c r="N167" s="412"/>
      <c r="O167" s="412"/>
      <c r="P167" s="412"/>
      <c r="Q167" s="412"/>
      <c r="R167" s="412"/>
      <c r="S167" s="412"/>
      <c r="T167" s="412"/>
      <c r="U167" s="412"/>
      <c r="V167" s="412"/>
      <c r="W167" s="412"/>
      <c r="X167" s="412"/>
      <c r="Y167" s="412"/>
      <c r="Z167" s="412"/>
      <c r="AA167" s="412"/>
      <c r="AB167" s="412"/>
      <c r="AC167" s="412"/>
      <c r="AD167" s="412"/>
      <c r="AE167" s="412"/>
      <c r="AF167" s="412"/>
      <c r="AG167" s="412"/>
      <c r="AH167" s="412"/>
      <c r="AI167" s="412"/>
      <c r="AJ167" s="412"/>
      <c r="AK167" s="412"/>
      <c r="AL167" s="412"/>
      <c r="AM167" s="412"/>
      <c r="AN167" s="642">
        <f t="shared" ref="AN167" si="186">IF(LEFT($AN$1,6)="共同生活援助",SUM(I168:AM168),SUM(I168:AM169))</f>
        <v>0</v>
      </c>
      <c r="AO167" s="620">
        <f>IF($AN$3="４週",AN167/4,AN167/(DAY(EOMONTH($I$21,0))/7))</f>
        <v>0</v>
      </c>
      <c r="AP167" s="645"/>
      <c r="AQ167" s="646"/>
      <c r="AR167" s="620" t="str">
        <f t="shared" ref="AR167" si="187">IF($AN$3="４週",AU168,AV168)</f>
        <v/>
      </c>
      <c r="AS167" s="620"/>
      <c r="AT167" s="623"/>
      <c r="AU167" s="413" t="s">
        <v>465</v>
      </c>
      <c r="AV167" s="413" t="s">
        <v>466</v>
      </c>
      <c r="AX167" s="413" t="s">
        <v>467</v>
      </c>
      <c r="AY167" s="413" t="s">
        <v>468</v>
      </c>
    </row>
    <row r="168" spans="1:51" s="393" customFormat="1" ht="12" customHeight="1">
      <c r="A168" s="625"/>
      <c r="B168" s="628"/>
      <c r="C168" s="631"/>
      <c r="D168" s="634"/>
      <c r="E168" s="414"/>
      <c r="F168" s="638"/>
      <c r="G168" s="639"/>
      <c r="H168" s="415" t="s">
        <v>469</v>
      </c>
      <c r="I168" s="419" t="str">
        <f>IFERROR(VLOOKUP(I167,'P1'!$B:$AP,41,FALSE),"")</f>
        <v/>
      </c>
      <c r="J168" s="419" t="str">
        <f>IFERROR(VLOOKUP(J167,'P1'!$B:$AP,41,FALSE),"")</f>
        <v/>
      </c>
      <c r="K168" s="419" t="str">
        <f>IFERROR(VLOOKUP(K167,'P1'!$B:$AP,41,FALSE),"")</f>
        <v/>
      </c>
      <c r="L168" s="419" t="str">
        <f>IFERROR(VLOOKUP(L167,'P1'!$B:$AP,41,FALSE),"")</f>
        <v/>
      </c>
      <c r="M168" s="419" t="str">
        <f>IFERROR(VLOOKUP(M167,'P1'!$B:$AP,41,FALSE),"")</f>
        <v/>
      </c>
      <c r="N168" s="419" t="str">
        <f>IFERROR(VLOOKUP(N167,'P1'!$B:$AP,41,FALSE),"")</f>
        <v/>
      </c>
      <c r="O168" s="419" t="str">
        <f>IFERROR(VLOOKUP(O167,'P1'!$B:$AP,41,FALSE),"")</f>
        <v/>
      </c>
      <c r="P168" s="419" t="str">
        <f>IFERROR(VLOOKUP(P167,'P1'!$B:$AP,41,FALSE),"")</f>
        <v/>
      </c>
      <c r="Q168" s="419" t="str">
        <f>IFERROR(VLOOKUP(Q167,'P1'!$B:$AP,41,FALSE),"")</f>
        <v/>
      </c>
      <c r="R168" s="419" t="str">
        <f>IFERROR(VLOOKUP(R167,'P1'!$B:$AP,41,FALSE),"")</f>
        <v/>
      </c>
      <c r="S168" s="419" t="str">
        <f>IFERROR(VLOOKUP(S167,'P1'!$B:$AP,41,FALSE),"")</f>
        <v/>
      </c>
      <c r="T168" s="419" t="str">
        <f>IFERROR(VLOOKUP(T167,'P1'!$B:$AP,41,FALSE),"")</f>
        <v/>
      </c>
      <c r="U168" s="419" t="str">
        <f>IFERROR(VLOOKUP(U167,'P1'!$B:$AP,41,FALSE),"")</f>
        <v/>
      </c>
      <c r="V168" s="419" t="str">
        <f>IFERROR(VLOOKUP(V167,'P1'!$B:$AP,41,FALSE),"")</f>
        <v/>
      </c>
      <c r="W168" s="419" t="str">
        <f>IFERROR(VLOOKUP(W167,'P1'!$B:$AP,41,FALSE),"")</f>
        <v/>
      </c>
      <c r="X168" s="419" t="str">
        <f>IFERROR(VLOOKUP(X167,'P1'!$B:$AP,41,FALSE),"")</f>
        <v/>
      </c>
      <c r="Y168" s="419" t="str">
        <f>IFERROR(VLOOKUP(Y167,'P1'!$B:$AP,41,FALSE),"")</f>
        <v/>
      </c>
      <c r="Z168" s="419" t="str">
        <f>IFERROR(VLOOKUP(Z167,'P1'!$B:$AP,41,FALSE),"")</f>
        <v/>
      </c>
      <c r="AA168" s="419" t="str">
        <f>IFERROR(VLOOKUP(AA167,'P1'!$B:$AP,41,FALSE),"")</f>
        <v/>
      </c>
      <c r="AB168" s="419" t="str">
        <f>IFERROR(VLOOKUP(AB167,'P1'!$B:$AP,41,FALSE),"")</f>
        <v/>
      </c>
      <c r="AC168" s="419" t="str">
        <f>IFERROR(VLOOKUP(AC167,'P1'!$B:$AP,41,FALSE),"")</f>
        <v/>
      </c>
      <c r="AD168" s="419" t="str">
        <f>IFERROR(VLOOKUP(AD167,'P1'!$B:$AP,41,FALSE),"")</f>
        <v/>
      </c>
      <c r="AE168" s="419" t="str">
        <f>IFERROR(VLOOKUP(AE167,'P1'!$B:$AP,41,FALSE),"")</f>
        <v/>
      </c>
      <c r="AF168" s="419" t="str">
        <f>IFERROR(VLOOKUP(AF167,'P1'!$B:$AP,41,FALSE),"")</f>
        <v/>
      </c>
      <c r="AG168" s="419" t="str">
        <f>IFERROR(VLOOKUP(AG167,'P1'!$B:$AP,41,FALSE),"")</f>
        <v/>
      </c>
      <c r="AH168" s="419" t="str">
        <f>IFERROR(VLOOKUP(AH167,'P1'!$B:$AP,41,FALSE),"")</f>
        <v/>
      </c>
      <c r="AI168" s="419" t="str">
        <f>IFERROR(VLOOKUP(AI167,'P1'!$B:$AP,41,FALSE),"")</f>
        <v/>
      </c>
      <c r="AJ168" s="419" t="str">
        <f>IFERROR(VLOOKUP(AJ167,'P1'!$B:$AP,41,FALSE),"")</f>
        <v/>
      </c>
      <c r="AK168" s="419" t="str">
        <f>IFERROR(VLOOKUP(AK167,'P1'!$B:$AP,41,FALSE),"")</f>
        <v/>
      </c>
      <c r="AL168" s="419" t="str">
        <f>IFERROR(VLOOKUP(AL167,'P1'!$B:$AP,41,FALSE),"")</f>
        <v/>
      </c>
      <c r="AM168" s="419" t="str">
        <f>IFERROR(VLOOKUP(AM167,'P1'!$B:$AP,41,FALSE),"")</f>
        <v/>
      </c>
      <c r="AN168" s="643"/>
      <c r="AO168" s="621"/>
      <c r="AP168" s="647"/>
      <c r="AQ168" s="648"/>
      <c r="AR168" s="621"/>
      <c r="AS168" s="621"/>
      <c r="AT168" s="623"/>
      <c r="AU168" s="417" t="str">
        <f t="shared" ref="AU168" si="188">IFERROR(IF($D167="□",($AO167/$AK$6),($AO167/$AK$8)),"")</f>
        <v/>
      </c>
      <c r="AV168" s="417" t="str">
        <f t="shared" ref="AV168" si="189">IFERROR(IF($D167="□",($AN167/$AO$6),($AN167/$AO$8)),"")</f>
        <v/>
      </c>
      <c r="AX168" s="417" t="s">
        <v>623</v>
      </c>
      <c r="AY168" s="417" t="s">
        <v>623</v>
      </c>
    </row>
    <row r="169" spans="1:51" s="393" customFormat="1" ht="12" customHeight="1">
      <c r="A169" s="626"/>
      <c r="B169" s="629"/>
      <c r="C169" s="632"/>
      <c r="D169" s="635"/>
      <c r="E169" s="414"/>
      <c r="F169" s="640"/>
      <c r="G169" s="641"/>
      <c r="H169" s="418" t="s">
        <v>470</v>
      </c>
      <c r="I169" s="419" t="str">
        <f>IFERROR(VLOOKUP(I167,'P1'!$B:$AP,31,FALSE),"")</f>
        <v/>
      </c>
      <c r="J169" s="419" t="str">
        <f>IFERROR(VLOOKUP(J167,'P1'!$B:$AP,31,FALSE),"")</f>
        <v/>
      </c>
      <c r="K169" s="419" t="str">
        <f>IFERROR(VLOOKUP(K167,'P1'!$B:$AP,31,FALSE),"")</f>
        <v/>
      </c>
      <c r="L169" s="419" t="str">
        <f>IFERROR(VLOOKUP(L167,'P1'!$B:$AP,31,FALSE),"")</f>
        <v/>
      </c>
      <c r="M169" s="419" t="str">
        <f>IFERROR(VLOOKUP(M167,'P1'!$B:$AP,31,FALSE),"")</f>
        <v/>
      </c>
      <c r="N169" s="419" t="str">
        <f>IFERROR(VLOOKUP(N167,'P1'!$B:$AP,31,FALSE),"")</f>
        <v/>
      </c>
      <c r="O169" s="419" t="str">
        <f>IFERROR(VLOOKUP(O167,'P1'!$B:$AP,31,FALSE),"")</f>
        <v/>
      </c>
      <c r="P169" s="419" t="str">
        <f>IFERROR(VLOOKUP(P167,'P1'!$B:$AP,31,FALSE),"")</f>
        <v/>
      </c>
      <c r="Q169" s="419" t="str">
        <f>IFERROR(VLOOKUP(Q167,'P1'!$B:$AP,31,FALSE),"")</f>
        <v/>
      </c>
      <c r="R169" s="419" t="str">
        <f>IFERROR(VLOOKUP(R167,'P1'!$B:$AP,31,FALSE),"")</f>
        <v/>
      </c>
      <c r="S169" s="419" t="str">
        <f>IFERROR(VLOOKUP(S167,'P1'!$B:$AP,31,FALSE),"")</f>
        <v/>
      </c>
      <c r="T169" s="419" t="str">
        <f>IFERROR(VLOOKUP(T167,'P1'!$B:$AP,31,FALSE),"")</f>
        <v/>
      </c>
      <c r="U169" s="419" t="str">
        <f>IFERROR(VLOOKUP(U167,'P1'!$B:$AP,31,FALSE),"")</f>
        <v/>
      </c>
      <c r="V169" s="419" t="str">
        <f>IFERROR(VLOOKUP(V167,'P1'!$B:$AP,31,FALSE),"")</f>
        <v/>
      </c>
      <c r="W169" s="419" t="str">
        <f>IFERROR(VLOOKUP(W167,'P1'!$B:$AP,31,FALSE),"")</f>
        <v/>
      </c>
      <c r="X169" s="419" t="str">
        <f>IFERROR(VLOOKUP(X167,'P1'!$B:$AP,31,FALSE),"")</f>
        <v/>
      </c>
      <c r="Y169" s="419" t="str">
        <f>IFERROR(VLOOKUP(Y167,'P1'!$B:$AP,31,FALSE),"")</f>
        <v/>
      </c>
      <c r="Z169" s="419" t="str">
        <f>IFERROR(VLOOKUP(Z167,'P1'!$B:$AP,31,FALSE),"")</f>
        <v/>
      </c>
      <c r="AA169" s="419" t="str">
        <f>IFERROR(VLOOKUP(AA167,'P1'!$B:$AP,31,FALSE),"")</f>
        <v/>
      </c>
      <c r="AB169" s="419" t="str">
        <f>IFERROR(VLOOKUP(AB167,'P1'!$B:$AP,31,FALSE),"")</f>
        <v/>
      </c>
      <c r="AC169" s="419" t="str">
        <f>IFERROR(VLOOKUP(AC167,'P1'!$B:$AP,31,FALSE),"")</f>
        <v/>
      </c>
      <c r="AD169" s="419" t="str">
        <f>IFERROR(VLOOKUP(AD167,'P1'!$B:$AP,31,FALSE),"")</f>
        <v/>
      </c>
      <c r="AE169" s="419" t="str">
        <f>IFERROR(VLOOKUP(AE167,'P1'!$B:$AP,31,FALSE),"")</f>
        <v/>
      </c>
      <c r="AF169" s="419" t="str">
        <f>IFERROR(VLOOKUP(AF167,'P1'!$B:$AP,31,FALSE),"")</f>
        <v/>
      </c>
      <c r="AG169" s="419" t="str">
        <f>IFERROR(VLOOKUP(AG167,'P1'!$B:$AP,31,FALSE),"")</f>
        <v/>
      </c>
      <c r="AH169" s="419" t="str">
        <f>IFERROR(VLOOKUP(AH167,'P1'!$B:$AP,31,FALSE),"")</f>
        <v/>
      </c>
      <c r="AI169" s="419" t="str">
        <f>IFERROR(VLOOKUP(AI167,'P1'!$B:$AP,31,FALSE),"")</f>
        <v/>
      </c>
      <c r="AJ169" s="419" t="str">
        <f>IFERROR(VLOOKUP(AJ167,'P1'!$B:$AP,31,FALSE),"")</f>
        <v/>
      </c>
      <c r="AK169" s="419" t="str">
        <f>IFERROR(VLOOKUP(AK167,'P1'!$B:$AP,31,FALSE),"")</f>
        <v/>
      </c>
      <c r="AL169" s="419" t="str">
        <f>IFERROR(VLOOKUP(AL167,'P1'!$B:$AP,31,FALSE),"")</f>
        <v/>
      </c>
      <c r="AM169" s="419" t="str">
        <f>IFERROR(VLOOKUP(AM167,'P1'!$B:$AP,31,FALSE),"")</f>
        <v/>
      </c>
      <c r="AN169" s="644"/>
      <c r="AO169" s="622"/>
      <c r="AP169" s="649"/>
      <c r="AQ169" s="650"/>
      <c r="AR169" s="622"/>
      <c r="AS169" s="622"/>
      <c r="AT169" s="623"/>
      <c r="AU169" s="420"/>
      <c r="AV169" s="420"/>
      <c r="AX169" s="420"/>
      <c r="AY169" s="420"/>
    </row>
    <row r="170" spans="1:51" s="393" customFormat="1" ht="12" customHeight="1">
      <c r="A170" s="624">
        <v>50</v>
      </c>
      <c r="B170" s="627"/>
      <c r="C170" s="630"/>
      <c r="D170" s="633" t="s">
        <v>463</v>
      </c>
      <c r="E170" s="410"/>
      <c r="F170" s="636"/>
      <c r="G170" s="637"/>
      <c r="H170" s="411" t="s">
        <v>464</v>
      </c>
      <c r="I170" s="412"/>
      <c r="J170" s="412"/>
      <c r="K170" s="412"/>
      <c r="L170" s="412"/>
      <c r="M170" s="412"/>
      <c r="N170" s="412"/>
      <c r="O170" s="412"/>
      <c r="P170" s="412"/>
      <c r="Q170" s="412"/>
      <c r="R170" s="412"/>
      <c r="S170" s="412"/>
      <c r="T170" s="412"/>
      <c r="U170" s="412"/>
      <c r="V170" s="412"/>
      <c r="W170" s="412"/>
      <c r="X170" s="412"/>
      <c r="Y170" s="412"/>
      <c r="Z170" s="412"/>
      <c r="AA170" s="412"/>
      <c r="AB170" s="412"/>
      <c r="AC170" s="412"/>
      <c r="AD170" s="412"/>
      <c r="AE170" s="412"/>
      <c r="AF170" s="412"/>
      <c r="AG170" s="412"/>
      <c r="AH170" s="412"/>
      <c r="AI170" s="412"/>
      <c r="AJ170" s="412"/>
      <c r="AK170" s="412"/>
      <c r="AL170" s="412"/>
      <c r="AM170" s="412"/>
      <c r="AN170" s="642">
        <f t="shared" ref="AN170" si="190">IF(LEFT($AN$1,6)="共同生活援助",SUM(I171:AM171),SUM(I171:AM172))</f>
        <v>0</v>
      </c>
      <c r="AO170" s="620">
        <f>IF($AN$3="４週",AN170/4,AN170/(DAY(EOMONTH($I$21,0))/7))</f>
        <v>0</v>
      </c>
      <c r="AP170" s="645"/>
      <c r="AQ170" s="646"/>
      <c r="AR170" s="620" t="str">
        <f t="shared" ref="AR170" si="191">IF($AN$3="４週",AU171,AV171)</f>
        <v/>
      </c>
      <c r="AS170" s="620"/>
      <c r="AT170" s="623"/>
      <c r="AU170" s="413" t="s">
        <v>465</v>
      </c>
      <c r="AV170" s="413" t="s">
        <v>466</v>
      </c>
      <c r="AX170" s="413" t="s">
        <v>467</v>
      </c>
      <c r="AY170" s="413" t="s">
        <v>468</v>
      </c>
    </row>
    <row r="171" spans="1:51" s="393" customFormat="1" ht="12" customHeight="1">
      <c r="A171" s="625"/>
      <c r="B171" s="628"/>
      <c r="C171" s="631"/>
      <c r="D171" s="634"/>
      <c r="E171" s="414"/>
      <c r="F171" s="638"/>
      <c r="G171" s="639"/>
      <c r="H171" s="415" t="s">
        <v>469</v>
      </c>
      <c r="I171" s="419" t="str">
        <f>IFERROR(VLOOKUP(I170,'P1'!$B:$AP,41,FALSE),"")</f>
        <v/>
      </c>
      <c r="J171" s="419" t="str">
        <f>IFERROR(VLOOKUP(J170,'P1'!$B:$AP,41,FALSE),"")</f>
        <v/>
      </c>
      <c r="K171" s="419" t="str">
        <f>IFERROR(VLOOKUP(K170,'P1'!$B:$AP,41,FALSE),"")</f>
        <v/>
      </c>
      <c r="L171" s="419" t="str">
        <f>IFERROR(VLOOKUP(L170,'P1'!$B:$AP,41,FALSE),"")</f>
        <v/>
      </c>
      <c r="M171" s="419" t="str">
        <f>IFERROR(VLOOKUP(M170,'P1'!$B:$AP,41,FALSE),"")</f>
        <v/>
      </c>
      <c r="N171" s="419" t="str">
        <f>IFERROR(VLOOKUP(N170,'P1'!$B:$AP,41,FALSE),"")</f>
        <v/>
      </c>
      <c r="O171" s="419" t="str">
        <f>IFERROR(VLOOKUP(O170,'P1'!$B:$AP,41,FALSE),"")</f>
        <v/>
      </c>
      <c r="P171" s="419" t="str">
        <f>IFERROR(VLOOKUP(P170,'P1'!$B:$AP,41,FALSE),"")</f>
        <v/>
      </c>
      <c r="Q171" s="419" t="str">
        <f>IFERROR(VLOOKUP(Q170,'P1'!$B:$AP,41,FALSE),"")</f>
        <v/>
      </c>
      <c r="R171" s="419" t="str">
        <f>IFERROR(VLOOKUP(R170,'P1'!$B:$AP,41,FALSE),"")</f>
        <v/>
      </c>
      <c r="S171" s="419" t="str">
        <f>IFERROR(VLOOKUP(S170,'P1'!$B:$AP,41,FALSE),"")</f>
        <v/>
      </c>
      <c r="T171" s="419" t="str">
        <f>IFERROR(VLOOKUP(T170,'P1'!$B:$AP,41,FALSE),"")</f>
        <v/>
      </c>
      <c r="U171" s="419" t="str">
        <f>IFERROR(VLOOKUP(U170,'P1'!$B:$AP,41,FALSE),"")</f>
        <v/>
      </c>
      <c r="V171" s="419" t="str">
        <f>IFERROR(VLOOKUP(V170,'P1'!$B:$AP,41,FALSE),"")</f>
        <v/>
      </c>
      <c r="W171" s="419" t="str">
        <f>IFERROR(VLOOKUP(W170,'P1'!$B:$AP,41,FALSE),"")</f>
        <v/>
      </c>
      <c r="X171" s="419" t="str">
        <f>IFERROR(VLOOKUP(X170,'P1'!$B:$AP,41,FALSE),"")</f>
        <v/>
      </c>
      <c r="Y171" s="419" t="str">
        <f>IFERROR(VLOOKUP(Y170,'P1'!$B:$AP,41,FALSE),"")</f>
        <v/>
      </c>
      <c r="Z171" s="419" t="str">
        <f>IFERROR(VLOOKUP(Z170,'P1'!$B:$AP,41,FALSE),"")</f>
        <v/>
      </c>
      <c r="AA171" s="419" t="str">
        <f>IFERROR(VLOOKUP(AA170,'P1'!$B:$AP,41,FALSE),"")</f>
        <v/>
      </c>
      <c r="AB171" s="419" t="str">
        <f>IFERROR(VLOOKUP(AB170,'P1'!$B:$AP,41,FALSE),"")</f>
        <v/>
      </c>
      <c r="AC171" s="419" t="str">
        <f>IFERROR(VLOOKUP(AC170,'P1'!$B:$AP,41,FALSE),"")</f>
        <v/>
      </c>
      <c r="AD171" s="419" t="str">
        <f>IFERROR(VLOOKUP(AD170,'P1'!$B:$AP,41,FALSE),"")</f>
        <v/>
      </c>
      <c r="AE171" s="419" t="str">
        <f>IFERROR(VLOOKUP(AE170,'P1'!$B:$AP,41,FALSE),"")</f>
        <v/>
      </c>
      <c r="AF171" s="419" t="str">
        <f>IFERROR(VLOOKUP(AF170,'P1'!$B:$AP,41,FALSE),"")</f>
        <v/>
      </c>
      <c r="AG171" s="419" t="str">
        <f>IFERROR(VLOOKUP(AG170,'P1'!$B:$AP,41,FALSE),"")</f>
        <v/>
      </c>
      <c r="AH171" s="419" t="str">
        <f>IFERROR(VLOOKUP(AH170,'P1'!$B:$AP,41,FALSE),"")</f>
        <v/>
      </c>
      <c r="AI171" s="419" t="str">
        <f>IFERROR(VLOOKUP(AI170,'P1'!$B:$AP,41,FALSE),"")</f>
        <v/>
      </c>
      <c r="AJ171" s="419" t="str">
        <f>IFERROR(VLOOKUP(AJ170,'P1'!$B:$AP,41,FALSE),"")</f>
        <v/>
      </c>
      <c r="AK171" s="419" t="str">
        <f>IFERROR(VLOOKUP(AK170,'P1'!$B:$AP,41,FALSE),"")</f>
        <v/>
      </c>
      <c r="AL171" s="419" t="str">
        <f>IFERROR(VLOOKUP(AL170,'P1'!$B:$AP,41,FALSE),"")</f>
        <v/>
      </c>
      <c r="AM171" s="419" t="str">
        <f>IFERROR(VLOOKUP(AM170,'P1'!$B:$AP,41,FALSE),"")</f>
        <v/>
      </c>
      <c r="AN171" s="643"/>
      <c r="AO171" s="621"/>
      <c r="AP171" s="647"/>
      <c r="AQ171" s="648"/>
      <c r="AR171" s="621"/>
      <c r="AS171" s="621"/>
      <c r="AT171" s="623"/>
      <c r="AU171" s="417" t="str">
        <f t="shared" ref="AU171" si="192">IFERROR(IF($D170="□",($AO170/$AK$6),($AO170/$AK$8)),"")</f>
        <v/>
      </c>
      <c r="AV171" s="417" t="str">
        <f t="shared" ref="AV171" si="193">IFERROR(IF($D170="□",($AN170/$AO$6),($AN170/$AO$8)),"")</f>
        <v/>
      </c>
      <c r="AX171" s="417" t="s">
        <v>623</v>
      </c>
      <c r="AY171" s="417" t="s">
        <v>623</v>
      </c>
    </row>
    <row r="172" spans="1:51" s="393" customFormat="1" ht="12" customHeight="1">
      <c r="A172" s="626"/>
      <c r="B172" s="629"/>
      <c r="C172" s="632"/>
      <c r="D172" s="635"/>
      <c r="E172" s="414"/>
      <c r="F172" s="640"/>
      <c r="G172" s="641"/>
      <c r="H172" s="418" t="s">
        <v>470</v>
      </c>
      <c r="I172" s="419" t="str">
        <f>IFERROR(VLOOKUP(I170,'P1'!$B:$AP,31,FALSE),"")</f>
        <v/>
      </c>
      <c r="J172" s="419" t="str">
        <f>IFERROR(VLOOKUP(J170,'P1'!$B:$AP,31,FALSE),"")</f>
        <v/>
      </c>
      <c r="K172" s="419" t="str">
        <f>IFERROR(VLOOKUP(K170,'P1'!$B:$AP,31,FALSE),"")</f>
        <v/>
      </c>
      <c r="L172" s="419" t="str">
        <f>IFERROR(VLOOKUP(L170,'P1'!$B:$AP,31,FALSE),"")</f>
        <v/>
      </c>
      <c r="M172" s="419" t="str">
        <f>IFERROR(VLOOKUP(M170,'P1'!$B:$AP,31,FALSE),"")</f>
        <v/>
      </c>
      <c r="N172" s="419" t="str">
        <f>IFERROR(VLOOKUP(N170,'P1'!$B:$AP,31,FALSE),"")</f>
        <v/>
      </c>
      <c r="O172" s="419" t="str">
        <f>IFERROR(VLOOKUP(O170,'P1'!$B:$AP,31,FALSE),"")</f>
        <v/>
      </c>
      <c r="P172" s="419" t="str">
        <f>IFERROR(VLOOKUP(P170,'P1'!$B:$AP,31,FALSE),"")</f>
        <v/>
      </c>
      <c r="Q172" s="419" t="str">
        <f>IFERROR(VLOOKUP(Q170,'P1'!$B:$AP,31,FALSE),"")</f>
        <v/>
      </c>
      <c r="R172" s="419" t="str">
        <f>IFERROR(VLOOKUP(R170,'P1'!$B:$AP,31,FALSE),"")</f>
        <v/>
      </c>
      <c r="S172" s="419" t="str">
        <f>IFERROR(VLOOKUP(S170,'P1'!$B:$AP,31,FALSE),"")</f>
        <v/>
      </c>
      <c r="T172" s="419" t="str">
        <f>IFERROR(VLOOKUP(T170,'P1'!$B:$AP,31,FALSE),"")</f>
        <v/>
      </c>
      <c r="U172" s="419" t="str">
        <f>IFERROR(VLOOKUP(U170,'P1'!$B:$AP,31,FALSE),"")</f>
        <v/>
      </c>
      <c r="V172" s="419" t="str">
        <f>IFERROR(VLOOKUP(V170,'P1'!$B:$AP,31,FALSE),"")</f>
        <v/>
      </c>
      <c r="W172" s="419" t="str">
        <f>IFERROR(VLOOKUP(W170,'P1'!$B:$AP,31,FALSE),"")</f>
        <v/>
      </c>
      <c r="X172" s="419" t="str">
        <f>IFERROR(VLOOKUP(X170,'P1'!$B:$AP,31,FALSE),"")</f>
        <v/>
      </c>
      <c r="Y172" s="419" t="str">
        <f>IFERROR(VLOOKUP(Y170,'P1'!$B:$AP,31,FALSE),"")</f>
        <v/>
      </c>
      <c r="Z172" s="419" t="str">
        <f>IFERROR(VLOOKUP(Z170,'P1'!$B:$AP,31,FALSE),"")</f>
        <v/>
      </c>
      <c r="AA172" s="419" t="str">
        <f>IFERROR(VLOOKUP(AA170,'P1'!$B:$AP,31,FALSE),"")</f>
        <v/>
      </c>
      <c r="AB172" s="419" t="str">
        <f>IFERROR(VLOOKUP(AB170,'P1'!$B:$AP,31,FALSE),"")</f>
        <v/>
      </c>
      <c r="AC172" s="419" t="str">
        <f>IFERROR(VLOOKUP(AC170,'P1'!$B:$AP,31,FALSE),"")</f>
        <v/>
      </c>
      <c r="AD172" s="419" t="str">
        <f>IFERROR(VLOOKUP(AD170,'P1'!$B:$AP,31,FALSE),"")</f>
        <v/>
      </c>
      <c r="AE172" s="419" t="str">
        <f>IFERROR(VLOOKUP(AE170,'P1'!$B:$AP,31,FALSE),"")</f>
        <v/>
      </c>
      <c r="AF172" s="419" t="str">
        <f>IFERROR(VLOOKUP(AF170,'P1'!$B:$AP,31,FALSE),"")</f>
        <v/>
      </c>
      <c r="AG172" s="419" t="str">
        <f>IFERROR(VLOOKUP(AG170,'P1'!$B:$AP,31,FALSE),"")</f>
        <v/>
      </c>
      <c r="AH172" s="419" t="str">
        <f>IFERROR(VLOOKUP(AH170,'P1'!$B:$AP,31,FALSE),"")</f>
        <v/>
      </c>
      <c r="AI172" s="419" t="str">
        <f>IFERROR(VLOOKUP(AI170,'P1'!$B:$AP,31,FALSE),"")</f>
        <v/>
      </c>
      <c r="AJ172" s="419" t="str">
        <f>IFERROR(VLOOKUP(AJ170,'P1'!$B:$AP,31,FALSE),"")</f>
        <v/>
      </c>
      <c r="AK172" s="419" t="str">
        <f>IFERROR(VLOOKUP(AK170,'P1'!$B:$AP,31,FALSE),"")</f>
        <v/>
      </c>
      <c r="AL172" s="419" t="str">
        <f>IFERROR(VLOOKUP(AL170,'P1'!$B:$AP,31,FALSE),"")</f>
        <v/>
      </c>
      <c r="AM172" s="419" t="str">
        <f>IFERROR(VLOOKUP(AM170,'P1'!$B:$AP,31,FALSE),"")</f>
        <v/>
      </c>
      <c r="AN172" s="644"/>
      <c r="AO172" s="622"/>
      <c r="AP172" s="649"/>
      <c r="AQ172" s="650"/>
      <c r="AR172" s="622"/>
      <c r="AS172" s="622"/>
      <c r="AT172" s="623"/>
      <c r="AU172" s="420"/>
      <c r="AV172" s="420"/>
      <c r="AX172" s="420"/>
      <c r="AY172" s="420"/>
    </row>
    <row r="173" spans="1:51" s="393" customFormat="1" ht="12" customHeight="1">
      <c r="A173" s="624">
        <v>51</v>
      </c>
      <c r="B173" s="627"/>
      <c r="C173" s="630"/>
      <c r="D173" s="633" t="s">
        <v>463</v>
      </c>
      <c r="E173" s="410"/>
      <c r="F173" s="636"/>
      <c r="G173" s="637"/>
      <c r="H173" s="411" t="s">
        <v>464</v>
      </c>
      <c r="I173" s="412"/>
      <c r="J173" s="412"/>
      <c r="K173" s="412"/>
      <c r="L173" s="412"/>
      <c r="M173" s="412"/>
      <c r="N173" s="412"/>
      <c r="O173" s="412"/>
      <c r="P173" s="412"/>
      <c r="Q173" s="412"/>
      <c r="R173" s="412"/>
      <c r="S173" s="412"/>
      <c r="T173" s="412"/>
      <c r="U173" s="412"/>
      <c r="V173" s="412"/>
      <c r="W173" s="412"/>
      <c r="X173" s="412"/>
      <c r="Y173" s="412"/>
      <c r="Z173" s="412"/>
      <c r="AA173" s="412"/>
      <c r="AB173" s="412"/>
      <c r="AC173" s="412"/>
      <c r="AD173" s="412"/>
      <c r="AE173" s="412"/>
      <c r="AF173" s="412"/>
      <c r="AG173" s="412"/>
      <c r="AH173" s="412"/>
      <c r="AI173" s="412"/>
      <c r="AJ173" s="412"/>
      <c r="AK173" s="412"/>
      <c r="AL173" s="412"/>
      <c r="AM173" s="412"/>
      <c r="AN173" s="642">
        <f t="shared" ref="AN173" si="194">IF(LEFT($AN$1,6)="共同生活援助",SUM(I174:AM174),SUM(I174:AM175))</f>
        <v>0</v>
      </c>
      <c r="AO173" s="620">
        <f>IF($AN$3="４週",AN173/4,AN173/(DAY(EOMONTH($I$21,0))/7))</f>
        <v>0</v>
      </c>
      <c r="AP173" s="645"/>
      <c r="AQ173" s="646"/>
      <c r="AR173" s="620" t="str">
        <f t="shared" ref="AR173" si="195">IF($AN$3="４週",AU174,AV174)</f>
        <v/>
      </c>
      <c r="AS173" s="620"/>
      <c r="AT173" s="623"/>
      <c r="AU173" s="413" t="s">
        <v>465</v>
      </c>
      <c r="AV173" s="413" t="s">
        <v>466</v>
      </c>
      <c r="AX173" s="413" t="s">
        <v>467</v>
      </c>
      <c r="AY173" s="413" t="s">
        <v>468</v>
      </c>
    </row>
    <row r="174" spans="1:51" s="393" customFormat="1" ht="12" customHeight="1">
      <c r="A174" s="625"/>
      <c r="B174" s="628"/>
      <c r="C174" s="631"/>
      <c r="D174" s="634"/>
      <c r="E174" s="414"/>
      <c r="F174" s="638"/>
      <c r="G174" s="639"/>
      <c r="H174" s="415" t="s">
        <v>469</v>
      </c>
      <c r="I174" s="419" t="str">
        <f>IFERROR(VLOOKUP(I173,'P1'!$B:$AP,41,FALSE),"")</f>
        <v/>
      </c>
      <c r="J174" s="419" t="str">
        <f>IFERROR(VLOOKUP(J173,'P1'!$B:$AP,41,FALSE),"")</f>
        <v/>
      </c>
      <c r="K174" s="419" t="str">
        <f>IFERROR(VLOOKUP(K173,'P1'!$B:$AP,41,FALSE),"")</f>
        <v/>
      </c>
      <c r="L174" s="419" t="str">
        <f>IFERROR(VLOOKUP(L173,'P1'!$B:$AP,41,FALSE),"")</f>
        <v/>
      </c>
      <c r="M174" s="419" t="str">
        <f>IFERROR(VLOOKUP(M173,'P1'!$B:$AP,41,FALSE),"")</f>
        <v/>
      </c>
      <c r="N174" s="419" t="str">
        <f>IFERROR(VLOOKUP(N173,'P1'!$B:$AP,41,FALSE),"")</f>
        <v/>
      </c>
      <c r="O174" s="419" t="str">
        <f>IFERROR(VLOOKUP(O173,'P1'!$B:$AP,41,FALSE),"")</f>
        <v/>
      </c>
      <c r="P174" s="419" t="str">
        <f>IFERROR(VLOOKUP(P173,'P1'!$B:$AP,41,FALSE),"")</f>
        <v/>
      </c>
      <c r="Q174" s="419" t="str">
        <f>IFERROR(VLOOKUP(Q173,'P1'!$B:$AP,41,FALSE),"")</f>
        <v/>
      </c>
      <c r="R174" s="419" t="str">
        <f>IFERROR(VLOOKUP(R173,'P1'!$B:$AP,41,FALSE),"")</f>
        <v/>
      </c>
      <c r="S174" s="419" t="str">
        <f>IFERROR(VLOOKUP(S173,'P1'!$B:$AP,41,FALSE),"")</f>
        <v/>
      </c>
      <c r="T174" s="419" t="str">
        <f>IFERROR(VLOOKUP(T173,'P1'!$B:$AP,41,FALSE),"")</f>
        <v/>
      </c>
      <c r="U174" s="419" t="str">
        <f>IFERROR(VLOOKUP(U173,'P1'!$B:$AP,41,FALSE),"")</f>
        <v/>
      </c>
      <c r="V174" s="419" t="str">
        <f>IFERROR(VLOOKUP(V173,'P1'!$B:$AP,41,FALSE),"")</f>
        <v/>
      </c>
      <c r="W174" s="419" t="str">
        <f>IFERROR(VLOOKUP(W173,'P1'!$B:$AP,41,FALSE),"")</f>
        <v/>
      </c>
      <c r="X174" s="419" t="str">
        <f>IFERROR(VLOOKUP(X173,'P1'!$B:$AP,41,FALSE),"")</f>
        <v/>
      </c>
      <c r="Y174" s="419" t="str">
        <f>IFERROR(VLOOKUP(Y173,'P1'!$B:$AP,41,FALSE),"")</f>
        <v/>
      </c>
      <c r="Z174" s="419" t="str">
        <f>IFERROR(VLOOKUP(Z173,'P1'!$B:$AP,41,FALSE),"")</f>
        <v/>
      </c>
      <c r="AA174" s="419" t="str">
        <f>IFERROR(VLOOKUP(AA173,'P1'!$B:$AP,41,FALSE),"")</f>
        <v/>
      </c>
      <c r="AB174" s="419" t="str">
        <f>IFERROR(VLOOKUP(AB173,'P1'!$B:$AP,41,FALSE),"")</f>
        <v/>
      </c>
      <c r="AC174" s="419" t="str">
        <f>IFERROR(VLOOKUP(AC173,'P1'!$B:$AP,41,FALSE),"")</f>
        <v/>
      </c>
      <c r="AD174" s="419" t="str">
        <f>IFERROR(VLOOKUP(AD173,'P1'!$B:$AP,41,FALSE),"")</f>
        <v/>
      </c>
      <c r="AE174" s="419" t="str">
        <f>IFERROR(VLOOKUP(AE173,'P1'!$B:$AP,41,FALSE),"")</f>
        <v/>
      </c>
      <c r="AF174" s="419" t="str">
        <f>IFERROR(VLOOKUP(AF173,'P1'!$B:$AP,41,FALSE),"")</f>
        <v/>
      </c>
      <c r="AG174" s="419" t="str">
        <f>IFERROR(VLOOKUP(AG173,'P1'!$B:$AP,41,FALSE),"")</f>
        <v/>
      </c>
      <c r="AH174" s="419" t="str">
        <f>IFERROR(VLOOKUP(AH173,'P1'!$B:$AP,41,FALSE),"")</f>
        <v/>
      </c>
      <c r="AI174" s="419" t="str">
        <f>IFERROR(VLOOKUP(AI173,'P1'!$B:$AP,41,FALSE),"")</f>
        <v/>
      </c>
      <c r="AJ174" s="419" t="str">
        <f>IFERROR(VLOOKUP(AJ173,'P1'!$B:$AP,41,FALSE),"")</f>
        <v/>
      </c>
      <c r="AK174" s="419" t="str">
        <f>IFERROR(VLOOKUP(AK173,'P1'!$B:$AP,41,FALSE),"")</f>
        <v/>
      </c>
      <c r="AL174" s="419" t="str">
        <f>IFERROR(VLOOKUP(AL173,'P1'!$B:$AP,41,FALSE),"")</f>
        <v/>
      </c>
      <c r="AM174" s="419" t="str">
        <f>IFERROR(VLOOKUP(AM173,'P1'!$B:$AP,41,FALSE),"")</f>
        <v/>
      </c>
      <c r="AN174" s="643"/>
      <c r="AO174" s="621"/>
      <c r="AP174" s="647"/>
      <c r="AQ174" s="648"/>
      <c r="AR174" s="621"/>
      <c r="AS174" s="621"/>
      <c r="AT174" s="623"/>
      <c r="AU174" s="417" t="str">
        <f t="shared" ref="AU174" si="196">IFERROR(IF($D173="□",($AO173/$AK$6),($AO173/$AK$8)),"")</f>
        <v/>
      </c>
      <c r="AV174" s="417" t="str">
        <f t="shared" ref="AV174" si="197">IFERROR(IF($D173="□",($AN173/$AO$6),($AN173/$AO$8)),"")</f>
        <v/>
      </c>
      <c r="AX174" s="417" t="s">
        <v>623</v>
      </c>
      <c r="AY174" s="417" t="s">
        <v>623</v>
      </c>
    </row>
    <row r="175" spans="1:51" s="393" customFormat="1" ht="12" customHeight="1">
      <c r="A175" s="626"/>
      <c r="B175" s="629"/>
      <c r="C175" s="632"/>
      <c r="D175" s="635"/>
      <c r="E175" s="414"/>
      <c r="F175" s="640"/>
      <c r="G175" s="641"/>
      <c r="H175" s="418" t="s">
        <v>470</v>
      </c>
      <c r="I175" s="419" t="str">
        <f>IFERROR(VLOOKUP(I173,'P1'!$B:$AP,31,FALSE),"")</f>
        <v/>
      </c>
      <c r="J175" s="419" t="str">
        <f>IFERROR(VLOOKUP(J173,'P1'!$B:$AP,31,FALSE),"")</f>
        <v/>
      </c>
      <c r="K175" s="419" t="str">
        <f>IFERROR(VLOOKUP(K173,'P1'!$B:$AP,31,FALSE),"")</f>
        <v/>
      </c>
      <c r="L175" s="419" t="str">
        <f>IFERROR(VLOOKUP(L173,'P1'!$B:$AP,31,FALSE),"")</f>
        <v/>
      </c>
      <c r="M175" s="419" t="str">
        <f>IFERROR(VLOOKUP(M173,'P1'!$B:$AP,31,FALSE),"")</f>
        <v/>
      </c>
      <c r="N175" s="419" t="str">
        <f>IFERROR(VLOOKUP(N173,'P1'!$B:$AP,31,FALSE),"")</f>
        <v/>
      </c>
      <c r="O175" s="419" t="str">
        <f>IFERROR(VLOOKUP(O173,'P1'!$B:$AP,31,FALSE),"")</f>
        <v/>
      </c>
      <c r="P175" s="419" t="str">
        <f>IFERROR(VLOOKUP(P173,'P1'!$B:$AP,31,FALSE),"")</f>
        <v/>
      </c>
      <c r="Q175" s="419" t="str">
        <f>IFERROR(VLOOKUP(Q173,'P1'!$B:$AP,31,FALSE),"")</f>
        <v/>
      </c>
      <c r="R175" s="419" t="str">
        <f>IFERROR(VLOOKUP(R173,'P1'!$B:$AP,31,FALSE),"")</f>
        <v/>
      </c>
      <c r="S175" s="419" t="str">
        <f>IFERROR(VLOOKUP(S173,'P1'!$B:$AP,31,FALSE),"")</f>
        <v/>
      </c>
      <c r="T175" s="419" t="str">
        <f>IFERROR(VLOOKUP(T173,'P1'!$B:$AP,31,FALSE),"")</f>
        <v/>
      </c>
      <c r="U175" s="419" t="str">
        <f>IFERROR(VLOOKUP(U173,'P1'!$B:$AP,31,FALSE),"")</f>
        <v/>
      </c>
      <c r="V175" s="419" t="str">
        <f>IFERROR(VLOOKUP(V173,'P1'!$B:$AP,31,FALSE),"")</f>
        <v/>
      </c>
      <c r="W175" s="419" t="str">
        <f>IFERROR(VLOOKUP(W173,'P1'!$B:$AP,31,FALSE),"")</f>
        <v/>
      </c>
      <c r="X175" s="419" t="str">
        <f>IFERROR(VLOOKUP(X173,'P1'!$B:$AP,31,FALSE),"")</f>
        <v/>
      </c>
      <c r="Y175" s="419" t="str">
        <f>IFERROR(VLOOKUP(Y173,'P1'!$B:$AP,31,FALSE),"")</f>
        <v/>
      </c>
      <c r="Z175" s="419" t="str">
        <f>IFERROR(VLOOKUP(Z173,'P1'!$B:$AP,31,FALSE),"")</f>
        <v/>
      </c>
      <c r="AA175" s="419" t="str">
        <f>IFERROR(VLOOKUP(AA173,'P1'!$B:$AP,31,FALSE),"")</f>
        <v/>
      </c>
      <c r="AB175" s="419" t="str">
        <f>IFERROR(VLOOKUP(AB173,'P1'!$B:$AP,31,FALSE),"")</f>
        <v/>
      </c>
      <c r="AC175" s="419" t="str">
        <f>IFERROR(VLOOKUP(AC173,'P1'!$B:$AP,31,FALSE),"")</f>
        <v/>
      </c>
      <c r="AD175" s="419" t="str">
        <f>IFERROR(VLOOKUP(AD173,'P1'!$B:$AP,31,FALSE),"")</f>
        <v/>
      </c>
      <c r="AE175" s="419" t="str">
        <f>IFERROR(VLOOKUP(AE173,'P1'!$B:$AP,31,FALSE),"")</f>
        <v/>
      </c>
      <c r="AF175" s="419" t="str">
        <f>IFERROR(VLOOKUP(AF173,'P1'!$B:$AP,31,FALSE),"")</f>
        <v/>
      </c>
      <c r="AG175" s="419" t="str">
        <f>IFERROR(VLOOKUP(AG173,'P1'!$B:$AP,31,FALSE),"")</f>
        <v/>
      </c>
      <c r="AH175" s="419" t="str">
        <f>IFERROR(VLOOKUP(AH173,'P1'!$B:$AP,31,FALSE),"")</f>
        <v/>
      </c>
      <c r="AI175" s="419" t="str">
        <f>IFERROR(VLOOKUP(AI173,'P1'!$B:$AP,31,FALSE),"")</f>
        <v/>
      </c>
      <c r="AJ175" s="419" t="str">
        <f>IFERROR(VLOOKUP(AJ173,'P1'!$B:$AP,31,FALSE),"")</f>
        <v/>
      </c>
      <c r="AK175" s="419" t="str">
        <f>IFERROR(VLOOKUP(AK173,'P1'!$B:$AP,31,FALSE),"")</f>
        <v/>
      </c>
      <c r="AL175" s="419" t="str">
        <f>IFERROR(VLOOKUP(AL173,'P1'!$B:$AP,31,FALSE),"")</f>
        <v/>
      </c>
      <c r="AM175" s="419" t="str">
        <f>IFERROR(VLOOKUP(AM173,'P1'!$B:$AP,31,FALSE),"")</f>
        <v/>
      </c>
      <c r="AN175" s="644"/>
      <c r="AO175" s="622"/>
      <c r="AP175" s="649"/>
      <c r="AQ175" s="650"/>
      <c r="AR175" s="622"/>
      <c r="AS175" s="622"/>
      <c r="AT175" s="623"/>
      <c r="AU175" s="420"/>
      <c r="AV175" s="420"/>
      <c r="AX175" s="420"/>
      <c r="AY175" s="420"/>
    </row>
    <row r="176" spans="1:51" s="393" customFormat="1" ht="12" customHeight="1">
      <c r="A176" s="624">
        <v>52</v>
      </c>
      <c r="B176" s="627"/>
      <c r="C176" s="630"/>
      <c r="D176" s="633" t="s">
        <v>463</v>
      </c>
      <c r="E176" s="410"/>
      <c r="F176" s="636"/>
      <c r="G176" s="637"/>
      <c r="H176" s="411" t="s">
        <v>464</v>
      </c>
      <c r="I176" s="412"/>
      <c r="J176" s="412"/>
      <c r="K176" s="412"/>
      <c r="L176" s="412"/>
      <c r="M176" s="412"/>
      <c r="N176" s="412"/>
      <c r="O176" s="412"/>
      <c r="P176" s="412"/>
      <c r="Q176" s="412"/>
      <c r="R176" s="412"/>
      <c r="S176" s="412"/>
      <c r="T176" s="412"/>
      <c r="U176" s="412"/>
      <c r="V176" s="412"/>
      <c r="W176" s="412"/>
      <c r="X176" s="412"/>
      <c r="Y176" s="412"/>
      <c r="Z176" s="412"/>
      <c r="AA176" s="412"/>
      <c r="AB176" s="412"/>
      <c r="AC176" s="412"/>
      <c r="AD176" s="412"/>
      <c r="AE176" s="412"/>
      <c r="AF176" s="412"/>
      <c r="AG176" s="412"/>
      <c r="AH176" s="412"/>
      <c r="AI176" s="412"/>
      <c r="AJ176" s="412"/>
      <c r="AK176" s="412"/>
      <c r="AL176" s="412"/>
      <c r="AM176" s="412"/>
      <c r="AN176" s="642">
        <f t="shared" ref="AN176" si="198">IF(LEFT($AN$1,6)="共同生活援助",SUM(I177:AM177),SUM(I177:AM178))</f>
        <v>0</v>
      </c>
      <c r="AO176" s="620">
        <f>IF($AN$3="４週",AN176/4,AN176/(DAY(EOMONTH($I$21,0))/7))</f>
        <v>0</v>
      </c>
      <c r="AP176" s="645"/>
      <c r="AQ176" s="646"/>
      <c r="AR176" s="620" t="str">
        <f t="shared" ref="AR176" si="199">IF($AN$3="４週",AU177,AV177)</f>
        <v/>
      </c>
      <c r="AS176" s="620"/>
      <c r="AT176" s="623"/>
      <c r="AU176" s="413" t="s">
        <v>465</v>
      </c>
      <c r="AV176" s="413" t="s">
        <v>466</v>
      </c>
      <c r="AX176" s="413" t="s">
        <v>467</v>
      </c>
      <c r="AY176" s="413" t="s">
        <v>468</v>
      </c>
    </row>
    <row r="177" spans="1:51" s="393" customFormat="1" ht="12" customHeight="1">
      <c r="A177" s="625"/>
      <c r="B177" s="628"/>
      <c r="C177" s="631"/>
      <c r="D177" s="634"/>
      <c r="E177" s="414"/>
      <c r="F177" s="638"/>
      <c r="G177" s="639"/>
      <c r="H177" s="415" t="s">
        <v>469</v>
      </c>
      <c r="I177" s="419" t="str">
        <f>IFERROR(VLOOKUP(I176,'P1'!$B:$AP,41,FALSE),"")</f>
        <v/>
      </c>
      <c r="J177" s="419" t="str">
        <f>IFERROR(VLOOKUP(J176,'P1'!$B:$AP,41,FALSE),"")</f>
        <v/>
      </c>
      <c r="K177" s="419" t="str">
        <f>IFERROR(VLOOKUP(K176,'P1'!$B:$AP,41,FALSE),"")</f>
        <v/>
      </c>
      <c r="L177" s="419" t="str">
        <f>IFERROR(VLOOKUP(L176,'P1'!$B:$AP,41,FALSE),"")</f>
        <v/>
      </c>
      <c r="M177" s="419" t="str">
        <f>IFERROR(VLOOKUP(M176,'P1'!$B:$AP,41,FALSE),"")</f>
        <v/>
      </c>
      <c r="N177" s="419" t="str">
        <f>IFERROR(VLOOKUP(N176,'P1'!$B:$AP,41,FALSE),"")</f>
        <v/>
      </c>
      <c r="O177" s="419" t="str">
        <f>IFERROR(VLOOKUP(O176,'P1'!$B:$AP,41,FALSE),"")</f>
        <v/>
      </c>
      <c r="P177" s="419" t="str">
        <f>IFERROR(VLOOKUP(P176,'P1'!$B:$AP,41,FALSE),"")</f>
        <v/>
      </c>
      <c r="Q177" s="419" t="str">
        <f>IFERROR(VLOOKUP(Q176,'P1'!$B:$AP,41,FALSE),"")</f>
        <v/>
      </c>
      <c r="R177" s="419" t="str">
        <f>IFERROR(VLOOKUP(R176,'P1'!$B:$AP,41,FALSE),"")</f>
        <v/>
      </c>
      <c r="S177" s="419" t="str">
        <f>IFERROR(VLOOKUP(S176,'P1'!$B:$AP,41,FALSE),"")</f>
        <v/>
      </c>
      <c r="T177" s="419" t="str">
        <f>IFERROR(VLOOKUP(T176,'P1'!$B:$AP,41,FALSE),"")</f>
        <v/>
      </c>
      <c r="U177" s="419" t="str">
        <f>IFERROR(VLOOKUP(U176,'P1'!$B:$AP,41,FALSE),"")</f>
        <v/>
      </c>
      <c r="V177" s="419" t="str">
        <f>IFERROR(VLOOKUP(V176,'P1'!$B:$AP,41,FALSE),"")</f>
        <v/>
      </c>
      <c r="W177" s="419" t="str">
        <f>IFERROR(VLOOKUP(W176,'P1'!$B:$AP,41,FALSE),"")</f>
        <v/>
      </c>
      <c r="X177" s="419" t="str">
        <f>IFERROR(VLOOKUP(X176,'P1'!$B:$AP,41,FALSE),"")</f>
        <v/>
      </c>
      <c r="Y177" s="419" t="str">
        <f>IFERROR(VLOOKUP(Y176,'P1'!$B:$AP,41,FALSE),"")</f>
        <v/>
      </c>
      <c r="Z177" s="419" t="str">
        <f>IFERROR(VLOOKUP(Z176,'P1'!$B:$AP,41,FALSE),"")</f>
        <v/>
      </c>
      <c r="AA177" s="419" t="str">
        <f>IFERROR(VLOOKUP(AA176,'P1'!$B:$AP,41,FALSE),"")</f>
        <v/>
      </c>
      <c r="AB177" s="419" t="str">
        <f>IFERROR(VLOOKUP(AB176,'P1'!$B:$AP,41,FALSE),"")</f>
        <v/>
      </c>
      <c r="AC177" s="419" t="str">
        <f>IFERROR(VLOOKUP(AC176,'P1'!$B:$AP,41,FALSE),"")</f>
        <v/>
      </c>
      <c r="AD177" s="419" t="str">
        <f>IFERROR(VLOOKUP(AD176,'P1'!$B:$AP,41,FALSE),"")</f>
        <v/>
      </c>
      <c r="AE177" s="419" t="str">
        <f>IFERROR(VLOOKUP(AE176,'P1'!$B:$AP,41,FALSE),"")</f>
        <v/>
      </c>
      <c r="AF177" s="419" t="str">
        <f>IFERROR(VLOOKUP(AF176,'P1'!$B:$AP,41,FALSE),"")</f>
        <v/>
      </c>
      <c r="AG177" s="419" t="str">
        <f>IFERROR(VLOOKUP(AG176,'P1'!$B:$AP,41,FALSE),"")</f>
        <v/>
      </c>
      <c r="AH177" s="419" t="str">
        <f>IFERROR(VLOOKUP(AH176,'P1'!$B:$AP,41,FALSE),"")</f>
        <v/>
      </c>
      <c r="AI177" s="419" t="str">
        <f>IFERROR(VLOOKUP(AI176,'P1'!$B:$AP,41,FALSE),"")</f>
        <v/>
      </c>
      <c r="AJ177" s="419" t="str">
        <f>IFERROR(VLOOKUP(AJ176,'P1'!$B:$AP,41,FALSE),"")</f>
        <v/>
      </c>
      <c r="AK177" s="419" t="str">
        <f>IFERROR(VLOOKUP(AK176,'P1'!$B:$AP,41,FALSE),"")</f>
        <v/>
      </c>
      <c r="AL177" s="419" t="str">
        <f>IFERROR(VLOOKUP(AL176,'P1'!$B:$AP,41,FALSE),"")</f>
        <v/>
      </c>
      <c r="AM177" s="419" t="str">
        <f>IFERROR(VLOOKUP(AM176,'P1'!$B:$AP,41,FALSE),"")</f>
        <v/>
      </c>
      <c r="AN177" s="643"/>
      <c r="AO177" s="621"/>
      <c r="AP177" s="647"/>
      <c r="AQ177" s="648"/>
      <c r="AR177" s="621"/>
      <c r="AS177" s="621"/>
      <c r="AT177" s="623"/>
      <c r="AU177" s="417" t="str">
        <f>IFERROR(IF($D176="□",($AO176/$AK$6),($AO176/$AK$8)),"")</f>
        <v/>
      </c>
      <c r="AV177" s="417" t="str">
        <f>IFERROR(IF($D176="□",($AN176/$AO$6),($AN176/$AO$8)),"")</f>
        <v/>
      </c>
      <c r="AX177" s="417" t="s">
        <v>623</v>
      </c>
      <c r="AY177" s="417" t="s">
        <v>623</v>
      </c>
    </row>
    <row r="178" spans="1:51" s="393" customFormat="1" ht="12" customHeight="1">
      <c r="A178" s="626"/>
      <c r="B178" s="629"/>
      <c r="C178" s="632"/>
      <c r="D178" s="635"/>
      <c r="E178" s="414"/>
      <c r="F178" s="640"/>
      <c r="G178" s="641"/>
      <c r="H178" s="418" t="s">
        <v>470</v>
      </c>
      <c r="I178" s="419" t="str">
        <f>IFERROR(VLOOKUP(I176,'P1'!$B:$AP,31,FALSE),"")</f>
        <v/>
      </c>
      <c r="J178" s="419" t="str">
        <f>IFERROR(VLOOKUP(J176,'P1'!$B:$AP,31,FALSE),"")</f>
        <v/>
      </c>
      <c r="K178" s="419" t="str">
        <f>IFERROR(VLOOKUP(K176,'P1'!$B:$AP,31,FALSE),"")</f>
        <v/>
      </c>
      <c r="L178" s="419" t="str">
        <f>IFERROR(VLOOKUP(L176,'P1'!$B:$AP,31,FALSE),"")</f>
        <v/>
      </c>
      <c r="M178" s="419" t="str">
        <f>IFERROR(VLOOKUP(M176,'P1'!$B:$AP,31,FALSE),"")</f>
        <v/>
      </c>
      <c r="N178" s="419" t="str">
        <f>IFERROR(VLOOKUP(N176,'P1'!$B:$AP,31,FALSE),"")</f>
        <v/>
      </c>
      <c r="O178" s="419" t="str">
        <f>IFERROR(VLOOKUP(O176,'P1'!$B:$AP,31,FALSE),"")</f>
        <v/>
      </c>
      <c r="P178" s="419" t="str">
        <f>IFERROR(VLOOKUP(P176,'P1'!$B:$AP,31,FALSE),"")</f>
        <v/>
      </c>
      <c r="Q178" s="419" t="str">
        <f>IFERROR(VLOOKUP(Q176,'P1'!$B:$AP,31,FALSE),"")</f>
        <v/>
      </c>
      <c r="R178" s="419" t="str">
        <f>IFERROR(VLOOKUP(R176,'P1'!$B:$AP,31,FALSE),"")</f>
        <v/>
      </c>
      <c r="S178" s="419" t="str">
        <f>IFERROR(VLOOKUP(S176,'P1'!$B:$AP,31,FALSE),"")</f>
        <v/>
      </c>
      <c r="T178" s="419" t="str">
        <f>IFERROR(VLOOKUP(T176,'P1'!$B:$AP,31,FALSE),"")</f>
        <v/>
      </c>
      <c r="U178" s="419" t="str">
        <f>IFERROR(VLOOKUP(U176,'P1'!$B:$AP,31,FALSE),"")</f>
        <v/>
      </c>
      <c r="V178" s="419" t="str">
        <f>IFERROR(VLOOKUP(V176,'P1'!$B:$AP,31,FALSE),"")</f>
        <v/>
      </c>
      <c r="W178" s="419" t="str">
        <f>IFERROR(VLOOKUP(W176,'P1'!$B:$AP,31,FALSE),"")</f>
        <v/>
      </c>
      <c r="X178" s="419" t="str">
        <f>IFERROR(VLOOKUP(X176,'P1'!$B:$AP,31,FALSE),"")</f>
        <v/>
      </c>
      <c r="Y178" s="419" t="str">
        <f>IFERROR(VLOOKUP(Y176,'P1'!$B:$AP,31,FALSE),"")</f>
        <v/>
      </c>
      <c r="Z178" s="419" t="str">
        <f>IFERROR(VLOOKUP(Z176,'P1'!$B:$AP,31,FALSE),"")</f>
        <v/>
      </c>
      <c r="AA178" s="419" t="str">
        <f>IFERROR(VLOOKUP(AA176,'P1'!$B:$AP,31,FALSE),"")</f>
        <v/>
      </c>
      <c r="AB178" s="419" t="str">
        <f>IFERROR(VLOOKUP(AB176,'P1'!$B:$AP,31,FALSE),"")</f>
        <v/>
      </c>
      <c r="AC178" s="419" t="str">
        <f>IFERROR(VLOOKUP(AC176,'P1'!$B:$AP,31,FALSE),"")</f>
        <v/>
      </c>
      <c r="AD178" s="419" t="str">
        <f>IFERROR(VLOOKUP(AD176,'P1'!$B:$AP,31,FALSE),"")</f>
        <v/>
      </c>
      <c r="AE178" s="419" t="str">
        <f>IFERROR(VLOOKUP(AE176,'P1'!$B:$AP,31,FALSE),"")</f>
        <v/>
      </c>
      <c r="AF178" s="419" t="str">
        <f>IFERROR(VLOOKUP(AF176,'P1'!$B:$AP,31,FALSE),"")</f>
        <v/>
      </c>
      <c r="AG178" s="419" t="str">
        <f>IFERROR(VLOOKUP(AG176,'P1'!$B:$AP,31,FALSE),"")</f>
        <v/>
      </c>
      <c r="AH178" s="419" t="str">
        <f>IFERROR(VLOOKUP(AH176,'P1'!$B:$AP,31,FALSE),"")</f>
        <v/>
      </c>
      <c r="AI178" s="419" t="str">
        <f>IFERROR(VLOOKUP(AI176,'P1'!$B:$AP,31,FALSE),"")</f>
        <v/>
      </c>
      <c r="AJ178" s="419" t="str">
        <f>IFERROR(VLOOKUP(AJ176,'P1'!$B:$AP,31,FALSE),"")</f>
        <v/>
      </c>
      <c r="AK178" s="419" t="str">
        <f>IFERROR(VLOOKUP(AK176,'P1'!$B:$AP,31,FALSE),"")</f>
        <v/>
      </c>
      <c r="AL178" s="419" t="str">
        <f>IFERROR(VLOOKUP(AL176,'P1'!$B:$AP,31,FALSE),"")</f>
        <v/>
      </c>
      <c r="AM178" s="419" t="str">
        <f>IFERROR(VLOOKUP(AM176,'P1'!$B:$AP,31,FALSE),"")</f>
        <v/>
      </c>
      <c r="AN178" s="644"/>
      <c r="AO178" s="622"/>
      <c r="AP178" s="649"/>
      <c r="AQ178" s="650"/>
      <c r="AR178" s="622"/>
      <c r="AS178" s="622"/>
      <c r="AT178" s="623"/>
      <c r="AU178" s="420"/>
      <c r="AV178" s="420"/>
      <c r="AX178" s="420"/>
      <c r="AY178" s="420"/>
    </row>
    <row r="179" spans="1:51" s="393" customFormat="1" ht="12" customHeight="1">
      <c r="A179" s="624">
        <v>53</v>
      </c>
      <c r="B179" s="627"/>
      <c r="C179" s="630"/>
      <c r="D179" s="633" t="s">
        <v>463</v>
      </c>
      <c r="E179" s="410"/>
      <c r="F179" s="636"/>
      <c r="G179" s="637"/>
      <c r="H179" s="411" t="s">
        <v>464</v>
      </c>
      <c r="I179" s="412"/>
      <c r="J179" s="412"/>
      <c r="K179" s="412"/>
      <c r="L179" s="412"/>
      <c r="M179" s="412"/>
      <c r="N179" s="412"/>
      <c r="O179" s="412"/>
      <c r="P179" s="412"/>
      <c r="Q179" s="412"/>
      <c r="R179" s="412"/>
      <c r="S179" s="412"/>
      <c r="T179" s="412"/>
      <c r="U179" s="412"/>
      <c r="V179" s="412"/>
      <c r="W179" s="412"/>
      <c r="X179" s="412"/>
      <c r="Y179" s="412"/>
      <c r="Z179" s="412"/>
      <c r="AA179" s="412"/>
      <c r="AB179" s="412"/>
      <c r="AC179" s="412"/>
      <c r="AD179" s="412"/>
      <c r="AE179" s="412"/>
      <c r="AF179" s="412"/>
      <c r="AG179" s="412"/>
      <c r="AH179" s="412"/>
      <c r="AI179" s="412"/>
      <c r="AJ179" s="412"/>
      <c r="AK179" s="412"/>
      <c r="AL179" s="412"/>
      <c r="AM179" s="412"/>
      <c r="AN179" s="642">
        <f t="shared" ref="AN179" si="200">IF(LEFT($AN$1,6)="共同生活援助",SUM(I180:AM180),SUM(I180:AM181))</f>
        <v>0</v>
      </c>
      <c r="AO179" s="620">
        <f>IF($AN$3="４週",AN179/4,AN179/(DAY(EOMONTH($I$21,0))/7))</f>
        <v>0</v>
      </c>
      <c r="AP179" s="645"/>
      <c r="AQ179" s="646"/>
      <c r="AR179" s="620" t="str">
        <f t="shared" ref="AR179" si="201">IF($AN$3="４週",AU180,AV180)</f>
        <v/>
      </c>
      <c r="AS179" s="620"/>
      <c r="AT179" s="623"/>
      <c r="AU179" s="413" t="s">
        <v>465</v>
      </c>
      <c r="AV179" s="413" t="s">
        <v>466</v>
      </c>
      <c r="AX179" s="413" t="s">
        <v>467</v>
      </c>
      <c r="AY179" s="413" t="s">
        <v>468</v>
      </c>
    </row>
    <row r="180" spans="1:51" s="393" customFormat="1" ht="12" customHeight="1">
      <c r="A180" s="625"/>
      <c r="B180" s="628"/>
      <c r="C180" s="631"/>
      <c r="D180" s="634"/>
      <c r="E180" s="414"/>
      <c r="F180" s="638"/>
      <c r="G180" s="639"/>
      <c r="H180" s="415" t="s">
        <v>469</v>
      </c>
      <c r="I180" s="419" t="str">
        <f>IFERROR(VLOOKUP(I179,'P1'!$B:$AP,41,FALSE),"")</f>
        <v/>
      </c>
      <c r="J180" s="419" t="str">
        <f>IFERROR(VLOOKUP(J179,'P1'!$B:$AP,41,FALSE),"")</f>
        <v/>
      </c>
      <c r="K180" s="419" t="str">
        <f>IFERROR(VLOOKUP(K179,'P1'!$B:$AP,41,FALSE),"")</f>
        <v/>
      </c>
      <c r="L180" s="419" t="str">
        <f>IFERROR(VLOOKUP(L179,'P1'!$B:$AP,41,FALSE),"")</f>
        <v/>
      </c>
      <c r="M180" s="419" t="str">
        <f>IFERROR(VLOOKUP(M179,'P1'!$B:$AP,41,FALSE),"")</f>
        <v/>
      </c>
      <c r="N180" s="419" t="str">
        <f>IFERROR(VLOOKUP(N179,'P1'!$B:$AP,41,FALSE),"")</f>
        <v/>
      </c>
      <c r="O180" s="419" t="str">
        <f>IFERROR(VLOOKUP(O179,'P1'!$B:$AP,41,FALSE),"")</f>
        <v/>
      </c>
      <c r="P180" s="419" t="str">
        <f>IFERROR(VLOOKUP(P179,'P1'!$B:$AP,41,FALSE),"")</f>
        <v/>
      </c>
      <c r="Q180" s="419" t="str">
        <f>IFERROR(VLOOKUP(Q179,'P1'!$B:$AP,41,FALSE),"")</f>
        <v/>
      </c>
      <c r="R180" s="419" t="str">
        <f>IFERROR(VLOOKUP(R179,'P1'!$B:$AP,41,FALSE),"")</f>
        <v/>
      </c>
      <c r="S180" s="419" t="str">
        <f>IFERROR(VLOOKUP(S179,'P1'!$B:$AP,41,FALSE),"")</f>
        <v/>
      </c>
      <c r="T180" s="419" t="str">
        <f>IFERROR(VLOOKUP(T179,'P1'!$B:$AP,41,FALSE),"")</f>
        <v/>
      </c>
      <c r="U180" s="419" t="str">
        <f>IFERROR(VLOOKUP(U179,'P1'!$B:$AP,41,FALSE),"")</f>
        <v/>
      </c>
      <c r="V180" s="419" t="str">
        <f>IFERROR(VLOOKUP(V179,'P1'!$B:$AP,41,FALSE),"")</f>
        <v/>
      </c>
      <c r="W180" s="419" t="str">
        <f>IFERROR(VLOOKUP(W179,'P1'!$B:$AP,41,FALSE),"")</f>
        <v/>
      </c>
      <c r="X180" s="419" t="str">
        <f>IFERROR(VLOOKUP(X179,'P1'!$B:$AP,41,FALSE),"")</f>
        <v/>
      </c>
      <c r="Y180" s="419" t="str">
        <f>IFERROR(VLOOKUP(Y179,'P1'!$B:$AP,41,FALSE),"")</f>
        <v/>
      </c>
      <c r="Z180" s="419" t="str">
        <f>IFERROR(VLOOKUP(Z179,'P1'!$B:$AP,41,FALSE),"")</f>
        <v/>
      </c>
      <c r="AA180" s="419" t="str">
        <f>IFERROR(VLOOKUP(AA179,'P1'!$B:$AP,41,FALSE),"")</f>
        <v/>
      </c>
      <c r="AB180" s="419" t="str">
        <f>IFERROR(VLOOKUP(AB179,'P1'!$B:$AP,41,FALSE),"")</f>
        <v/>
      </c>
      <c r="AC180" s="419" t="str">
        <f>IFERROR(VLOOKUP(AC179,'P1'!$B:$AP,41,FALSE),"")</f>
        <v/>
      </c>
      <c r="AD180" s="419" t="str">
        <f>IFERROR(VLOOKUP(AD179,'P1'!$B:$AP,41,FALSE),"")</f>
        <v/>
      </c>
      <c r="AE180" s="419" t="str">
        <f>IFERROR(VLOOKUP(AE179,'P1'!$B:$AP,41,FALSE),"")</f>
        <v/>
      </c>
      <c r="AF180" s="419" t="str">
        <f>IFERROR(VLOOKUP(AF179,'P1'!$B:$AP,41,FALSE),"")</f>
        <v/>
      </c>
      <c r="AG180" s="419" t="str">
        <f>IFERROR(VLOOKUP(AG179,'P1'!$B:$AP,41,FALSE),"")</f>
        <v/>
      </c>
      <c r="AH180" s="419" t="str">
        <f>IFERROR(VLOOKUP(AH179,'P1'!$B:$AP,41,FALSE),"")</f>
        <v/>
      </c>
      <c r="AI180" s="419" t="str">
        <f>IFERROR(VLOOKUP(AI179,'P1'!$B:$AP,41,FALSE),"")</f>
        <v/>
      </c>
      <c r="AJ180" s="419" t="str">
        <f>IFERROR(VLOOKUP(AJ179,'P1'!$B:$AP,41,FALSE),"")</f>
        <v/>
      </c>
      <c r="AK180" s="419" t="str">
        <f>IFERROR(VLOOKUP(AK179,'P1'!$B:$AP,41,FALSE),"")</f>
        <v/>
      </c>
      <c r="AL180" s="419" t="str">
        <f>IFERROR(VLOOKUP(AL179,'P1'!$B:$AP,41,FALSE),"")</f>
        <v/>
      </c>
      <c r="AM180" s="419" t="str">
        <f>IFERROR(VLOOKUP(AM179,'P1'!$B:$AP,41,FALSE),"")</f>
        <v/>
      </c>
      <c r="AN180" s="643"/>
      <c r="AO180" s="621"/>
      <c r="AP180" s="647"/>
      <c r="AQ180" s="648"/>
      <c r="AR180" s="621"/>
      <c r="AS180" s="621"/>
      <c r="AT180" s="623"/>
      <c r="AU180" s="417" t="str">
        <f t="shared" ref="AU180" si="202">IFERROR(IF($D179="□",($AO179/$AK$6),($AO179/$AK$8)),"")</f>
        <v/>
      </c>
      <c r="AV180" s="417" t="str">
        <f t="shared" ref="AV180" si="203">IFERROR(IF($D179="□",($AN179/$AO$6),($AN179/$AO$8)),"")</f>
        <v/>
      </c>
      <c r="AX180" s="417" t="s">
        <v>623</v>
      </c>
      <c r="AY180" s="417" t="s">
        <v>623</v>
      </c>
    </row>
    <row r="181" spans="1:51" s="393" customFormat="1" ht="12" customHeight="1">
      <c r="A181" s="626"/>
      <c r="B181" s="629"/>
      <c r="C181" s="632"/>
      <c r="D181" s="635"/>
      <c r="E181" s="414"/>
      <c r="F181" s="640"/>
      <c r="G181" s="641"/>
      <c r="H181" s="418" t="s">
        <v>470</v>
      </c>
      <c r="I181" s="419" t="str">
        <f>IFERROR(VLOOKUP(I179,'P1'!$B:$AP,31,FALSE),"")</f>
        <v/>
      </c>
      <c r="J181" s="419" t="str">
        <f>IFERROR(VLOOKUP(J179,'P1'!$B:$AP,31,FALSE),"")</f>
        <v/>
      </c>
      <c r="K181" s="419" t="str">
        <f>IFERROR(VLOOKUP(K179,'P1'!$B:$AP,31,FALSE),"")</f>
        <v/>
      </c>
      <c r="L181" s="419" t="str">
        <f>IFERROR(VLOOKUP(L179,'P1'!$B:$AP,31,FALSE),"")</f>
        <v/>
      </c>
      <c r="M181" s="419" t="str">
        <f>IFERROR(VLOOKUP(M179,'P1'!$B:$AP,31,FALSE),"")</f>
        <v/>
      </c>
      <c r="N181" s="419" t="str">
        <f>IFERROR(VLOOKUP(N179,'P1'!$B:$AP,31,FALSE),"")</f>
        <v/>
      </c>
      <c r="O181" s="419" t="str">
        <f>IFERROR(VLOOKUP(O179,'P1'!$B:$AP,31,FALSE),"")</f>
        <v/>
      </c>
      <c r="P181" s="419" t="str">
        <f>IFERROR(VLOOKUP(P179,'P1'!$B:$AP,31,FALSE),"")</f>
        <v/>
      </c>
      <c r="Q181" s="419" t="str">
        <f>IFERROR(VLOOKUP(Q179,'P1'!$B:$AP,31,FALSE),"")</f>
        <v/>
      </c>
      <c r="R181" s="419" t="str">
        <f>IFERROR(VLOOKUP(R179,'P1'!$B:$AP,31,FALSE),"")</f>
        <v/>
      </c>
      <c r="S181" s="419" t="str">
        <f>IFERROR(VLOOKUP(S179,'P1'!$B:$AP,31,FALSE),"")</f>
        <v/>
      </c>
      <c r="T181" s="419" t="str">
        <f>IFERROR(VLOOKUP(T179,'P1'!$B:$AP,31,FALSE),"")</f>
        <v/>
      </c>
      <c r="U181" s="419" t="str">
        <f>IFERROR(VLOOKUP(U179,'P1'!$B:$AP,31,FALSE),"")</f>
        <v/>
      </c>
      <c r="V181" s="419" t="str">
        <f>IFERROR(VLOOKUP(V179,'P1'!$B:$AP,31,FALSE),"")</f>
        <v/>
      </c>
      <c r="W181" s="419" t="str">
        <f>IFERROR(VLOOKUP(W179,'P1'!$B:$AP,31,FALSE),"")</f>
        <v/>
      </c>
      <c r="X181" s="419" t="str">
        <f>IFERROR(VLOOKUP(X179,'P1'!$B:$AP,31,FALSE),"")</f>
        <v/>
      </c>
      <c r="Y181" s="419" t="str">
        <f>IFERROR(VLOOKUP(Y179,'P1'!$B:$AP,31,FALSE),"")</f>
        <v/>
      </c>
      <c r="Z181" s="419" t="str">
        <f>IFERROR(VLOOKUP(Z179,'P1'!$B:$AP,31,FALSE),"")</f>
        <v/>
      </c>
      <c r="AA181" s="419" t="str">
        <f>IFERROR(VLOOKUP(AA179,'P1'!$B:$AP,31,FALSE),"")</f>
        <v/>
      </c>
      <c r="AB181" s="419" t="str">
        <f>IFERROR(VLOOKUP(AB179,'P1'!$B:$AP,31,FALSE),"")</f>
        <v/>
      </c>
      <c r="AC181" s="419" t="str">
        <f>IFERROR(VLOOKUP(AC179,'P1'!$B:$AP,31,FALSE),"")</f>
        <v/>
      </c>
      <c r="AD181" s="419" t="str">
        <f>IFERROR(VLOOKUP(AD179,'P1'!$B:$AP,31,FALSE),"")</f>
        <v/>
      </c>
      <c r="AE181" s="419" t="str">
        <f>IFERROR(VLOOKUP(AE179,'P1'!$B:$AP,31,FALSE),"")</f>
        <v/>
      </c>
      <c r="AF181" s="419" t="str">
        <f>IFERROR(VLOOKUP(AF179,'P1'!$B:$AP,31,FALSE),"")</f>
        <v/>
      </c>
      <c r="AG181" s="419" t="str">
        <f>IFERROR(VLOOKUP(AG179,'P1'!$B:$AP,31,FALSE),"")</f>
        <v/>
      </c>
      <c r="AH181" s="419" t="str">
        <f>IFERROR(VLOOKUP(AH179,'P1'!$B:$AP,31,FALSE),"")</f>
        <v/>
      </c>
      <c r="AI181" s="419" t="str">
        <f>IFERROR(VLOOKUP(AI179,'P1'!$B:$AP,31,FALSE),"")</f>
        <v/>
      </c>
      <c r="AJ181" s="419" t="str">
        <f>IFERROR(VLOOKUP(AJ179,'P1'!$B:$AP,31,FALSE),"")</f>
        <v/>
      </c>
      <c r="AK181" s="419" t="str">
        <f>IFERROR(VLOOKUP(AK179,'P1'!$B:$AP,31,FALSE),"")</f>
        <v/>
      </c>
      <c r="AL181" s="419" t="str">
        <f>IFERROR(VLOOKUP(AL179,'P1'!$B:$AP,31,FALSE),"")</f>
        <v/>
      </c>
      <c r="AM181" s="419" t="str">
        <f>IFERROR(VLOOKUP(AM179,'P1'!$B:$AP,31,FALSE),"")</f>
        <v/>
      </c>
      <c r="AN181" s="644"/>
      <c r="AO181" s="622"/>
      <c r="AP181" s="649"/>
      <c r="AQ181" s="650"/>
      <c r="AR181" s="622"/>
      <c r="AS181" s="622"/>
      <c r="AT181" s="623"/>
      <c r="AU181" s="420"/>
      <c r="AV181" s="420"/>
      <c r="AX181" s="420"/>
      <c r="AY181" s="420"/>
    </row>
    <row r="182" spans="1:51" s="393" customFormat="1" ht="12" customHeight="1">
      <c r="A182" s="624">
        <v>54</v>
      </c>
      <c r="B182" s="627"/>
      <c r="C182" s="630"/>
      <c r="D182" s="633" t="s">
        <v>463</v>
      </c>
      <c r="E182" s="410"/>
      <c r="F182" s="636"/>
      <c r="G182" s="637"/>
      <c r="H182" s="411" t="s">
        <v>464</v>
      </c>
      <c r="I182" s="412"/>
      <c r="J182" s="412"/>
      <c r="K182" s="412"/>
      <c r="L182" s="412"/>
      <c r="M182" s="412"/>
      <c r="N182" s="412"/>
      <c r="O182" s="412"/>
      <c r="P182" s="412"/>
      <c r="Q182" s="412"/>
      <c r="R182" s="412"/>
      <c r="S182" s="412"/>
      <c r="T182" s="412"/>
      <c r="U182" s="412"/>
      <c r="V182" s="412"/>
      <c r="W182" s="412"/>
      <c r="X182" s="412"/>
      <c r="Y182" s="412"/>
      <c r="Z182" s="412"/>
      <c r="AA182" s="412"/>
      <c r="AB182" s="412"/>
      <c r="AC182" s="412"/>
      <c r="AD182" s="412"/>
      <c r="AE182" s="412"/>
      <c r="AF182" s="412"/>
      <c r="AG182" s="412"/>
      <c r="AH182" s="412"/>
      <c r="AI182" s="412"/>
      <c r="AJ182" s="412"/>
      <c r="AK182" s="412"/>
      <c r="AL182" s="412"/>
      <c r="AM182" s="412"/>
      <c r="AN182" s="642">
        <f t="shared" ref="AN182" si="204">IF(LEFT($AN$1,6)="共同生活援助",SUM(I183:AM183),SUM(I183:AM184))</f>
        <v>0</v>
      </c>
      <c r="AO182" s="620">
        <f>IF($AN$3="４週",AN182/4,AN182/(DAY(EOMONTH($I$21,0))/7))</f>
        <v>0</v>
      </c>
      <c r="AP182" s="645"/>
      <c r="AQ182" s="646"/>
      <c r="AR182" s="620" t="str">
        <f t="shared" ref="AR182" si="205">IF($AN$3="４週",AU183,AV183)</f>
        <v/>
      </c>
      <c r="AS182" s="620"/>
      <c r="AT182" s="623"/>
      <c r="AU182" s="413" t="s">
        <v>465</v>
      </c>
      <c r="AV182" s="413" t="s">
        <v>466</v>
      </c>
      <c r="AX182" s="413" t="s">
        <v>467</v>
      </c>
      <c r="AY182" s="413" t="s">
        <v>468</v>
      </c>
    </row>
    <row r="183" spans="1:51" s="393" customFormat="1" ht="12" customHeight="1">
      <c r="A183" s="625"/>
      <c r="B183" s="628"/>
      <c r="C183" s="631"/>
      <c r="D183" s="634"/>
      <c r="E183" s="414"/>
      <c r="F183" s="638"/>
      <c r="G183" s="639"/>
      <c r="H183" s="415" t="s">
        <v>469</v>
      </c>
      <c r="I183" s="419" t="str">
        <f>IFERROR(VLOOKUP(I182,'P1'!$B:$AP,41,FALSE),"")</f>
        <v/>
      </c>
      <c r="J183" s="419" t="str">
        <f>IFERROR(VLOOKUP(J182,'P1'!$B:$AP,41,FALSE),"")</f>
        <v/>
      </c>
      <c r="K183" s="419" t="str">
        <f>IFERROR(VLOOKUP(K182,'P1'!$B:$AP,41,FALSE),"")</f>
        <v/>
      </c>
      <c r="L183" s="419" t="str">
        <f>IFERROR(VLOOKUP(L182,'P1'!$B:$AP,41,FALSE),"")</f>
        <v/>
      </c>
      <c r="M183" s="419" t="str">
        <f>IFERROR(VLOOKUP(M182,'P1'!$B:$AP,41,FALSE),"")</f>
        <v/>
      </c>
      <c r="N183" s="419" t="str">
        <f>IFERROR(VLOOKUP(N182,'P1'!$B:$AP,41,FALSE),"")</f>
        <v/>
      </c>
      <c r="O183" s="419" t="str">
        <f>IFERROR(VLOOKUP(O182,'P1'!$B:$AP,41,FALSE),"")</f>
        <v/>
      </c>
      <c r="P183" s="419" t="str">
        <f>IFERROR(VLOOKUP(P182,'P1'!$B:$AP,41,FALSE),"")</f>
        <v/>
      </c>
      <c r="Q183" s="419" t="str">
        <f>IFERROR(VLOOKUP(Q182,'P1'!$B:$AP,41,FALSE),"")</f>
        <v/>
      </c>
      <c r="R183" s="419" t="str">
        <f>IFERROR(VLOOKUP(R182,'P1'!$B:$AP,41,FALSE),"")</f>
        <v/>
      </c>
      <c r="S183" s="419" t="str">
        <f>IFERROR(VLOOKUP(S182,'P1'!$B:$AP,41,FALSE),"")</f>
        <v/>
      </c>
      <c r="T183" s="419" t="str">
        <f>IFERROR(VLOOKUP(T182,'P1'!$B:$AP,41,FALSE),"")</f>
        <v/>
      </c>
      <c r="U183" s="419" t="str">
        <f>IFERROR(VLOOKUP(U182,'P1'!$B:$AP,41,FALSE),"")</f>
        <v/>
      </c>
      <c r="V183" s="419" t="str">
        <f>IFERROR(VLOOKUP(V182,'P1'!$B:$AP,41,FALSE),"")</f>
        <v/>
      </c>
      <c r="W183" s="419" t="str">
        <f>IFERROR(VLOOKUP(W182,'P1'!$B:$AP,41,FALSE),"")</f>
        <v/>
      </c>
      <c r="X183" s="419" t="str">
        <f>IFERROR(VLOOKUP(X182,'P1'!$B:$AP,41,FALSE),"")</f>
        <v/>
      </c>
      <c r="Y183" s="419" t="str">
        <f>IFERROR(VLOOKUP(Y182,'P1'!$B:$AP,41,FALSE),"")</f>
        <v/>
      </c>
      <c r="Z183" s="419" t="str">
        <f>IFERROR(VLOOKUP(Z182,'P1'!$B:$AP,41,FALSE),"")</f>
        <v/>
      </c>
      <c r="AA183" s="419" t="str">
        <f>IFERROR(VLOOKUP(AA182,'P1'!$B:$AP,41,FALSE),"")</f>
        <v/>
      </c>
      <c r="AB183" s="419" t="str">
        <f>IFERROR(VLOOKUP(AB182,'P1'!$B:$AP,41,FALSE),"")</f>
        <v/>
      </c>
      <c r="AC183" s="419" t="str">
        <f>IFERROR(VLOOKUP(AC182,'P1'!$B:$AP,41,FALSE),"")</f>
        <v/>
      </c>
      <c r="AD183" s="419" t="str">
        <f>IFERROR(VLOOKUP(AD182,'P1'!$B:$AP,41,FALSE),"")</f>
        <v/>
      </c>
      <c r="AE183" s="419" t="str">
        <f>IFERROR(VLOOKUP(AE182,'P1'!$B:$AP,41,FALSE),"")</f>
        <v/>
      </c>
      <c r="AF183" s="419" t="str">
        <f>IFERROR(VLOOKUP(AF182,'P1'!$B:$AP,41,FALSE),"")</f>
        <v/>
      </c>
      <c r="AG183" s="419" t="str">
        <f>IFERROR(VLOOKUP(AG182,'P1'!$B:$AP,41,FALSE),"")</f>
        <v/>
      </c>
      <c r="AH183" s="419" t="str">
        <f>IFERROR(VLOOKUP(AH182,'P1'!$B:$AP,41,FALSE),"")</f>
        <v/>
      </c>
      <c r="AI183" s="419" t="str">
        <f>IFERROR(VLOOKUP(AI182,'P1'!$B:$AP,41,FALSE),"")</f>
        <v/>
      </c>
      <c r="AJ183" s="419" t="str">
        <f>IFERROR(VLOOKUP(AJ182,'P1'!$B:$AP,41,FALSE),"")</f>
        <v/>
      </c>
      <c r="AK183" s="419" t="str">
        <f>IFERROR(VLOOKUP(AK182,'P1'!$B:$AP,41,FALSE),"")</f>
        <v/>
      </c>
      <c r="AL183" s="419" t="str">
        <f>IFERROR(VLOOKUP(AL182,'P1'!$B:$AP,41,FALSE),"")</f>
        <v/>
      </c>
      <c r="AM183" s="419" t="str">
        <f>IFERROR(VLOOKUP(AM182,'P1'!$B:$AP,41,FALSE),"")</f>
        <v/>
      </c>
      <c r="AN183" s="643"/>
      <c r="AO183" s="621"/>
      <c r="AP183" s="647"/>
      <c r="AQ183" s="648"/>
      <c r="AR183" s="621"/>
      <c r="AS183" s="621"/>
      <c r="AT183" s="623"/>
      <c r="AU183" s="417" t="str">
        <f t="shared" ref="AU183" si="206">IFERROR(IF($D182="□",($AO182/$AK$6),($AO182/$AK$8)),"")</f>
        <v/>
      </c>
      <c r="AV183" s="417" t="str">
        <f t="shared" ref="AV183" si="207">IFERROR(IF($D182="□",($AN182/$AO$6),($AN182/$AO$8)),"")</f>
        <v/>
      </c>
      <c r="AX183" s="417" t="s">
        <v>623</v>
      </c>
      <c r="AY183" s="417" t="s">
        <v>623</v>
      </c>
    </row>
    <row r="184" spans="1:51" s="393" customFormat="1" ht="12" customHeight="1">
      <c r="A184" s="626"/>
      <c r="B184" s="629"/>
      <c r="C184" s="632"/>
      <c r="D184" s="635"/>
      <c r="E184" s="414"/>
      <c r="F184" s="640"/>
      <c r="G184" s="641"/>
      <c r="H184" s="418" t="s">
        <v>470</v>
      </c>
      <c r="I184" s="419" t="str">
        <f>IFERROR(VLOOKUP(I182,'P1'!$B:$AP,31,FALSE),"")</f>
        <v/>
      </c>
      <c r="J184" s="419" t="str">
        <f>IFERROR(VLOOKUP(J182,'P1'!$B:$AP,31,FALSE),"")</f>
        <v/>
      </c>
      <c r="K184" s="419" t="str">
        <f>IFERROR(VLOOKUP(K182,'P1'!$B:$AP,31,FALSE),"")</f>
        <v/>
      </c>
      <c r="L184" s="419" t="str">
        <f>IFERROR(VLOOKUP(L182,'P1'!$B:$AP,31,FALSE),"")</f>
        <v/>
      </c>
      <c r="M184" s="419" t="str">
        <f>IFERROR(VLOOKUP(M182,'P1'!$B:$AP,31,FALSE),"")</f>
        <v/>
      </c>
      <c r="N184" s="419" t="str">
        <f>IFERROR(VLOOKUP(N182,'P1'!$B:$AP,31,FALSE),"")</f>
        <v/>
      </c>
      <c r="O184" s="419" t="str">
        <f>IFERROR(VLOOKUP(O182,'P1'!$B:$AP,31,FALSE),"")</f>
        <v/>
      </c>
      <c r="P184" s="419" t="str">
        <f>IFERROR(VLOOKUP(P182,'P1'!$B:$AP,31,FALSE),"")</f>
        <v/>
      </c>
      <c r="Q184" s="419" t="str">
        <f>IFERROR(VLOOKUP(Q182,'P1'!$B:$AP,31,FALSE),"")</f>
        <v/>
      </c>
      <c r="R184" s="419" t="str">
        <f>IFERROR(VLOOKUP(R182,'P1'!$B:$AP,31,FALSE),"")</f>
        <v/>
      </c>
      <c r="S184" s="419" t="str">
        <f>IFERROR(VLOOKUP(S182,'P1'!$B:$AP,31,FALSE),"")</f>
        <v/>
      </c>
      <c r="T184" s="419" t="str">
        <f>IFERROR(VLOOKUP(T182,'P1'!$B:$AP,31,FALSE),"")</f>
        <v/>
      </c>
      <c r="U184" s="419" t="str">
        <f>IFERROR(VLOOKUP(U182,'P1'!$B:$AP,31,FALSE),"")</f>
        <v/>
      </c>
      <c r="V184" s="419" t="str">
        <f>IFERROR(VLOOKUP(V182,'P1'!$B:$AP,31,FALSE),"")</f>
        <v/>
      </c>
      <c r="W184" s="419" t="str">
        <f>IFERROR(VLOOKUP(W182,'P1'!$B:$AP,31,FALSE),"")</f>
        <v/>
      </c>
      <c r="X184" s="419" t="str">
        <f>IFERROR(VLOOKUP(X182,'P1'!$B:$AP,31,FALSE),"")</f>
        <v/>
      </c>
      <c r="Y184" s="419" t="str">
        <f>IFERROR(VLOOKUP(Y182,'P1'!$B:$AP,31,FALSE),"")</f>
        <v/>
      </c>
      <c r="Z184" s="419" t="str">
        <f>IFERROR(VLOOKUP(Z182,'P1'!$B:$AP,31,FALSE),"")</f>
        <v/>
      </c>
      <c r="AA184" s="419" t="str">
        <f>IFERROR(VLOOKUP(AA182,'P1'!$B:$AP,31,FALSE),"")</f>
        <v/>
      </c>
      <c r="AB184" s="419" t="str">
        <f>IFERROR(VLOOKUP(AB182,'P1'!$B:$AP,31,FALSE),"")</f>
        <v/>
      </c>
      <c r="AC184" s="419" t="str">
        <f>IFERROR(VLOOKUP(AC182,'P1'!$B:$AP,31,FALSE),"")</f>
        <v/>
      </c>
      <c r="AD184" s="419" t="str">
        <f>IFERROR(VLOOKUP(AD182,'P1'!$B:$AP,31,FALSE),"")</f>
        <v/>
      </c>
      <c r="AE184" s="419" t="str">
        <f>IFERROR(VLOOKUP(AE182,'P1'!$B:$AP,31,FALSE),"")</f>
        <v/>
      </c>
      <c r="AF184" s="419" t="str">
        <f>IFERROR(VLOOKUP(AF182,'P1'!$B:$AP,31,FALSE),"")</f>
        <v/>
      </c>
      <c r="AG184" s="419" t="str">
        <f>IFERROR(VLOOKUP(AG182,'P1'!$B:$AP,31,FALSE),"")</f>
        <v/>
      </c>
      <c r="AH184" s="419" t="str">
        <f>IFERROR(VLOOKUP(AH182,'P1'!$B:$AP,31,FALSE),"")</f>
        <v/>
      </c>
      <c r="AI184" s="419" t="str">
        <f>IFERROR(VLOOKUP(AI182,'P1'!$B:$AP,31,FALSE),"")</f>
        <v/>
      </c>
      <c r="AJ184" s="419" t="str">
        <f>IFERROR(VLOOKUP(AJ182,'P1'!$B:$AP,31,FALSE),"")</f>
        <v/>
      </c>
      <c r="AK184" s="419" t="str">
        <f>IFERROR(VLOOKUP(AK182,'P1'!$B:$AP,31,FALSE),"")</f>
        <v/>
      </c>
      <c r="AL184" s="419" t="str">
        <f>IFERROR(VLOOKUP(AL182,'P1'!$B:$AP,31,FALSE),"")</f>
        <v/>
      </c>
      <c r="AM184" s="419" t="str">
        <f>IFERROR(VLOOKUP(AM182,'P1'!$B:$AP,31,FALSE),"")</f>
        <v/>
      </c>
      <c r="AN184" s="644"/>
      <c r="AO184" s="622"/>
      <c r="AP184" s="649"/>
      <c r="AQ184" s="650"/>
      <c r="AR184" s="622"/>
      <c r="AS184" s="622"/>
      <c r="AT184" s="623"/>
      <c r="AU184" s="420"/>
      <c r="AV184" s="420"/>
      <c r="AX184" s="420"/>
      <c r="AY184" s="420"/>
    </row>
    <row r="185" spans="1:51" s="393" customFormat="1" ht="12" customHeight="1">
      <c r="A185" s="624">
        <v>55</v>
      </c>
      <c r="B185" s="627"/>
      <c r="C185" s="630"/>
      <c r="D185" s="633" t="s">
        <v>463</v>
      </c>
      <c r="E185" s="410"/>
      <c r="F185" s="636"/>
      <c r="G185" s="637"/>
      <c r="H185" s="411" t="s">
        <v>464</v>
      </c>
      <c r="I185" s="412"/>
      <c r="J185" s="412"/>
      <c r="K185" s="412"/>
      <c r="L185" s="412"/>
      <c r="M185" s="412"/>
      <c r="N185" s="412"/>
      <c r="O185" s="412"/>
      <c r="P185" s="412"/>
      <c r="Q185" s="412"/>
      <c r="R185" s="412"/>
      <c r="S185" s="412"/>
      <c r="T185" s="412"/>
      <c r="U185" s="412"/>
      <c r="V185" s="412"/>
      <c r="W185" s="412"/>
      <c r="X185" s="412"/>
      <c r="Y185" s="412"/>
      <c r="Z185" s="412"/>
      <c r="AA185" s="412"/>
      <c r="AB185" s="412"/>
      <c r="AC185" s="412"/>
      <c r="AD185" s="412"/>
      <c r="AE185" s="412"/>
      <c r="AF185" s="412"/>
      <c r="AG185" s="412"/>
      <c r="AH185" s="412"/>
      <c r="AI185" s="412"/>
      <c r="AJ185" s="412"/>
      <c r="AK185" s="412"/>
      <c r="AL185" s="412"/>
      <c r="AM185" s="412"/>
      <c r="AN185" s="642">
        <f t="shared" ref="AN185" si="208">IF(LEFT($AN$1,6)="共同生活援助",SUM(I186:AM186),SUM(I186:AM187))</f>
        <v>0</v>
      </c>
      <c r="AO185" s="620">
        <f>IF($AN$3="４週",AN185/4,AN185/(DAY(EOMONTH($I$21,0))/7))</f>
        <v>0</v>
      </c>
      <c r="AP185" s="645"/>
      <c r="AQ185" s="646"/>
      <c r="AR185" s="620" t="str">
        <f t="shared" ref="AR185" si="209">IF($AN$3="４週",AU186,AV186)</f>
        <v/>
      </c>
      <c r="AS185" s="620"/>
      <c r="AT185" s="623"/>
      <c r="AU185" s="413" t="s">
        <v>465</v>
      </c>
      <c r="AV185" s="413" t="s">
        <v>466</v>
      </c>
      <c r="AX185" s="413" t="s">
        <v>467</v>
      </c>
      <c r="AY185" s="413" t="s">
        <v>468</v>
      </c>
    </row>
    <row r="186" spans="1:51" s="393" customFormat="1" ht="12" customHeight="1">
      <c r="A186" s="625"/>
      <c r="B186" s="628"/>
      <c r="C186" s="631"/>
      <c r="D186" s="634"/>
      <c r="E186" s="414"/>
      <c r="F186" s="638"/>
      <c r="G186" s="639"/>
      <c r="H186" s="415" t="s">
        <v>469</v>
      </c>
      <c r="I186" s="419" t="str">
        <f>IFERROR(VLOOKUP(I185,'P1'!$B:$AP,41,FALSE),"")</f>
        <v/>
      </c>
      <c r="J186" s="421" t="str">
        <f>IFERROR(VLOOKUP(J185,'P1'!$B:$AP,41,FALSE),"")</f>
        <v/>
      </c>
      <c r="K186" s="419" t="str">
        <f>IFERROR(VLOOKUP(K185,'P1'!$B:$AP,41,FALSE),"")</f>
        <v/>
      </c>
      <c r="L186" s="419" t="str">
        <f>IFERROR(VLOOKUP(L185,'P1'!$B:$AP,41,FALSE),"")</f>
        <v/>
      </c>
      <c r="M186" s="419" t="str">
        <f>IFERROR(VLOOKUP(M185,'P1'!$B:$AP,41,FALSE),"")</f>
        <v/>
      </c>
      <c r="N186" s="419" t="str">
        <f>IFERROR(VLOOKUP(N185,'P1'!$B:$AP,41,FALSE),"")</f>
        <v/>
      </c>
      <c r="O186" s="419" t="str">
        <f>IFERROR(VLOOKUP(O185,'P1'!$B:$AP,41,FALSE),"")</f>
        <v/>
      </c>
      <c r="P186" s="419" t="str">
        <f>IFERROR(VLOOKUP(P185,'P1'!$B:$AP,41,FALSE),"")</f>
        <v/>
      </c>
      <c r="Q186" s="419" t="str">
        <f>IFERROR(VLOOKUP(Q185,'P1'!$B:$AP,41,FALSE),"")</f>
        <v/>
      </c>
      <c r="R186" s="419" t="str">
        <f>IFERROR(VLOOKUP(R185,'P1'!$B:$AP,41,FALSE),"")</f>
        <v/>
      </c>
      <c r="S186" s="419" t="str">
        <f>IFERROR(VLOOKUP(S185,'P1'!$B:$AP,41,FALSE),"")</f>
        <v/>
      </c>
      <c r="T186" s="419" t="str">
        <f>IFERROR(VLOOKUP(T185,'P1'!$B:$AP,41,FALSE),"")</f>
        <v/>
      </c>
      <c r="U186" s="419" t="str">
        <f>IFERROR(VLOOKUP(U185,'P1'!$B:$AP,41,FALSE),"")</f>
        <v/>
      </c>
      <c r="V186" s="419" t="str">
        <f>IFERROR(VLOOKUP(V185,'P1'!$B:$AP,41,FALSE),"")</f>
        <v/>
      </c>
      <c r="W186" s="419" t="str">
        <f>IFERROR(VLOOKUP(W185,'P1'!$B:$AP,41,FALSE),"")</f>
        <v/>
      </c>
      <c r="X186" s="419" t="str">
        <f>IFERROR(VLOOKUP(X185,'P1'!$B:$AP,41,FALSE),"")</f>
        <v/>
      </c>
      <c r="Y186" s="419" t="str">
        <f>IFERROR(VLOOKUP(Y185,'P1'!$B:$AP,41,FALSE),"")</f>
        <v/>
      </c>
      <c r="Z186" s="419" t="str">
        <f>IFERROR(VLOOKUP(Z185,'P1'!$B:$AP,41,FALSE),"")</f>
        <v/>
      </c>
      <c r="AA186" s="419" t="str">
        <f>IFERROR(VLOOKUP(AA185,'P1'!$B:$AP,41,FALSE),"")</f>
        <v/>
      </c>
      <c r="AB186" s="419" t="str">
        <f>IFERROR(VLOOKUP(AB185,'P1'!$B:$AP,41,FALSE),"")</f>
        <v/>
      </c>
      <c r="AC186" s="419" t="str">
        <f>IFERROR(VLOOKUP(AC185,'P1'!$B:$AP,41,FALSE),"")</f>
        <v/>
      </c>
      <c r="AD186" s="419" t="str">
        <f>IFERROR(VLOOKUP(AD185,'P1'!$B:$AP,41,FALSE),"")</f>
        <v/>
      </c>
      <c r="AE186" s="419" t="str">
        <f>IFERROR(VLOOKUP(AE185,'P1'!$B:$AP,41,FALSE),"")</f>
        <v/>
      </c>
      <c r="AF186" s="419" t="str">
        <f>IFERROR(VLOOKUP(AF185,'P1'!$B:$AP,41,FALSE),"")</f>
        <v/>
      </c>
      <c r="AG186" s="419" t="str">
        <f>IFERROR(VLOOKUP(AG185,'P1'!$B:$AP,41,FALSE),"")</f>
        <v/>
      </c>
      <c r="AH186" s="419" t="str">
        <f>IFERROR(VLOOKUP(AH185,'P1'!$B:$AP,41,FALSE),"")</f>
        <v/>
      </c>
      <c r="AI186" s="419" t="str">
        <f>IFERROR(VLOOKUP(AI185,'P1'!$B:$AP,41,FALSE),"")</f>
        <v/>
      </c>
      <c r="AJ186" s="419" t="str">
        <f>IFERROR(VLOOKUP(AJ185,'P1'!$B:$AP,41,FALSE),"")</f>
        <v/>
      </c>
      <c r="AK186" s="419" t="str">
        <f>IFERROR(VLOOKUP(AK185,'P1'!$B:$AP,41,FALSE),"")</f>
        <v/>
      </c>
      <c r="AL186" s="419" t="str">
        <f>IFERROR(VLOOKUP(AL185,'P1'!$B:$AP,41,FALSE),"")</f>
        <v/>
      </c>
      <c r="AM186" s="419" t="str">
        <f>IFERROR(VLOOKUP(AM185,'P1'!$B:$AP,41,FALSE),"")</f>
        <v/>
      </c>
      <c r="AN186" s="643"/>
      <c r="AO186" s="621"/>
      <c r="AP186" s="647"/>
      <c r="AQ186" s="648"/>
      <c r="AR186" s="621"/>
      <c r="AS186" s="621"/>
      <c r="AT186" s="623"/>
      <c r="AU186" s="417" t="str">
        <f t="shared" ref="AU186" si="210">IFERROR(IF($D185="□",($AO185/$AK$6),($AO185/$AK$8)),"")</f>
        <v/>
      </c>
      <c r="AV186" s="417" t="str">
        <f t="shared" ref="AV186" si="211">IFERROR(IF($D185="□",($AN185/$AO$6),($AN185/$AO$8)),"")</f>
        <v/>
      </c>
      <c r="AX186" s="417" t="s">
        <v>623</v>
      </c>
      <c r="AY186" s="417" t="s">
        <v>623</v>
      </c>
    </row>
    <row r="187" spans="1:51" s="393" customFormat="1" ht="12" customHeight="1">
      <c r="A187" s="626"/>
      <c r="B187" s="629"/>
      <c r="C187" s="632"/>
      <c r="D187" s="635"/>
      <c r="E187" s="414"/>
      <c r="F187" s="640"/>
      <c r="G187" s="641"/>
      <c r="H187" s="418" t="s">
        <v>470</v>
      </c>
      <c r="I187" s="419" t="str">
        <f>IFERROR(VLOOKUP(I185,'P1'!$B:$AP,31,FALSE),"")</f>
        <v/>
      </c>
      <c r="J187" s="419" t="str">
        <f>IFERROR(VLOOKUP(J185,'P1'!$B:$AP,31,FALSE),"")</f>
        <v/>
      </c>
      <c r="K187" s="419" t="str">
        <f>IFERROR(VLOOKUP(K185,'P1'!$B:$AP,31,FALSE),"")</f>
        <v/>
      </c>
      <c r="L187" s="419" t="str">
        <f>IFERROR(VLOOKUP(L185,'P1'!$B:$AP,31,FALSE),"")</f>
        <v/>
      </c>
      <c r="M187" s="419" t="str">
        <f>IFERROR(VLOOKUP(M185,'P1'!$B:$AP,31,FALSE),"")</f>
        <v/>
      </c>
      <c r="N187" s="419" t="str">
        <f>IFERROR(VLOOKUP(N185,'P1'!$B:$AP,31,FALSE),"")</f>
        <v/>
      </c>
      <c r="O187" s="419" t="str">
        <f>IFERROR(VLOOKUP(O185,'P1'!$B:$AP,31,FALSE),"")</f>
        <v/>
      </c>
      <c r="P187" s="419" t="str">
        <f>IFERROR(VLOOKUP(P185,'P1'!$B:$AP,31,FALSE),"")</f>
        <v/>
      </c>
      <c r="Q187" s="419" t="str">
        <f>IFERROR(VLOOKUP(Q185,'P1'!$B:$AP,31,FALSE),"")</f>
        <v/>
      </c>
      <c r="R187" s="419" t="str">
        <f>IFERROR(VLOOKUP(R185,'P1'!$B:$AP,31,FALSE),"")</f>
        <v/>
      </c>
      <c r="S187" s="419" t="str">
        <f>IFERROR(VLOOKUP(S185,'P1'!$B:$AP,31,FALSE),"")</f>
        <v/>
      </c>
      <c r="T187" s="419" t="str">
        <f>IFERROR(VLOOKUP(T185,'P1'!$B:$AP,31,FALSE),"")</f>
        <v/>
      </c>
      <c r="U187" s="419" t="str">
        <f>IFERROR(VLOOKUP(U185,'P1'!$B:$AP,31,FALSE),"")</f>
        <v/>
      </c>
      <c r="V187" s="419" t="str">
        <f>IFERROR(VLOOKUP(V185,'P1'!$B:$AP,31,FALSE),"")</f>
        <v/>
      </c>
      <c r="W187" s="419" t="str">
        <f>IFERROR(VLOOKUP(W185,'P1'!$B:$AP,31,FALSE),"")</f>
        <v/>
      </c>
      <c r="X187" s="419" t="str">
        <f>IFERROR(VLOOKUP(X185,'P1'!$B:$AP,31,FALSE),"")</f>
        <v/>
      </c>
      <c r="Y187" s="419" t="str">
        <f>IFERROR(VLOOKUP(Y185,'P1'!$B:$AP,31,FALSE),"")</f>
        <v/>
      </c>
      <c r="Z187" s="419" t="str">
        <f>IFERROR(VLOOKUP(Z185,'P1'!$B:$AP,31,FALSE),"")</f>
        <v/>
      </c>
      <c r="AA187" s="419" t="str">
        <f>IFERROR(VLOOKUP(AA185,'P1'!$B:$AP,31,FALSE),"")</f>
        <v/>
      </c>
      <c r="AB187" s="419" t="str">
        <f>IFERROR(VLOOKUP(AB185,'P1'!$B:$AP,31,FALSE),"")</f>
        <v/>
      </c>
      <c r="AC187" s="419" t="str">
        <f>IFERROR(VLOOKUP(AC185,'P1'!$B:$AP,31,FALSE),"")</f>
        <v/>
      </c>
      <c r="AD187" s="419" t="str">
        <f>IFERROR(VLOOKUP(AD185,'P1'!$B:$AP,31,FALSE),"")</f>
        <v/>
      </c>
      <c r="AE187" s="419" t="str">
        <f>IFERROR(VLOOKUP(AE185,'P1'!$B:$AP,31,FALSE),"")</f>
        <v/>
      </c>
      <c r="AF187" s="419" t="str">
        <f>IFERROR(VLOOKUP(AF185,'P1'!$B:$AP,31,FALSE),"")</f>
        <v/>
      </c>
      <c r="AG187" s="419" t="str">
        <f>IFERROR(VLOOKUP(AG185,'P1'!$B:$AP,31,FALSE),"")</f>
        <v/>
      </c>
      <c r="AH187" s="419" t="str">
        <f>IFERROR(VLOOKUP(AH185,'P1'!$B:$AP,31,FALSE),"")</f>
        <v/>
      </c>
      <c r="AI187" s="419" t="str">
        <f>IFERROR(VLOOKUP(AI185,'P1'!$B:$AP,31,FALSE),"")</f>
        <v/>
      </c>
      <c r="AJ187" s="419" t="str">
        <f>IFERROR(VLOOKUP(AJ185,'P1'!$B:$AP,31,FALSE),"")</f>
        <v/>
      </c>
      <c r="AK187" s="419" t="str">
        <f>IFERROR(VLOOKUP(AK185,'P1'!$B:$AP,31,FALSE),"")</f>
        <v/>
      </c>
      <c r="AL187" s="419" t="str">
        <f>IFERROR(VLOOKUP(AL185,'P1'!$B:$AP,31,FALSE),"")</f>
        <v/>
      </c>
      <c r="AM187" s="419" t="str">
        <f>IFERROR(VLOOKUP(AM185,'P1'!$B:$AP,31,FALSE),"")</f>
        <v/>
      </c>
      <c r="AN187" s="644"/>
      <c r="AO187" s="622"/>
      <c r="AP187" s="649"/>
      <c r="AQ187" s="650"/>
      <c r="AR187" s="622"/>
      <c r="AS187" s="622"/>
      <c r="AT187" s="623"/>
      <c r="AU187" s="420"/>
      <c r="AV187" s="420"/>
      <c r="AX187" s="420"/>
      <c r="AY187" s="420"/>
    </row>
    <row r="188" spans="1:51" s="393" customFormat="1" ht="12" customHeight="1">
      <c r="A188" s="624">
        <v>56</v>
      </c>
      <c r="B188" s="627"/>
      <c r="C188" s="630"/>
      <c r="D188" s="633" t="s">
        <v>463</v>
      </c>
      <c r="E188" s="410"/>
      <c r="F188" s="636"/>
      <c r="G188" s="637"/>
      <c r="H188" s="411" t="s">
        <v>464</v>
      </c>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642">
        <f t="shared" ref="AN188" si="212">IF(LEFT($AN$1,6)="共同生活援助",SUM(I189:AM189),SUM(I189:AM190))</f>
        <v>0</v>
      </c>
      <c r="AO188" s="620">
        <f>IF($AN$3="４週",AN188/4,AN188/(DAY(EOMONTH($I$21,0))/7))</f>
        <v>0</v>
      </c>
      <c r="AP188" s="645"/>
      <c r="AQ188" s="646"/>
      <c r="AR188" s="620" t="str">
        <f t="shared" ref="AR188" si="213">IF($AN$3="４週",AU189,AV189)</f>
        <v/>
      </c>
      <c r="AS188" s="620"/>
      <c r="AT188" s="623"/>
      <c r="AU188" s="413" t="s">
        <v>465</v>
      </c>
      <c r="AV188" s="413" t="s">
        <v>466</v>
      </c>
      <c r="AX188" s="413" t="s">
        <v>467</v>
      </c>
      <c r="AY188" s="413" t="s">
        <v>468</v>
      </c>
    </row>
    <row r="189" spans="1:51" s="393" customFormat="1" ht="12" customHeight="1">
      <c r="A189" s="625"/>
      <c r="B189" s="628"/>
      <c r="C189" s="631"/>
      <c r="D189" s="634"/>
      <c r="E189" s="414"/>
      <c r="F189" s="638"/>
      <c r="G189" s="639"/>
      <c r="H189" s="415" t="s">
        <v>469</v>
      </c>
      <c r="I189" s="419" t="str">
        <f>IFERROR(VLOOKUP(I188,'P1'!$B:$AP,41,FALSE),"")</f>
        <v/>
      </c>
      <c r="J189" s="419" t="str">
        <f>IFERROR(VLOOKUP(J188,'P1'!$B:$AP,41,FALSE),"")</f>
        <v/>
      </c>
      <c r="K189" s="419" t="str">
        <f>IFERROR(VLOOKUP(K188,'P1'!$B:$AP,41,FALSE),"")</f>
        <v/>
      </c>
      <c r="L189" s="419" t="str">
        <f>IFERROR(VLOOKUP(L188,'P1'!$B:$AP,41,FALSE),"")</f>
        <v/>
      </c>
      <c r="M189" s="419" t="str">
        <f>IFERROR(VLOOKUP(M188,'P1'!$B:$AP,41,FALSE),"")</f>
        <v/>
      </c>
      <c r="N189" s="419" t="str">
        <f>IFERROR(VLOOKUP(N188,'P1'!$B:$AP,41,FALSE),"")</f>
        <v/>
      </c>
      <c r="O189" s="419" t="str">
        <f>IFERROR(VLOOKUP(O188,'P1'!$B:$AP,41,FALSE),"")</f>
        <v/>
      </c>
      <c r="P189" s="419" t="str">
        <f>IFERROR(VLOOKUP(P188,'P1'!$B:$AP,41,FALSE),"")</f>
        <v/>
      </c>
      <c r="Q189" s="419" t="str">
        <f>IFERROR(VLOOKUP(Q188,'P1'!$B:$AP,41,FALSE),"")</f>
        <v/>
      </c>
      <c r="R189" s="419" t="str">
        <f>IFERROR(VLOOKUP(R188,'P1'!$B:$AP,41,FALSE),"")</f>
        <v/>
      </c>
      <c r="S189" s="419" t="str">
        <f>IFERROR(VLOOKUP(S188,'P1'!$B:$AP,41,FALSE),"")</f>
        <v/>
      </c>
      <c r="T189" s="419" t="str">
        <f>IFERROR(VLOOKUP(T188,'P1'!$B:$AP,41,FALSE),"")</f>
        <v/>
      </c>
      <c r="U189" s="419" t="str">
        <f>IFERROR(VLOOKUP(U188,'P1'!$B:$AP,41,FALSE),"")</f>
        <v/>
      </c>
      <c r="V189" s="419" t="str">
        <f>IFERROR(VLOOKUP(V188,'P1'!$B:$AP,41,FALSE),"")</f>
        <v/>
      </c>
      <c r="W189" s="419" t="str">
        <f>IFERROR(VLOOKUP(W188,'P1'!$B:$AP,41,FALSE),"")</f>
        <v/>
      </c>
      <c r="X189" s="419" t="str">
        <f>IFERROR(VLOOKUP(X188,'P1'!$B:$AP,41,FALSE),"")</f>
        <v/>
      </c>
      <c r="Y189" s="419" t="str">
        <f>IFERROR(VLOOKUP(Y188,'P1'!$B:$AP,41,FALSE),"")</f>
        <v/>
      </c>
      <c r="Z189" s="419" t="str">
        <f>IFERROR(VLOOKUP(Z188,'P1'!$B:$AP,41,FALSE),"")</f>
        <v/>
      </c>
      <c r="AA189" s="419" t="str">
        <f>IFERROR(VLOOKUP(AA188,'P1'!$B:$AP,41,FALSE),"")</f>
        <v/>
      </c>
      <c r="AB189" s="419" t="str">
        <f>IFERROR(VLOOKUP(AB188,'P1'!$B:$AP,41,FALSE),"")</f>
        <v/>
      </c>
      <c r="AC189" s="419" t="str">
        <f>IFERROR(VLOOKUP(AC188,'P1'!$B:$AP,41,FALSE),"")</f>
        <v/>
      </c>
      <c r="AD189" s="419" t="str">
        <f>IFERROR(VLOOKUP(AD188,'P1'!$B:$AP,41,FALSE),"")</f>
        <v/>
      </c>
      <c r="AE189" s="419" t="str">
        <f>IFERROR(VLOOKUP(AE188,'P1'!$B:$AP,41,FALSE),"")</f>
        <v/>
      </c>
      <c r="AF189" s="419" t="str">
        <f>IFERROR(VLOOKUP(AF188,'P1'!$B:$AP,41,FALSE),"")</f>
        <v/>
      </c>
      <c r="AG189" s="419" t="str">
        <f>IFERROR(VLOOKUP(AG188,'P1'!$B:$AP,41,FALSE),"")</f>
        <v/>
      </c>
      <c r="AH189" s="419" t="str">
        <f>IFERROR(VLOOKUP(AH188,'P1'!$B:$AP,41,FALSE),"")</f>
        <v/>
      </c>
      <c r="AI189" s="419" t="str">
        <f>IFERROR(VLOOKUP(AI188,'P1'!$B:$AP,41,FALSE),"")</f>
        <v/>
      </c>
      <c r="AJ189" s="419" t="str">
        <f>IFERROR(VLOOKUP(AJ188,'P1'!$B:$AP,41,FALSE),"")</f>
        <v/>
      </c>
      <c r="AK189" s="419" t="str">
        <f>IFERROR(VLOOKUP(AK188,'P1'!$B:$AP,41,FALSE),"")</f>
        <v/>
      </c>
      <c r="AL189" s="419" t="str">
        <f>IFERROR(VLOOKUP(AL188,'P1'!$B:$AP,41,FALSE),"")</f>
        <v/>
      </c>
      <c r="AM189" s="419" t="str">
        <f>IFERROR(VLOOKUP(AM188,'P1'!$B:$AP,41,FALSE),"")</f>
        <v/>
      </c>
      <c r="AN189" s="643"/>
      <c r="AO189" s="621"/>
      <c r="AP189" s="647"/>
      <c r="AQ189" s="648"/>
      <c r="AR189" s="621"/>
      <c r="AS189" s="621"/>
      <c r="AT189" s="623"/>
      <c r="AU189" s="417" t="str">
        <f t="shared" ref="AU189" si="214">IFERROR(IF($D188="□",($AO188/$AK$6),($AO188/$AK$8)),"")</f>
        <v/>
      </c>
      <c r="AV189" s="417" t="str">
        <f t="shared" ref="AV189" si="215">IFERROR(IF($D188="□",($AN188/$AO$6),($AN188/$AO$8)),"")</f>
        <v/>
      </c>
      <c r="AX189" s="417" t="s">
        <v>623</v>
      </c>
      <c r="AY189" s="417" t="s">
        <v>623</v>
      </c>
    </row>
    <row r="190" spans="1:51" s="393" customFormat="1" ht="12" customHeight="1">
      <c r="A190" s="626"/>
      <c r="B190" s="629"/>
      <c r="C190" s="632"/>
      <c r="D190" s="635"/>
      <c r="E190" s="414"/>
      <c r="F190" s="640"/>
      <c r="G190" s="641"/>
      <c r="H190" s="418" t="s">
        <v>470</v>
      </c>
      <c r="I190" s="419" t="str">
        <f>IFERROR(VLOOKUP(I188,'P1'!$B:$AP,31,FALSE),"")</f>
        <v/>
      </c>
      <c r="J190" s="419" t="str">
        <f>IFERROR(VLOOKUP(J188,'P1'!$B:$AP,31,FALSE),"")</f>
        <v/>
      </c>
      <c r="K190" s="419" t="str">
        <f>IFERROR(VLOOKUP(K188,'P1'!$B:$AP,31,FALSE),"")</f>
        <v/>
      </c>
      <c r="L190" s="419" t="str">
        <f>IFERROR(VLOOKUP(L188,'P1'!$B:$AP,31,FALSE),"")</f>
        <v/>
      </c>
      <c r="M190" s="419" t="str">
        <f>IFERROR(VLOOKUP(M188,'P1'!$B:$AP,31,FALSE),"")</f>
        <v/>
      </c>
      <c r="N190" s="419" t="str">
        <f>IFERROR(VLOOKUP(N188,'P1'!$B:$AP,31,FALSE),"")</f>
        <v/>
      </c>
      <c r="O190" s="419" t="str">
        <f>IFERROR(VLOOKUP(O188,'P1'!$B:$AP,31,FALSE),"")</f>
        <v/>
      </c>
      <c r="P190" s="419" t="str">
        <f>IFERROR(VLOOKUP(P188,'P1'!$B:$AP,31,FALSE),"")</f>
        <v/>
      </c>
      <c r="Q190" s="419" t="str">
        <f>IFERROR(VLOOKUP(Q188,'P1'!$B:$AP,31,FALSE),"")</f>
        <v/>
      </c>
      <c r="R190" s="419" t="str">
        <f>IFERROR(VLOOKUP(R188,'P1'!$B:$AP,31,FALSE),"")</f>
        <v/>
      </c>
      <c r="S190" s="419" t="str">
        <f>IFERROR(VLOOKUP(S188,'P1'!$B:$AP,31,FALSE),"")</f>
        <v/>
      </c>
      <c r="T190" s="419" t="str">
        <f>IFERROR(VLOOKUP(T188,'P1'!$B:$AP,31,FALSE),"")</f>
        <v/>
      </c>
      <c r="U190" s="419" t="str">
        <f>IFERROR(VLOOKUP(U188,'P1'!$B:$AP,31,FALSE),"")</f>
        <v/>
      </c>
      <c r="V190" s="419" t="str">
        <f>IFERROR(VLOOKUP(V188,'P1'!$B:$AP,31,FALSE),"")</f>
        <v/>
      </c>
      <c r="W190" s="419" t="str">
        <f>IFERROR(VLOOKUP(W188,'P1'!$B:$AP,31,FALSE),"")</f>
        <v/>
      </c>
      <c r="X190" s="419" t="str">
        <f>IFERROR(VLOOKUP(X188,'P1'!$B:$AP,31,FALSE),"")</f>
        <v/>
      </c>
      <c r="Y190" s="419" t="str">
        <f>IFERROR(VLOOKUP(Y188,'P1'!$B:$AP,31,FALSE),"")</f>
        <v/>
      </c>
      <c r="Z190" s="419" t="str">
        <f>IFERROR(VLOOKUP(Z188,'P1'!$B:$AP,31,FALSE),"")</f>
        <v/>
      </c>
      <c r="AA190" s="419" t="str">
        <f>IFERROR(VLOOKUP(AA188,'P1'!$B:$AP,31,FALSE),"")</f>
        <v/>
      </c>
      <c r="AB190" s="419" t="str">
        <f>IFERROR(VLOOKUP(AB188,'P1'!$B:$AP,31,FALSE),"")</f>
        <v/>
      </c>
      <c r="AC190" s="419" t="str">
        <f>IFERROR(VLOOKUP(AC188,'P1'!$B:$AP,31,FALSE),"")</f>
        <v/>
      </c>
      <c r="AD190" s="419" t="str">
        <f>IFERROR(VLOOKUP(AD188,'P1'!$B:$AP,31,FALSE),"")</f>
        <v/>
      </c>
      <c r="AE190" s="419" t="str">
        <f>IFERROR(VLOOKUP(AE188,'P1'!$B:$AP,31,FALSE),"")</f>
        <v/>
      </c>
      <c r="AF190" s="419" t="str">
        <f>IFERROR(VLOOKUP(AF188,'P1'!$B:$AP,31,FALSE),"")</f>
        <v/>
      </c>
      <c r="AG190" s="419" t="str">
        <f>IFERROR(VLOOKUP(AG188,'P1'!$B:$AP,31,FALSE),"")</f>
        <v/>
      </c>
      <c r="AH190" s="419" t="str">
        <f>IFERROR(VLOOKUP(AH188,'P1'!$B:$AP,31,FALSE),"")</f>
        <v/>
      </c>
      <c r="AI190" s="419" t="str">
        <f>IFERROR(VLOOKUP(AI188,'P1'!$B:$AP,31,FALSE),"")</f>
        <v/>
      </c>
      <c r="AJ190" s="419" t="str">
        <f>IFERROR(VLOOKUP(AJ188,'P1'!$B:$AP,31,FALSE),"")</f>
        <v/>
      </c>
      <c r="AK190" s="419" t="str">
        <f>IFERROR(VLOOKUP(AK188,'P1'!$B:$AP,31,FALSE),"")</f>
        <v/>
      </c>
      <c r="AL190" s="419" t="str">
        <f>IFERROR(VLOOKUP(AL188,'P1'!$B:$AP,31,FALSE),"")</f>
        <v/>
      </c>
      <c r="AM190" s="419" t="str">
        <f>IFERROR(VLOOKUP(AM188,'P1'!$B:$AP,31,FALSE),"")</f>
        <v/>
      </c>
      <c r="AN190" s="644"/>
      <c r="AO190" s="622"/>
      <c r="AP190" s="649"/>
      <c r="AQ190" s="650"/>
      <c r="AR190" s="622"/>
      <c r="AS190" s="622"/>
      <c r="AT190" s="623"/>
      <c r="AU190" s="420"/>
      <c r="AV190" s="420"/>
      <c r="AX190" s="420"/>
      <c r="AY190" s="420"/>
    </row>
    <row r="191" spans="1:51" s="393" customFormat="1" ht="12" customHeight="1">
      <c r="A191" s="624">
        <v>57</v>
      </c>
      <c r="B191" s="627"/>
      <c r="C191" s="630"/>
      <c r="D191" s="633" t="s">
        <v>463</v>
      </c>
      <c r="E191" s="410"/>
      <c r="F191" s="636"/>
      <c r="G191" s="637"/>
      <c r="H191" s="411" t="s">
        <v>464</v>
      </c>
      <c r="I191" s="412"/>
      <c r="J191" s="412"/>
      <c r="K191" s="412"/>
      <c r="L191" s="412"/>
      <c r="M191" s="412"/>
      <c r="N191" s="412"/>
      <c r="O191" s="412"/>
      <c r="P191" s="412"/>
      <c r="Q191" s="412"/>
      <c r="R191" s="412"/>
      <c r="S191" s="412"/>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642">
        <f t="shared" ref="AN191" si="216">IF(LEFT($AN$1,6)="共同生活援助",SUM(I192:AM192),SUM(I192:AM193))</f>
        <v>0</v>
      </c>
      <c r="AO191" s="620">
        <f>IF($AN$3="４週",AN191/4,AN191/(DAY(EOMONTH($I$21,0))/7))</f>
        <v>0</v>
      </c>
      <c r="AP191" s="645"/>
      <c r="AQ191" s="646"/>
      <c r="AR191" s="620" t="str">
        <f t="shared" ref="AR191" si="217">IF($AN$3="４週",AU192,AV192)</f>
        <v/>
      </c>
      <c r="AS191" s="620"/>
      <c r="AT191" s="623"/>
      <c r="AU191" s="413" t="s">
        <v>465</v>
      </c>
      <c r="AV191" s="413" t="s">
        <v>466</v>
      </c>
      <c r="AX191" s="413" t="s">
        <v>467</v>
      </c>
      <c r="AY191" s="413" t="s">
        <v>468</v>
      </c>
    </row>
    <row r="192" spans="1:51" s="393" customFormat="1" ht="12" customHeight="1">
      <c r="A192" s="625"/>
      <c r="B192" s="628"/>
      <c r="C192" s="631"/>
      <c r="D192" s="634"/>
      <c r="E192" s="414"/>
      <c r="F192" s="638"/>
      <c r="G192" s="639"/>
      <c r="H192" s="415" t="s">
        <v>469</v>
      </c>
      <c r="I192" s="419" t="str">
        <f>IFERROR(VLOOKUP(I191,'P1'!$B:$AP,41,FALSE),"")</f>
        <v/>
      </c>
      <c r="J192" s="419" t="str">
        <f>IFERROR(VLOOKUP(J191,'P1'!$B:$AP,41,FALSE),"")</f>
        <v/>
      </c>
      <c r="K192" s="419" t="str">
        <f>IFERROR(VLOOKUP(K191,'P1'!$B:$AP,41,FALSE),"")</f>
        <v/>
      </c>
      <c r="L192" s="419" t="str">
        <f>IFERROR(VLOOKUP(L191,'P1'!$B:$AP,41,FALSE),"")</f>
        <v/>
      </c>
      <c r="M192" s="419" t="str">
        <f>IFERROR(VLOOKUP(M191,'P1'!$B:$AP,41,FALSE),"")</f>
        <v/>
      </c>
      <c r="N192" s="419" t="str">
        <f>IFERROR(VLOOKUP(N191,'P1'!$B:$AP,41,FALSE),"")</f>
        <v/>
      </c>
      <c r="O192" s="419" t="str">
        <f>IFERROR(VLOOKUP(O191,'P1'!$B:$AP,41,FALSE),"")</f>
        <v/>
      </c>
      <c r="P192" s="419" t="str">
        <f>IFERROR(VLOOKUP(P191,'P1'!$B:$AP,41,FALSE),"")</f>
        <v/>
      </c>
      <c r="Q192" s="419" t="str">
        <f>IFERROR(VLOOKUP(Q191,'P1'!$B:$AP,41,FALSE),"")</f>
        <v/>
      </c>
      <c r="R192" s="419" t="str">
        <f>IFERROR(VLOOKUP(R191,'P1'!$B:$AP,41,FALSE),"")</f>
        <v/>
      </c>
      <c r="S192" s="419" t="str">
        <f>IFERROR(VLOOKUP(S191,'P1'!$B:$AP,41,FALSE),"")</f>
        <v/>
      </c>
      <c r="T192" s="419" t="str">
        <f>IFERROR(VLOOKUP(T191,'P1'!$B:$AP,41,FALSE),"")</f>
        <v/>
      </c>
      <c r="U192" s="419" t="str">
        <f>IFERROR(VLOOKUP(U191,'P1'!$B:$AP,41,FALSE),"")</f>
        <v/>
      </c>
      <c r="V192" s="419" t="str">
        <f>IFERROR(VLOOKUP(V191,'P1'!$B:$AP,41,FALSE),"")</f>
        <v/>
      </c>
      <c r="W192" s="419" t="str">
        <f>IFERROR(VLOOKUP(W191,'P1'!$B:$AP,41,FALSE),"")</f>
        <v/>
      </c>
      <c r="X192" s="419" t="str">
        <f>IFERROR(VLOOKUP(X191,'P1'!$B:$AP,41,FALSE),"")</f>
        <v/>
      </c>
      <c r="Y192" s="419" t="str">
        <f>IFERROR(VLOOKUP(Y191,'P1'!$B:$AP,41,FALSE),"")</f>
        <v/>
      </c>
      <c r="Z192" s="419" t="str">
        <f>IFERROR(VLOOKUP(Z191,'P1'!$B:$AP,41,FALSE),"")</f>
        <v/>
      </c>
      <c r="AA192" s="419" t="str">
        <f>IFERROR(VLOOKUP(AA191,'P1'!$B:$AP,41,FALSE),"")</f>
        <v/>
      </c>
      <c r="AB192" s="419" t="str">
        <f>IFERROR(VLOOKUP(AB191,'P1'!$B:$AP,41,FALSE),"")</f>
        <v/>
      </c>
      <c r="AC192" s="419" t="str">
        <f>IFERROR(VLOOKUP(AC191,'P1'!$B:$AP,41,FALSE),"")</f>
        <v/>
      </c>
      <c r="AD192" s="419" t="str">
        <f>IFERROR(VLOOKUP(AD191,'P1'!$B:$AP,41,FALSE),"")</f>
        <v/>
      </c>
      <c r="AE192" s="419" t="str">
        <f>IFERROR(VLOOKUP(AE191,'P1'!$B:$AP,41,FALSE),"")</f>
        <v/>
      </c>
      <c r="AF192" s="419" t="str">
        <f>IFERROR(VLOOKUP(AF191,'P1'!$B:$AP,41,FALSE),"")</f>
        <v/>
      </c>
      <c r="AG192" s="419" t="str">
        <f>IFERROR(VLOOKUP(AG191,'P1'!$B:$AP,41,FALSE),"")</f>
        <v/>
      </c>
      <c r="AH192" s="419" t="str">
        <f>IFERROR(VLOOKUP(AH191,'P1'!$B:$AP,41,FALSE),"")</f>
        <v/>
      </c>
      <c r="AI192" s="419" t="str">
        <f>IFERROR(VLOOKUP(AI191,'P1'!$B:$AP,41,FALSE),"")</f>
        <v/>
      </c>
      <c r="AJ192" s="419" t="str">
        <f>IFERROR(VLOOKUP(AJ191,'P1'!$B:$AP,41,FALSE),"")</f>
        <v/>
      </c>
      <c r="AK192" s="419" t="str">
        <f>IFERROR(VLOOKUP(AK191,'P1'!$B:$AP,41,FALSE),"")</f>
        <v/>
      </c>
      <c r="AL192" s="419" t="str">
        <f>IFERROR(VLOOKUP(AL191,'P1'!$B:$AP,41,FALSE),"")</f>
        <v/>
      </c>
      <c r="AM192" s="419" t="str">
        <f>IFERROR(VLOOKUP(AM191,'P1'!$B:$AP,41,FALSE),"")</f>
        <v/>
      </c>
      <c r="AN192" s="643"/>
      <c r="AO192" s="621"/>
      <c r="AP192" s="647"/>
      <c r="AQ192" s="648"/>
      <c r="AR192" s="621"/>
      <c r="AS192" s="621"/>
      <c r="AT192" s="623"/>
      <c r="AU192" s="417" t="str">
        <f t="shared" ref="AU192" si="218">IFERROR(IF($D191="□",($AO191/$AK$6),($AO191/$AK$8)),"")</f>
        <v/>
      </c>
      <c r="AV192" s="417" t="str">
        <f t="shared" ref="AV192" si="219">IFERROR(IF($D191="□",($AN191/$AO$6),($AN191/$AO$8)),"")</f>
        <v/>
      </c>
      <c r="AX192" s="417" t="s">
        <v>623</v>
      </c>
      <c r="AY192" s="417" t="s">
        <v>623</v>
      </c>
    </row>
    <row r="193" spans="1:51" s="393" customFormat="1" ht="12" customHeight="1">
      <c r="A193" s="626"/>
      <c r="B193" s="629"/>
      <c r="C193" s="632"/>
      <c r="D193" s="635"/>
      <c r="E193" s="414"/>
      <c r="F193" s="640"/>
      <c r="G193" s="641"/>
      <c r="H193" s="418" t="s">
        <v>470</v>
      </c>
      <c r="I193" s="419" t="str">
        <f>IFERROR(VLOOKUP(I191,'P1'!$B:$AP,31,FALSE),"")</f>
        <v/>
      </c>
      <c r="J193" s="419" t="str">
        <f>IFERROR(VLOOKUP(J191,'P1'!$B:$AP,31,FALSE),"")</f>
        <v/>
      </c>
      <c r="K193" s="419" t="str">
        <f>IFERROR(VLOOKUP(K191,'P1'!$B:$AP,31,FALSE),"")</f>
        <v/>
      </c>
      <c r="L193" s="419" t="str">
        <f>IFERROR(VLOOKUP(L191,'P1'!$B:$AP,31,FALSE),"")</f>
        <v/>
      </c>
      <c r="M193" s="419" t="str">
        <f>IFERROR(VLOOKUP(M191,'P1'!$B:$AP,31,FALSE),"")</f>
        <v/>
      </c>
      <c r="N193" s="419" t="str">
        <f>IFERROR(VLOOKUP(N191,'P1'!$B:$AP,31,FALSE),"")</f>
        <v/>
      </c>
      <c r="O193" s="419" t="str">
        <f>IFERROR(VLOOKUP(O191,'P1'!$B:$AP,31,FALSE),"")</f>
        <v/>
      </c>
      <c r="P193" s="419" t="str">
        <f>IFERROR(VLOOKUP(P191,'P1'!$B:$AP,31,FALSE),"")</f>
        <v/>
      </c>
      <c r="Q193" s="419" t="str">
        <f>IFERROR(VLOOKUP(Q191,'P1'!$B:$AP,31,FALSE),"")</f>
        <v/>
      </c>
      <c r="R193" s="419" t="str">
        <f>IFERROR(VLOOKUP(R191,'P1'!$B:$AP,31,FALSE),"")</f>
        <v/>
      </c>
      <c r="S193" s="419" t="str">
        <f>IFERROR(VLOOKUP(S191,'P1'!$B:$AP,31,FALSE),"")</f>
        <v/>
      </c>
      <c r="T193" s="419" t="str">
        <f>IFERROR(VLOOKUP(T191,'P1'!$B:$AP,31,FALSE),"")</f>
        <v/>
      </c>
      <c r="U193" s="419" t="str">
        <f>IFERROR(VLOOKUP(U191,'P1'!$B:$AP,31,FALSE),"")</f>
        <v/>
      </c>
      <c r="V193" s="419" t="str">
        <f>IFERROR(VLOOKUP(V191,'P1'!$B:$AP,31,FALSE),"")</f>
        <v/>
      </c>
      <c r="W193" s="419" t="str">
        <f>IFERROR(VLOOKUP(W191,'P1'!$B:$AP,31,FALSE),"")</f>
        <v/>
      </c>
      <c r="X193" s="419" t="str">
        <f>IFERROR(VLOOKUP(X191,'P1'!$B:$AP,31,FALSE),"")</f>
        <v/>
      </c>
      <c r="Y193" s="419" t="str">
        <f>IFERROR(VLOOKUP(Y191,'P1'!$B:$AP,31,FALSE),"")</f>
        <v/>
      </c>
      <c r="Z193" s="419" t="str">
        <f>IFERROR(VLOOKUP(Z191,'P1'!$B:$AP,31,FALSE),"")</f>
        <v/>
      </c>
      <c r="AA193" s="419" t="str">
        <f>IFERROR(VLOOKUP(AA191,'P1'!$B:$AP,31,FALSE),"")</f>
        <v/>
      </c>
      <c r="AB193" s="419" t="str">
        <f>IFERROR(VLOOKUP(AB191,'P1'!$B:$AP,31,FALSE),"")</f>
        <v/>
      </c>
      <c r="AC193" s="419" t="str">
        <f>IFERROR(VLOOKUP(AC191,'P1'!$B:$AP,31,FALSE),"")</f>
        <v/>
      </c>
      <c r="AD193" s="419" t="str">
        <f>IFERROR(VLOOKUP(AD191,'P1'!$B:$AP,31,FALSE),"")</f>
        <v/>
      </c>
      <c r="AE193" s="419" t="str">
        <f>IFERROR(VLOOKUP(AE191,'P1'!$B:$AP,31,FALSE),"")</f>
        <v/>
      </c>
      <c r="AF193" s="419" t="str">
        <f>IFERROR(VLOOKUP(AF191,'P1'!$B:$AP,31,FALSE),"")</f>
        <v/>
      </c>
      <c r="AG193" s="419" t="str">
        <f>IFERROR(VLOOKUP(AG191,'P1'!$B:$AP,31,FALSE),"")</f>
        <v/>
      </c>
      <c r="AH193" s="419" t="str">
        <f>IFERROR(VLOOKUP(AH191,'P1'!$B:$AP,31,FALSE),"")</f>
        <v/>
      </c>
      <c r="AI193" s="419" t="str">
        <f>IFERROR(VLOOKUP(AI191,'P1'!$B:$AP,31,FALSE),"")</f>
        <v/>
      </c>
      <c r="AJ193" s="419" t="str">
        <f>IFERROR(VLOOKUP(AJ191,'P1'!$B:$AP,31,FALSE),"")</f>
        <v/>
      </c>
      <c r="AK193" s="419" t="str">
        <f>IFERROR(VLOOKUP(AK191,'P1'!$B:$AP,31,FALSE),"")</f>
        <v/>
      </c>
      <c r="AL193" s="419" t="str">
        <f>IFERROR(VLOOKUP(AL191,'P1'!$B:$AP,31,FALSE),"")</f>
        <v/>
      </c>
      <c r="AM193" s="419" t="str">
        <f>IFERROR(VLOOKUP(AM191,'P1'!$B:$AP,31,FALSE),"")</f>
        <v/>
      </c>
      <c r="AN193" s="644"/>
      <c r="AO193" s="622"/>
      <c r="AP193" s="649"/>
      <c r="AQ193" s="650"/>
      <c r="AR193" s="622"/>
      <c r="AS193" s="622"/>
      <c r="AT193" s="623"/>
      <c r="AU193" s="420"/>
      <c r="AV193" s="420"/>
      <c r="AX193" s="420"/>
      <c r="AY193" s="420"/>
    </row>
    <row r="194" spans="1:51" s="393" customFormat="1" ht="12" customHeight="1">
      <c r="A194" s="624">
        <v>58</v>
      </c>
      <c r="B194" s="627"/>
      <c r="C194" s="630"/>
      <c r="D194" s="633" t="s">
        <v>463</v>
      </c>
      <c r="E194" s="410"/>
      <c r="F194" s="636"/>
      <c r="G194" s="637"/>
      <c r="H194" s="411" t="s">
        <v>464</v>
      </c>
      <c r="I194" s="412"/>
      <c r="J194" s="412"/>
      <c r="K194" s="412"/>
      <c r="L194" s="412"/>
      <c r="M194" s="412"/>
      <c r="N194" s="412"/>
      <c r="O194" s="412"/>
      <c r="P194" s="412"/>
      <c r="Q194" s="412"/>
      <c r="R194" s="412"/>
      <c r="S194" s="412"/>
      <c r="T194" s="412"/>
      <c r="U194" s="412"/>
      <c r="V194" s="412"/>
      <c r="W194" s="412"/>
      <c r="X194" s="412"/>
      <c r="Y194" s="412"/>
      <c r="Z194" s="412"/>
      <c r="AA194" s="412"/>
      <c r="AB194" s="412"/>
      <c r="AC194" s="412"/>
      <c r="AD194" s="412"/>
      <c r="AE194" s="412"/>
      <c r="AF194" s="412"/>
      <c r="AG194" s="412"/>
      <c r="AH194" s="412"/>
      <c r="AI194" s="412"/>
      <c r="AJ194" s="412"/>
      <c r="AK194" s="412"/>
      <c r="AL194" s="412"/>
      <c r="AM194" s="412"/>
      <c r="AN194" s="642">
        <f t="shared" ref="AN194" si="220">IF(LEFT($AN$1,6)="共同生活援助",SUM(I195:AM195),SUM(I195:AM196))</f>
        <v>0</v>
      </c>
      <c r="AO194" s="620">
        <f>IF($AN$3="４週",AN194/4,AN194/(DAY(EOMONTH($I$21,0))/7))</f>
        <v>0</v>
      </c>
      <c r="AP194" s="645"/>
      <c r="AQ194" s="646"/>
      <c r="AR194" s="620" t="str">
        <f t="shared" ref="AR194" si="221">IF($AN$3="４週",AU195,AV195)</f>
        <v/>
      </c>
      <c r="AS194" s="620"/>
      <c r="AT194" s="623"/>
      <c r="AU194" s="413" t="s">
        <v>465</v>
      </c>
      <c r="AV194" s="413" t="s">
        <v>466</v>
      </c>
      <c r="AX194" s="413" t="s">
        <v>467</v>
      </c>
      <c r="AY194" s="413" t="s">
        <v>468</v>
      </c>
    </row>
    <row r="195" spans="1:51" s="393" customFormat="1" ht="12" customHeight="1">
      <c r="A195" s="625"/>
      <c r="B195" s="628"/>
      <c r="C195" s="631"/>
      <c r="D195" s="634"/>
      <c r="E195" s="414"/>
      <c r="F195" s="638"/>
      <c r="G195" s="639"/>
      <c r="H195" s="415" t="s">
        <v>469</v>
      </c>
      <c r="I195" s="419" t="str">
        <f>IFERROR(VLOOKUP(I194,'P1'!$B:$AP,41,FALSE),"")</f>
        <v/>
      </c>
      <c r="J195" s="419" t="str">
        <f>IFERROR(VLOOKUP(J194,'P1'!$B:$AP,41,FALSE),"")</f>
        <v/>
      </c>
      <c r="K195" s="419" t="str">
        <f>IFERROR(VLOOKUP(K194,'P1'!$B:$AP,41,FALSE),"")</f>
        <v/>
      </c>
      <c r="L195" s="419" t="str">
        <f>IFERROR(VLOOKUP(L194,'P1'!$B:$AP,41,FALSE),"")</f>
        <v/>
      </c>
      <c r="M195" s="419" t="str">
        <f>IFERROR(VLOOKUP(M194,'P1'!$B:$AP,41,FALSE),"")</f>
        <v/>
      </c>
      <c r="N195" s="419" t="str">
        <f>IFERROR(VLOOKUP(N194,'P1'!$B:$AP,41,FALSE),"")</f>
        <v/>
      </c>
      <c r="O195" s="419" t="str">
        <f>IFERROR(VLOOKUP(O194,'P1'!$B:$AP,41,FALSE),"")</f>
        <v/>
      </c>
      <c r="P195" s="419" t="str">
        <f>IFERROR(VLOOKUP(P194,'P1'!$B:$AP,41,FALSE),"")</f>
        <v/>
      </c>
      <c r="Q195" s="419" t="str">
        <f>IFERROR(VLOOKUP(Q194,'P1'!$B:$AP,41,FALSE),"")</f>
        <v/>
      </c>
      <c r="R195" s="419" t="str">
        <f>IFERROR(VLOOKUP(R194,'P1'!$B:$AP,41,FALSE),"")</f>
        <v/>
      </c>
      <c r="S195" s="419" t="str">
        <f>IFERROR(VLOOKUP(S194,'P1'!$B:$AP,41,FALSE),"")</f>
        <v/>
      </c>
      <c r="T195" s="419" t="str">
        <f>IFERROR(VLOOKUP(T194,'P1'!$B:$AP,41,FALSE),"")</f>
        <v/>
      </c>
      <c r="U195" s="419" t="str">
        <f>IFERROR(VLOOKUP(U194,'P1'!$B:$AP,41,FALSE),"")</f>
        <v/>
      </c>
      <c r="V195" s="419" t="str">
        <f>IFERROR(VLOOKUP(V194,'P1'!$B:$AP,41,FALSE),"")</f>
        <v/>
      </c>
      <c r="W195" s="419" t="str">
        <f>IFERROR(VLOOKUP(W194,'P1'!$B:$AP,41,FALSE),"")</f>
        <v/>
      </c>
      <c r="X195" s="419" t="str">
        <f>IFERROR(VLOOKUP(X194,'P1'!$B:$AP,41,FALSE),"")</f>
        <v/>
      </c>
      <c r="Y195" s="419" t="str">
        <f>IFERROR(VLOOKUP(Y194,'P1'!$B:$AP,41,FALSE),"")</f>
        <v/>
      </c>
      <c r="Z195" s="419" t="str">
        <f>IFERROR(VLOOKUP(Z194,'P1'!$B:$AP,41,FALSE),"")</f>
        <v/>
      </c>
      <c r="AA195" s="419" t="str">
        <f>IFERROR(VLOOKUP(AA194,'P1'!$B:$AP,41,FALSE),"")</f>
        <v/>
      </c>
      <c r="AB195" s="419" t="str">
        <f>IFERROR(VLOOKUP(AB194,'P1'!$B:$AP,41,FALSE),"")</f>
        <v/>
      </c>
      <c r="AC195" s="419" t="str">
        <f>IFERROR(VLOOKUP(AC194,'P1'!$B:$AP,41,FALSE),"")</f>
        <v/>
      </c>
      <c r="AD195" s="419" t="str">
        <f>IFERROR(VLOOKUP(AD194,'P1'!$B:$AP,41,FALSE),"")</f>
        <v/>
      </c>
      <c r="AE195" s="419" t="str">
        <f>IFERROR(VLOOKUP(AE194,'P1'!$B:$AP,41,FALSE),"")</f>
        <v/>
      </c>
      <c r="AF195" s="419" t="str">
        <f>IFERROR(VLOOKUP(AF194,'P1'!$B:$AP,41,FALSE),"")</f>
        <v/>
      </c>
      <c r="AG195" s="419" t="str">
        <f>IFERROR(VLOOKUP(AG194,'P1'!$B:$AP,41,FALSE),"")</f>
        <v/>
      </c>
      <c r="AH195" s="419" t="str">
        <f>IFERROR(VLOOKUP(AH194,'P1'!$B:$AP,41,FALSE),"")</f>
        <v/>
      </c>
      <c r="AI195" s="419" t="str">
        <f>IFERROR(VLOOKUP(AI194,'P1'!$B:$AP,41,FALSE),"")</f>
        <v/>
      </c>
      <c r="AJ195" s="419" t="str">
        <f>IFERROR(VLOOKUP(AJ194,'P1'!$B:$AP,41,FALSE),"")</f>
        <v/>
      </c>
      <c r="AK195" s="419" t="str">
        <f>IFERROR(VLOOKUP(AK194,'P1'!$B:$AP,41,FALSE),"")</f>
        <v/>
      </c>
      <c r="AL195" s="419" t="str">
        <f>IFERROR(VLOOKUP(AL194,'P1'!$B:$AP,41,FALSE),"")</f>
        <v/>
      </c>
      <c r="AM195" s="419" t="str">
        <f>IFERROR(VLOOKUP(AM194,'P1'!$B:$AP,41,FALSE),"")</f>
        <v/>
      </c>
      <c r="AN195" s="643"/>
      <c r="AO195" s="621"/>
      <c r="AP195" s="647"/>
      <c r="AQ195" s="648"/>
      <c r="AR195" s="621"/>
      <c r="AS195" s="621"/>
      <c r="AT195" s="623"/>
      <c r="AU195" s="417" t="str">
        <f t="shared" ref="AU195" si="222">IFERROR(IF($D194="□",($AO194/$AK$6),($AO194/$AK$8)),"")</f>
        <v/>
      </c>
      <c r="AV195" s="417" t="str">
        <f t="shared" ref="AV195" si="223">IFERROR(IF($D194="□",($AN194/$AO$6),($AN194/$AO$8)),"")</f>
        <v/>
      </c>
      <c r="AX195" s="417" t="s">
        <v>623</v>
      </c>
      <c r="AY195" s="417" t="s">
        <v>623</v>
      </c>
    </row>
    <row r="196" spans="1:51" s="393" customFormat="1" ht="12" customHeight="1">
      <c r="A196" s="626"/>
      <c r="B196" s="629"/>
      <c r="C196" s="632"/>
      <c r="D196" s="635"/>
      <c r="E196" s="414"/>
      <c r="F196" s="640"/>
      <c r="G196" s="641"/>
      <c r="H196" s="418" t="s">
        <v>470</v>
      </c>
      <c r="I196" s="419" t="str">
        <f>IFERROR(VLOOKUP(I194,'P1'!$B:$AP,31,FALSE),"")</f>
        <v/>
      </c>
      <c r="J196" s="419" t="str">
        <f>IFERROR(VLOOKUP(J194,'P1'!$B:$AP,31,FALSE),"")</f>
        <v/>
      </c>
      <c r="K196" s="419" t="str">
        <f>IFERROR(VLOOKUP(K194,'P1'!$B:$AP,31,FALSE),"")</f>
        <v/>
      </c>
      <c r="L196" s="419" t="str">
        <f>IFERROR(VLOOKUP(L194,'P1'!$B:$AP,31,FALSE),"")</f>
        <v/>
      </c>
      <c r="M196" s="419" t="str">
        <f>IFERROR(VLOOKUP(M194,'P1'!$B:$AP,31,FALSE),"")</f>
        <v/>
      </c>
      <c r="N196" s="419" t="str">
        <f>IFERROR(VLOOKUP(N194,'P1'!$B:$AP,31,FALSE),"")</f>
        <v/>
      </c>
      <c r="O196" s="419" t="str">
        <f>IFERROR(VLOOKUP(O194,'P1'!$B:$AP,31,FALSE),"")</f>
        <v/>
      </c>
      <c r="P196" s="419" t="str">
        <f>IFERROR(VLOOKUP(P194,'P1'!$B:$AP,31,FALSE),"")</f>
        <v/>
      </c>
      <c r="Q196" s="419" t="str">
        <f>IFERROR(VLOOKUP(Q194,'P1'!$B:$AP,31,FALSE),"")</f>
        <v/>
      </c>
      <c r="R196" s="419" t="str">
        <f>IFERROR(VLOOKUP(R194,'P1'!$B:$AP,31,FALSE),"")</f>
        <v/>
      </c>
      <c r="S196" s="419" t="str">
        <f>IFERROR(VLOOKUP(S194,'P1'!$B:$AP,31,FALSE),"")</f>
        <v/>
      </c>
      <c r="T196" s="419" t="str">
        <f>IFERROR(VLOOKUP(T194,'P1'!$B:$AP,31,FALSE),"")</f>
        <v/>
      </c>
      <c r="U196" s="419" t="str">
        <f>IFERROR(VLOOKUP(U194,'P1'!$B:$AP,31,FALSE),"")</f>
        <v/>
      </c>
      <c r="V196" s="419" t="str">
        <f>IFERROR(VLOOKUP(V194,'P1'!$B:$AP,31,FALSE),"")</f>
        <v/>
      </c>
      <c r="W196" s="419" t="str">
        <f>IFERROR(VLOOKUP(W194,'P1'!$B:$AP,31,FALSE),"")</f>
        <v/>
      </c>
      <c r="X196" s="419" t="str">
        <f>IFERROR(VLOOKUP(X194,'P1'!$B:$AP,31,FALSE),"")</f>
        <v/>
      </c>
      <c r="Y196" s="419" t="str">
        <f>IFERROR(VLOOKUP(Y194,'P1'!$B:$AP,31,FALSE),"")</f>
        <v/>
      </c>
      <c r="Z196" s="419" t="str">
        <f>IFERROR(VLOOKUP(Z194,'P1'!$B:$AP,31,FALSE),"")</f>
        <v/>
      </c>
      <c r="AA196" s="419" t="str">
        <f>IFERROR(VLOOKUP(AA194,'P1'!$B:$AP,31,FALSE),"")</f>
        <v/>
      </c>
      <c r="AB196" s="419" t="str">
        <f>IFERROR(VLOOKUP(AB194,'P1'!$B:$AP,31,FALSE),"")</f>
        <v/>
      </c>
      <c r="AC196" s="419" t="str">
        <f>IFERROR(VLOOKUP(AC194,'P1'!$B:$AP,31,FALSE),"")</f>
        <v/>
      </c>
      <c r="AD196" s="419" t="str">
        <f>IFERROR(VLOOKUP(AD194,'P1'!$B:$AP,31,FALSE),"")</f>
        <v/>
      </c>
      <c r="AE196" s="419" t="str">
        <f>IFERROR(VLOOKUP(AE194,'P1'!$B:$AP,31,FALSE),"")</f>
        <v/>
      </c>
      <c r="AF196" s="419" t="str">
        <f>IFERROR(VLOOKUP(AF194,'P1'!$B:$AP,31,FALSE),"")</f>
        <v/>
      </c>
      <c r="AG196" s="419" t="str">
        <f>IFERROR(VLOOKUP(AG194,'P1'!$B:$AP,31,FALSE),"")</f>
        <v/>
      </c>
      <c r="AH196" s="419" t="str">
        <f>IFERROR(VLOOKUP(AH194,'P1'!$B:$AP,31,FALSE),"")</f>
        <v/>
      </c>
      <c r="AI196" s="419" t="str">
        <f>IFERROR(VLOOKUP(AI194,'P1'!$B:$AP,31,FALSE),"")</f>
        <v/>
      </c>
      <c r="AJ196" s="419" t="str">
        <f>IFERROR(VLOOKUP(AJ194,'P1'!$B:$AP,31,FALSE),"")</f>
        <v/>
      </c>
      <c r="AK196" s="419" t="str">
        <f>IFERROR(VLOOKUP(AK194,'P1'!$B:$AP,31,FALSE),"")</f>
        <v/>
      </c>
      <c r="AL196" s="419" t="str">
        <f>IFERROR(VLOOKUP(AL194,'P1'!$B:$AP,31,FALSE),"")</f>
        <v/>
      </c>
      <c r="AM196" s="419" t="str">
        <f>IFERROR(VLOOKUP(AM194,'P1'!$B:$AP,31,FALSE),"")</f>
        <v/>
      </c>
      <c r="AN196" s="644"/>
      <c r="AO196" s="622"/>
      <c r="AP196" s="649"/>
      <c r="AQ196" s="650"/>
      <c r="AR196" s="622"/>
      <c r="AS196" s="622"/>
      <c r="AT196" s="623"/>
      <c r="AU196" s="420"/>
      <c r="AV196" s="420"/>
      <c r="AX196" s="420"/>
      <c r="AY196" s="420"/>
    </row>
    <row r="197" spans="1:51" s="393" customFormat="1" ht="12" customHeight="1">
      <c r="A197" s="624">
        <v>59</v>
      </c>
      <c r="B197" s="627"/>
      <c r="C197" s="630"/>
      <c r="D197" s="633" t="s">
        <v>463</v>
      </c>
      <c r="E197" s="410"/>
      <c r="F197" s="636"/>
      <c r="G197" s="637"/>
      <c r="H197" s="411" t="s">
        <v>464</v>
      </c>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2"/>
      <c r="AF197" s="412"/>
      <c r="AG197" s="412"/>
      <c r="AH197" s="412"/>
      <c r="AI197" s="412"/>
      <c r="AJ197" s="412"/>
      <c r="AK197" s="412"/>
      <c r="AL197" s="412"/>
      <c r="AM197" s="412"/>
      <c r="AN197" s="642">
        <f t="shared" ref="AN197" si="224">IF(LEFT($AN$1,6)="共同生活援助",SUM(I198:AM198),SUM(I198:AM199))</f>
        <v>0</v>
      </c>
      <c r="AO197" s="620">
        <f>IF($AN$3="４週",AN197/4,AN197/(DAY(EOMONTH($I$21,0))/7))</f>
        <v>0</v>
      </c>
      <c r="AP197" s="645"/>
      <c r="AQ197" s="646"/>
      <c r="AR197" s="620" t="str">
        <f t="shared" ref="AR197" si="225">IF($AN$3="４週",AU198,AV198)</f>
        <v/>
      </c>
      <c r="AS197" s="620"/>
      <c r="AT197" s="623"/>
      <c r="AU197" s="413" t="s">
        <v>465</v>
      </c>
      <c r="AV197" s="413" t="s">
        <v>466</v>
      </c>
      <c r="AX197" s="413" t="s">
        <v>467</v>
      </c>
      <c r="AY197" s="413" t="s">
        <v>468</v>
      </c>
    </row>
    <row r="198" spans="1:51" s="393" customFormat="1" ht="12" customHeight="1">
      <c r="A198" s="625"/>
      <c r="B198" s="628"/>
      <c r="C198" s="631"/>
      <c r="D198" s="634"/>
      <c r="E198" s="414"/>
      <c r="F198" s="638"/>
      <c r="G198" s="639"/>
      <c r="H198" s="415" t="s">
        <v>469</v>
      </c>
      <c r="I198" s="419" t="str">
        <f>IFERROR(VLOOKUP(I197,'P1'!$B:$AP,41,FALSE),"")</f>
        <v/>
      </c>
      <c r="J198" s="419" t="str">
        <f>IFERROR(VLOOKUP(J197,'P1'!$B:$AP,41,FALSE),"")</f>
        <v/>
      </c>
      <c r="K198" s="419" t="str">
        <f>IFERROR(VLOOKUP(K197,'P1'!$B:$AP,41,FALSE),"")</f>
        <v/>
      </c>
      <c r="L198" s="419" t="str">
        <f>IFERROR(VLOOKUP(L197,'P1'!$B:$AP,41,FALSE),"")</f>
        <v/>
      </c>
      <c r="M198" s="419" t="str">
        <f>IFERROR(VLOOKUP(M197,'P1'!$B:$AP,41,FALSE),"")</f>
        <v/>
      </c>
      <c r="N198" s="419" t="str">
        <f>IFERROR(VLOOKUP(N197,'P1'!$B:$AP,41,FALSE),"")</f>
        <v/>
      </c>
      <c r="O198" s="419" t="str">
        <f>IFERROR(VLOOKUP(O197,'P1'!$B:$AP,41,FALSE),"")</f>
        <v/>
      </c>
      <c r="P198" s="419" t="str">
        <f>IFERROR(VLOOKUP(P197,'P1'!$B:$AP,41,FALSE),"")</f>
        <v/>
      </c>
      <c r="Q198" s="419" t="str">
        <f>IFERROR(VLOOKUP(Q197,'P1'!$B:$AP,41,FALSE),"")</f>
        <v/>
      </c>
      <c r="R198" s="419" t="str">
        <f>IFERROR(VLOOKUP(R197,'P1'!$B:$AP,41,FALSE),"")</f>
        <v/>
      </c>
      <c r="S198" s="419" t="str">
        <f>IFERROR(VLOOKUP(S197,'P1'!$B:$AP,41,FALSE),"")</f>
        <v/>
      </c>
      <c r="T198" s="419" t="str">
        <f>IFERROR(VLOOKUP(T197,'P1'!$B:$AP,41,FALSE),"")</f>
        <v/>
      </c>
      <c r="U198" s="419" t="str">
        <f>IFERROR(VLOOKUP(U197,'P1'!$B:$AP,41,FALSE),"")</f>
        <v/>
      </c>
      <c r="V198" s="419" t="str">
        <f>IFERROR(VLOOKUP(V197,'P1'!$B:$AP,41,FALSE),"")</f>
        <v/>
      </c>
      <c r="W198" s="419" t="str">
        <f>IFERROR(VLOOKUP(W197,'P1'!$B:$AP,41,FALSE),"")</f>
        <v/>
      </c>
      <c r="X198" s="419" t="str">
        <f>IFERROR(VLOOKUP(X197,'P1'!$B:$AP,41,FALSE),"")</f>
        <v/>
      </c>
      <c r="Y198" s="419" t="str">
        <f>IFERROR(VLOOKUP(Y197,'P1'!$B:$AP,41,FALSE),"")</f>
        <v/>
      </c>
      <c r="Z198" s="419" t="str">
        <f>IFERROR(VLOOKUP(Z197,'P1'!$B:$AP,41,FALSE),"")</f>
        <v/>
      </c>
      <c r="AA198" s="419" t="str">
        <f>IFERROR(VLOOKUP(AA197,'P1'!$B:$AP,41,FALSE),"")</f>
        <v/>
      </c>
      <c r="AB198" s="419" t="str">
        <f>IFERROR(VLOOKUP(AB197,'P1'!$B:$AP,41,FALSE),"")</f>
        <v/>
      </c>
      <c r="AC198" s="419" t="str">
        <f>IFERROR(VLOOKUP(AC197,'P1'!$B:$AP,41,FALSE),"")</f>
        <v/>
      </c>
      <c r="AD198" s="419" t="str">
        <f>IFERROR(VLOOKUP(AD197,'P1'!$B:$AP,41,FALSE),"")</f>
        <v/>
      </c>
      <c r="AE198" s="419" t="str">
        <f>IFERROR(VLOOKUP(AE197,'P1'!$B:$AP,41,FALSE),"")</f>
        <v/>
      </c>
      <c r="AF198" s="419" t="str">
        <f>IFERROR(VLOOKUP(AF197,'P1'!$B:$AP,41,FALSE),"")</f>
        <v/>
      </c>
      <c r="AG198" s="419" t="str">
        <f>IFERROR(VLOOKUP(AG197,'P1'!$B:$AP,41,FALSE),"")</f>
        <v/>
      </c>
      <c r="AH198" s="419" t="str">
        <f>IFERROR(VLOOKUP(AH197,'P1'!$B:$AP,41,FALSE),"")</f>
        <v/>
      </c>
      <c r="AI198" s="419" t="str">
        <f>IFERROR(VLOOKUP(AI197,'P1'!$B:$AP,41,FALSE),"")</f>
        <v/>
      </c>
      <c r="AJ198" s="419" t="str">
        <f>IFERROR(VLOOKUP(AJ197,'P1'!$B:$AP,41,FALSE),"")</f>
        <v/>
      </c>
      <c r="AK198" s="419" t="str">
        <f>IFERROR(VLOOKUP(AK197,'P1'!$B:$AP,41,FALSE),"")</f>
        <v/>
      </c>
      <c r="AL198" s="419" t="str">
        <f>IFERROR(VLOOKUP(AL197,'P1'!$B:$AP,41,FALSE),"")</f>
        <v/>
      </c>
      <c r="AM198" s="419" t="str">
        <f>IFERROR(VLOOKUP(AM197,'P1'!$B:$AP,41,FALSE),"")</f>
        <v/>
      </c>
      <c r="AN198" s="643"/>
      <c r="AO198" s="621"/>
      <c r="AP198" s="647"/>
      <c r="AQ198" s="648"/>
      <c r="AR198" s="621"/>
      <c r="AS198" s="621"/>
      <c r="AT198" s="623"/>
      <c r="AU198" s="417" t="str">
        <f t="shared" ref="AU198" si="226">IFERROR(IF($D197="□",($AO197/$AK$6),($AO197/$AK$8)),"")</f>
        <v/>
      </c>
      <c r="AV198" s="417" t="str">
        <f t="shared" ref="AV198" si="227">IFERROR(IF($D197="□",($AN197/$AO$6),($AN197/$AO$8)),"")</f>
        <v/>
      </c>
      <c r="AX198" s="417" t="s">
        <v>623</v>
      </c>
      <c r="AY198" s="417" t="s">
        <v>623</v>
      </c>
    </row>
    <row r="199" spans="1:51" s="393" customFormat="1" ht="12" customHeight="1">
      <c r="A199" s="626"/>
      <c r="B199" s="629"/>
      <c r="C199" s="632"/>
      <c r="D199" s="635"/>
      <c r="E199" s="414"/>
      <c r="F199" s="640"/>
      <c r="G199" s="641"/>
      <c r="H199" s="418" t="s">
        <v>470</v>
      </c>
      <c r="I199" s="419" t="str">
        <f>IFERROR(VLOOKUP(I197,'P1'!$B:$AP,31,FALSE),"")</f>
        <v/>
      </c>
      <c r="J199" s="419" t="str">
        <f>IFERROR(VLOOKUP(J197,'P1'!$B:$AP,31,FALSE),"")</f>
        <v/>
      </c>
      <c r="K199" s="419" t="str">
        <f>IFERROR(VLOOKUP(K197,'P1'!$B:$AP,31,FALSE),"")</f>
        <v/>
      </c>
      <c r="L199" s="419" t="str">
        <f>IFERROR(VLOOKUP(L197,'P1'!$B:$AP,31,FALSE),"")</f>
        <v/>
      </c>
      <c r="M199" s="419" t="str">
        <f>IFERROR(VLOOKUP(M197,'P1'!$B:$AP,31,FALSE),"")</f>
        <v/>
      </c>
      <c r="N199" s="419" t="str">
        <f>IFERROR(VLOOKUP(N197,'P1'!$B:$AP,31,FALSE),"")</f>
        <v/>
      </c>
      <c r="O199" s="419" t="str">
        <f>IFERROR(VLOOKUP(O197,'P1'!$B:$AP,31,FALSE),"")</f>
        <v/>
      </c>
      <c r="P199" s="419" t="str">
        <f>IFERROR(VLOOKUP(P197,'P1'!$B:$AP,31,FALSE),"")</f>
        <v/>
      </c>
      <c r="Q199" s="419" t="str">
        <f>IFERROR(VLOOKUP(Q197,'P1'!$B:$AP,31,FALSE),"")</f>
        <v/>
      </c>
      <c r="R199" s="419" t="str">
        <f>IFERROR(VLOOKUP(R197,'P1'!$B:$AP,31,FALSE),"")</f>
        <v/>
      </c>
      <c r="S199" s="419" t="str">
        <f>IFERROR(VLOOKUP(S197,'P1'!$B:$AP,31,FALSE),"")</f>
        <v/>
      </c>
      <c r="T199" s="419" t="str">
        <f>IFERROR(VLOOKUP(T197,'P1'!$B:$AP,31,FALSE),"")</f>
        <v/>
      </c>
      <c r="U199" s="419" t="str">
        <f>IFERROR(VLOOKUP(U197,'P1'!$B:$AP,31,FALSE),"")</f>
        <v/>
      </c>
      <c r="V199" s="419" t="str">
        <f>IFERROR(VLOOKUP(V197,'P1'!$B:$AP,31,FALSE),"")</f>
        <v/>
      </c>
      <c r="W199" s="419" t="str">
        <f>IFERROR(VLOOKUP(W197,'P1'!$B:$AP,31,FALSE),"")</f>
        <v/>
      </c>
      <c r="X199" s="419" t="str">
        <f>IFERROR(VLOOKUP(X197,'P1'!$B:$AP,31,FALSE),"")</f>
        <v/>
      </c>
      <c r="Y199" s="419" t="str">
        <f>IFERROR(VLOOKUP(Y197,'P1'!$B:$AP,31,FALSE),"")</f>
        <v/>
      </c>
      <c r="Z199" s="419" t="str">
        <f>IFERROR(VLOOKUP(Z197,'P1'!$B:$AP,31,FALSE),"")</f>
        <v/>
      </c>
      <c r="AA199" s="419" t="str">
        <f>IFERROR(VLOOKUP(AA197,'P1'!$B:$AP,31,FALSE),"")</f>
        <v/>
      </c>
      <c r="AB199" s="419" t="str">
        <f>IFERROR(VLOOKUP(AB197,'P1'!$B:$AP,31,FALSE),"")</f>
        <v/>
      </c>
      <c r="AC199" s="419" t="str">
        <f>IFERROR(VLOOKUP(AC197,'P1'!$B:$AP,31,FALSE),"")</f>
        <v/>
      </c>
      <c r="AD199" s="419" t="str">
        <f>IFERROR(VLOOKUP(AD197,'P1'!$B:$AP,31,FALSE),"")</f>
        <v/>
      </c>
      <c r="AE199" s="419" t="str">
        <f>IFERROR(VLOOKUP(AE197,'P1'!$B:$AP,31,FALSE),"")</f>
        <v/>
      </c>
      <c r="AF199" s="419" t="str">
        <f>IFERROR(VLOOKUP(AF197,'P1'!$B:$AP,31,FALSE),"")</f>
        <v/>
      </c>
      <c r="AG199" s="419" t="str">
        <f>IFERROR(VLOOKUP(AG197,'P1'!$B:$AP,31,FALSE),"")</f>
        <v/>
      </c>
      <c r="AH199" s="419" t="str">
        <f>IFERROR(VLOOKUP(AH197,'P1'!$B:$AP,31,FALSE),"")</f>
        <v/>
      </c>
      <c r="AI199" s="419" t="str">
        <f>IFERROR(VLOOKUP(AI197,'P1'!$B:$AP,31,FALSE),"")</f>
        <v/>
      </c>
      <c r="AJ199" s="419" t="str">
        <f>IFERROR(VLOOKUP(AJ197,'P1'!$B:$AP,31,FALSE),"")</f>
        <v/>
      </c>
      <c r="AK199" s="419" t="str">
        <f>IFERROR(VLOOKUP(AK197,'P1'!$B:$AP,31,FALSE),"")</f>
        <v/>
      </c>
      <c r="AL199" s="419" t="str">
        <f>IFERROR(VLOOKUP(AL197,'P1'!$B:$AP,31,FALSE),"")</f>
        <v/>
      </c>
      <c r="AM199" s="419" t="str">
        <f>IFERROR(VLOOKUP(AM197,'P1'!$B:$AP,31,FALSE),"")</f>
        <v/>
      </c>
      <c r="AN199" s="644"/>
      <c r="AO199" s="622"/>
      <c r="AP199" s="649"/>
      <c r="AQ199" s="650"/>
      <c r="AR199" s="622"/>
      <c r="AS199" s="622"/>
      <c r="AT199" s="623"/>
      <c r="AU199" s="420"/>
      <c r="AV199" s="420"/>
      <c r="AX199" s="420"/>
      <c r="AY199" s="420"/>
    </row>
    <row r="200" spans="1:51" s="393" customFormat="1" ht="12" customHeight="1">
      <c r="A200" s="624">
        <v>60</v>
      </c>
      <c r="B200" s="627"/>
      <c r="C200" s="630"/>
      <c r="D200" s="633" t="s">
        <v>463</v>
      </c>
      <c r="E200" s="410"/>
      <c r="F200" s="636"/>
      <c r="G200" s="637"/>
      <c r="H200" s="411" t="s">
        <v>464</v>
      </c>
      <c r="I200" s="412"/>
      <c r="J200" s="412"/>
      <c r="K200" s="412"/>
      <c r="L200" s="412"/>
      <c r="M200" s="412"/>
      <c r="N200" s="412"/>
      <c r="O200" s="412"/>
      <c r="P200" s="412"/>
      <c r="Q200" s="412"/>
      <c r="R200" s="412"/>
      <c r="S200" s="412"/>
      <c r="T200" s="412"/>
      <c r="U200" s="412"/>
      <c r="V200" s="412"/>
      <c r="W200" s="412"/>
      <c r="X200" s="412"/>
      <c r="Y200" s="412"/>
      <c r="Z200" s="412"/>
      <c r="AA200" s="412"/>
      <c r="AB200" s="412"/>
      <c r="AC200" s="412"/>
      <c r="AD200" s="412"/>
      <c r="AE200" s="412"/>
      <c r="AF200" s="412"/>
      <c r="AG200" s="412"/>
      <c r="AH200" s="412"/>
      <c r="AI200" s="412"/>
      <c r="AJ200" s="412"/>
      <c r="AK200" s="412"/>
      <c r="AL200" s="412"/>
      <c r="AM200" s="412"/>
      <c r="AN200" s="642">
        <f t="shared" ref="AN200" si="228">IF(LEFT($AN$1,6)="共同生活援助",SUM(I201:AM201),SUM(I201:AM202))</f>
        <v>0</v>
      </c>
      <c r="AO200" s="620">
        <f>IF($AN$3="４週",AN200/4,AN200/(DAY(EOMONTH($I$21,0))/7))</f>
        <v>0</v>
      </c>
      <c r="AP200" s="645"/>
      <c r="AQ200" s="646"/>
      <c r="AR200" s="620" t="str">
        <f t="shared" ref="AR200" si="229">IF($AN$3="４週",AU201,AV201)</f>
        <v/>
      </c>
      <c r="AS200" s="620"/>
      <c r="AT200" s="623"/>
      <c r="AU200" s="413" t="s">
        <v>465</v>
      </c>
      <c r="AV200" s="413" t="s">
        <v>466</v>
      </c>
      <c r="AX200" s="413" t="s">
        <v>467</v>
      </c>
      <c r="AY200" s="413" t="s">
        <v>468</v>
      </c>
    </row>
    <row r="201" spans="1:51" s="393" customFormat="1" ht="12" customHeight="1">
      <c r="A201" s="625"/>
      <c r="B201" s="628"/>
      <c r="C201" s="631"/>
      <c r="D201" s="634"/>
      <c r="E201" s="414"/>
      <c r="F201" s="638"/>
      <c r="G201" s="639"/>
      <c r="H201" s="415" t="s">
        <v>469</v>
      </c>
      <c r="I201" s="419" t="str">
        <f>IFERROR(VLOOKUP(I200,'P1'!$B:$AP,41,FALSE),"")</f>
        <v/>
      </c>
      <c r="J201" s="419" t="str">
        <f>IFERROR(VLOOKUP(J200,'P1'!$B:$AP,41,FALSE),"")</f>
        <v/>
      </c>
      <c r="K201" s="419" t="str">
        <f>IFERROR(VLOOKUP(K200,'P1'!$B:$AP,41,FALSE),"")</f>
        <v/>
      </c>
      <c r="L201" s="419" t="str">
        <f>IFERROR(VLOOKUP(L200,'P1'!$B:$AP,41,FALSE),"")</f>
        <v/>
      </c>
      <c r="M201" s="419" t="str">
        <f>IFERROR(VLOOKUP(M200,'P1'!$B:$AP,41,FALSE),"")</f>
        <v/>
      </c>
      <c r="N201" s="419" t="str">
        <f>IFERROR(VLOOKUP(N200,'P1'!$B:$AP,41,FALSE),"")</f>
        <v/>
      </c>
      <c r="O201" s="419" t="str">
        <f>IFERROR(VLOOKUP(O200,'P1'!$B:$AP,41,FALSE),"")</f>
        <v/>
      </c>
      <c r="P201" s="419" t="str">
        <f>IFERROR(VLOOKUP(P200,'P1'!$B:$AP,41,FALSE),"")</f>
        <v/>
      </c>
      <c r="Q201" s="419" t="str">
        <f>IFERROR(VLOOKUP(Q200,'P1'!$B:$AP,41,FALSE),"")</f>
        <v/>
      </c>
      <c r="R201" s="419" t="str">
        <f>IFERROR(VLOOKUP(R200,'P1'!$B:$AP,41,FALSE),"")</f>
        <v/>
      </c>
      <c r="S201" s="419" t="str">
        <f>IFERROR(VLOOKUP(S200,'P1'!$B:$AP,41,FALSE),"")</f>
        <v/>
      </c>
      <c r="T201" s="419" t="str">
        <f>IFERROR(VLOOKUP(T200,'P1'!$B:$AP,41,FALSE),"")</f>
        <v/>
      </c>
      <c r="U201" s="419" t="str">
        <f>IFERROR(VLOOKUP(U200,'P1'!$B:$AP,41,FALSE),"")</f>
        <v/>
      </c>
      <c r="V201" s="419" t="str">
        <f>IFERROR(VLOOKUP(V200,'P1'!$B:$AP,41,FALSE),"")</f>
        <v/>
      </c>
      <c r="W201" s="419" t="str">
        <f>IFERROR(VLOOKUP(W200,'P1'!$B:$AP,41,FALSE),"")</f>
        <v/>
      </c>
      <c r="X201" s="419" t="str">
        <f>IFERROR(VLOOKUP(X200,'P1'!$B:$AP,41,FALSE),"")</f>
        <v/>
      </c>
      <c r="Y201" s="419" t="str">
        <f>IFERROR(VLOOKUP(Y200,'P1'!$B:$AP,41,FALSE),"")</f>
        <v/>
      </c>
      <c r="Z201" s="419" t="str">
        <f>IFERROR(VLOOKUP(Z200,'P1'!$B:$AP,41,FALSE),"")</f>
        <v/>
      </c>
      <c r="AA201" s="419" t="str">
        <f>IFERROR(VLOOKUP(AA200,'P1'!$B:$AP,41,FALSE),"")</f>
        <v/>
      </c>
      <c r="AB201" s="419" t="str">
        <f>IFERROR(VLOOKUP(AB200,'P1'!$B:$AP,41,FALSE),"")</f>
        <v/>
      </c>
      <c r="AC201" s="419" t="str">
        <f>IFERROR(VLOOKUP(AC200,'P1'!$B:$AP,41,FALSE),"")</f>
        <v/>
      </c>
      <c r="AD201" s="419" t="str">
        <f>IFERROR(VLOOKUP(AD200,'P1'!$B:$AP,41,FALSE),"")</f>
        <v/>
      </c>
      <c r="AE201" s="419" t="str">
        <f>IFERROR(VLOOKUP(AE200,'P1'!$B:$AP,41,FALSE),"")</f>
        <v/>
      </c>
      <c r="AF201" s="419" t="str">
        <f>IFERROR(VLOOKUP(AF200,'P1'!$B:$AP,41,FALSE),"")</f>
        <v/>
      </c>
      <c r="AG201" s="419" t="str">
        <f>IFERROR(VLOOKUP(AG200,'P1'!$B:$AP,41,FALSE),"")</f>
        <v/>
      </c>
      <c r="AH201" s="419" t="str">
        <f>IFERROR(VLOOKUP(AH200,'P1'!$B:$AP,41,FALSE),"")</f>
        <v/>
      </c>
      <c r="AI201" s="419" t="str">
        <f>IFERROR(VLOOKUP(AI200,'P1'!$B:$AP,41,FALSE),"")</f>
        <v/>
      </c>
      <c r="AJ201" s="419" t="str">
        <f>IFERROR(VLOOKUP(AJ200,'P1'!$B:$AP,41,FALSE),"")</f>
        <v/>
      </c>
      <c r="AK201" s="419" t="str">
        <f>IFERROR(VLOOKUP(AK200,'P1'!$B:$AP,41,FALSE),"")</f>
        <v/>
      </c>
      <c r="AL201" s="419" t="str">
        <f>IFERROR(VLOOKUP(AL200,'P1'!$B:$AP,41,FALSE),"")</f>
        <v/>
      </c>
      <c r="AM201" s="419" t="str">
        <f>IFERROR(VLOOKUP(AM200,'P1'!$B:$AP,41,FALSE),"")</f>
        <v/>
      </c>
      <c r="AN201" s="643"/>
      <c r="AO201" s="621"/>
      <c r="AP201" s="647"/>
      <c r="AQ201" s="648"/>
      <c r="AR201" s="621"/>
      <c r="AS201" s="621"/>
      <c r="AT201" s="623"/>
      <c r="AU201" s="417" t="str">
        <f t="shared" ref="AU201" si="230">IFERROR(IF($D200="□",($AO200/$AK$6),($AO200/$AK$8)),"")</f>
        <v/>
      </c>
      <c r="AV201" s="417" t="str">
        <f t="shared" ref="AV201" si="231">IFERROR(IF($D200="□",($AN200/$AO$6),($AN200/$AO$8)),"")</f>
        <v/>
      </c>
      <c r="AX201" s="417" t="s">
        <v>623</v>
      </c>
      <c r="AY201" s="417" t="s">
        <v>623</v>
      </c>
    </row>
    <row r="202" spans="1:51" s="393" customFormat="1" ht="12" customHeight="1">
      <c r="A202" s="626"/>
      <c r="B202" s="629"/>
      <c r="C202" s="632"/>
      <c r="D202" s="635"/>
      <c r="E202" s="414"/>
      <c r="F202" s="640"/>
      <c r="G202" s="641"/>
      <c r="H202" s="418" t="s">
        <v>470</v>
      </c>
      <c r="I202" s="419" t="str">
        <f>IFERROR(VLOOKUP(I200,'P1'!$B:$AP,31,FALSE),"")</f>
        <v/>
      </c>
      <c r="J202" s="419" t="str">
        <f>IFERROR(VLOOKUP(J200,'P1'!$B:$AP,31,FALSE),"")</f>
        <v/>
      </c>
      <c r="K202" s="419" t="str">
        <f>IFERROR(VLOOKUP(K200,'P1'!$B:$AP,31,FALSE),"")</f>
        <v/>
      </c>
      <c r="L202" s="419" t="str">
        <f>IFERROR(VLOOKUP(L200,'P1'!$B:$AP,31,FALSE),"")</f>
        <v/>
      </c>
      <c r="M202" s="419" t="str">
        <f>IFERROR(VLOOKUP(M200,'P1'!$B:$AP,31,FALSE),"")</f>
        <v/>
      </c>
      <c r="N202" s="419" t="str">
        <f>IFERROR(VLOOKUP(N200,'P1'!$B:$AP,31,FALSE),"")</f>
        <v/>
      </c>
      <c r="O202" s="419" t="str">
        <f>IFERROR(VLOOKUP(O200,'P1'!$B:$AP,31,FALSE),"")</f>
        <v/>
      </c>
      <c r="P202" s="419" t="str">
        <f>IFERROR(VLOOKUP(P200,'P1'!$B:$AP,31,FALSE),"")</f>
        <v/>
      </c>
      <c r="Q202" s="419" t="str">
        <f>IFERROR(VLOOKUP(Q200,'P1'!$B:$AP,31,FALSE),"")</f>
        <v/>
      </c>
      <c r="R202" s="419" t="str">
        <f>IFERROR(VLOOKUP(R200,'P1'!$B:$AP,31,FALSE),"")</f>
        <v/>
      </c>
      <c r="S202" s="419" t="str">
        <f>IFERROR(VLOOKUP(S200,'P1'!$B:$AP,31,FALSE),"")</f>
        <v/>
      </c>
      <c r="T202" s="419" t="str">
        <f>IFERROR(VLOOKUP(T200,'P1'!$B:$AP,31,FALSE),"")</f>
        <v/>
      </c>
      <c r="U202" s="419" t="str">
        <f>IFERROR(VLOOKUP(U200,'P1'!$B:$AP,31,FALSE),"")</f>
        <v/>
      </c>
      <c r="V202" s="419" t="str">
        <f>IFERROR(VLOOKUP(V200,'P1'!$B:$AP,31,FALSE),"")</f>
        <v/>
      </c>
      <c r="W202" s="419" t="str">
        <f>IFERROR(VLOOKUP(W200,'P1'!$B:$AP,31,FALSE),"")</f>
        <v/>
      </c>
      <c r="X202" s="419" t="str">
        <f>IFERROR(VLOOKUP(X200,'P1'!$B:$AP,31,FALSE),"")</f>
        <v/>
      </c>
      <c r="Y202" s="419" t="str">
        <f>IFERROR(VLOOKUP(Y200,'P1'!$B:$AP,31,FALSE),"")</f>
        <v/>
      </c>
      <c r="Z202" s="419" t="str">
        <f>IFERROR(VLOOKUP(Z200,'P1'!$B:$AP,31,FALSE),"")</f>
        <v/>
      </c>
      <c r="AA202" s="419" t="str">
        <f>IFERROR(VLOOKUP(AA200,'P1'!$B:$AP,31,FALSE),"")</f>
        <v/>
      </c>
      <c r="AB202" s="419" t="str">
        <f>IFERROR(VLOOKUP(AB200,'P1'!$B:$AP,31,FALSE),"")</f>
        <v/>
      </c>
      <c r="AC202" s="419" t="str">
        <f>IFERROR(VLOOKUP(AC200,'P1'!$B:$AP,31,FALSE),"")</f>
        <v/>
      </c>
      <c r="AD202" s="419" t="str">
        <f>IFERROR(VLOOKUP(AD200,'P1'!$B:$AP,31,FALSE),"")</f>
        <v/>
      </c>
      <c r="AE202" s="419" t="str">
        <f>IFERROR(VLOOKUP(AE200,'P1'!$B:$AP,31,FALSE),"")</f>
        <v/>
      </c>
      <c r="AF202" s="419" t="str">
        <f>IFERROR(VLOOKUP(AF200,'P1'!$B:$AP,31,FALSE),"")</f>
        <v/>
      </c>
      <c r="AG202" s="419" t="str">
        <f>IFERROR(VLOOKUP(AG200,'P1'!$B:$AP,31,FALSE),"")</f>
        <v/>
      </c>
      <c r="AH202" s="419" t="str">
        <f>IFERROR(VLOOKUP(AH200,'P1'!$B:$AP,31,FALSE),"")</f>
        <v/>
      </c>
      <c r="AI202" s="419" t="str">
        <f>IFERROR(VLOOKUP(AI200,'P1'!$B:$AP,31,FALSE),"")</f>
        <v/>
      </c>
      <c r="AJ202" s="419" t="str">
        <f>IFERROR(VLOOKUP(AJ200,'P1'!$B:$AP,31,FALSE),"")</f>
        <v/>
      </c>
      <c r="AK202" s="419" t="str">
        <f>IFERROR(VLOOKUP(AK200,'P1'!$B:$AP,31,FALSE),"")</f>
        <v/>
      </c>
      <c r="AL202" s="419" t="str">
        <f>IFERROR(VLOOKUP(AL200,'P1'!$B:$AP,31,FALSE),"")</f>
        <v/>
      </c>
      <c r="AM202" s="419" t="str">
        <f>IFERROR(VLOOKUP(AM200,'P1'!$B:$AP,31,FALSE),"")</f>
        <v/>
      </c>
      <c r="AN202" s="644"/>
      <c r="AO202" s="622"/>
      <c r="AP202" s="649"/>
      <c r="AQ202" s="650"/>
      <c r="AR202" s="622"/>
      <c r="AS202" s="622"/>
      <c r="AT202" s="623"/>
      <c r="AU202" s="420"/>
      <c r="AV202" s="420"/>
      <c r="AX202" s="420"/>
      <c r="AY202" s="420"/>
    </row>
    <row r="203" spans="1:51" s="393" customFormat="1" ht="12" customHeight="1">
      <c r="A203" s="624">
        <v>61</v>
      </c>
      <c r="B203" s="627"/>
      <c r="C203" s="630"/>
      <c r="D203" s="633" t="s">
        <v>463</v>
      </c>
      <c r="E203" s="410"/>
      <c r="F203" s="636"/>
      <c r="G203" s="637"/>
      <c r="H203" s="411" t="s">
        <v>464</v>
      </c>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2"/>
      <c r="AF203" s="412"/>
      <c r="AG203" s="412"/>
      <c r="AH203" s="412"/>
      <c r="AI203" s="412"/>
      <c r="AJ203" s="412"/>
      <c r="AK203" s="412"/>
      <c r="AL203" s="412"/>
      <c r="AM203" s="412"/>
      <c r="AN203" s="642">
        <f t="shared" ref="AN203" si="232">IF(LEFT($AN$1,6)="共同生活援助",SUM(I204:AM204),SUM(I204:AM205))</f>
        <v>0</v>
      </c>
      <c r="AO203" s="620">
        <f>IF($AN$3="４週",AN203/4,AN203/(DAY(EOMONTH($I$21,0))/7))</f>
        <v>0</v>
      </c>
      <c r="AP203" s="645"/>
      <c r="AQ203" s="646"/>
      <c r="AR203" s="620" t="str">
        <f t="shared" ref="AR203" si="233">IF($AN$3="４週",AU204,AV204)</f>
        <v/>
      </c>
      <c r="AS203" s="620"/>
      <c r="AT203" s="623"/>
      <c r="AU203" s="413" t="s">
        <v>465</v>
      </c>
      <c r="AV203" s="413" t="s">
        <v>466</v>
      </c>
      <c r="AX203" s="413" t="s">
        <v>467</v>
      </c>
      <c r="AY203" s="413" t="s">
        <v>468</v>
      </c>
    </row>
    <row r="204" spans="1:51" s="393" customFormat="1" ht="12" customHeight="1">
      <c r="A204" s="625"/>
      <c r="B204" s="628"/>
      <c r="C204" s="631"/>
      <c r="D204" s="634"/>
      <c r="E204" s="414"/>
      <c r="F204" s="638"/>
      <c r="G204" s="639"/>
      <c r="H204" s="415" t="s">
        <v>469</v>
      </c>
      <c r="I204" s="419" t="str">
        <f>IFERROR(VLOOKUP(I203,'P1'!$B:$AP,41,FALSE),"")</f>
        <v/>
      </c>
      <c r="J204" s="419" t="str">
        <f>IFERROR(VLOOKUP(J203,'P1'!$B:$AP,41,FALSE),"")</f>
        <v/>
      </c>
      <c r="K204" s="419" t="str">
        <f>IFERROR(VLOOKUP(K203,'P1'!$B:$AP,41,FALSE),"")</f>
        <v/>
      </c>
      <c r="L204" s="419" t="str">
        <f>IFERROR(VLOOKUP(L203,'P1'!$B:$AP,41,FALSE),"")</f>
        <v/>
      </c>
      <c r="M204" s="419" t="str">
        <f>IFERROR(VLOOKUP(M203,'P1'!$B:$AP,41,FALSE),"")</f>
        <v/>
      </c>
      <c r="N204" s="419" t="str">
        <f>IFERROR(VLOOKUP(N203,'P1'!$B:$AP,41,FALSE),"")</f>
        <v/>
      </c>
      <c r="O204" s="419" t="str">
        <f>IFERROR(VLOOKUP(O203,'P1'!$B:$AP,41,FALSE),"")</f>
        <v/>
      </c>
      <c r="P204" s="419" t="str">
        <f>IFERROR(VLOOKUP(P203,'P1'!$B:$AP,41,FALSE),"")</f>
        <v/>
      </c>
      <c r="Q204" s="419" t="str">
        <f>IFERROR(VLOOKUP(Q203,'P1'!$B:$AP,41,FALSE),"")</f>
        <v/>
      </c>
      <c r="R204" s="419" t="str">
        <f>IFERROR(VLOOKUP(R203,'P1'!$B:$AP,41,FALSE),"")</f>
        <v/>
      </c>
      <c r="S204" s="419" t="str">
        <f>IFERROR(VLOOKUP(S203,'P1'!$B:$AP,41,FALSE),"")</f>
        <v/>
      </c>
      <c r="T204" s="419" t="str">
        <f>IFERROR(VLOOKUP(T203,'P1'!$B:$AP,41,FALSE),"")</f>
        <v/>
      </c>
      <c r="U204" s="419" t="str">
        <f>IFERROR(VLOOKUP(U203,'P1'!$B:$AP,41,FALSE),"")</f>
        <v/>
      </c>
      <c r="V204" s="419" t="str">
        <f>IFERROR(VLOOKUP(V203,'P1'!$B:$AP,41,FALSE),"")</f>
        <v/>
      </c>
      <c r="W204" s="419" t="str">
        <f>IFERROR(VLOOKUP(W203,'P1'!$B:$AP,41,FALSE),"")</f>
        <v/>
      </c>
      <c r="X204" s="419" t="str">
        <f>IFERROR(VLOOKUP(X203,'P1'!$B:$AP,41,FALSE),"")</f>
        <v/>
      </c>
      <c r="Y204" s="419" t="str">
        <f>IFERROR(VLOOKUP(Y203,'P1'!$B:$AP,41,FALSE),"")</f>
        <v/>
      </c>
      <c r="Z204" s="419" t="str">
        <f>IFERROR(VLOOKUP(Z203,'P1'!$B:$AP,41,FALSE),"")</f>
        <v/>
      </c>
      <c r="AA204" s="419" t="str">
        <f>IFERROR(VLOOKUP(AA203,'P1'!$B:$AP,41,FALSE),"")</f>
        <v/>
      </c>
      <c r="AB204" s="419" t="str">
        <f>IFERROR(VLOOKUP(AB203,'P1'!$B:$AP,41,FALSE),"")</f>
        <v/>
      </c>
      <c r="AC204" s="419" t="str">
        <f>IFERROR(VLOOKUP(AC203,'P1'!$B:$AP,41,FALSE),"")</f>
        <v/>
      </c>
      <c r="AD204" s="419" t="str">
        <f>IFERROR(VLOOKUP(AD203,'P1'!$B:$AP,41,FALSE),"")</f>
        <v/>
      </c>
      <c r="AE204" s="419" t="str">
        <f>IFERROR(VLOOKUP(AE203,'P1'!$B:$AP,41,FALSE),"")</f>
        <v/>
      </c>
      <c r="AF204" s="419" t="str">
        <f>IFERROR(VLOOKUP(AF203,'P1'!$B:$AP,41,FALSE),"")</f>
        <v/>
      </c>
      <c r="AG204" s="419" t="str">
        <f>IFERROR(VLOOKUP(AG203,'P1'!$B:$AP,41,FALSE),"")</f>
        <v/>
      </c>
      <c r="AH204" s="419" t="str">
        <f>IFERROR(VLOOKUP(AH203,'P1'!$B:$AP,41,FALSE),"")</f>
        <v/>
      </c>
      <c r="AI204" s="419" t="str">
        <f>IFERROR(VLOOKUP(AI203,'P1'!$B:$AP,41,FALSE),"")</f>
        <v/>
      </c>
      <c r="AJ204" s="419" t="str">
        <f>IFERROR(VLOOKUP(AJ203,'P1'!$B:$AP,41,FALSE),"")</f>
        <v/>
      </c>
      <c r="AK204" s="419" t="str">
        <f>IFERROR(VLOOKUP(AK203,'P1'!$B:$AP,41,FALSE),"")</f>
        <v/>
      </c>
      <c r="AL204" s="419" t="str">
        <f>IFERROR(VLOOKUP(AL203,'P1'!$B:$AP,41,FALSE),"")</f>
        <v/>
      </c>
      <c r="AM204" s="419" t="str">
        <f>IFERROR(VLOOKUP(AM203,'P1'!$B:$AP,41,FALSE),"")</f>
        <v/>
      </c>
      <c r="AN204" s="643"/>
      <c r="AO204" s="621"/>
      <c r="AP204" s="647"/>
      <c r="AQ204" s="648"/>
      <c r="AR204" s="621"/>
      <c r="AS204" s="621"/>
      <c r="AT204" s="623"/>
      <c r="AU204" s="417" t="str">
        <f t="shared" ref="AU204" si="234">IFERROR(IF($D203="□",($AO203/$AK$6),($AO203/$AK$8)),"")</f>
        <v/>
      </c>
      <c r="AV204" s="417" t="str">
        <f t="shared" ref="AV204" si="235">IFERROR(IF($D203="□",($AN203/$AO$6),($AN203/$AO$8)),"")</f>
        <v/>
      </c>
      <c r="AX204" s="417" t="s">
        <v>623</v>
      </c>
      <c r="AY204" s="417" t="s">
        <v>623</v>
      </c>
    </row>
    <row r="205" spans="1:51" s="393" customFormat="1" ht="12" customHeight="1">
      <c r="A205" s="626"/>
      <c r="B205" s="629"/>
      <c r="C205" s="632"/>
      <c r="D205" s="635"/>
      <c r="E205" s="414"/>
      <c r="F205" s="640"/>
      <c r="G205" s="641"/>
      <c r="H205" s="418" t="s">
        <v>470</v>
      </c>
      <c r="I205" s="419" t="str">
        <f>IFERROR(VLOOKUP(I203,'P1'!$B:$AP,31,FALSE),"")</f>
        <v/>
      </c>
      <c r="J205" s="419" t="str">
        <f>IFERROR(VLOOKUP(J203,'P1'!$B:$AP,31,FALSE),"")</f>
        <v/>
      </c>
      <c r="K205" s="419" t="str">
        <f>IFERROR(VLOOKUP(K203,'P1'!$B:$AP,31,FALSE),"")</f>
        <v/>
      </c>
      <c r="L205" s="419" t="str">
        <f>IFERROR(VLOOKUP(L203,'P1'!$B:$AP,31,FALSE),"")</f>
        <v/>
      </c>
      <c r="M205" s="419" t="str">
        <f>IFERROR(VLOOKUP(M203,'P1'!$B:$AP,31,FALSE),"")</f>
        <v/>
      </c>
      <c r="N205" s="419" t="str">
        <f>IFERROR(VLOOKUP(N203,'P1'!$B:$AP,31,FALSE),"")</f>
        <v/>
      </c>
      <c r="O205" s="419" t="str">
        <f>IFERROR(VLOOKUP(O203,'P1'!$B:$AP,31,FALSE),"")</f>
        <v/>
      </c>
      <c r="P205" s="419" t="str">
        <f>IFERROR(VLOOKUP(P203,'P1'!$B:$AP,31,FALSE),"")</f>
        <v/>
      </c>
      <c r="Q205" s="419" t="str">
        <f>IFERROR(VLOOKUP(Q203,'P1'!$B:$AP,31,FALSE),"")</f>
        <v/>
      </c>
      <c r="R205" s="419" t="str">
        <f>IFERROR(VLOOKUP(R203,'P1'!$B:$AP,31,FALSE),"")</f>
        <v/>
      </c>
      <c r="S205" s="419" t="str">
        <f>IFERROR(VLOOKUP(S203,'P1'!$B:$AP,31,FALSE),"")</f>
        <v/>
      </c>
      <c r="T205" s="419" t="str">
        <f>IFERROR(VLOOKUP(T203,'P1'!$B:$AP,31,FALSE),"")</f>
        <v/>
      </c>
      <c r="U205" s="419" t="str">
        <f>IFERROR(VLOOKUP(U203,'P1'!$B:$AP,31,FALSE),"")</f>
        <v/>
      </c>
      <c r="V205" s="419" t="str">
        <f>IFERROR(VLOOKUP(V203,'P1'!$B:$AP,31,FALSE),"")</f>
        <v/>
      </c>
      <c r="W205" s="419" t="str">
        <f>IFERROR(VLOOKUP(W203,'P1'!$B:$AP,31,FALSE),"")</f>
        <v/>
      </c>
      <c r="X205" s="419" t="str">
        <f>IFERROR(VLOOKUP(X203,'P1'!$B:$AP,31,FALSE),"")</f>
        <v/>
      </c>
      <c r="Y205" s="419" t="str">
        <f>IFERROR(VLOOKUP(Y203,'P1'!$B:$AP,31,FALSE),"")</f>
        <v/>
      </c>
      <c r="Z205" s="419" t="str">
        <f>IFERROR(VLOOKUP(Z203,'P1'!$B:$AP,31,FALSE),"")</f>
        <v/>
      </c>
      <c r="AA205" s="419" t="str">
        <f>IFERROR(VLOOKUP(AA203,'P1'!$B:$AP,31,FALSE),"")</f>
        <v/>
      </c>
      <c r="AB205" s="419" t="str">
        <f>IFERROR(VLOOKUP(AB203,'P1'!$B:$AP,31,FALSE),"")</f>
        <v/>
      </c>
      <c r="AC205" s="419" t="str">
        <f>IFERROR(VLOOKUP(AC203,'P1'!$B:$AP,31,FALSE),"")</f>
        <v/>
      </c>
      <c r="AD205" s="419" t="str">
        <f>IFERROR(VLOOKUP(AD203,'P1'!$B:$AP,31,FALSE),"")</f>
        <v/>
      </c>
      <c r="AE205" s="419" t="str">
        <f>IFERROR(VLOOKUP(AE203,'P1'!$B:$AP,31,FALSE),"")</f>
        <v/>
      </c>
      <c r="AF205" s="419" t="str">
        <f>IFERROR(VLOOKUP(AF203,'P1'!$B:$AP,31,FALSE),"")</f>
        <v/>
      </c>
      <c r="AG205" s="419" t="str">
        <f>IFERROR(VLOOKUP(AG203,'P1'!$B:$AP,31,FALSE),"")</f>
        <v/>
      </c>
      <c r="AH205" s="419" t="str">
        <f>IFERROR(VLOOKUP(AH203,'P1'!$B:$AP,31,FALSE),"")</f>
        <v/>
      </c>
      <c r="AI205" s="419" t="str">
        <f>IFERROR(VLOOKUP(AI203,'P1'!$B:$AP,31,FALSE),"")</f>
        <v/>
      </c>
      <c r="AJ205" s="419" t="str">
        <f>IFERROR(VLOOKUP(AJ203,'P1'!$B:$AP,31,FALSE),"")</f>
        <v/>
      </c>
      <c r="AK205" s="419" t="str">
        <f>IFERROR(VLOOKUP(AK203,'P1'!$B:$AP,31,FALSE),"")</f>
        <v/>
      </c>
      <c r="AL205" s="419" t="str">
        <f>IFERROR(VLOOKUP(AL203,'P1'!$B:$AP,31,FALSE),"")</f>
        <v/>
      </c>
      <c r="AM205" s="419" t="str">
        <f>IFERROR(VLOOKUP(AM203,'P1'!$B:$AP,31,FALSE),"")</f>
        <v/>
      </c>
      <c r="AN205" s="644"/>
      <c r="AO205" s="622"/>
      <c r="AP205" s="649"/>
      <c r="AQ205" s="650"/>
      <c r="AR205" s="622"/>
      <c r="AS205" s="622"/>
      <c r="AT205" s="623"/>
      <c r="AU205" s="420"/>
      <c r="AV205" s="420"/>
      <c r="AX205" s="420"/>
      <c r="AY205" s="420"/>
    </row>
    <row r="206" spans="1:51" s="393" customFormat="1" ht="12" customHeight="1">
      <c r="A206" s="624">
        <v>62</v>
      </c>
      <c r="B206" s="627"/>
      <c r="C206" s="630"/>
      <c r="D206" s="633" t="s">
        <v>463</v>
      </c>
      <c r="E206" s="410"/>
      <c r="F206" s="636"/>
      <c r="G206" s="637"/>
      <c r="H206" s="411" t="s">
        <v>464</v>
      </c>
      <c r="I206" s="412"/>
      <c r="J206" s="412"/>
      <c r="K206" s="412"/>
      <c r="L206" s="412"/>
      <c r="M206" s="412"/>
      <c r="N206" s="412"/>
      <c r="O206" s="412"/>
      <c r="P206" s="412"/>
      <c r="Q206" s="412"/>
      <c r="R206" s="412"/>
      <c r="S206" s="412"/>
      <c r="T206" s="412"/>
      <c r="U206" s="412"/>
      <c r="V206" s="412"/>
      <c r="W206" s="412"/>
      <c r="X206" s="412"/>
      <c r="Y206" s="412"/>
      <c r="Z206" s="412"/>
      <c r="AA206" s="412"/>
      <c r="AB206" s="412"/>
      <c r="AC206" s="412"/>
      <c r="AD206" s="412"/>
      <c r="AE206" s="412"/>
      <c r="AF206" s="412"/>
      <c r="AG206" s="412"/>
      <c r="AH206" s="412"/>
      <c r="AI206" s="412"/>
      <c r="AJ206" s="412"/>
      <c r="AK206" s="412"/>
      <c r="AL206" s="412"/>
      <c r="AM206" s="412"/>
      <c r="AN206" s="642">
        <f t="shared" ref="AN206" si="236">IF(LEFT($AN$1,6)="共同生活援助",SUM(I207:AM207),SUM(I207:AM208))</f>
        <v>0</v>
      </c>
      <c r="AO206" s="620">
        <f>IF($AN$3="４週",AN206/4,AN206/(DAY(EOMONTH($I$21,0))/7))</f>
        <v>0</v>
      </c>
      <c r="AP206" s="645"/>
      <c r="AQ206" s="646"/>
      <c r="AR206" s="620" t="str">
        <f t="shared" ref="AR206" si="237">IF($AN$3="４週",AU207,AV207)</f>
        <v/>
      </c>
      <c r="AS206" s="620"/>
      <c r="AT206" s="623"/>
      <c r="AU206" s="413" t="s">
        <v>465</v>
      </c>
      <c r="AV206" s="413" t="s">
        <v>466</v>
      </c>
      <c r="AX206" s="413" t="s">
        <v>467</v>
      </c>
      <c r="AY206" s="413" t="s">
        <v>468</v>
      </c>
    </row>
    <row r="207" spans="1:51" s="393" customFormat="1" ht="12" customHeight="1">
      <c r="A207" s="625"/>
      <c r="B207" s="628"/>
      <c r="C207" s="631"/>
      <c r="D207" s="634"/>
      <c r="E207" s="414"/>
      <c r="F207" s="638"/>
      <c r="G207" s="639"/>
      <c r="H207" s="415" t="s">
        <v>469</v>
      </c>
      <c r="I207" s="419" t="str">
        <f>IFERROR(VLOOKUP(I206,'P1'!$B:$AP,41,FALSE),"")</f>
        <v/>
      </c>
      <c r="J207" s="419" t="str">
        <f>IFERROR(VLOOKUP(J206,'P1'!$B:$AP,41,FALSE),"")</f>
        <v/>
      </c>
      <c r="K207" s="419" t="str">
        <f>IFERROR(VLOOKUP(K206,'P1'!$B:$AP,41,FALSE),"")</f>
        <v/>
      </c>
      <c r="L207" s="419" t="str">
        <f>IFERROR(VLOOKUP(L206,'P1'!$B:$AP,41,FALSE),"")</f>
        <v/>
      </c>
      <c r="M207" s="419" t="str">
        <f>IFERROR(VLOOKUP(M206,'P1'!$B:$AP,41,FALSE),"")</f>
        <v/>
      </c>
      <c r="N207" s="419" t="str">
        <f>IFERROR(VLOOKUP(N206,'P1'!$B:$AP,41,FALSE),"")</f>
        <v/>
      </c>
      <c r="O207" s="419" t="str">
        <f>IFERROR(VLOOKUP(O206,'P1'!$B:$AP,41,FALSE),"")</f>
        <v/>
      </c>
      <c r="P207" s="419" t="str">
        <f>IFERROR(VLOOKUP(P206,'P1'!$B:$AP,41,FALSE),"")</f>
        <v/>
      </c>
      <c r="Q207" s="419" t="str">
        <f>IFERROR(VLOOKUP(Q206,'P1'!$B:$AP,41,FALSE),"")</f>
        <v/>
      </c>
      <c r="R207" s="419" t="str">
        <f>IFERROR(VLOOKUP(R206,'P1'!$B:$AP,41,FALSE),"")</f>
        <v/>
      </c>
      <c r="S207" s="419" t="str">
        <f>IFERROR(VLOOKUP(S206,'P1'!$B:$AP,41,FALSE),"")</f>
        <v/>
      </c>
      <c r="T207" s="419" t="str">
        <f>IFERROR(VLOOKUP(T206,'P1'!$B:$AP,41,FALSE),"")</f>
        <v/>
      </c>
      <c r="U207" s="419" t="str">
        <f>IFERROR(VLOOKUP(U206,'P1'!$B:$AP,41,FALSE),"")</f>
        <v/>
      </c>
      <c r="V207" s="419" t="str">
        <f>IFERROR(VLOOKUP(V206,'P1'!$B:$AP,41,FALSE),"")</f>
        <v/>
      </c>
      <c r="W207" s="419" t="str">
        <f>IFERROR(VLOOKUP(W206,'P1'!$B:$AP,41,FALSE),"")</f>
        <v/>
      </c>
      <c r="X207" s="419" t="str">
        <f>IFERROR(VLOOKUP(X206,'P1'!$B:$AP,41,FALSE),"")</f>
        <v/>
      </c>
      <c r="Y207" s="419" t="str">
        <f>IFERROR(VLOOKUP(Y206,'P1'!$B:$AP,41,FALSE),"")</f>
        <v/>
      </c>
      <c r="Z207" s="419" t="str">
        <f>IFERROR(VLOOKUP(Z206,'P1'!$B:$AP,41,FALSE),"")</f>
        <v/>
      </c>
      <c r="AA207" s="419" t="str">
        <f>IFERROR(VLOOKUP(AA206,'P1'!$B:$AP,41,FALSE),"")</f>
        <v/>
      </c>
      <c r="AB207" s="419" t="str">
        <f>IFERROR(VLOOKUP(AB206,'P1'!$B:$AP,41,FALSE),"")</f>
        <v/>
      </c>
      <c r="AC207" s="419" t="str">
        <f>IFERROR(VLOOKUP(AC206,'P1'!$B:$AP,41,FALSE),"")</f>
        <v/>
      </c>
      <c r="AD207" s="419" t="str">
        <f>IFERROR(VLOOKUP(AD206,'P1'!$B:$AP,41,FALSE),"")</f>
        <v/>
      </c>
      <c r="AE207" s="419" t="str">
        <f>IFERROR(VLOOKUP(AE206,'P1'!$B:$AP,41,FALSE),"")</f>
        <v/>
      </c>
      <c r="AF207" s="419" t="str">
        <f>IFERROR(VLOOKUP(AF206,'P1'!$B:$AP,41,FALSE),"")</f>
        <v/>
      </c>
      <c r="AG207" s="419" t="str">
        <f>IFERROR(VLOOKUP(AG206,'P1'!$B:$AP,41,FALSE),"")</f>
        <v/>
      </c>
      <c r="AH207" s="419" t="str">
        <f>IFERROR(VLOOKUP(AH206,'P1'!$B:$AP,41,FALSE),"")</f>
        <v/>
      </c>
      <c r="AI207" s="419" t="str">
        <f>IFERROR(VLOOKUP(AI206,'P1'!$B:$AP,41,FALSE),"")</f>
        <v/>
      </c>
      <c r="AJ207" s="419" t="str">
        <f>IFERROR(VLOOKUP(AJ206,'P1'!$B:$AP,41,FALSE),"")</f>
        <v/>
      </c>
      <c r="AK207" s="419" t="str">
        <f>IFERROR(VLOOKUP(AK206,'P1'!$B:$AP,41,FALSE),"")</f>
        <v/>
      </c>
      <c r="AL207" s="419" t="str">
        <f>IFERROR(VLOOKUP(AL206,'P1'!$B:$AP,41,FALSE),"")</f>
        <v/>
      </c>
      <c r="AM207" s="419" t="str">
        <f>IFERROR(VLOOKUP(AM206,'P1'!$B:$AP,41,FALSE),"")</f>
        <v/>
      </c>
      <c r="AN207" s="643"/>
      <c r="AO207" s="621"/>
      <c r="AP207" s="647"/>
      <c r="AQ207" s="648"/>
      <c r="AR207" s="621"/>
      <c r="AS207" s="621"/>
      <c r="AT207" s="623"/>
      <c r="AU207" s="417" t="str">
        <f t="shared" ref="AU207" si="238">IFERROR(IF($D206="□",($AO206/$AK$6),($AO206/$AK$8)),"")</f>
        <v/>
      </c>
      <c r="AV207" s="417" t="str">
        <f t="shared" ref="AV207" si="239">IFERROR(IF($D206="□",($AN206/$AO$6),($AN206/$AO$8)),"")</f>
        <v/>
      </c>
      <c r="AX207" s="417" t="s">
        <v>623</v>
      </c>
      <c r="AY207" s="417" t="s">
        <v>623</v>
      </c>
    </row>
    <row r="208" spans="1:51" s="393" customFormat="1" ht="12" customHeight="1">
      <c r="A208" s="626"/>
      <c r="B208" s="629"/>
      <c r="C208" s="632"/>
      <c r="D208" s="635"/>
      <c r="E208" s="414"/>
      <c r="F208" s="640"/>
      <c r="G208" s="641"/>
      <c r="H208" s="418" t="s">
        <v>470</v>
      </c>
      <c r="I208" s="419" t="str">
        <f>IFERROR(VLOOKUP(I206,'P1'!$B:$AP,31,FALSE),"")</f>
        <v/>
      </c>
      <c r="J208" s="419" t="str">
        <f>IFERROR(VLOOKUP(J206,'P1'!$B:$AP,31,FALSE),"")</f>
        <v/>
      </c>
      <c r="K208" s="419" t="str">
        <f>IFERROR(VLOOKUP(K206,'P1'!$B:$AP,31,FALSE),"")</f>
        <v/>
      </c>
      <c r="L208" s="419" t="str">
        <f>IFERROR(VLOOKUP(L206,'P1'!$B:$AP,31,FALSE),"")</f>
        <v/>
      </c>
      <c r="M208" s="419" t="str">
        <f>IFERROR(VLOOKUP(M206,'P1'!$B:$AP,31,FALSE),"")</f>
        <v/>
      </c>
      <c r="N208" s="419" t="str">
        <f>IFERROR(VLOOKUP(N206,'P1'!$B:$AP,31,FALSE),"")</f>
        <v/>
      </c>
      <c r="O208" s="419" t="str">
        <f>IFERROR(VLOOKUP(O206,'P1'!$B:$AP,31,FALSE),"")</f>
        <v/>
      </c>
      <c r="P208" s="419" t="str">
        <f>IFERROR(VLOOKUP(P206,'P1'!$B:$AP,31,FALSE),"")</f>
        <v/>
      </c>
      <c r="Q208" s="419" t="str">
        <f>IFERROR(VLOOKUP(Q206,'P1'!$B:$AP,31,FALSE),"")</f>
        <v/>
      </c>
      <c r="R208" s="419" t="str">
        <f>IFERROR(VLOOKUP(R206,'P1'!$B:$AP,31,FALSE),"")</f>
        <v/>
      </c>
      <c r="S208" s="419" t="str">
        <f>IFERROR(VLOOKUP(S206,'P1'!$B:$AP,31,FALSE),"")</f>
        <v/>
      </c>
      <c r="T208" s="419" t="str">
        <f>IFERROR(VLOOKUP(T206,'P1'!$B:$AP,31,FALSE),"")</f>
        <v/>
      </c>
      <c r="U208" s="419" t="str">
        <f>IFERROR(VLOOKUP(U206,'P1'!$B:$AP,31,FALSE),"")</f>
        <v/>
      </c>
      <c r="V208" s="419" t="str">
        <f>IFERROR(VLOOKUP(V206,'P1'!$B:$AP,31,FALSE),"")</f>
        <v/>
      </c>
      <c r="W208" s="419" t="str">
        <f>IFERROR(VLOOKUP(W206,'P1'!$B:$AP,31,FALSE),"")</f>
        <v/>
      </c>
      <c r="X208" s="419" t="str">
        <f>IFERROR(VLOOKUP(X206,'P1'!$B:$AP,31,FALSE),"")</f>
        <v/>
      </c>
      <c r="Y208" s="419" t="str">
        <f>IFERROR(VLOOKUP(Y206,'P1'!$B:$AP,31,FALSE),"")</f>
        <v/>
      </c>
      <c r="Z208" s="419" t="str">
        <f>IFERROR(VLOOKUP(Z206,'P1'!$B:$AP,31,FALSE),"")</f>
        <v/>
      </c>
      <c r="AA208" s="419" t="str">
        <f>IFERROR(VLOOKUP(AA206,'P1'!$B:$AP,31,FALSE),"")</f>
        <v/>
      </c>
      <c r="AB208" s="419" t="str">
        <f>IFERROR(VLOOKUP(AB206,'P1'!$B:$AP,31,FALSE),"")</f>
        <v/>
      </c>
      <c r="AC208" s="419" t="str">
        <f>IFERROR(VLOOKUP(AC206,'P1'!$B:$AP,31,FALSE),"")</f>
        <v/>
      </c>
      <c r="AD208" s="419" t="str">
        <f>IFERROR(VLOOKUP(AD206,'P1'!$B:$AP,31,FALSE),"")</f>
        <v/>
      </c>
      <c r="AE208" s="419" t="str">
        <f>IFERROR(VLOOKUP(AE206,'P1'!$B:$AP,31,FALSE),"")</f>
        <v/>
      </c>
      <c r="AF208" s="419" t="str">
        <f>IFERROR(VLOOKUP(AF206,'P1'!$B:$AP,31,FALSE),"")</f>
        <v/>
      </c>
      <c r="AG208" s="419" t="str">
        <f>IFERROR(VLOOKUP(AG206,'P1'!$B:$AP,31,FALSE),"")</f>
        <v/>
      </c>
      <c r="AH208" s="419" t="str">
        <f>IFERROR(VLOOKUP(AH206,'P1'!$B:$AP,31,FALSE),"")</f>
        <v/>
      </c>
      <c r="AI208" s="419" t="str">
        <f>IFERROR(VLOOKUP(AI206,'P1'!$B:$AP,31,FALSE),"")</f>
        <v/>
      </c>
      <c r="AJ208" s="419" t="str">
        <f>IFERROR(VLOOKUP(AJ206,'P1'!$B:$AP,31,FALSE),"")</f>
        <v/>
      </c>
      <c r="AK208" s="419" t="str">
        <f>IFERROR(VLOOKUP(AK206,'P1'!$B:$AP,31,FALSE),"")</f>
        <v/>
      </c>
      <c r="AL208" s="419" t="str">
        <f>IFERROR(VLOOKUP(AL206,'P1'!$B:$AP,31,FALSE),"")</f>
        <v/>
      </c>
      <c r="AM208" s="419" t="str">
        <f>IFERROR(VLOOKUP(AM206,'P1'!$B:$AP,31,FALSE),"")</f>
        <v/>
      </c>
      <c r="AN208" s="644"/>
      <c r="AO208" s="622"/>
      <c r="AP208" s="649"/>
      <c r="AQ208" s="650"/>
      <c r="AR208" s="622"/>
      <c r="AS208" s="622"/>
      <c r="AT208" s="623"/>
      <c r="AU208" s="420"/>
      <c r="AV208" s="420"/>
      <c r="AX208" s="420"/>
      <c r="AY208" s="420"/>
    </row>
    <row r="209" spans="1:51" s="393" customFormat="1" ht="12" customHeight="1">
      <c r="A209" s="624">
        <v>63</v>
      </c>
      <c r="B209" s="627"/>
      <c r="C209" s="630"/>
      <c r="D209" s="633" t="s">
        <v>463</v>
      </c>
      <c r="E209" s="410"/>
      <c r="F209" s="636"/>
      <c r="G209" s="637"/>
      <c r="H209" s="411" t="s">
        <v>464</v>
      </c>
      <c r="I209" s="412"/>
      <c r="J209" s="412"/>
      <c r="K209" s="412"/>
      <c r="L209" s="412"/>
      <c r="M209" s="412"/>
      <c r="N209" s="412"/>
      <c r="O209" s="412"/>
      <c r="P209" s="412"/>
      <c r="Q209" s="412"/>
      <c r="R209" s="412"/>
      <c r="S209" s="412"/>
      <c r="T209" s="412"/>
      <c r="U209" s="412"/>
      <c r="V209" s="412"/>
      <c r="W209" s="412"/>
      <c r="X209" s="412"/>
      <c r="Y209" s="412"/>
      <c r="Z209" s="412"/>
      <c r="AA209" s="412"/>
      <c r="AB209" s="412"/>
      <c r="AC209" s="412"/>
      <c r="AD209" s="412"/>
      <c r="AE209" s="412"/>
      <c r="AF209" s="412"/>
      <c r="AG209" s="412"/>
      <c r="AH209" s="412"/>
      <c r="AI209" s="412"/>
      <c r="AJ209" s="412"/>
      <c r="AK209" s="412"/>
      <c r="AL209" s="412"/>
      <c r="AM209" s="412"/>
      <c r="AN209" s="642">
        <f t="shared" ref="AN209" si="240">IF(LEFT($AN$1,6)="共同生活援助",SUM(I210:AM210),SUM(I210:AM211))</f>
        <v>0</v>
      </c>
      <c r="AO209" s="620">
        <f>IF($AN$3="４週",AN209/4,AN209/(DAY(EOMONTH($I$21,0))/7))</f>
        <v>0</v>
      </c>
      <c r="AP209" s="645"/>
      <c r="AQ209" s="646"/>
      <c r="AR209" s="620" t="str">
        <f t="shared" ref="AR209" si="241">IF($AN$3="４週",AU210,AV210)</f>
        <v/>
      </c>
      <c r="AS209" s="620"/>
      <c r="AT209" s="623"/>
      <c r="AU209" s="413" t="s">
        <v>465</v>
      </c>
      <c r="AV209" s="413" t="s">
        <v>466</v>
      </c>
      <c r="AX209" s="413" t="s">
        <v>467</v>
      </c>
      <c r="AY209" s="413" t="s">
        <v>468</v>
      </c>
    </row>
    <row r="210" spans="1:51" s="393" customFormat="1" ht="12" customHeight="1">
      <c r="A210" s="625"/>
      <c r="B210" s="628"/>
      <c r="C210" s="631"/>
      <c r="D210" s="634"/>
      <c r="E210" s="414"/>
      <c r="F210" s="638"/>
      <c r="G210" s="639"/>
      <c r="H210" s="415" t="s">
        <v>469</v>
      </c>
      <c r="I210" s="419" t="str">
        <f>IFERROR(VLOOKUP(I209,'P1'!$B:$AP,41,FALSE),"")</f>
        <v/>
      </c>
      <c r="J210" s="419" t="str">
        <f>IFERROR(VLOOKUP(J209,'P1'!$B:$AP,41,FALSE),"")</f>
        <v/>
      </c>
      <c r="K210" s="419" t="str">
        <f>IFERROR(VLOOKUP(K209,'P1'!$B:$AP,41,FALSE),"")</f>
        <v/>
      </c>
      <c r="L210" s="419" t="str">
        <f>IFERROR(VLOOKUP(L209,'P1'!$B:$AP,41,FALSE),"")</f>
        <v/>
      </c>
      <c r="M210" s="419" t="str">
        <f>IFERROR(VLOOKUP(M209,'P1'!$B:$AP,41,FALSE),"")</f>
        <v/>
      </c>
      <c r="N210" s="419" t="str">
        <f>IFERROR(VLOOKUP(N209,'P1'!$B:$AP,41,FALSE),"")</f>
        <v/>
      </c>
      <c r="O210" s="419" t="str">
        <f>IFERROR(VLOOKUP(O209,'P1'!$B:$AP,41,FALSE),"")</f>
        <v/>
      </c>
      <c r="P210" s="419" t="str">
        <f>IFERROR(VLOOKUP(P209,'P1'!$B:$AP,41,FALSE),"")</f>
        <v/>
      </c>
      <c r="Q210" s="419" t="str">
        <f>IFERROR(VLOOKUP(Q209,'P1'!$B:$AP,41,FALSE),"")</f>
        <v/>
      </c>
      <c r="R210" s="419" t="str">
        <f>IFERROR(VLOOKUP(R209,'P1'!$B:$AP,41,FALSE),"")</f>
        <v/>
      </c>
      <c r="S210" s="419" t="str">
        <f>IFERROR(VLOOKUP(S209,'P1'!$B:$AP,41,FALSE),"")</f>
        <v/>
      </c>
      <c r="T210" s="419" t="str">
        <f>IFERROR(VLOOKUP(T209,'P1'!$B:$AP,41,FALSE),"")</f>
        <v/>
      </c>
      <c r="U210" s="419" t="str">
        <f>IFERROR(VLOOKUP(U209,'P1'!$B:$AP,41,FALSE),"")</f>
        <v/>
      </c>
      <c r="V210" s="419" t="str">
        <f>IFERROR(VLOOKUP(V209,'P1'!$B:$AP,41,FALSE),"")</f>
        <v/>
      </c>
      <c r="W210" s="419" t="str">
        <f>IFERROR(VLOOKUP(W209,'P1'!$B:$AP,41,FALSE),"")</f>
        <v/>
      </c>
      <c r="X210" s="419" t="str">
        <f>IFERROR(VLOOKUP(X209,'P1'!$B:$AP,41,FALSE),"")</f>
        <v/>
      </c>
      <c r="Y210" s="419" t="str">
        <f>IFERROR(VLOOKUP(Y209,'P1'!$B:$AP,41,FALSE),"")</f>
        <v/>
      </c>
      <c r="Z210" s="419" t="str">
        <f>IFERROR(VLOOKUP(Z209,'P1'!$B:$AP,41,FALSE),"")</f>
        <v/>
      </c>
      <c r="AA210" s="419" t="str">
        <f>IFERROR(VLOOKUP(AA209,'P1'!$B:$AP,41,FALSE),"")</f>
        <v/>
      </c>
      <c r="AB210" s="419" t="str">
        <f>IFERROR(VLOOKUP(AB209,'P1'!$B:$AP,41,FALSE),"")</f>
        <v/>
      </c>
      <c r="AC210" s="419" t="str">
        <f>IFERROR(VLOOKUP(AC209,'P1'!$B:$AP,41,FALSE),"")</f>
        <v/>
      </c>
      <c r="AD210" s="419" t="str">
        <f>IFERROR(VLOOKUP(AD209,'P1'!$B:$AP,41,FALSE),"")</f>
        <v/>
      </c>
      <c r="AE210" s="419" t="str">
        <f>IFERROR(VLOOKUP(AE209,'P1'!$B:$AP,41,FALSE),"")</f>
        <v/>
      </c>
      <c r="AF210" s="419" t="str">
        <f>IFERROR(VLOOKUP(AF209,'P1'!$B:$AP,41,FALSE),"")</f>
        <v/>
      </c>
      <c r="AG210" s="419" t="str">
        <f>IFERROR(VLOOKUP(AG209,'P1'!$B:$AP,41,FALSE),"")</f>
        <v/>
      </c>
      <c r="AH210" s="419" t="str">
        <f>IFERROR(VLOOKUP(AH209,'P1'!$B:$AP,41,FALSE),"")</f>
        <v/>
      </c>
      <c r="AI210" s="419" t="str">
        <f>IFERROR(VLOOKUP(AI209,'P1'!$B:$AP,41,FALSE),"")</f>
        <v/>
      </c>
      <c r="AJ210" s="419" t="str">
        <f>IFERROR(VLOOKUP(AJ209,'P1'!$B:$AP,41,FALSE),"")</f>
        <v/>
      </c>
      <c r="AK210" s="419" t="str">
        <f>IFERROR(VLOOKUP(AK209,'P1'!$B:$AP,41,FALSE),"")</f>
        <v/>
      </c>
      <c r="AL210" s="419" t="str">
        <f>IFERROR(VLOOKUP(AL209,'P1'!$B:$AP,41,FALSE),"")</f>
        <v/>
      </c>
      <c r="AM210" s="419" t="str">
        <f>IFERROR(VLOOKUP(AM209,'P1'!$B:$AP,41,FALSE),"")</f>
        <v/>
      </c>
      <c r="AN210" s="643"/>
      <c r="AO210" s="621"/>
      <c r="AP210" s="647"/>
      <c r="AQ210" s="648"/>
      <c r="AR210" s="621"/>
      <c r="AS210" s="621"/>
      <c r="AT210" s="623"/>
      <c r="AU210" s="417" t="str">
        <f t="shared" ref="AU210" si="242">IFERROR(IF($D209="□",($AO209/$AK$6),($AO209/$AK$8)),"")</f>
        <v/>
      </c>
      <c r="AV210" s="417" t="str">
        <f t="shared" ref="AV210" si="243">IFERROR(IF($D209="□",($AN209/$AO$6),($AN209/$AO$8)),"")</f>
        <v/>
      </c>
      <c r="AX210" s="417" t="s">
        <v>623</v>
      </c>
      <c r="AY210" s="417" t="s">
        <v>623</v>
      </c>
    </row>
    <row r="211" spans="1:51" s="393" customFormat="1" ht="12" customHeight="1">
      <c r="A211" s="626"/>
      <c r="B211" s="629"/>
      <c r="C211" s="632"/>
      <c r="D211" s="635"/>
      <c r="E211" s="414"/>
      <c r="F211" s="640"/>
      <c r="G211" s="641"/>
      <c r="H211" s="418" t="s">
        <v>470</v>
      </c>
      <c r="I211" s="419" t="str">
        <f>IFERROR(VLOOKUP(I209,'P1'!$B:$AP,31,FALSE),"")</f>
        <v/>
      </c>
      <c r="J211" s="419" t="str">
        <f>IFERROR(VLOOKUP(J209,'P1'!$B:$AP,31,FALSE),"")</f>
        <v/>
      </c>
      <c r="K211" s="419" t="str">
        <f>IFERROR(VLOOKUP(K209,'P1'!$B:$AP,31,FALSE),"")</f>
        <v/>
      </c>
      <c r="L211" s="419" t="str">
        <f>IFERROR(VLOOKUP(L209,'P1'!$B:$AP,31,FALSE),"")</f>
        <v/>
      </c>
      <c r="M211" s="419" t="str">
        <f>IFERROR(VLOOKUP(M209,'P1'!$B:$AP,31,FALSE),"")</f>
        <v/>
      </c>
      <c r="N211" s="419" t="str">
        <f>IFERROR(VLOOKUP(N209,'P1'!$B:$AP,31,FALSE),"")</f>
        <v/>
      </c>
      <c r="O211" s="419" t="str">
        <f>IFERROR(VLOOKUP(O209,'P1'!$B:$AP,31,FALSE),"")</f>
        <v/>
      </c>
      <c r="P211" s="419" t="str">
        <f>IFERROR(VLOOKUP(P209,'P1'!$B:$AP,31,FALSE),"")</f>
        <v/>
      </c>
      <c r="Q211" s="419" t="str">
        <f>IFERROR(VLOOKUP(Q209,'P1'!$B:$AP,31,FALSE),"")</f>
        <v/>
      </c>
      <c r="R211" s="419" t="str">
        <f>IFERROR(VLOOKUP(R209,'P1'!$B:$AP,31,FALSE),"")</f>
        <v/>
      </c>
      <c r="S211" s="419" t="str">
        <f>IFERROR(VLOOKUP(S209,'P1'!$B:$AP,31,FALSE),"")</f>
        <v/>
      </c>
      <c r="T211" s="419" t="str">
        <f>IFERROR(VLOOKUP(T209,'P1'!$B:$AP,31,FALSE),"")</f>
        <v/>
      </c>
      <c r="U211" s="419" t="str">
        <f>IFERROR(VLOOKUP(U209,'P1'!$B:$AP,31,FALSE),"")</f>
        <v/>
      </c>
      <c r="V211" s="419" t="str">
        <f>IFERROR(VLOOKUP(V209,'P1'!$B:$AP,31,FALSE),"")</f>
        <v/>
      </c>
      <c r="W211" s="419" t="str">
        <f>IFERROR(VLOOKUP(W209,'P1'!$B:$AP,31,FALSE),"")</f>
        <v/>
      </c>
      <c r="X211" s="419" t="str">
        <f>IFERROR(VLOOKUP(X209,'P1'!$B:$AP,31,FALSE),"")</f>
        <v/>
      </c>
      <c r="Y211" s="419" t="str">
        <f>IFERROR(VLOOKUP(Y209,'P1'!$B:$AP,31,FALSE),"")</f>
        <v/>
      </c>
      <c r="Z211" s="419" t="str">
        <f>IFERROR(VLOOKUP(Z209,'P1'!$B:$AP,31,FALSE),"")</f>
        <v/>
      </c>
      <c r="AA211" s="419" t="str">
        <f>IFERROR(VLOOKUP(AA209,'P1'!$B:$AP,31,FALSE),"")</f>
        <v/>
      </c>
      <c r="AB211" s="419" t="str">
        <f>IFERROR(VLOOKUP(AB209,'P1'!$B:$AP,31,FALSE),"")</f>
        <v/>
      </c>
      <c r="AC211" s="419" t="str">
        <f>IFERROR(VLOOKUP(AC209,'P1'!$B:$AP,31,FALSE),"")</f>
        <v/>
      </c>
      <c r="AD211" s="419" t="str">
        <f>IFERROR(VLOOKUP(AD209,'P1'!$B:$AP,31,FALSE),"")</f>
        <v/>
      </c>
      <c r="AE211" s="419" t="str">
        <f>IFERROR(VLOOKUP(AE209,'P1'!$B:$AP,31,FALSE),"")</f>
        <v/>
      </c>
      <c r="AF211" s="419" t="str">
        <f>IFERROR(VLOOKUP(AF209,'P1'!$B:$AP,31,FALSE),"")</f>
        <v/>
      </c>
      <c r="AG211" s="419" t="str">
        <f>IFERROR(VLOOKUP(AG209,'P1'!$B:$AP,31,FALSE),"")</f>
        <v/>
      </c>
      <c r="AH211" s="419" t="str">
        <f>IFERROR(VLOOKUP(AH209,'P1'!$B:$AP,31,FALSE),"")</f>
        <v/>
      </c>
      <c r="AI211" s="419" t="str">
        <f>IFERROR(VLOOKUP(AI209,'P1'!$B:$AP,31,FALSE),"")</f>
        <v/>
      </c>
      <c r="AJ211" s="419" t="str">
        <f>IFERROR(VLOOKUP(AJ209,'P1'!$B:$AP,31,FALSE),"")</f>
        <v/>
      </c>
      <c r="AK211" s="419" t="str">
        <f>IFERROR(VLOOKUP(AK209,'P1'!$B:$AP,31,FALSE),"")</f>
        <v/>
      </c>
      <c r="AL211" s="419" t="str">
        <f>IFERROR(VLOOKUP(AL209,'P1'!$B:$AP,31,FALSE),"")</f>
        <v/>
      </c>
      <c r="AM211" s="419" t="str">
        <f>IFERROR(VLOOKUP(AM209,'P1'!$B:$AP,31,FALSE),"")</f>
        <v/>
      </c>
      <c r="AN211" s="644"/>
      <c r="AO211" s="622"/>
      <c r="AP211" s="649"/>
      <c r="AQ211" s="650"/>
      <c r="AR211" s="622"/>
      <c r="AS211" s="622"/>
      <c r="AT211" s="623"/>
      <c r="AU211" s="420"/>
      <c r="AV211" s="420"/>
      <c r="AX211" s="420"/>
      <c r="AY211" s="420"/>
    </row>
    <row r="212" spans="1:51" s="393" customFormat="1" ht="12" customHeight="1">
      <c r="A212" s="624">
        <v>64</v>
      </c>
      <c r="B212" s="627"/>
      <c r="C212" s="630"/>
      <c r="D212" s="633" t="s">
        <v>463</v>
      </c>
      <c r="E212" s="410"/>
      <c r="F212" s="636"/>
      <c r="G212" s="637"/>
      <c r="H212" s="411" t="s">
        <v>464</v>
      </c>
      <c r="I212" s="412"/>
      <c r="J212" s="412"/>
      <c r="K212" s="412"/>
      <c r="L212" s="412"/>
      <c r="M212" s="412"/>
      <c r="N212" s="412"/>
      <c r="O212" s="412"/>
      <c r="P212" s="412"/>
      <c r="Q212" s="412"/>
      <c r="R212" s="412"/>
      <c r="S212" s="412"/>
      <c r="T212" s="412"/>
      <c r="U212" s="412"/>
      <c r="V212" s="412"/>
      <c r="W212" s="412"/>
      <c r="X212" s="412"/>
      <c r="Y212" s="412"/>
      <c r="Z212" s="412"/>
      <c r="AA212" s="412"/>
      <c r="AB212" s="412"/>
      <c r="AC212" s="412"/>
      <c r="AD212" s="412"/>
      <c r="AE212" s="412"/>
      <c r="AF212" s="412"/>
      <c r="AG212" s="412"/>
      <c r="AH212" s="412"/>
      <c r="AI212" s="412"/>
      <c r="AJ212" s="412"/>
      <c r="AK212" s="412"/>
      <c r="AL212" s="412"/>
      <c r="AM212" s="412"/>
      <c r="AN212" s="642">
        <f t="shared" ref="AN212" si="244">IF(LEFT($AN$1,6)="共同生活援助",SUM(I213:AM213),SUM(I213:AM214))</f>
        <v>0</v>
      </c>
      <c r="AO212" s="620">
        <f>IF($AN$3="４週",AN212/4,AN212/(DAY(EOMONTH($I$21,0))/7))</f>
        <v>0</v>
      </c>
      <c r="AP212" s="645"/>
      <c r="AQ212" s="646"/>
      <c r="AR212" s="620" t="str">
        <f t="shared" ref="AR212" si="245">IF($AN$3="４週",AU213,AV213)</f>
        <v/>
      </c>
      <c r="AS212" s="620"/>
      <c r="AT212" s="623"/>
      <c r="AU212" s="413" t="s">
        <v>465</v>
      </c>
      <c r="AV212" s="413" t="s">
        <v>466</v>
      </c>
      <c r="AX212" s="413" t="s">
        <v>467</v>
      </c>
      <c r="AY212" s="413" t="s">
        <v>468</v>
      </c>
    </row>
    <row r="213" spans="1:51" s="393" customFormat="1" ht="12" customHeight="1">
      <c r="A213" s="625"/>
      <c r="B213" s="628"/>
      <c r="C213" s="631"/>
      <c r="D213" s="634"/>
      <c r="E213" s="414"/>
      <c r="F213" s="638"/>
      <c r="G213" s="639"/>
      <c r="H213" s="415" t="s">
        <v>469</v>
      </c>
      <c r="I213" s="419" t="str">
        <f>IFERROR(VLOOKUP(I212,'P1'!$B:$AP,41,FALSE),"")</f>
        <v/>
      </c>
      <c r="J213" s="419" t="str">
        <f>IFERROR(VLOOKUP(J212,'P1'!$B:$AP,41,FALSE),"")</f>
        <v/>
      </c>
      <c r="K213" s="419" t="str">
        <f>IFERROR(VLOOKUP(K212,'P1'!$B:$AP,41,FALSE),"")</f>
        <v/>
      </c>
      <c r="L213" s="419" t="str">
        <f>IFERROR(VLOOKUP(L212,'P1'!$B:$AP,41,FALSE),"")</f>
        <v/>
      </c>
      <c r="M213" s="419" t="str">
        <f>IFERROR(VLOOKUP(M212,'P1'!$B:$AP,41,FALSE),"")</f>
        <v/>
      </c>
      <c r="N213" s="419" t="str">
        <f>IFERROR(VLOOKUP(N212,'P1'!$B:$AP,41,FALSE),"")</f>
        <v/>
      </c>
      <c r="O213" s="419" t="str">
        <f>IFERROR(VLOOKUP(O212,'P1'!$B:$AP,41,FALSE),"")</f>
        <v/>
      </c>
      <c r="P213" s="419" t="str">
        <f>IFERROR(VLOOKUP(P212,'P1'!$B:$AP,41,FALSE),"")</f>
        <v/>
      </c>
      <c r="Q213" s="419" t="str">
        <f>IFERROR(VLOOKUP(Q212,'P1'!$B:$AP,41,FALSE),"")</f>
        <v/>
      </c>
      <c r="R213" s="419" t="str">
        <f>IFERROR(VLOOKUP(R212,'P1'!$B:$AP,41,FALSE),"")</f>
        <v/>
      </c>
      <c r="S213" s="419" t="str">
        <f>IFERROR(VLOOKUP(S212,'P1'!$B:$AP,41,FALSE),"")</f>
        <v/>
      </c>
      <c r="T213" s="419" t="str">
        <f>IFERROR(VLOOKUP(T212,'P1'!$B:$AP,41,FALSE),"")</f>
        <v/>
      </c>
      <c r="U213" s="419" t="str">
        <f>IFERROR(VLOOKUP(U212,'P1'!$B:$AP,41,FALSE),"")</f>
        <v/>
      </c>
      <c r="V213" s="419" t="str">
        <f>IFERROR(VLOOKUP(V212,'P1'!$B:$AP,41,FALSE),"")</f>
        <v/>
      </c>
      <c r="W213" s="419" t="str">
        <f>IFERROR(VLOOKUP(W212,'P1'!$B:$AP,41,FALSE),"")</f>
        <v/>
      </c>
      <c r="X213" s="419" t="str">
        <f>IFERROR(VLOOKUP(X212,'P1'!$B:$AP,41,FALSE),"")</f>
        <v/>
      </c>
      <c r="Y213" s="419" t="str">
        <f>IFERROR(VLOOKUP(Y212,'P1'!$B:$AP,41,FALSE),"")</f>
        <v/>
      </c>
      <c r="Z213" s="419" t="str">
        <f>IFERROR(VLOOKUP(Z212,'P1'!$B:$AP,41,FALSE),"")</f>
        <v/>
      </c>
      <c r="AA213" s="419" t="str">
        <f>IFERROR(VLOOKUP(AA212,'P1'!$B:$AP,41,FALSE),"")</f>
        <v/>
      </c>
      <c r="AB213" s="419" t="str">
        <f>IFERROR(VLOOKUP(AB212,'P1'!$B:$AP,41,FALSE),"")</f>
        <v/>
      </c>
      <c r="AC213" s="419" t="str">
        <f>IFERROR(VLOOKUP(AC212,'P1'!$B:$AP,41,FALSE),"")</f>
        <v/>
      </c>
      <c r="AD213" s="419" t="str">
        <f>IFERROR(VLOOKUP(AD212,'P1'!$B:$AP,41,FALSE),"")</f>
        <v/>
      </c>
      <c r="AE213" s="419" t="str">
        <f>IFERROR(VLOOKUP(AE212,'P1'!$B:$AP,41,FALSE),"")</f>
        <v/>
      </c>
      <c r="AF213" s="419" t="str">
        <f>IFERROR(VLOOKUP(AF212,'P1'!$B:$AP,41,FALSE),"")</f>
        <v/>
      </c>
      <c r="AG213" s="419" t="str">
        <f>IFERROR(VLOOKUP(AG212,'P1'!$B:$AP,41,FALSE),"")</f>
        <v/>
      </c>
      <c r="AH213" s="419" t="str">
        <f>IFERROR(VLOOKUP(AH212,'P1'!$B:$AP,41,FALSE),"")</f>
        <v/>
      </c>
      <c r="AI213" s="419" t="str">
        <f>IFERROR(VLOOKUP(AI212,'P1'!$B:$AP,41,FALSE),"")</f>
        <v/>
      </c>
      <c r="AJ213" s="419" t="str">
        <f>IFERROR(VLOOKUP(AJ212,'P1'!$B:$AP,41,FALSE),"")</f>
        <v/>
      </c>
      <c r="AK213" s="419" t="str">
        <f>IFERROR(VLOOKUP(AK212,'P1'!$B:$AP,41,FALSE),"")</f>
        <v/>
      </c>
      <c r="AL213" s="419" t="str">
        <f>IFERROR(VLOOKUP(AL212,'P1'!$B:$AP,41,FALSE),"")</f>
        <v/>
      </c>
      <c r="AM213" s="419" t="str">
        <f>IFERROR(VLOOKUP(AM212,'P1'!$B:$AP,41,FALSE),"")</f>
        <v/>
      </c>
      <c r="AN213" s="643"/>
      <c r="AO213" s="621"/>
      <c r="AP213" s="647"/>
      <c r="AQ213" s="648"/>
      <c r="AR213" s="621"/>
      <c r="AS213" s="621"/>
      <c r="AT213" s="623"/>
      <c r="AU213" s="417" t="str">
        <f t="shared" ref="AU213" si="246">IFERROR(IF($D212="□",($AO212/$AK$6),($AO212/$AK$8)),"")</f>
        <v/>
      </c>
      <c r="AV213" s="417" t="str">
        <f t="shared" ref="AV213" si="247">IFERROR(IF($D212="□",($AN212/$AO$6),($AN212/$AO$8)),"")</f>
        <v/>
      </c>
      <c r="AX213" s="417" t="s">
        <v>623</v>
      </c>
      <c r="AY213" s="417" t="s">
        <v>623</v>
      </c>
    </row>
    <row r="214" spans="1:51" s="393" customFormat="1" ht="12" customHeight="1">
      <c r="A214" s="626"/>
      <c r="B214" s="629"/>
      <c r="C214" s="632"/>
      <c r="D214" s="635"/>
      <c r="E214" s="414"/>
      <c r="F214" s="640"/>
      <c r="G214" s="641"/>
      <c r="H214" s="418" t="s">
        <v>470</v>
      </c>
      <c r="I214" s="419" t="str">
        <f>IFERROR(VLOOKUP(I212,'P1'!$B:$AP,31,FALSE),"")</f>
        <v/>
      </c>
      <c r="J214" s="419" t="str">
        <f>IFERROR(VLOOKUP(J212,'P1'!$B:$AP,31,FALSE),"")</f>
        <v/>
      </c>
      <c r="K214" s="419" t="str">
        <f>IFERROR(VLOOKUP(K212,'P1'!$B:$AP,31,FALSE),"")</f>
        <v/>
      </c>
      <c r="L214" s="419" t="str">
        <f>IFERROR(VLOOKUP(L212,'P1'!$B:$AP,31,FALSE),"")</f>
        <v/>
      </c>
      <c r="M214" s="419" t="str">
        <f>IFERROR(VLOOKUP(M212,'P1'!$B:$AP,31,FALSE),"")</f>
        <v/>
      </c>
      <c r="N214" s="419" t="str">
        <f>IFERROR(VLOOKUP(N212,'P1'!$B:$AP,31,FALSE),"")</f>
        <v/>
      </c>
      <c r="O214" s="419" t="str">
        <f>IFERROR(VLOOKUP(O212,'P1'!$B:$AP,31,FALSE),"")</f>
        <v/>
      </c>
      <c r="P214" s="419" t="str">
        <f>IFERROR(VLOOKUP(P212,'P1'!$B:$AP,31,FALSE),"")</f>
        <v/>
      </c>
      <c r="Q214" s="419" t="str">
        <f>IFERROR(VLOOKUP(Q212,'P1'!$B:$AP,31,FALSE),"")</f>
        <v/>
      </c>
      <c r="R214" s="419" t="str">
        <f>IFERROR(VLOOKUP(R212,'P1'!$B:$AP,31,FALSE),"")</f>
        <v/>
      </c>
      <c r="S214" s="419" t="str">
        <f>IFERROR(VLOOKUP(S212,'P1'!$B:$AP,31,FALSE),"")</f>
        <v/>
      </c>
      <c r="T214" s="419" t="str">
        <f>IFERROR(VLOOKUP(T212,'P1'!$B:$AP,31,FALSE),"")</f>
        <v/>
      </c>
      <c r="U214" s="419" t="str">
        <f>IFERROR(VLOOKUP(U212,'P1'!$B:$AP,31,FALSE),"")</f>
        <v/>
      </c>
      <c r="V214" s="419" t="str">
        <f>IFERROR(VLOOKUP(V212,'P1'!$B:$AP,31,FALSE),"")</f>
        <v/>
      </c>
      <c r="W214" s="419" t="str">
        <f>IFERROR(VLOOKUP(W212,'P1'!$B:$AP,31,FALSE),"")</f>
        <v/>
      </c>
      <c r="X214" s="419" t="str">
        <f>IFERROR(VLOOKUP(X212,'P1'!$B:$AP,31,FALSE),"")</f>
        <v/>
      </c>
      <c r="Y214" s="419" t="str">
        <f>IFERROR(VLOOKUP(Y212,'P1'!$B:$AP,31,FALSE),"")</f>
        <v/>
      </c>
      <c r="Z214" s="419" t="str">
        <f>IFERROR(VLOOKUP(Z212,'P1'!$B:$AP,31,FALSE),"")</f>
        <v/>
      </c>
      <c r="AA214" s="419" t="str">
        <f>IFERROR(VLOOKUP(AA212,'P1'!$B:$AP,31,FALSE),"")</f>
        <v/>
      </c>
      <c r="AB214" s="419" t="str">
        <f>IFERROR(VLOOKUP(AB212,'P1'!$B:$AP,31,FALSE),"")</f>
        <v/>
      </c>
      <c r="AC214" s="419" t="str">
        <f>IFERROR(VLOOKUP(AC212,'P1'!$B:$AP,31,FALSE),"")</f>
        <v/>
      </c>
      <c r="AD214" s="419" t="str">
        <f>IFERROR(VLOOKUP(AD212,'P1'!$B:$AP,31,FALSE),"")</f>
        <v/>
      </c>
      <c r="AE214" s="419" t="str">
        <f>IFERROR(VLOOKUP(AE212,'P1'!$B:$AP,31,FALSE),"")</f>
        <v/>
      </c>
      <c r="AF214" s="419" t="str">
        <f>IFERROR(VLOOKUP(AF212,'P1'!$B:$AP,31,FALSE),"")</f>
        <v/>
      </c>
      <c r="AG214" s="419" t="str">
        <f>IFERROR(VLOOKUP(AG212,'P1'!$B:$AP,31,FALSE),"")</f>
        <v/>
      </c>
      <c r="AH214" s="419" t="str">
        <f>IFERROR(VLOOKUP(AH212,'P1'!$B:$AP,31,FALSE),"")</f>
        <v/>
      </c>
      <c r="AI214" s="419" t="str">
        <f>IFERROR(VLOOKUP(AI212,'P1'!$B:$AP,31,FALSE),"")</f>
        <v/>
      </c>
      <c r="AJ214" s="419" t="str">
        <f>IFERROR(VLOOKUP(AJ212,'P1'!$B:$AP,31,FALSE),"")</f>
        <v/>
      </c>
      <c r="AK214" s="419" t="str">
        <f>IFERROR(VLOOKUP(AK212,'P1'!$B:$AP,31,FALSE),"")</f>
        <v/>
      </c>
      <c r="AL214" s="419" t="str">
        <f>IFERROR(VLOOKUP(AL212,'P1'!$B:$AP,31,FALSE),"")</f>
        <v/>
      </c>
      <c r="AM214" s="419" t="str">
        <f>IFERROR(VLOOKUP(AM212,'P1'!$B:$AP,31,FALSE),"")</f>
        <v/>
      </c>
      <c r="AN214" s="644"/>
      <c r="AO214" s="622"/>
      <c r="AP214" s="649"/>
      <c r="AQ214" s="650"/>
      <c r="AR214" s="622"/>
      <c r="AS214" s="622"/>
      <c r="AT214" s="623"/>
      <c r="AU214" s="420"/>
      <c r="AV214" s="420"/>
      <c r="AX214" s="420"/>
      <c r="AY214" s="420"/>
    </row>
    <row r="215" spans="1:51" s="393" customFormat="1" ht="12" customHeight="1">
      <c r="A215" s="624">
        <v>65</v>
      </c>
      <c r="B215" s="627"/>
      <c r="C215" s="630"/>
      <c r="D215" s="633" t="s">
        <v>463</v>
      </c>
      <c r="E215" s="410"/>
      <c r="F215" s="636"/>
      <c r="G215" s="637"/>
      <c r="H215" s="411" t="s">
        <v>464</v>
      </c>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642">
        <f t="shared" ref="AN215" si="248">IF(LEFT($AN$1,6)="共同生活援助",SUM(I216:AM216),SUM(I216:AM217))</f>
        <v>0</v>
      </c>
      <c r="AO215" s="620">
        <f>IF($AN$3="４週",AN215/4,AN215/(DAY(EOMONTH($I$21,0))/7))</f>
        <v>0</v>
      </c>
      <c r="AP215" s="645"/>
      <c r="AQ215" s="646"/>
      <c r="AR215" s="620" t="str">
        <f t="shared" ref="AR215" si="249">IF($AN$3="４週",AU216,AV216)</f>
        <v/>
      </c>
      <c r="AS215" s="620"/>
      <c r="AT215" s="623"/>
      <c r="AU215" s="413" t="s">
        <v>465</v>
      </c>
      <c r="AV215" s="413" t="s">
        <v>466</v>
      </c>
      <c r="AX215" s="413" t="s">
        <v>467</v>
      </c>
      <c r="AY215" s="413" t="s">
        <v>468</v>
      </c>
    </row>
    <row r="216" spans="1:51" s="393" customFormat="1" ht="12" customHeight="1">
      <c r="A216" s="625"/>
      <c r="B216" s="628"/>
      <c r="C216" s="631"/>
      <c r="D216" s="634"/>
      <c r="E216" s="414"/>
      <c r="F216" s="638"/>
      <c r="G216" s="639"/>
      <c r="H216" s="415" t="s">
        <v>469</v>
      </c>
      <c r="I216" s="419" t="str">
        <f>IFERROR(VLOOKUP(I215,'P1'!$B:$AP,41,FALSE),"")</f>
        <v/>
      </c>
      <c r="J216" s="419" t="str">
        <f>IFERROR(VLOOKUP(J215,'P1'!$B:$AP,41,FALSE),"")</f>
        <v/>
      </c>
      <c r="K216" s="419" t="str">
        <f>IFERROR(VLOOKUP(K215,'P1'!$B:$AP,41,FALSE),"")</f>
        <v/>
      </c>
      <c r="L216" s="419" t="str">
        <f>IFERROR(VLOOKUP(L215,'P1'!$B:$AP,41,FALSE),"")</f>
        <v/>
      </c>
      <c r="M216" s="419" t="str">
        <f>IFERROR(VLOOKUP(M215,'P1'!$B:$AP,41,FALSE),"")</f>
        <v/>
      </c>
      <c r="N216" s="419" t="str">
        <f>IFERROR(VLOOKUP(N215,'P1'!$B:$AP,41,FALSE),"")</f>
        <v/>
      </c>
      <c r="O216" s="419" t="str">
        <f>IFERROR(VLOOKUP(O215,'P1'!$B:$AP,41,FALSE),"")</f>
        <v/>
      </c>
      <c r="P216" s="419" t="str">
        <f>IFERROR(VLOOKUP(P215,'P1'!$B:$AP,41,FALSE),"")</f>
        <v/>
      </c>
      <c r="Q216" s="419" t="str">
        <f>IFERROR(VLOOKUP(Q215,'P1'!$B:$AP,41,FALSE),"")</f>
        <v/>
      </c>
      <c r="R216" s="419" t="str">
        <f>IFERROR(VLOOKUP(R215,'P1'!$B:$AP,41,FALSE),"")</f>
        <v/>
      </c>
      <c r="S216" s="419" t="str">
        <f>IFERROR(VLOOKUP(S215,'P1'!$B:$AP,41,FALSE),"")</f>
        <v/>
      </c>
      <c r="T216" s="419" t="str">
        <f>IFERROR(VLOOKUP(T215,'P1'!$B:$AP,41,FALSE),"")</f>
        <v/>
      </c>
      <c r="U216" s="419" t="str">
        <f>IFERROR(VLOOKUP(U215,'P1'!$B:$AP,41,FALSE),"")</f>
        <v/>
      </c>
      <c r="V216" s="419" t="str">
        <f>IFERROR(VLOOKUP(V215,'P1'!$B:$AP,41,FALSE),"")</f>
        <v/>
      </c>
      <c r="W216" s="419" t="str">
        <f>IFERROR(VLOOKUP(W215,'P1'!$B:$AP,41,FALSE),"")</f>
        <v/>
      </c>
      <c r="X216" s="419" t="str">
        <f>IFERROR(VLOOKUP(X215,'P1'!$B:$AP,41,FALSE),"")</f>
        <v/>
      </c>
      <c r="Y216" s="419" t="str">
        <f>IFERROR(VLOOKUP(Y215,'P1'!$B:$AP,41,FALSE),"")</f>
        <v/>
      </c>
      <c r="Z216" s="419" t="str">
        <f>IFERROR(VLOOKUP(Z215,'P1'!$B:$AP,41,FALSE),"")</f>
        <v/>
      </c>
      <c r="AA216" s="419" t="str">
        <f>IFERROR(VLOOKUP(AA215,'P1'!$B:$AP,41,FALSE),"")</f>
        <v/>
      </c>
      <c r="AB216" s="419" t="str">
        <f>IFERROR(VLOOKUP(AB215,'P1'!$B:$AP,41,FALSE),"")</f>
        <v/>
      </c>
      <c r="AC216" s="419" t="str">
        <f>IFERROR(VLOOKUP(AC215,'P1'!$B:$AP,41,FALSE),"")</f>
        <v/>
      </c>
      <c r="AD216" s="419" t="str">
        <f>IFERROR(VLOOKUP(AD215,'P1'!$B:$AP,41,FALSE),"")</f>
        <v/>
      </c>
      <c r="AE216" s="419" t="str">
        <f>IFERROR(VLOOKUP(AE215,'P1'!$B:$AP,41,FALSE),"")</f>
        <v/>
      </c>
      <c r="AF216" s="419" t="str">
        <f>IFERROR(VLOOKUP(AF215,'P1'!$B:$AP,41,FALSE),"")</f>
        <v/>
      </c>
      <c r="AG216" s="419" t="str">
        <f>IFERROR(VLOOKUP(AG215,'P1'!$B:$AP,41,FALSE),"")</f>
        <v/>
      </c>
      <c r="AH216" s="419" t="str">
        <f>IFERROR(VLOOKUP(AH215,'P1'!$B:$AP,41,FALSE),"")</f>
        <v/>
      </c>
      <c r="AI216" s="419" t="str">
        <f>IFERROR(VLOOKUP(AI215,'P1'!$B:$AP,41,FALSE),"")</f>
        <v/>
      </c>
      <c r="AJ216" s="419" t="str">
        <f>IFERROR(VLOOKUP(AJ215,'P1'!$B:$AP,41,FALSE),"")</f>
        <v/>
      </c>
      <c r="AK216" s="419" t="str">
        <f>IFERROR(VLOOKUP(AK215,'P1'!$B:$AP,41,FALSE),"")</f>
        <v/>
      </c>
      <c r="AL216" s="419" t="str">
        <f>IFERROR(VLOOKUP(AL215,'P1'!$B:$AP,41,FALSE),"")</f>
        <v/>
      </c>
      <c r="AM216" s="419" t="str">
        <f>IFERROR(VLOOKUP(AM215,'P1'!$B:$AP,41,FALSE),"")</f>
        <v/>
      </c>
      <c r="AN216" s="643"/>
      <c r="AO216" s="621"/>
      <c r="AP216" s="647"/>
      <c r="AQ216" s="648"/>
      <c r="AR216" s="621"/>
      <c r="AS216" s="621"/>
      <c r="AT216" s="623"/>
      <c r="AU216" s="417" t="str">
        <f t="shared" ref="AU216" si="250">IFERROR(IF($D215="□",($AO215/$AK$6),($AO215/$AK$8)),"")</f>
        <v/>
      </c>
      <c r="AV216" s="417" t="str">
        <f t="shared" ref="AV216" si="251">IFERROR(IF($D215="□",($AN215/$AO$6),($AN215/$AO$8)),"")</f>
        <v/>
      </c>
      <c r="AX216" s="417" t="s">
        <v>623</v>
      </c>
      <c r="AY216" s="417" t="s">
        <v>623</v>
      </c>
    </row>
    <row r="217" spans="1:51" s="393" customFormat="1" ht="12" customHeight="1">
      <c r="A217" s="626"/>
      <c r="B217" s="629"/>
      <c r="C217" s="632"/>
      <c r="D217" s="635"/>
      <c r="E217" s="414"/>
      <c r="F217" s="640"/>
      <c r="G217" s="641"/>
      <c r="H217" s="418" t="s">
        <v>470</v>
      </c>
      <c r="I217" s="421" t="str">
        <f>IFERROR(VLOOKUP(I215,'P1'!$B:$AP,31,FALSE),"")</f>
        <v/>
      </c>
      <c r="J217" s="419" t="str">
        <f>IFERROR(VLOOKUP(J215,'P1'!$B:$AP,31,FALSE),"")</f>
        <v/>
      </c>
      <c r="K217" s="419" t="str">
        <f>IFERROR(VLOOKUP(K215,'P1'!$B:$AP,31,FALSE),"")</f>
        <v/>
      </c>
      <c r="L217" s="419" t="str">
        <f>IFERROR(VLOOKUP(L215,'P1'!$B:$AP,31,FALSE),"")</f>
        <v/>
      </c>
      <c r="M217" s="419" t="str">
        <f>IFERROR(VLOOKUP(M215,'P1'!$B:$AP,31,FALSE),"")</f>
        <v/>
      </c>
      <c r="N217" s="419" t="str">
        <f>IFERROR(VLOOKUP(N215,'P1'!$B:$AP,31,FALSE),"")</f>
        <v/>
      </c>
      <c r="O217" s="419" t="str">
        <f>IFERROR(VLOOKUP(O215,'P1'!$B:$AP,31,FALSE),"")</f>
        <v/>
      </c>
      <c r="P217" s="419" t="str">
        <f>IFERROR(VLOOKUP(P215,'P1'!$B:$AP,31,FALSE),"")</f>
        <v/>
      </c>
      <c r="Q217" s="419" t="str">
        <f>IFERROR(VLOOKUP(Q215,'P1'!$B:$AP,31,FALSE),"")</f>
        <v/>
      </c>
      <c r="R217" s="419" t="str">
        <f>IFERROR(VLOOKUP(R215,'P1'!$B:$AP,31,FALSE),"")</f>
        <v/>
      </c>
      <c r="S217" s="419" t="str">
        <f>IFERROR(VLOOKUP(S215,'P1'!$B:$AP,31,FALSE),"")</f>
        <v/>
      </c>
      <c r="T217" s="419" t="str">
        <f>IFERROR(VLOOKUP(T215,'P1'!$B:$AP,31,FALSE),"")</f>
        <v/>
      </c>
      <c r="U217" s="419" t="str">
        <f>IFERROR(VLOOKUP(U215,'P1'!$B:$AP,31,FALSE),"")</f>
        <v/>
      </c>
      <c r="V217" s="419" t="str">
        <f>IFERROR(VLOOKUP(V215,'P1'!$B:$AP,31,FALSE),"")</f>
        <v/>
      </c>
      <c r="W217" s="419" t="str">
        <f>IFERROR(VLOOKUP(W215,'P1'!$B:$AP,31,FALSE),"")</f>
        <v/>
      </c>
      <c r="X217" s="419" t="str">
        <f>IFERROR(VLOOKUP(X215,'P1'!$B:$AP,31,FALSE),"")</f>
        <v/>
      </c>
      <c r="Y217" s="419" t="str">
        <f>IFERROR(VLOOKUP(Y215,'P1'!$B:$AP,31,FALSE),"")</f>
        <v/>
      </c>
      <c r="Z217" s="419" t="str">
        <f>IFERROR(VLOOKUP(Z215,'P1'!$B:$AP,31,FALSE),"")</f>
        <v/>
      </c>
      <c r="AA217" s="419" t="str">
        <f>IFERROR(VLOOKUP(AA215,'P1'!$B:$AP,31,FALSE),"")</f>
        <v/>
      </c>
      <c r="AB217" s="419" t="str">
        <f>IFERROR(VLOOKUP(AB215,'P1'!$B:$AP,31,FALSE),"")</f>
        <v/>
      </c>
      <c r="AC217" s="419" t="str">
        <f>IFERROR(VLOOKUP(AC215,'P1'!$B:$AP,31,FALSE),"")</f>
        <v/>
      </c>
      <c r="AD217" s="419" t="str">
        <f>IFERROR(VLOOKUP(AD215,'P1'!$B:$AP,31,FALSE),"")</f>
        <v/>
      </c>
      <c r="AE217" s="419" t="str">
        <f>IFERROR(VLOOKUP(AE215,'P1'!$B:$AP,31,FALSE),"")</f>
        <v/>
      </c>
      <c r="AF217" s="419" t="str">
        <f>IFERROR(VLOOKUP(AF215,'P1'!$B:$AP,31,FALSE),"")</f>
        <v/>
      </c>
      <c r="AG217" s="419" t="str">
        <f>IFERROR(VLOOKUP(AG215,'P1'!$B:$AP,31,FALSE),"")</f>
        <v/>
      </c>
      <c r="AH217" s="419" t="str">
        <f>IFERROR(VLOOKUP(AH215,'P1'!$B:$AP,31,FALSE),"")</f>
        <v/>
      </c>
      <c r="AI217" s="419" t="str">
        <f>IFERROR(VLOOKUP(AI215,'P1'!$B:$AP,31,FALSE),"")</f>
        <v/>
      </c>
      <c r="AJ217" s="419" t="str">
        <f>IFERROR(VLOOKUP(AJ215,'P1'!$B:$AP,31,FALSE),"")</f>
        <v/>
      </c>
      <c r="AK217" s="419" t="str">
        <f>IFERROR(VLOOKUP(AK215,'P1'!$B:$AP,31,FALSE),"")</f>
        <v/>
      </c>
      <c r="AL217" s="419" t="str">
        <f>IFERROR(VLOOKUP(AL215,'P1'!$B:$AP,31,FALSE),"")</f>
        <v/>
      </c>
      <c r="AM217" s="419" t="str">
        <f>IFERROR(VLOOKUP(AM215,'P1'!$B:$AP,31,FALSE),"")</f>
        <v/>
      </c>
      <c r="AN217" s="644"/>
      <c r="AO217" s="622"/>
      <c r="AP217" s="649"/>
      <c r="AQ217" s="650"/>
      <c r="AR217" s="622"/>
      <c r="AS217" s="622"/>
      <c r="AT217" s="623"/>
      <c r="AU217" s="420"/>
      <c r="AV217" s="420"/>
      <c r="AX217" s="420"/>
      <c r="AY217" s="420"/>
    </row>
    <row r="218" spans="1:51" s="393" customFormat="1" ht="12" customHeight="1">
      <c r="A218" s="624">
        <v>66</v>
      </c>
      <c r="B218" s="627"/>
      <c r="C218" s="630"/>
      <c r="D218" s="633" t="s">
        <v>463</v>
      </c>
      <c r="E218" s="410"/>
      <c r="F218" s="636"/>
      <c r="G218" s="637"/>
      <c r="H218" s="411" t="s">
        <v>464</v>
      </c>
      <c r="I218" s="412"/>
      <c r="J218" s="412"/>
      <c r="K218" s="412"/>
      <c r="L218" s="412"/>
      <c r="M218" s="412"/>
      <c r="N218" s="412"/>
      <c r="O218" s="412"/>
      <c r="P218" s="412"/>
      <c r="Q218" s="412"/>
      <c r="R218" s="412"/>
      <c r="S218" s="412"/>
      <c r="T218" s="412"/>
      <c r="U218" s="412"/>
      <c r="V218" s="412"/>
      <c r="W218" s="412"/>
      <c r="X218" s="412"/>
      <c r="Y218" s="412"/>
      <c r="Z218" s="412"/>
      <c r="AA218" s="412"/>
      <c r="AB218" s="412"/>
      <c r="AC218" s="412"/>
      <c r="AD218" s="412"/>
      <c r="AE218" s="412"/>
      <c r="AF218" s="412"/>
      <c r="AG218" s="412"/>
      <c r="AH218" s="412"/>
      <c r="AI218" s="412"/>
      <c r="AJ218" s="412"/>
      <c r="AK218" s="412"/>
      <c r="AL218" s="412"/>
      <c r="AM218" s="412"/>
      <c r="AN218" s="642">
        <f t="shared" ref="AN218" si="252">IF(LEFT($AN$1,6)="共同生活援助",SUM(I219:AM219),SUM(I219:AM220))</f>
        <v>0</v>
      </c>
      <c r="AO218" s="620">
        <f>IF($AN$3="４週",AN218/4,AN218/(DAY(EOMONTH($I$21,0))/7))</f>
        <v>0</v>
      </c>
      <c r="AP218" s="645"/>
      <c r="AQ218" s="646"/>
      <c r="AR218" s="620" t="str">
        <f t="shared" ref="AR218" si="253">IF($AN$3="４週",AU219,AV219)</f>
        <v/>
      </c>
      <c r="AS218" s="620"/>
      <c r="AT218" s="623"/>
      <c r="AU218" s="413" t="s">
        <v>465</v>
      </c>
      <c r="AV218" s="413" t="s">
        <v>466</v>
      </c>
      <c r="AX218" s="413" t="s">
        <v>467</v>
      </c>
      <c r="AY218" s="413" t="s">
        <v>468</v>
      </c>
    </row>
    <row r="219" spans="1:51" s="393" customFormat="1" ht="12" customHeight="1">
      <c r="A219" s="625"/>
      <c r="B219" s="628"/>
      <c r="C219" s="631"/>
      <c r="D219" s="634"/>
      <c r="E219" s="414"/>
      <c r="F219" s="638"/>
      <c r="G219" s="639"/>
      <c r="H219" s="415" t="s">
        <v>469</v>
      </c>
      <c r="I219" s="419" t="str">
        <f>IFERROR(VLOOKUP(I218,'P1'!$B:$AP,41,FALSE),"")</f>
        <v/>
      </c>
      <c r="J219" s="419" t="str">
        <f>IFERROR(VLOOKUP(J218,'P1'!$B:$AP,41,FALSE),"")</f>
        <v/>
      </c>
      <c r="K219" s="419" t="str">
        <f>IFERROR(VLOOKUP(K218,'P1'!$B:$AP,41,FALSE),"")</f>
        <v/>
      </c>
      <c r="L219" s="419" t="str">
        <f>IFERROR(VLOOKUP(L218,'P1'!$B:$AP,41,FALSE),"")</f>
        <v/>
      </c>
      <c r="M219" s="419" t="str">
        <f>IFERROR(VLOOKUP(M218,'P1'!$B:$AP,41,FALSE),"")</f>
        <v/>
      </c>
      <c r="N219" s="419" t="str">
        <f>IFERROR(VLOOKUP(N218,'P1'!$B:$AP,41,FALSE),"")</f>
        <v/>
      </c>
      <c r="O219" s="419" t="str">
        <f>IFERROR(VLOOKUP(O218,'P1'!$B:$AP,41,FALSE),"")</f>
        <v/>
      </c>
      <c r="P219" s="419" t="str">
        <f>IFERROR(VLOOKUP(P218,'P1'!$B:$AP,41,FALSE),"")</f>
        <v/>
      </c>
      <c r="Q219" s="419" t="str">
        <f>IFERROR(VLOOKUP(Q218,'P1'!$B:$AP,41,FALSE),"")</f>
        <v/>
      </c>
      <c r="R219" s="419" t="str">
        <f>IFERROR(VLOOKUP(R218,'P1'!$B:$AP,41,FALSE),"")</f>
        <v/>
      </c>
      <c r="S219" s="419" t="str">
        <f>IFERROR(VLOOKUP(S218,'P1'!$B:$AP,41,FALSE),"")</f>
        <v/>
      </c>
      <c r="T219" s="419" t="str">
        <f>IFERROR(VLOOKUP(T218,'P1'!$B:$AP,41,FALSE),"")</f>
        <v/>
      </c>
      <c r="U219" s="419" t="str">
        <f>IFERROR(VLOOKUP(U218,'P1'!$B:$AP,41,FALSE),"")</f>
        <v/>
      </c>
      <c r="V219" s="419" t="str">
        <f>IFERROR(VLOOKUP(V218,'P1'!$B:$AP,41,FALSE),"")</f>
        <v/>
      </c>
      <c r="W219" s="419" t="str">
        <f>IFERROR(VLOOKUP(W218,'P1'!$B:$AP,41,FALSE),"")</f>
        <v/>
      </c>
      <c r="X219" s="419" t="str">
        <f>IFERROR(VLOOKUP(X218,'P1'!$B:$AP,41,FALSE),"")</f>
        <v/>
      </c>
      <c r="Y219" s="419" t="str">
        <f>IFERROR(VLOOKUP(Y218,'P1'!$B:$AP,41,FALSE),"")</f>
        <v/>
      </c>
      <c r="Z219" s="419" t="str">
        <f>IFERROR(VLOOKUP(Z218,'P1'!$B:$AP,41,FALSE),"")</f>
        <v/>
      </c>
      <c r="AA219" s="419" t="str">
        <f>IFERROR(VLOOKUP(AA218,'P1'!$B:$AP,41,FALSE),"")</f>
        <v/>
      </c>
      <c r="AB219" s="419" t="str">
        <f>IFERROR(VLOOKUP(AB218,'P1'!$B:$AP,41,FALSE),"")</f>
        <v/>
      </c>
      <c r="AC219" s="419" t="str">
        <f>IFERROR(VLOOKUP(AC218,'P1'!$B:$AP,41,FALSE),"")</f>
        <v/>
      </c>
      <c r="AD219" s="419" t="str">
        <f>IFERROR(VLOOKUP(AD218,'P1'!$B:$AP,41,FALSE),"")</f>
        <v/>
      </c>
      <c r="AE219" s="419" t="str">
        <f>IFERROR(VLOOKUP(AE218,'P1'!$B:$AP,41,FALSE),"")</f>
        <v/>
      </c>
      <c r="AF219" s="419" t="str">
        <f>IFERROR(VLOOKUP(AF218,'P1'!$B:$AP,41,FALSE),"")</f>
        <v/>
      </c>
      <c r="AG219" s="419" t="str">
        <f>IFERROR(VLOOKUP(AG218,'P1'!$B:$AP,41,FALSE),"")</f>
        <v/>
      </c>
      <c r="AH219" s="419" t="str">
        <f>IFERROR(VLOOKUP(AH218,'P1'!$B:$AP,41,FALSE),"")</f>
        <v/>
      </c>
      <c r="AI219" s="419" t="str">
        <f>IFERROR(VLOOKUP(AI218,'P1'!$B:$AP,41,FALSE),"")</f>
        <v/>
      </c>
      <c r="AJ219" s="419" t="str">
        <f>IFERROR(VLOOKUP(AJ218,'P1'!$B:$AP,41,FALSE),"")</f>
        <v/>
      </c>
      <c r="AK219" s="419" t="str">
        <f>IFERROR(VLOOKUP(AK218,'P1'!$B:$AP,41,FALSE),"")</f>
        <v/>
      </c>
      <c r="AL219" s="419" t="str">
        <f>IFERROR(VLOOKUP(AL218,'P1'!$B:$AP,41,FALSE),"")</f>
        <v/>
      </c>
      <c r="AM219" s="419" t="str">
        <f>IFERROR(VLOOKUP(AM218,'P1'!$B:$AP,41,FALSE),"")</f>
        <v/>
      </c>
      <c r="AN219" s="643"/>
      <c r="AO219" s="621"/>
      <c r="AP219" s="647"/>
      <c r="AQ219" s="648"/>
      <c r="AR219" s="621"/>
      <c r="AS219" s="621"/>
      <c r="AT219" s="623"/>
      <c r="AU219" s="417" t="str">
        <f t="shared" ref="AU219" si="254">IFERROR(IF($D218="□",($AO218/$AK$6),($AO218/$AK$8)),"")</f>
        <v/>
      </c>
      <c r="AV219" s="417" t="str">
        <f t="shared" ref="AV219" si="255">IFERROR(IF($D218="□",($AN218/$AO$6),($AN218/$AO$8)),"")</f>
        <v/>
      </c>
      <c r="AX219" s="417" t="s">
        <v>623</v>
      </c>
      <c r="AY219" s="417" t="s">
        <v>623</v>
      </c>
    </row>
    <row r="220" spans="1:51" s="393" customFormat="1" ht="12" customHeight="1">
      <c r="A220" s="626"/>
      <c r="B220" s="629"/>
      <c r="C220" s="632"/>
      <c r="D220" s="635"/>
      <c r="E220" s="414"/>
      <c r="F220" s="640"/>
      <c r="G220" s="641"/>
      <c r="H220" s="418" t="s">
        <v>470</v>
      </c>
      <c r="I220" s="419" t="str">
        <f>IFERROR(VLOOKUP(I218,'P1'!$B:$AP,31,FALSE),"")</f>
        <v/>
      </c>
      <c r="J220" s="419" t="str">
        <f>IFERROR(VLOOKUP(J218,'P1'!$B:$AP,31,FALSE),"")</f>
        <v/>
      </c>
      <c r="K220" s="419" t="str">
        <f>IFERROR(VLOOKUP(K218,'P1'!$B:$AP,31,FALSE),"")</f>
        <v/>
      </c>
      <c r="L220" s="419" t="str">
        <f>IFERROR(VLOOKUP(L218,'P1'!$B:$AP,31,FALSE),"")</f>
        <v/>
      </c>
      <c r="M220" s="419" t="str">
        <f>IFERROR(VLOOKUP(M218,'P1'!$B:$AP,31,FALSE),"")</f>
        <v/>
      </c>
      <c r="N220" s="419" t="str">
        <f>IFERROR(VLOOKUP(N218,'P1'!$B:$AP,31,FALSE),"")</f>
        <v/>
      </c>
      <c r="O220" s="419" t="str">
        <f>IFERROR(VLOOKUP(O218,'P1'!$B:$AP,31,FALSE),"")</f>
        <v/>
      </c>
      <c r="P220" s="419" t="str">
        <f>IFERROR(VLOOKUP(P218,'P1'!$B:$AP,31,FALSE),"")</f>
        <v/>
      </c>
      <c r="Q220" s="419" t="str">
        <f>IFERROR(VLOOKUP(Q218,'P1'!$B:$AP,31,FALSE),"")</f>
        <v/>
      </c>
      <c r="R220" s="419" t="str">
        <f>IFERROR(VLOOKUP(R218,'P1'!$B:$AP,31,FALSE),"")</f>
        <v/>
      </c>
      <c r="S220" s="419" t="str">
        <f>IFERROR(VLOOKUP(S218,'P1'!$B:$AP,31,FALSE),"")</f>
        <v/>
      </c>
      <c r="T220" s="419" t="str">
        <f>IFERROR(VLOOKUP(T218,'P1'!$B:$AP,31,FALSE),"")</f>
        <v/>
      </c>
      <c r="U220" s="419" t="str">
        <f>IFERROR(VLOOKUP(U218,'P1'!$B:$AP,31,FALSE),"")</f>
        <v/>
      </c>
      <c r="V220" s="419" t="str">
        <f>IFERROR(VLOOKUP(V218,'P1'!$B:$AP,31,FALSE),"")</f>
        <v/>
      </c>
      <c r="W220" s="419" t="str">
        <f>IFERROR(VLOOKUP(W218,'P1'!$B:$AP,31,FALSE),"")</f>
        <v/>
      </c>
      <c r="X220" s="419" t="str">
        <f>IFERROR(VLOOKUP(X218,'P1'!$B:$AP,31,FALSE),"")</f>
        <v/>
      </c>
      <c r="Y220" s="419" t="str">
        <f>IFERROR(VLOOKUP(Y218,'P1'!$B:$AP,31,FALSE),"")</f>
        <v/>
      </c>
      <c r="Z220" s="419" t="str">
        <f>IFERROR(VLOOKUP(Z218,'P1'!$B:$AP,31,FALSE),"")</f>
        <v/>
      </c>
      <c r="AA220" s="419" t="str">
        <f>IFERROR(VLOOKUP(AA218,'P1'!$B:$AP,31,FALSE),"")</f>
        <v/>
      </c>
      <c r="AB220" s="419" t="str">
        <f>IFERROR(VLOOKUP(AB218,'P1'!$B:$AP,31,FALSE),"")</f>
        <v/>
      </c>
      <c r="AC220" s="419" t="str">
        <f>IFERROR(VLOOKUP(AC218,'P1'!$B:$AP,31,FALSE),"")</f>
        <v/>
      </c>
      <c r="AD220" s="419" t="str">
        <f>IFERROR(VLOOKUP(AD218,'P1'!$B:$AP,31,FALSE),"")</f>
        <v/>
      </c>
      <c r="AE220" s="419" t="str">
        <f>IFERROR(VLOOKUP(AE218,'P1'!$B:$AP,31,FALSE),"")</f>
        <v/>
      </c>
      <c r="AF220" s="419" t="str">
        <f>IFERROR(VLOOKUP(AF218,'P1'!$B:$AP,31,FALSE),"")</f>
        <v/>
      </c>
      <c r="AG220" s="419" t="str">
        <f>IFERROR(VLOOKUP(AG218,'P1'!$B:$AP,31,FALSE),"")</f>
        <v/>
      </c>
      <c r="AH220" s="419" t="str">
        <f>IFERROR(VLOOKUP(AH218,'P1'!$B:$AP,31,FALSE),"")</f>
        <v/>
      </c>
      <c r="AI220" s="419" t="str">
        <f>IFERROR(VLOOKUP(AI218,'P1'!$B:$AP,31,FALSE),"")</f>
        <v/>
      </c>
      <c r="AJ220" s="419" t="str">
        <f>IFERROR(VLOOKUP(AJ218,'P1'!$B:$AP,31,FALSE),"")</f>
        <v/>
      </c>
      <c r="AK220" s="419" t="str">
        <f>IFERROR(VLOOKUP(AK218,'P1'!$B:$AP,31,FALSE),"")</f>
        <v/>
      </c>
      <c r="AL220" s="419" t="str">
        <f>IFERROR(VLOOKUP(AL218,'P1'!$B:$AP,31,FALSE),"")</f>
        <v/>
      </c>
      <c r="AM220" s="419" t="str">
        <f>IFERROR(VLOOKUP(AM218,'P1'!$B:$AP,31,FALSE),"")</f>
        <v/>
      </c>
      <c r="AN220" s="644"/>
      <c r="AO220" s="622"/>
      <c r="AP220" s="649"/>
      <c r="AQ220" s="650"/>
      <c r="AR220" s="622"/>
      <c r="AS220" s="622"/>
      <c r="AT220" s="623"/>
      <c r="AU220" s="420"/>
      <c r="AV220" s="420"/>
      <c r="AX220" s="420"/>
      <c r="AY220" s="420"/>
    </row>
    <row r="221" spans="1:51" s="393" customFormat="1" ht="12" customHeight="1">
      <c r="A221" s="624">
        <v>67</v>
      </c>
      <c r="B221" s="627"/>
      <c r="C221" s="630"/>
      <c r="D221" s="633" t="s">
        <v>463</v>
      </c>
      <c r="E221" s="410"/>
      <c r="F221" s="636"/>
      <c r="G221" s="637"/>
      <c r="H221" s="411" t="s">
        <v>464</v>
      </c>
      <c r="I221" s="412"/>
      <c r="J221" s="412"/>
      <c r="K221" s="412"/>
      <c r="L221" s="412"/>
      <c r="M221" s="412"/>
      <c r="N221" s="412"/>
      <c r="O221" s="412"/>
      <c r="P221" s="412"/>
      <c r="Q221" s="412"/>
      <c r="R221" s="412"/>
      <c r="S221" s="412"/>
      <c r="T221" s="412"/>
      <c r="U221" s="412"/>
      <c r="V221" s="412"/>
      <c r="W221" s="412"/>
      <c r="X221" s="412"/>
      <c r="Y221" s="412"/>
      <c r="Z221" s="412"/>
      <c r="AA221" s="412"/>
      <c r="AB221" s="412"/>
      <c r="AC221" s="412"/>
      <c r="AD221" s="412"/>
      <c r="AE221" s="412"/>
      <c r="AF221" s="412"/>
      <c r="AG221" s="412"/>
      <c r="AH221" s="412"/>
      <c r="AI221" s="412"/>
      <c r="AJ221" s="412"/>
      <c r="AK221" s="412"/>
      <c r="AL221" s="412"/>
      <c r="AM221" s="412"/>
      <c r="AN221" s="642">
        <f t="shared" ref="AN221" si="256">IF(LEFT($AN$1,6)="共同生活援助",SUM(I222:AM222),SUM(I222:AM223))</f>
        <v>0</v>
      </c>
      <c r="AO221" s="620">
        <f>IF($AN$3="４週",AN221/4,AN221/(DAY(EOMONTH($I$21,0))/7))</f>
        <v>0</v>
      </c>
      <c r="AP221" s="645"/>
      <c r="AQ221" s="646"/>
      <c r="AR221" s="620" t="str">
        <f t="shared" ref="AR221" si="257">IF($AN$3="４週",AU222,AV222)</f>
        <v/>
      </c>
      <c r="AS221" s="620"/>
      <c r="AT221" s="623"/>
      <c r="AU221" s="413" t="s">
        <v>465</v>
      </c>
      <c r="AV221" s="413" t="s">
        <v>466</v>
      </c>
      <c r="AX221" s="413" t="s">
        <v>467</v>
      </c>
      <c r="AY221" s="413" t="s">
        <v>468</v>
      </c>
    </row>
    <row r="222" spans="1:51" s="393" customFormat="1" ht="12" customHeight="1">
      <c r="A222" s="625"/>
      <c r="B222" s="628"/>
      <c r="C222" s="631"/>
      <c r="D222" s="634"/>
      <c r="E222" s="414"/>
      <c r="F222" s="638"/>
      <c r="G222" s="639"/>
      <c r="H222" s="415" t="s">
        <v>469</v>
      </c>
      <c r="I222" s="419" t="str">
        <f>IFERROR(VLOOKUP(I221,'P1'!$B:$AP,41,FALSE),"")</f>
        <v/>
      </c>
      <c r="J222" s="419" t="str">
        <f>IFERROR(VLOOKUP(J221,'P1'!$B:$AP,41,FALSE),"")</f>
        <v/>
      </c>
      <c r="K222" s="419" t="str">
        <f>IFERROR(VLOOKUP(K221,'P1'!$B:$AP,41,FALSE),"")</f>
        <v/>
      </c>
      <c r="L222" s="419" t="str">
        <f>IFERROR(VLOOKUP(L221,'P1'!$B:$AP,41,FALSE),"")</f>
        <v/>
      </c>
      <c r="M222" s="419" t="str">
        <f>IFERROR(VLOOKUP(M221,'P1'!$B:$AP,41,FALSE),"")</f>
        <v/>
      </c>
      <c r="N222" s="419" t="str">
        <f>IFERROR(VLOOKUP(N221,'P1'!$B:$AP,41,FALSE),"")</f>
        <v/>
      </c>
      <c r="O222" s="419" t="str">
        <f>IFERROR(VLOOKUP(O221,'P1'!$B:$AP,41,FALSE),"")</f>
        <v/>
      </c>
      <c r="P222" s="419" t="str">
        <f>IFERROR(VLOOKUP(P221,'P1'!$B:$AP,41,FALSE),"")</f>
        <v/>
      </c>
      <c r="Q222" s="419" t="str">
        <f>IFERROR(VLOOKUP(Q221,'P1'!$B:$AP,41,FALSE),"")</f>
        <v/>
      </c>
      <c r="R222" s="419" t="str">
        <f>IFERROR(VLOOKUP(R221,'P1'!$B:$AP,41,FALSE),"")</f>
        <v/>
      </c>
      <c r="S222" s="419" t="str">
        <f>IFERROR(VLOOKUP(S221,'P1'!$B:$AP,41,FALSE),"")</f>
        <v/>
      </c>
      <c r="T222" s="419" t="str">
        <f>IFERROR(VLOOKUP(T221,'P1'!$B:$AP,41,FALSE),"")</f>
        <v/>
      </c>
      <c r="U222" s="419" t="str">
        <f>IFERROR(VLOOKUP(U221,'P1'!$B:$AP,41,FALSE),"")</f>
        <v/>
      </c>
      <c r="V222" s="419" t="str">
        <f>IFERROR(VLOOKUP(V221,'P1'!$B:$AP,41,FALSE),"")</f>
        <v/>
      </c>
      <c r="W222" s="419" t="str">
        <f>IFERROR(VLOOKUP(W221,'P1'!$B:$AP,41,FALSE),"")</f>
        <v/>
      </c>
      <c r="X222" s="419" t="str">
        <f>IFERROR(VLOOKUP(X221,'P1'!$B:$AP,41,FALSE),"")</f>
        <v/>
      </c>
      <c r="Y222" s="419" t="str">
        <f>IFERROR(VLOOKUP(Y221,'P1'!$B:$AP,41,FALSE),"")</f>
        <v/>
      </c>
      <c r="Z222" s="419" t="str">
        <f>IFERROR(VLOOKUP(Z221,'P1'!$B:$AP,41,FALSE),"")</f>
        <v/>
      </c>
      <c r="AA222" s="419" t="str">
        <f>IFERROR(VLOOKUP(AA221,'P1'!$B:$AP,41,FALSE),"")</f>
        <v/>
      </c>
      <c r="AB222" s="419" t="str">
        <f>IFERROR(VLOOKUP(AB221,'P1'!$B:$AP,41,FALSE),"")</f>
        <v/>
      </c>
      <c r="AC222" s="419" t="str">
        <f>IFERROR(VLOOKUP(AC221,'P1'!$B:$AP,41,FALSE),"")</f>
        <v/>
      </c>
      <c r="AD222" s="419" t="str">
        <f>IFERROR(VLOOKUP(AD221,'P1'!$B:$AP,41,FALSE),"")</f>
        <v/>
      </c>
      <c r="AE222" s="419" t="str">
        <f>IFERROR(VLOOKUP(AE221,'P1'!$B:$AP,41,FALSE),"")</f>
        <v/>
      </c>
      <c r="AF222" s="419" t="str">
        <f>IFERROR(VLOOKUP(AF221,'P1'!$B:$AP,41,FALSE),"")</f>
        <v/>
      </c>
      <c r="AG222" s="419" t="str">
        <f>IFERROR(VLOOKUP(AG221,'P1'!$B:$AP,41,FALSE),"")</f>
        <v/>
      </c>
      <c r="AH222" s="419" t="str">
        <f>IFERROR(VLOOKUP(AH221,'P1'!$B:$AP,41,FALSE),"")</f>
        <v/>
      </c>
      <c r="AI222" s="419" t="str">
        <f>IFERROR(VLOOKUP(AI221,'P1'!$B:$AP,41,FALSE),"")</f>
        <v/>
      </c>
      <c r="AJ222" s="419" t="str">
        <f>IFERROR(VLOOKUP(AJ221,'P1'!$B:$AP,41,FALSE),"")</f>
        <v/>
      </c>
      <c r="AK222" s="419" t="str">
        <f>IFERROR(VLOOKUP(AK221,'P1'!$B:$AP,41,FALSE),"")</f>
        <v/>
      </c>
      <c r="AL222" s="419" t="str">
        <f>IFERROR(VLOOKUP(AL221,'P1'!$B:$AP,41,FALSE),"")</f>
        <v/>
      </c>
      <c r="AM222" s="419" t="str">
        <f>IFERROR(VLOOKUP(AM221,'P1'!$B:$AP,41,FALSE),"")</f>
        <v/>
      </c>
      <c r="AN222" s="643"/>
      <c r="AO222" s="621"/>
      <c r="AP222" s="647"/>
      <c r="AQ222" s="648"/>
      <c r="AR222" s="621"/>
      <c r="AS222" s="621"/>
      <c r="AT222" s="623"/>
      <c r="AU222" s="417" t="str">
        <f t="shared" ref="AU222" si="258">IFERROR(IF($D221="□",($AO221/$AK$6),($AO221/$AK$8)),"")</f>
        <v/>
      </c>
      <c r="AV222" s="417" t="str">
        <f t="shared" ref="AV222" si="259">IFERROR(IF($D221="□",($AN221/$AO$6),($AN221/$AO$8)),"")</f>
        <v/>
      </c>
      <c r="AX222" s="417" t="s">
        <v>623</v>
      </c>
      <c r="AY222" s="417" t="s">
        <v>623</v>
      </c>
    </row>
    <row r="223" spans="1:51" s="393" customFormat="1" ht="12" customHeight="1">
      <c r="A223" s="626"/>
      <c r="B223" s="629"/>
      <c r="C223" s="632"/>
      <c r="D223" s="635"/>
      <c r="E223" s="414"/>
      <c r="F223" s="640"/>
      <c r="G223" s="641"/>
      <c r="H223" s="418" t="s">
        <v>470</v>
      </c>
      <c r="I223" s="419" t="str">
        <f>IFERROR(VLOOKUP(I221,'P1'!$B:$AP,31,FALSE),"")</f>
        <v/>
      </c>
      <c r="J223" s="419" t="str">
        <f>IFERROR(VLOOKUP(J221,'P1'!$B:$AP,31,FALSE),"")</f>
        <v/>
      </c>
      <c r="K223" s="419" t="str">
        <f>IFERROR(VLOOKUP(K221,'P1'!$B:$AP,31,FALSE),"")</f>
        <v/>
      </c>
      <c r="L223" s="419" t="str">
        <f>IFERROR(VLOOKUP(L221,'P1'!$B:$AP,31,FALSE),"")</f>
        <v/>
      </c>
      <c r="M223" s="419" t="str">
        <f>IFERROR(VLOOKUP(M221,'P1'!$B:$AP,31,FALSE),"")</f>
        <v/>
      </c>
      <c r="N223" s="419" t="str">
        <f>IFERROR(VLOOKUP(N221,'P1'!$B:$AP,31,FALSE),"")</f>
        <v/>
      </c>
      <c r="O223" s="419" t="str">
        <f>IFERROR(VLOOKUP(O221,'P1'!$B:$AP,31,FALSE),"")</f>
        <v/>
      </c>
      <c r="P223" s="419" t="str">
        <f>IFERROR(VLOOKUP(P221,'P1'!$B:$AP,31,FALSE),"")</f>
        <v/>
      </c>
      <c r="Q223" s="419" t="str">
        <f>IFERROR(VLOOKUP(Q221,'P1'!$B:$AP,31,FALSE),"")</f>
        <v/>
      </c>
      <c r="R223" s="419" t="str">
        <f>IFERROR(VLOOKUP(R221,'P1'!$B:$AP,31,FALSE),"")</f>
        <v/>
      </c>
      <c r="S223" s="419" t="str">
        <f>IFERROR(VLOOKUP(S221,'P1'!$B:$AP,31,FALSE),"")</f>
        <v/>
      </c>
      <c r="T223" s="419" t="str">
        <f>IFERROR(VLOOKUP(T221,'P1'!$B:$AP,31,FALSE),"")</f>
        <v/>
      </c>
      <c r="U223" s="419" t="str">
        <f>IFERROR(VLOOKUP(U221,'P1'!$B:$AP,31,FALSE),"")</f>
        <v/>
      </c>
      <c r="V223" s="419" t="str">
        <f>IFERROR(VLOOKUP(V221,'P1'!$B:$AP,31,FALSE),"")</f>
        <v/>
      </c>
      <c r="W223" s="419" t="str">
        <f>IFERROR(VLOOKUP(W221,'P1'!$B:$AP,31,FALSE),"")</f>
        <v/>
      </c>
      <c r="X223" s="419" t="str">
        <f>IFERROR(VLOOKUP(X221,'P1'!$B:$AP,31,FALSE),"")</f>
        <v/>
      </c>
      <c r="Y223" s="419" t="str">
        <f>IFERROR(VLOOKUP(Y221,'P1'!$B:$AP,31,FALSE),"")</f>
        <v/>
      </c>
      <c r="Z223" s="419" t="str">
        <f>IFERROR(VLOOKUP(Z221,'P1'!$B:$AP,31,FALSE),"")</f>
        <v/>
      </c>
      <c r="AA223" s="419" t="str">
        <f>IFERROR(VLOOKUP(AA221,'P1'!$B:$AP,31,FALSE),"")</f>
        <v/>
      </c>
      <c r="AB223" s="419" t="str">
        <f>IFERROR(VLOOKUP(AB221,'P1'!$B:$AP,31,FALSE),"")</f>
        <v/>
      </c>
      <c r="AC223" s="419" t="str">
        <f>IFERROR(VLOOKUP(AC221,'P1'!$B:$AP,31,FALSE),"")</f>
        <v/>
      </c>
      <c r="AD223" s="419" t="str">
        <f>IFERROR(VLOOKUP(AD221,'P1'!$B:$AP,31,FALSE),"")</f>
        <v/>
      </c>
      <c r="AE223" s="419" t="str">
        <f>IFERROR(VLOOKUP(AE221,'P1'!$B:$AP,31,FALSE),"")</f>
        <v/>
      </c>
      <c r="AF223" s="419" t="str">
        <f>IFERROR(VLOOKUP(AF221,'P1'!$B:$AP,31,FALSE),"")</f>
        <v/>
      </c>
      <c r="AG223" s="419" t="str">
        <f>IFERROR(VLOOKUP(AG221,'P1'!$B:$AP,31,FALSE),"")</f>
        <v/>
      </c>
      <c r="AH223" s="419" t="str">
        <f>IFERROR(VLOOKUP(AH221,'P1'!$B:$AP,31,FALSE),"")</f>
        <v/>
      </c>
      <c r="AI223" s="419" t="str">
        <f>IFERROR(VLOOKUP(AI221,'P1'!$B:$AP,31,FALSE),"")</f>
        <v/>
      </c>
      <c r="AJ223" s="419" t="str">
        <f>IFERROR(VLOOKUP(AJ221,'P1'!$B:$AP,31,FALSE),"")</f>
        <v/>
      </c>
      <c r="AK223" s="419" t="str">
        <f>IFERROR(VLOOKUP(AK221,'P1'!$B:$AP,31,FALSE),"")</f>
        <v/>
      </c>
      <c r="AL223" s="419" t="str">
        <f>IFERROR(VLOOKUP(AL221,'P1'!$B:$AP,31,FALSE),"")</f>
        <v/>
      </c>
      <c r="AM223" s="419" t="str">
        <f>IFERROR(VLOOKUP(AM221,'P1'!$B:$AP,31,FALSE),"")</f>
        <v/>
      </c>
      <c r="AN223" s="644"/>
      <c r="AO223" s="622"/>
      <c r="AP223" s="649"/>
      <c r="AQ223" s="650"/>
      <c r="AR223" s="622"/>
      <c r="AS223" s="622"/>
      <c r="AT223" s="623"/>
      <c r="AU223" s="420"/>
      <c r="AV223" s="420"/>
      <c r="AX223" s="420"/>
      <c r="AY223" s="420"/>
    </row>
    <row r="224" spans="1:51" s="393" customFormat="1" ht="12" customHeight="1">
      <c r="A224" s="624">
        <v>68</v>
      </c>
      <c r="B224" s="627"/>
      <c r="C224" s="661"/>
      <c r="D224" s="633" t="s">
        <v>463</v>
      </c>
      <c r="E224" s="410"/>
      <c r="F224" s="636"/>
      <c r="G224" s="637"/>
      <c r="H224" s="411" t="s">
        <v>464</v>
      </c>
      <c r="I224" s="412"/>
      <c r="J224" s="412"/>
      <c r="K224" s="412"/>
      <c r="L224" s="412"/>
      <c r="M224" s="412"/>
      <c r="N224" s="412"/>
      <c r="O224" s="412"/>
      <c r="P224" s="412"/>
      <c r="Q224" s="412"/>
      <c r="R224" s="412"/>
      <c r="S224" s="412"/>
      <c r="T224" s="412"/>
      <c r="U224" s="412"/>
      <c r="V224" s="412"/>
      <c r="W224" s="412"/>
      <c r="X224" s="412"/>
      <c r="Y224" s="412"/>
      <c r="Z224" s="412"/>
      <c r="AA224" s="412"/>
      <c r="AB224" s="412"/>
      <c r="AC224" s="412"/>
      <c r="AD224" s="412"/>
      <c r="AE224" s="412"/>
      <c r="AF224" s="412"/>
      <c r="AG224" s="412"/>
      <c r="AH224" s="412"/>
      <c r="AI224" s="412"/>
      <c r="AJ224" s="412"/>
      <c r="AK224" s="412"/>
      <c r="AL224" s="412"/>
      <c r="AM224" s="412"/>
      <c r="AN224" s="642">
        <f t="shared" ref="AN224" si="260">IF(LEFT($AN$1,6)="共同生活援助",SUM(I225:AM225),SUM(I225:AM226))</f>
        <v>0</v>
      </c>
      <c r="AO224" s="620">
        <f>IF($AN$3="４週",AN224/4,AN224/(DAY(EOMONTH($I$21,0))/7))</f>
        <v>0</v>
      </c>
      <c r="AP224" s="645"/>
      <c r="AQ224" s="646"/>
      <c r="AR224" s="620" t="str">
        <f t="shared" ref="AR224" si="261">IF($AN$3="４週",AU225,AV225)</f>
        <v/>
      </c>
      <c r="AS224" s="620"/>
      <c r="AT224" s="623"/>
      <c r="AU224" s="413" t="s">
        <v>465</v>
      </c>
      <c r="AV224" s="413" t="s">
        <v>466</v>
      </c>
      <c r="AX224" s="413" t="s">
        <v>467</v>
      </c>
      <c r="AY224" s="413" t="s">
        <v>468</v>
      </c>
    </row>
    <row r="225" spans="1:51" s="393" customFormat="1" ht="12" customHeight="1">
      <c r="A225" s="625"/>
      <c r="B225" s="628"/>
      <c r="C225" s="662"/>
      <c r="D225" s="634"/>
      <c r="E225" s="414"/>
      <c r="F225" s="638"/>
      <c r="G225" s="639"/>
      <c r="H225" s="415" t="s">
        <v>469</v>
      </c>
      <c r="I225" s="419" t="str">
        <f>IFERROR(VLOOKUP(I224,'P1'!$B:$AP,41,FALSE),"")</f>
        <v/>
      </c>
      <c r="J225" s="419" t="str">
        <f>IFERROR(VLOOKUP(J224,'P1'!$B:$AP,41,FALSE),"")</f>
        <v/>
      </c>
      <c r="K225" s="419" t="str">
        <f>IFERROR(VLOOKUP(K224,'P1'!$B:$AP,41,FALSE),"")</f>
        <v/>
      </c>
      <c r="L225" s="419" t="str">
        <f>IFERROR(VLOOKUP(L224,'P1'!$B:$AP,41,FALSE),"")</f>
        <v/>
      </c>
      <c r="M225" s="419" t="str">
        <f>IFERROR(VLOOKUP(M224,'P1'!$B:$AP,41,FALSE),"")</f>
        <v/>
      </c>
      <c r="N225" s="419" t="str">
        <f>IFERROR(VLOOKUP(N224,'P1'!$B:$AP,41,FALSE),"")</f>
        <v/>
      </c>
      <c r="O225" s="419" t="str">
        <f>IFERROR(VLOOKUP(O224,'P1'!$B:$AP,41,FALSE),"")</f>
        <v/>
      </c>
      <c r="P225" s="419" t="str">
        <f>IFERROR(VLOOKUP(P224,'P1'!$B:$AP,41,FALSE),"")</f>
        <v/>
      </c>
      <c r="Q225" s="419" t="str">
        <f>IFERROR(VLOOKUP(Q224,'P1'!$B:$AP,41,FALSE),"")</f>
        <v/>
      </c>
      <c r="R225" s="419" t="str">
        <f>IFERROR(VLOOKUP(R224,'P1'!$B:$AP,41,FALSE),"")</f>
        <v/>
      </c>
      <c r="S225" s="419" t="str">
        <f>IFERROR(VLOOKUP(S224,'P1'!$B:$AP,41,FALSE),"")</f>
        <v/>
      </c>
      <c r="T225" s="419" t="str">
        <f>IFERROR(VLOOKUP(T224,'P1'!$B:$AP,41,FALSE),"")</f>
        <v/>
      </c>
      <c r="U225" s="419" t="str">
        <f>IFERROR(VLOOKUP(U224,'P1'!$B:$AP,41,FALSE),"")</f>
        <v/>
      </c>
      <c r="V225" s="419" t="str">
        <f>IFERROR(VLOOKUP(V224,'P1'!$B:$AP,41,FALSE),"")</f>
        <v/>
      </c>
      <c r="W225" s="419" t="str">
        <f>IFERROR(VLOOKUP(W224,'P1'!$B:$AP,41,FALSE),"")</f>
        <v/>
      </c>
      <c r="X225" s="419" t="str">
        <f>IFERROR(VLOOKUP(X224,'P1'!$B:$AP,41,FALSE),"")</f>
        <v/>
      </c>
      <c r="Y225" s="419" t="str">
        <f>IFERROR(VLOOKUP(Y224,'P1'!$B:$AP,41,FALSE),"")</f>
        <v/>
      </c>
      <c r="Z225" s="419" t="str">
        <f>IFERROR(VLOOKUP(Z224,'P1'!$B:$AP,41,FALSE),"")</f>
        <v/>
      </c>
      <c r="AA225" s="419" t="str">
        <f>IFERROR(VLOOKUP(AA224,'P1'!$B:$AP,41,FALSE),"")</f>
        <v/>
      </c>
      <c r="AB225" s="419" t="str">
        <f>IFERROR(VLOOKUP(AB224,'P1'!$B:$AP,41,FALSE),"")</f>
        <v/>
      </c>
      <c r="AC225" s="419" t="str">
        <f>IFERROR(VLOOKUP(AC224,'P1'!$B:$AP,41,FALSE),"")</f>
        <v/>
      </c>
      <c r="AD225" s="419" t="str">
        <f>IFERROR(VLOOKUP(AD224,'P1'!$B:$AP,41,FALSE),"")</f>
        <v/>
      </c>
      <c r="AE225" s="419" t="str">
        <f>IFERROR(VLOOKUP(AE224,'P1'!$B:$AP,41,FALSE),"")</f>
        <v/>
      </c>
      <c r="AF225" s="419" t="str">
        <f>IFERROR(VLOOKUP(AF224,'P1'!$B:$AP,41,FALSE),"")</f>
        <v/>
      </c>
      <c r="AG225" s="419" t="str">
        <f>IFERROR(VLOOKUP(AG224,'P1'!$B:$AP,41,FALSE),"")</f>
        <v/>
      </c>
      <c r="AH225" s="419" t="str">
        <f>IFERROR(VLOOKUP(AH224,'P1'!$B:$AP,41,FALSE),"")</f>
        <v/>
      </c>
      <c r="AI225" s="419" t="str">
        <f>IFERROR(VLOOKUP(AI224,'P1'!$B:$AP,41,FALSE),"")</f>
        <v/>
      </c>
      <c r="AJ225" s="419" t="str">
        <f>IFERROR(VLOOKUP(AJ224,'P1'!$B:$AP,41,FALSE),"")</f>
        <v/>
      </c>
      <c r="AK225" s="419" t="str">
        <f>IFERROR(VLOOKUP(AK224,'P1'!$B:$AP,41,FALSE),"")</f>
        <v/>
      </c>
      <c r="AL225" s="419" t="str">
        <f>IFERROR(VLOOKUP(AL224,'P1'!$B:$AP,41,FALSE),"")</f>
        <v/>
      </c>
      <c r="AM225" s="419" t="str">
        <f>IFERROR(VLOOKUP(AM224,'P1'!$B:$AP,41,FALSE),"")</f>
        <v/>
      </c>
      <c r="AN225" s="643"/>
      <c r="AO225" s="621"/>
      <c r="AP225" s="647"/>
      <c r="AQ225" s="648"/>
      <c r="AR225" s="621"/>
      <c r="AS225" s="621"/>
      <c r="AT225" s="623"/>
      <c r="AU225" s="417" t="str">
        <f t="shared" ref="AU225" si="262">IFERROR(IF($D224="□",($AO224/$AK$6),($AO224/$AK$8)),"")</f>
        <v/>
      </c>
      <c r="AV225" s="417" t="str">
        <f t="shared" ref="AV225" si="263">IFERROR(IF($D224="□",($AN224/$AO$6),($AN224/$AO$8)),"")</f>
        <v/>
      </c>
      <c r="AX225" s="417" t="s">
        <v>623</v>
      </c>
      <c r="AY225" s="417" t="s">
        <v>623</v>
      </c>
    </row>
    <row r="226" spans="1:51" s="393" customFormat="1" ht="12" customHeight="1">
      <c r="A226" s="626"/>
      <c r="B226" s="629"/>
      <c r="C226" s="663"/>
      <c r="D226" s="635"/>
      <c r="E226" s="414"/>
      <c r="F226" s="640"/>
      <c r="G226" s="641"/>
      <c r="H226" s="418" t="s">
        <v>470</v>
      </c>
      <c r="I226" s="419" t="str">
        <f>IFERROR(VLOOKUP(I224,'P1'!$B:$AP,31,FALSE),"")</f>
        <v/>
      </c>
      <c r="J226" s="419" t="str">
        <f>IFERROR(VLOOKUP(J224,'P1'!$B:$AP,31,FALSE),"")</f>
        <v/>
      </c>
      <c r="K226" s="419" t="str">
        <f>IFERROR(VLOOKUP(K224,'P1'!$B:$AP,31,FALSE),"")</f>
        <v/>
      </c>
      <c r="L226" s="419" t="str">
        <f>IFERROR(VLOOKUP(L224,'P1'!$B:$AP,31,FALSE),"")</f>
        <v/>
      </c>
      <c r="M226" s="419" t="str">
        <f>IFERROR(VLOOKUP(M224,'P1'!$B:$AP,31,FALSE),"")</f>
        <v/>
      </c>
      <c r="N226" s="419" t="str">
        <f>IFERROR(VLOOKUP(N224,'P1'!$B:$AP,31,FALSE),"")</f>
        <v/>
      </c>
      <c r="O226" s="419" t="str">
        <f>IFERROR(VLOOKUP(O224,'P1'!$B:$AP,31,FALSE),"")</f>
        <v/>
      </c>
      <c r="P226" s="419" t="str">
        <f>IFERROR(VLOOKUP(P224,'P1'!$B:$AP,31,FALSE),"")</f>
        <v/>
      </c>
      <c r="Q226" s="419" t="str">
        <f>IFERROR(VLOOKUP(Q224,'P1'!$B:$AP,31,FALSE),"")</f>
        <v/>
      </c>
      <c r="R226" s="419" t="str">
        <f>IFERROR(VLOOKUP(R224,'P1'!$B:$AP,31,FALSE),"")</f>
        <v/>
      </c>
      <c r="S226" s="419" t="str">
        <f>IFERROR(VLOOKUP(S224,'P1'!$B:$AP,31,FALSE),"")</f>
        <v/>
      </c>
      <c r="T226" s="419" t="str">
        <f>IFERROR(VLOOKUP(T224,'P1'!$B:$AP,31,FALSE),"")</f>
        <v/>
      </c>
      <c r="U226" s="419" t="str">
        <f>IFERROR(VLOOKUP(U224,'P1'!$B:$AP,31,FALSE),"")</f>
        <v/>
      </c>
      <c r="V226" s="419" t="str">
        <f>IFERROR(VLOOKUP(V224,'P1'!$B:$AP,31,FALSE),"")</f>
        <v/>
      </c>
      <c r="W226" s="419" t="str">
        <f>IFERROR(VLOOKUP(W224,'P1'!$B:$AP,31,FALSE),"")</f>
        <v/>
      </c>
      <c r="X226" s="419" t="str">
        <f>IFERROR(VLOOKUP(X224,'P1'!$B:$AP,31,FALSE),"")</f>
        <v/>
      </c>
      <c r="Y226" s="419" t="str">
        <f>IFERROR(VLOOKUP(Y224,'P1'!$B:$AP,31,FALSE),"")</f>
        <v/>
      </c>
      <c r="Z226" s="419" t="str">
        <f>IFERROR(VLOOKUP(Z224,'P1'!$B:$AP,31,FALSE),"")</f>
        <v/>
      </c>
      <c r="AA226" s="419" t="str">
        <f>IFERROR(VLOOKUP(AA224,'P1'!$B:$AP,31,FALSE),"")</f>
        <v/>
      </c>
      <c r="AB226" s="419" t="str">
        <f>IFERROR(VLOOKUP(AB224,'P1'!$B:$AP,31,FALSE),"")</f>
        <v/>
      </c>
      <c r="AC226" s="419" t="str">
        <f>IFERROR(VLOOKUP(AC224,'P1'!$B:$AP,31,FALSE),"")</f>
        <v/>
      </c>
      <c r="AD226" s="419" t="str">
        <f>IFERROR(VLOOKUP(AD224,'P1'!$B:$AP,31,FALSE),"")</f>
        <v/>
      </c>
      <c r="AE226" s="419" t="str">
        <f>IFERROR(VLOOKUP(AE224,'P1'!$B:$AP,31,FALSE),"")</f>
        <v/>
      </c>
      <c r="AF226" s="419" t="str">
        <f>IFERROR(VLOOKUP(AF224,'P1'!$B:$AP,31,FALSE),"")</f>
        <v/>
      </c>
      <c r="AG226" s="419" t="str">
        <f>IFERROR(VLOOKUP(AG224,'P1'!$B:$AP,31,FALSE),"")</f>
        <v/>
      </c>
      <c r="AH226" s="419" t="str">
        <f>IFERROR(VLOOKUP(AH224,'P1'!$B:$AP,31,FALSE),"")</f>
        <v/>
      </c>
      <c r="AI226" s="419" t="str">
        <f>IFERROR(VLOOKUP(AI224,'P1'!$B:$AP,31,FALSE),"")</f>
        <v/>
      </c>
      <c r="AJ226" s="419" t="str">
        <f>IFERROR(VLOOKUP(AJ224,'P1'!$B:$AP,31,FALSE),"")</f>
        <v/>
      </c>
      <c r="AK226" s="419" t="str">
        <f>IFERROR(VLOOKUP(AK224,'P1'!$B:$AP,31,FALSE),"")</f>
        <v/>
      </c>
      <c r="AL226" s="419" t="str">
        <f>IFERROR(VLOOKUP(AL224,'P1'!$B:$AP,31,FALSE),"")</f>
        <v/>
      </c>
      <c r="AM226" s="419" t="str">
        <f>IFERROR(VLOOKUP(AM224,'P1'!$B:$AP,31,FALSE),"")</f>
        <v/>
      </c>
      <c r="AN226" s="644"/>
      <c r="AO226" s="622"/>
      <c r="AP226" s="649"/>
      <c r="AQ226" s="650"/>
      <c r="AR226" s="622"/>
      <c r="AS226" s="622"/>
      <c r="AT226" s="623"/>
      <c r="AU226" s="420"/>
      <c r="AV226" s="420"/>
      <c r="AX226" s="420"/>
      <c r="AY226" s="420"/>
    </row>
    <row r="227" spans="1:51" s="393" customFormat="1" ht="12" customHeight="1">
      <c r="A227" s="624">
        <v>69</v>
      </c>
      <c r="B227" s="627"/>
      <c r="C227" s="630"/>
      <c r="D227" s="633" t="s">
        <v>463</v>
      </c>
      <c r="E227" s="410"/>
      <c r="F227" s="636"/>
      <c r="G227" s="637"/>
      <c r="H227" s="411" t="s">
        <v>464</v>
      </c>
      <c r="I227" s="412"/>
      <c r="J227" s="412"/>
      <c r="K227" s="412"/>
      <c r="L227" s="412"/>
      <c r="M227" s="412"/>
      <c r="N227" s="412"/>
      <c r="O227" s="412"/>
      <c r="P227" s="412"/>
      <c r="Q227" s="412"/>
      <c r="R227" s="412"/>
      <c r="S227" s="412"/>
      <c r="T227" s="412"/>
      <c r="U227" s="412"/>
      <c r="V227" s="412"/>
      <c r="W227" s="412"/>
      <c r="X227" s="412"/>
      <c r="Y227" s="412"/>
      <c r="Z227" s="412"/>
      <c r="AA227" s="412"/>
      <c r="AB227" s="412"/>
      <c r="AC227" s="412"/>
      <c r="AD227" s="412"/>
      <c r="AE227" s="412"/>
      <c r="AF227" s="412"/>
      <c r="AG227" s="412"/>
      <c r="AH227" s="412"/>
      <c r="AI227" s="412"/>
      <c r="AJ227" s="412"/>
      <c r="AK227" s="412"/>
      <c r="AL227" s="412"/>
      <c r="AM227" s="412"/>
      <c r="AN227" s="642">
        <f t="shared" ref="AN227" si="264">IF(LEFT($AN$1,6)="共同生活援助",SUM(I228:AM228),SUM(I228:AM229))</f>
        <v>0</v>
      </c>
      <c r="AO227" s="620">
        <f>IF($AN$3="４週",AN227/4,AN227/(DAY(EOMONTH($I$21,0))/7))</f>
        <v>0</v>
      </c>
      <c r="AP227" s="645"/>
      <c r="AQ227" s="646"/>
      <c r="AR227" s="620" t="str">
        <f t="shared" ref="AR227" si="265">IF($AN$3="４週",AU228,AV228)</f>
        <v/>
      </c>
      <c r="AS227" s="620"/>
      <c r="AT227" s="623"/>
      <c r="AU227" s="413" t="s">
        <v>465</v>
      </c>
      <c r="AV227" s="413" t="s">
        <v>466</v>
      </c>
      <c r="AX227" s="413" t="s">
        <v>467</v>
      </c>
      <c r="AY227" s="413" t="s">
        <v>468</v>
      </c>
    </row>
    <row r="228" spans="1:51" s="393" customFormat="1" ht="12" customHeight="1">
      <c r="A228" s="625"/>
      <c r="B228" s="628"/>
      <c r="C228" s="631"/>
      <c r="D228" s="634"/>
      <c r="E228" s="414"/>
      <c r="F228" s="638"/>
      <c r="G228" s="639"/>
      <c r="H228" s="415" t="s">
        <v>469</v>
      </c>
      <c r="I228" s="419" t="str">
        <f>IFERROR(VLOOKUP(I227,'P1'!$B:$AP,41,FALSE),"")</f>
        <v/>
      </c>
      <c r="J228" s="419" t="str">
        <f>IFERROR(VLOOKUP(J227,'P1'!$B:$AP,41,FALSE),"")</f>
        <v/>
      </c>
      <c r="K228" s="419" t="str">
        <f>IFERROR(VLOOKUP(K227,'P1'!$B:$AP,41,FALSE),"")</f>
        <v/>
      </c>
      <c r="L228" s="419" t="str">
        <f>IFERROR(VLOOKUP(L227,'P1'!$B:$AP,41,FALSE),"")</f>
        <v/>
      </c>
      <c r="M228" s="419" t="str">
        <f>IFERROR(VLOOKUP(M227,'P1'!$B:$AP,41,FALSE),"")</f>
        <v/>
      </c>
      <c r="N228" s="419" t="str">
        <f>IFERROR(VLOOKUP(N227,'P1'!$B:$AP,41,FALSE),"")</f>
        <v/>
      </c>
      <c r="O228" s="419" t="str">
        <f>IFERROR(VLOOKUP(O227,'P1'!$B:$AP,41,FALSE),"")</f>
        <v/>
      </c>
      <c r="P228" s="419" t="str">
        <f>IFERROR(VLOOKUP(P227,'P1'!$B:$AP,41,FALSE),"")</f>
        <v/>
      </c>
      <c r="Q228" s="419" t="str">
        <f>IFERROR(VLOOKUP(Q227,'P1'!$B:$AP,41,FALSE),"")</f>
        <v/>
      </c>
      <c r="R228" s="419" t="str">
        <f>IFERROR(VLOOKUP(R227,'P1'!$B:$AP,41,FALSE),"")</f>
        <v/>
      </c>
      <c r="S228" s="419" t="str">
        <f>IFERROR(VLOOKUP(S227,'P1'!$B:$AP,41,FALSE),"")</f>
        <v/>
      </c>
      <c r="T228" s="419" t="str">
        <f>IFERROR(VLOOKUP(T227,'P1'!$B:$AP,41,FALSE),"")</f>
        <v/>
      </c>
      <c r="U228" s="419" t="str">
        <f>IFERROR(VLOOKUP(U227,'P1'!$B:$AP,41,FALSE),"")</f>
        <v/>
      </c>
      <c r="V228" s="419" t="str">
        <f>IFERROR(VLOOKUP(V227,'P1'!$B:$AP,41,FALSE),"")</f>
        <v/>
      </c>
      <c r="W228" s="419" t="str">
        <f>IFERROR(VLOOKUP(W227,'P1'!$B:$AP,41,FALSE),"")</f>
        <v/>
      </c>
      <c r="X228" s="419" t="str">
        <f>IFERROR(VLOOKUP(X227,'P1'!$B:$AP,41,FALSE),"")</f>
        <v/>
      </c>
      <c r="Y228" s="419" t="str">
        <f>IFERROR(VLOOKUP(Y227,'P1'!$B:$AP,41,FALSE),"")</f>
        <v/>
      </c>
      <c r="Z228" s="419" t="str">
        <f>IFERROR(VLOOKUP(Z227,'P1'!$B:$AP,41,FALSE),"")</f>
        <v/>
      </c>
      <c r="AA228" s="419" t="str">
        <f>IFERROR(VLOOKUP(AA227,'P1'!$B:$AP,41,FALSE),"")</f>
        <v/>
      </c>
      <c r="AB228" s="419" t="str">
        <f>IFERROR(VLOOKUP(AB227,'P1'!$B:$AP,41,FALSE),"")</f>
        <v/>
      </c>
      <c r="AC228" s="419" t="str">
        <f>IFERROR(VLOOKUP(AC227,'P1'!$B:$AP,41,FALSE),"")</f>
        <v/>
      </c>
      <c r="AD228" s="419" t="str">
        <f>IFERROR(VLOOKUP(AD227,'P1'!$B:$AP,41,FALSE),"")</f>
        <v/>
      </c>
      <c r="AE228" s="419" t="str">
        <f>IFERROR(VLOOKUP(AE227,'P1'!$B:$AP,41,FALSE),"")</f>
        <v/>
      </c>
      <c r="AF228" s="419" t="str">
        <f>IFERROR(VLOOKUP(AF227,'P1'!$B:$AP,41,FALSE),"")</f>
        <v/>
      </c>
      <c r="AG228" s="419" t="str">
        <f>IFERROR(VLOOKUP(AG227,'P1'!$B:$AP,41,FALSE),"")</f>
        <v/>
      </c>
      <c r="AH228" s="419" t="str">
        <f>IFERROR(VLOOKUP(AH227,'P1'!$B:$AP,41,FALSE),"")</f>
        <v/>
      </c>
      <c r="AI228" s="419" t="str">
        <f>IFERROR(VLOOKUP(AI227,'P1'!$B:$AP,41,FALSE),"")</f>
        <v/>
      </c>
      <c r="AJ228" s="419" t="str">
        <f>IFERROR(VLOOKUP(AJ227,'P1'!$B:$AP,41,FALSE),"")</f>
        <v/>
      </c>
      <c r="AK228" s="419" t="str">
        <f>IFERROR(VLOOKUP(AK227,'P1'!$B:$AP,41,FALSE),"")</f>
        <v/>
      </c>
      <c r="AL228" s="419" t="str">
        <f>IFERROR(VLOOKUP(AL227,'P1'!$B:$AP,41,FALSE),"")</f>
        <v/>
      </c>
      <c r="AM228" s="419" t="str">
        <f>IFERROR(VLOOKUP(AM227,'P1'!$B:$AP,41,FALSE),"")</f>
        <v/>
      </c>
      <c r="AN228" s="643"/>
      <c r="AO228" s="621"/>
      <c r="AP228" s="647"/>
      <c r="AQ228" s="648"/>
      <c r="AR228" s="621"/>
      <c r="AS228" s="621"/>
      <c r="AT228" s="623"/>
      <c r="AU228" s="417" t="str">
        <f t="shared" ref="AU228" si="266">IFERROR(IF($D227="□",($AO227/$AK$6),($AO227/$AK$8)),"")</f>
        <v/>
      </c>
      <c r="AV228" s="417" t="str">
        <f t="shared" ref="AV228" si="267">IFERROR(IF($D227="□",($AN227/$AO$6),($AN227/$AO$8)),"")</f>
        <v/>
      </c>
      <c r="AX228" s="417" t="s">
        <v>623</v>
      </c>
      <c r="AY228" s="417" t="s">
        <v>623</v>
      </c>
    </row>
    <row r="229" spans="1:51" s="393" customFormat="1" ht="12" customHeight="1">
      <c r="A229" s="626"/>
      <c r="B229" s="629"/>
      <c r="C229" s="632"/>
      <c r="D229" s="635"/>
      <c r="E229" s="414"/>
      <c r="F229" s="640"/>
      <c r="G229" s="641"/>
      <c r="H229" s="418" t="s">
        <v>470</v>
      </c>
      <c r="I229" s="419" t="str">
        <f>IFERROR(VLOOKUP(I227,'P1'!$B:$AP,31,FALSE),"")</f>
        <v/>
      </c>
      <c r="J229" s="419" t="str">
        <f>IFERROR(VLOOKUP(J227,'P1'!$B:$AP,31,FALSE),"")</f>
        <v/>
      </c>
      <c r="K229" s="419" t="str">
        <f>IFERROR(VLOOKUP(K227,'P1'!$B:$AP,31,FALSE),"")</f>
        <v/>
      </c>
      <c r="L229" s="419" t="str">
        <f>IFERROR(VLOOKUP(L227,'P1'!$B:$AP,31,FALSE),"")</f>
        <v/>
      </c>
      <c r="M229" s="419" t="str">
        <f>IFERROR(VLOOKUP(M227,'P1'!$B:$AP,31,FALSE),"")</f>
        <v/>
      </c>
      <c r="N229" s="419" t="str">
        <f>IFERROR(VLOOKUP(N227,'P1'!$B:$AP,31,FALSE),"")</f>
        <v/>
      </c>
      <c r="O229" s="419" t="str">
        <f>IFERROR(VLOOKUP(O227,'P1'!$B:$AP,31,FALSE),"")</f>
        <v/>
      </c>
      <c r="P229" s="419" t="str">
        <f>IFERROR(VLOOKUP(P227,'P1'!$B:$AP,31,FALSE),"")</f>
        <v/>
      </c>
      <c r="Q229" s="419" t="str">
        <f>IFERROR(VLOOKUP(Q227,'P1'!$B:$AP,31,FALSE),"")</f>
        <v/>
      </c>
      <c r="R229" s="419" t="str">
        <f>IFERROR(VLOOKUP(R227,'P1'!$B:$AP,31,FALSE),"")</f>
        <v/>
      </c>
      <c r="S229" s="419" t="str">
        <f>IFERROR(VLOOKUP(S227,'P1'!$B:$AP,31,FALSE),"")</f>
        <v/>
      </c>
      <c r="T229" s="419" t="str">
        <f>IFERROR(VLOOKUP(T227,'P1'!$B:$AP,31,FALSE),"")</f>
        <v/>
      </c>
      <c r="U229" s="419" t="str">
        <f>IFERROR(VLOOKUP(U227,'P1'!$B:$AP,31,FALSE),"")</f>
        <v/>
      </c>
      <c r="V229" s="419" t="str">
        <f>IFERROR(VLOOKUP(V227,'P1'!$B:$AP,31,FALSE),"")</f>
        <v/>
      </c>
      <c r="W229" s="419" t="str">
        <f>IFERROR(VLOOKUP(W227,'P1'!$B:$AP,31,FALSE),"")</f>
        <v/>
      </c>
      <c r="X229" s="419" t="str">
        <f>IFERROR(VLOOKUP(X227,'P1'!$B:$AP,31,FALSE),"")</f>
        <v/>
      </c>
      <c r="Y229" s="419" t="str">
        <f>IFERROR(VLOOKUP(Y227,'P1'!$B:$AP,31,FALSE),"")</f>
        <v/>
      </c>
      <c r="Z229" s="419" t="str">
        <f>IFERROR(VLOOKUP(Z227,'P1'!$B:$AP,31,FALSE),"")</f>
        <v/>
      </c>
      <c r="AA229" s="419" t="str">
        <f>IFERROR(VLOOKUP(AA227,'P1'!$B:$AP,31,FALSE),"")</f>
        <v/>
      </c>
      <c r="AB229" s="419" t="str">
        <f>IFERROR(VLOOKUP(AB227,'P1'!$B:$AP,31,FALSE),"")</f>
        <v/>
      </c>
      <c r="AC229" s="419" t="str">
        <f>IFERROR(VLOOKUP(AC227,'P1'!$B:$AP,31,FALSE),"")</f>
        <v/>
      </c>
      <c r="AD229" s="419" t="str">
        <f>IFERROR(VLOOKUP(AD227,'P1'!$B:$AP,31,FALSE),"")</f>
        <v/>
      </c>
      <c r="AE229" s="419" t="str">
        <f>IFERROR(VLOOKUP(AE227,'P1'!$B:$AP,31,FALSE),"")</f>
        <v/>
      </c>
      <c r="AF229" s="419" t="str">
        <f>IFERROR(VLOOKUP(AF227,'P1'!$B:$AP,31,FALSE),"")</f>
        <v/>
      </c>
      <c r="AG229" s="419" t="str">
        <f>IFERROR(VLOOKUP(AG227,'P1'!$B:$AP,31,FALSE),"")</f>
        <v/>
      </c>
      <c r="AH229" s="419" t="str">
        <f>IFERROR(VLOOKUP(AH227,'P1'!$B:$AP,31,FALSE),"")</f>
        <v/>
      </c>
      <c r="AI229" s="419" t="str">
        <f>IFERROR(VLOOKUP(AI227,'P1'!$B:$AP,31,FALSE),"")</f>
        <v/>
      </c>
      <c r="AJ229" s="419" t="str">
        <f>IFERROR(VLOOKUP(AJ227,'P1'!$B:$AP,31,FALSE),"")</f>
        <v/>
      </c>
      <c r="AK229" s="419" t="str">
        <f>IFERROR(VLOOKUP(AK227,'P1'!$B:$AP,31,FALSE),"")</f>
        <v/>
      </c>
      <c r="AL229" s="419" t="str">
        <f>IFERROR(VLOOKUP(AL227,'P1'!$B:$AP,31,FALSE),"")</f>
        <v/>
      </c>
      <c r="AM229" s="419" t="str">
        <f>IFERROR(VLOOKUP(AM227,'P1'!$B:$AP,31,FALSE),"")</f>
        <v/>
      </c>
      <c r="AN229" s="644"/>
      <c r="AO229" s="622"/>
      <c r="AP229" s="649"/>
      <c r="AQ229" s="650"/>
      <c r="AR229" s="622"/>
      <c r="AS229" s="622"/>
      <c r="AT229" s="623"/>
      <c r="AU229" s="420"/>
      <c r="AV229" s="420"/>
      <c r="AX229" s="420"/>
      <c r="AY229" s="420"/>
    </row>
    <row r="230" spans="1:51" s="393" customFormat="1" ht="12" customHeight="1">
      <c r="A230" s="624">
        <v>70</v>
      </c>
      <c r="B230" s="627"/>
      <c r="C230" s="630"/>
      <c r="D230" s="633" t="s">
        <v>463</v>
      </c>
      <c r="E230" s="410"/>
      <c r="F230" s="636"/>
      <c r="G230" s="637"/>
      <c r="H230" s="411" t="s">
        <v>464</v>
      </c>
      <c r="I230" s="412"/>
      <c r="J230" s="412"/>
      <c r="K230" s="412"/>
      <c r="L230" s="412"/>
      <c r="M230" s="412"/>
      <c r="N230" s="412"/>
      <c r="O230" s="412"/>
      <c r="P230" s="412"/>
      <c r="Q230" s="412"/>
      <c r="R230" s="412"/>
      <c r="S230" s="412"/>
      <c r="T230" s="412"/>
      <c r="U230" s="412"/>
      <c r="V230" s="412"/>
      <c r="W230" s="412"/>
      <c r="X230" s="412"/>
      <c r="Y230" s="412"/>
      <c r="Z230" s="412"/>
      <c r="AA230" s="412"/>
      <c r="AB230" s="412"/>
      <c r="AC230" s="412"/>
      <c r="AD230" s="412"/>
      <c r="AE230" s="412"/>
      <c r="AF230" s="412"/>
      <c r="AG230" s="412"/>
      <c r="AH230" s="412"/>
      <c r="AI230" s="412"/>
      <c r="AJ230" s="412"/>
      <c r="AK230" s="412"/>
      <c r="AL230" s="412"/>
      <c r="AM230" s="412"/>
      <c r="AN230" s="642">
        <f t="shared" ref="AN230" si="268">IF(LEFT($AN$1,6)="共同生活援助",SUM(I231:AM231),SUM(I231:AM232))</f>
        <v>0</v>
      </c>
      <c r="AO230" s="620">
        <f>IF($AN$3="４週",AN230/4,AN230/(DAY(EOMONTH($I$21,0))/7))</f>
        <v>0</v>
      </c>
      <c r="AP230" s="645"/>
      <c r="AQ230" s="646"/>
      <c r="AR230" s="620" t="str">
        <f t="shared" ref="AR230" si="269">IF($AN$3="４週",AU231,AV231)</f>
        <v/>
      </c>
      <c r="AS230" s="620"/>
      <c r="AT230" s="623"/>
      <c r="AU230" s="413" t="s">
        <v>465</v>
      </c>
      <c r="AV230" s="413" t="s">
        <v>466</v>
      </c>
      <c r="AX230" s="413" t="s">
        <v>467</v>
      </c>
      <c r="AY230" s="413" t="s">
        <v>468</v>
      </c>
    </row>
    <row r="231" spans="1:51" s="393" customFormat="1" ht="12" customHeight="1">
      <c r="A231" s="625"/>
      <c r="B231" s="628"/>
      <c r="C231" s="631"/>
      <c r="D231" s="634"/>
      <c r="E231" s="414"/>
      <c r="F231" s="638"/>
      <c r="G231" s="639"/>
      <c r="H231" s="415" t="s">
        <v>469</v>
      </c>
      <c r="I231" s="419" t="str">
        <f>IFERROR(VLOOKUP(I230,'P1'!$B:$AP,41,FALSE),"")</f>
        <v/>
      </c>
      <c r="J231" s="419" t="str">
        <f>IFERROR(VLOOKUP(J230,'P1'!$B:$AP,41,FALSE),"")</f>
        <v/>
      </c>
      <c r="K231" s="419" t="str">
        <f>IFERROR(VLOOKUP(K230,'P1'!$B:$AP,41,FALSE),"")</f>
        <v/>
      </c>
      <c r="L231" s="419" t="str">
        <f>IFERROR(VLOOKUP(L230,'P1'!$B:$AP,41,FALSE),"")</f>
        <v/>
      </c>
      <c r="M231" s="419" t="str">
        <f>IFERROR(VLOOKUP(M230,'P1'!$B:$AP,41,FALSE),"")</f>
        <v/>
      </c>
      <c r="N231" s="419" t="str">
        <f>IFERROR(VLOOKUP(N230,'P1'!$B:$AP,41,FALSE),"")</f>
        <v/>
      </c>
      <c r="O231" s="419" t="str">
        <f>IFERROR(VLOOKUP(O230,'P1'!$B:$AP,41,FALSE),"")</f>
        <v/>
      </c>
      <c r="P231" s="419" t="str">
        <f>IFERROR(VLOOKUP(P230,'P1'!$B:$AP,41,FALSE),"")</f>
        <v/>
      </c>
      <c r="Q231" s="419" t="str">
        <f>IFERROR(VLOOKUP(Q230,'P1'!$B:$AP,41,FALSE),"")</f>
        <v/>
      </c>
      <c r="R231" s="419" t="str">
        <f>IFERROR(VLOOKUP(R230,'P1'!$B:$AP,41,FALSE),"")</f>
        <v/>
      </c>
      <c r="S231" s="419" t="str">
        <f>IFERROR(VLOOKUP(S230,'P1'!$B:$AP,41,FALSE),"")</f>
        <v/>
      </c>
      <c r="T231" s="419" t="str">
        <f>IFERROR(VLOOKUP(T230,'P1'!$B:$AP,41,FALSE),"")</f>
        <v/>
      </c>
      <c r="U231" s="419" t="str">
        <f>IFERROR(VLOOKUP(U230,'P1'!$B:$AP,41,FALSE),"")</f>
        <v/>
      </c>
      <c r="V231" s="419" t="str">
        <f>IFERROR(VLOOKUP(V230,'P1'!$B:$AP,41,FALSE),"")</f>
        <v/>
      </c>
      <c r="W231" s="419" t="str">
        <f>IFERROR(VLOOKUP(W230,'P1'!$B:$AP,41,FALSE),"")</f>
        <v/>
      </c>
      <c r="X231" s="419" t="str">
        <f>IFERROR(VLOOKUP(X230,'P1'!$B:$AP,41,FALSE),"")</f>
        <v/>
      </c>
      <c r="Y231" s="419" t="str">
        <f>IFERROR(VLOOKUP(Y230,'P1'!$B:$AP,41,FALSE),"")</f>
        <v/>
      </c>
      <c r="Z231" s="419" t="str">
        <f>IFERROR(VLOOKUP(Z230,'P1'!$B:$AP,41,FALSE),"")</f>
        <v/>
      </c>
      <c r="AA231" s="419" t="str">
        <f>IFERROR(VLOOKUP(AA230,'P1'!$B:$AP,41,FALSE),"")</f>
        <v/>
      </c>
      <c r="AB231" s="419" t="str">
        <f>IFERROR(VLOOKUP(AB230,'P1'!$B:$AP,41,FALSE),"")</f>
        <v/>
      </c>
      <c r="AC231" s="419" t="str">
        <f>IFERROR(VLOOKUP(AC230,'P1'!$B:$AP,41,FALSE),"")</f>
        <v/>
      </c>
      <c r="AD231" s="419" t="str">
        <f>IFERROR(VLOOKUP(AD230,'P1'!$B:$AP,41,FALSE),"")</f>
        <v/>
      </c>
      <c r="AE231" s="419" t="str">
        <f>IFERROR(VLOOKUP(AE230,'P1'!$B:$AP,41,FALSE),"")</f>
        <v/>
      </c>
      <c r="AF231" s="419" t="str">
        <f>IFERROR(VLOOKUP(AF230,'P1'!$B:$AP,41,FALSE),"")</f>
        <v/>
      </c>
      <c r="AG231" s="419" t="str">
        <f>IFERROR(VLOOKUP(AG230,'P1'!$B:$AP,41,FALSE),"")</f>
        <v/>
      </c>
      <c r="AH231" s="419" t="str">
        <f>IFERROR(VLOOKUP(AH230,'P1'!$B:$AP,41,FALSE),"")</f>
        <v/>
      </c>
      <c r="AI231" s="419" t="str">
        <f>IFERROR(VLOOKUP(AI230,'P1'!$B:$AP,41,FALSE),"")</f>
        <v/>
      </c>
      <c r="AJ231" s="419" t="str">
        <f>IFERROR(VLOOKUP(AJ230,'P1'!$B:$AP,41,FALSE),"")</f>
        <v/>
      </c>
      <c r="AK231" s="419" t="str">
        <f>IFERROR(VLOOKUP(AK230,'P1'!$B:$AP,41,FALSE),"")</f>
        <v/>
      </c>
      <c r="AL231" s="419" t="str">
        <f>IFERROR(VLOOKUP(AL230,'P1'!$B:$AP,41,FALSE),"")</f>
        <v/>
      </c>
      <c r="AM231" s="419" t="str">
        <f>IFERROR(VLOOKUP(AM230,'P1'!$B:$AP,41,FALSE),"")</f>
        <v/>
      </c>
      <c r="AN231" s="643"/>
      <c r="AO231" s="621"/>
      <c r="AP231" s="647"/>
      <c r="AQ231" s="648"/>
      <c r="AR231" s="621"/>
      <c r="AS231" s="621"/>
      <c r="AT231" s="623"/>
      <c r="AU231" s="417" t="str">
        <f t="shared" ref="AU231" si="270">IFERROR(IF($D230="□",($AO230/$AK$6),($AO230/$AK$8)),"")</f>
        <v/>
      </c>
      <c r="AV231" s="417" t="str">
        <f t="shared" ref="AV231" si="271">IFERROR(IF($D230="□",($AN230/$AO$6),($AN230/$AO$8)),"")</f>
        <v/>
      </c>
      <c r="AX231" s="417" t="s">
        <v>623</v>
      </c>
      <c r="AY231" s="417" t="s">
        <v>623</v>
      </c>
    </row>
    <row r="232" spans="1:51" s="393" customFormat="1" ht="12" customHeight="1">
      <c r="A232" s="626"/>
      <c r="B232" s="629"/>
      <c r="C232" s="632"/>
      <c r="D232" s="635"/>
      <c r="E232" s="414"/>
      <c r="F232" s="640"/>
      <c r="G232" s="641"/>
      <c r="H232" s="418" t="s">
        <v>470</v>
      </c>
      <c r="I232" s="419" t="str">
        <f>IFERROR(VLOOKUP(I230,'P1'!$B:$AP,31,FALSE),"")</f>
        <v/>
      </c>
      <c r="J232" s="419" t="str">
        <f>IFERROR(VLOOKUP(J230,'P1'!$B:$AP,31,FALSE),"")</f>
        <v/>
      </c>
      <c r="K232" s="419" t="str">
        <f>IFERROR(VLOOKUP(K230,'P1'!$B:$AP,31,FALSE),"")</f>
        <v/>
      </c>
      <c r="L232" s="419" t="str">
        <f>IFERROR(VLOOKUP(L230,'P1'!$B:$AP,31,FALSE),"")</f>
        <v/>
      </c>
      <c r="M232" s="419" t="str">
        <f>IFERROR(VLOOKUP(M230,'P1'!$B:$AP,31,FALSE),"")</f>
        <v/>
      </c>
      <c r="N232" s="419" t="str">
        <f>IFERROR(VLOOKUP(N230,'P1'!$B:$AP,31,FALSE),"")</f>
        <v/>
      </c>
      <c r="O232" s="419" t="str">
        <f>IFERROR(VLOOKUP(O230,'P1'!$B:$AP,31,FALSE),"")</f>
        <v/>
      </c>
      <c r="P232" s="419" t="str">
        <f>IFERROR(VLOOKUP(P230,'P1'!$B:$AP,31,FALSE),"")</f>
        <v/>
      </c>
      <c r="Q232" s="419" t="str">
        <f>IFERROR(VLOOKUP(Q230,'P1'!$B:$AP,31,FALSE),"")</f>
        <v/>
      </c>
      <c r="R232" s="419" t="str">
        <f>IFERROR(VLOOKUP(R230,'P1'!$B:$AP,31,FALSE),"")</f>
        <v/>
      </c>
      <c r="S232" s="419" t="str">
        <f>IFERROR(VLOOKUP(S230,'P1'!$B:$AP,31,FALSE),"")</f>
        <v/>
      </c>
      <c r="T232" s="419" t="str">
        <f>IFERROR(VLOOKUP(T230,'P1'!$B:$AP,31,FALSE),"")</f>
        <v/>
      </c>
      <c r="U232" s="419" t="str">
        <f>IFERROR(VLOOKUP(U230,'P1'!$B:$AP,31,FALSE),"")</f>
        <v/>
      </c>
      <c r="V232" s="419" t="str">
        <f>IFERROR(VLOOKUP(V230,'P1'!$B:$AP,31,FALSE),"")</f>
        <v/>
      </c>
      <c r="W232" s="419" t="str">
        <f>IFERROR(VLOOKUP(W230,'P1'!$B:$AP,31,FALSE),"")</f>
        <v/>
      </c>
      <c r="X232" s="419" t="str">
        <f>IFERROR(VLOOKUP(X230,'P1'!$B:$AP,31,FALSE),"")</f>
        <v/>
      </c>
      <c r="Y232" s="419" t="str">
        <f>IFERROR(VLOOKUP(Y230,'P1'!$B:$AP,31,FALSE),"")</f>
        <v/>
      </c>
      <c r="Z232" s="419" t="str">
        <f>IFERROR(VLOOKUP(Z230,'P1'!$B:$AP,31,FALSE),"")</f>
        <v/>
      </c>
      <c r="AA232" s="419" t="str">
        <f>IFERROR(VLOOKUP(AA230,'P1'!$B:$AP,31,FALSE),"")</f>
        <v/>
      </c>
      <c r="AB232" s="419" t="str">
        <f>IFERROR(VLOOKUP(AB230,'P1'!$B:$AP,31,FALSE),"")</f>
        <v/>
      </c>
      <c r="AC232" s="419" t="str">
        <f>IFERROR(VLOOKUP(AC230,'P1'!$B:$AP,31,FALSE),"")</f>
        <v/>
      </c>
      <c r="AD232" s="419" t="str">
        <f>IFERROR(VLOOKUP(AD230,'P1'!$B:$AP,31,FALSE),"")</f>
        <v/>
      </c>
      <c r="AE232" s="419" t="str">
        <f>IFERROR(VLOOKUP(AE230,'P1'!$B:$AP,31,FALSE),"")</f>
        <v/>
      </c>
      <c r="AF232" s="419" t="str">
        <f>IFERROR(VLOOKUP(AF230,'P1'!$B:$AP,31,FALSE),"")</f>
        <v/>
      </c>
      <c r="AG232" s="419" t="str">
        <f>IFERROR(VLOOKUP(AG230,'P1'!$B:$AP,31,FALSE),"")</f>
        <v/>
      </c>
      <c r="AH232" s="419" t="str">
        <f>IFERROR(VLOOKUP(AH230,'P1'!$B:$AP,31,FALSE),"")</f>
        <v/>
      </c>
      <c r="AI232" s="419" t="str">
        <f>IFERROR(VLOOKUP(AI230,'P1'!$B:$AP,31,FALSE),"")</f>
        <v/>
      </c>
      <c r="AJ232" s="419" t="str">
        <f>IFERROR(VLOOKUP(AJ230,'P1'!$B:$AP,31,FALSE),"")</f>
        <v/>
      </c>
      <c r="AK232" s="419" t="str">
        <f>IFERROR(VLOOKUP(AK230,'P1'!$B:$AP,31,FALSE),"")</f>
        <v/>
      </c>
      <c r="AL232" s="419" t="str">
        <f>IFERROR(VLOOKUP(AL230,'P1'!$B:$AP,31,FALSE),"")</f>
        <v/>
      </c>
      <c r="AM232" s="419" t="str">
        <f>IFERROR(VLOOKUP(AM230,'P1'!$B:$AP,31,FALSE),"")</f>
        <v/>
      </c>
      <c r="AN232" s="644"/>
      <c r="AO232" s="622"/>
      <c r="AP232" s="649"/>
      <c r="AQ232" s="650"/>
      <c r="AR232" s="622"/>
      <c r="AS232" s="622"/>
      <c r="AT232" s="623"/>
      <c r="AU232" s="420"/>
      <c r="AV232" s="420"/>
      <c r="AX232" s="420"/>
      <c r="AY232" s="420"/>
    </row>
    <row r="233" spans="1:51" s="393" customFormat="1" ht="12" customHeight="1">
      <c r="A233" s="624">
        <v>71</v>
      </c>
      <c r="B233" s="627"/>
      <c r="C233" s="630"/>
      <c r="D233" s="633" t="s">
        <v>463</v>
      </c>
      <c r="E233" s="410"/>
      <c r="F233" s="636"/>
      <c r="G233" s="637"/>
      <c r="H233" s="411" t="s">
        <v>464</v>
      </c>
      <c r="I233" s="412"/>
      <c r="J233" s="412"/>
      <c r="K233" s="412"/>
      <c r="L233" s="412"/>
      <c r="M233" s="412"/>
      <c r="N233" s="412"/>
      <c r="O233" s="412"/>
      <c r="P233" s="412"/>
      <c r="Q233" s="412"/>
      <c r="R233" s="412"/>
      <c r="S233" s="412"/>
      <c r="T233" s="412"/>
      <c r="U233" s="412"/>
      <c r="V233" s="412"/>
      <c r="W233" s="412"/>
      <c r="X233" s="412"/>
      <c r="Y233" s="412"/>
      <c r="Z233" s="412"/>
      <c r="AA233" s="412"/>
      <c r="AB233" s="412"/>
      <c r="AC233" s="412"/>
      <c r="AD233" s="412"/>
      <c r="AE233" s="412"/>
      <c r="AF233" s="412"/>
      <c r="AG233" s="412"/>
      <c r="AH233" s="412"/>
      <c r="AI233" s="412"/>
      <c r="AJ233" s="412"/>
      <c r="AK233" s="412"/>
      <c r="AL233" s="412"/>
      <c r="AM233" s="412"/>
      <c r="AN233" s="642">
        <f t="shared" ref="AN233" si="272">IF(LEFT($AN$1,6)="共同生活援助",SUM(I234:AM234),SUM(I234:AM235))</f>
        <v>0</v>
      </c>
      <c r="AO233" s="620">
        <f>IF($AN$3="４週",AN233/4,AN233/(DAY(EOMONTH($I$21,0))/7))</f>
        <v>0</v>
      </c>
      <c r="AP233" s="645"/>
      <c r="AQ233" s="646"/>
      <c r="AR233" s="620" t="str">
        <f t="shared" ref="AR233" si="273">IF($AN$3="４週",AU234,AV234)</f>
        <v/>
      </c>
      <c r="AS233" s="620"/>
      <c r="AT233" s="623"/>
      <c r="AU233" s="413" t="s">
        <v>465</v>
      </c>
      <c r="AV233" s="413" t="s">
        <v>466</v>
      </c>
      <c r="AX233" s="413" t="s">
        <v>467</v>
      </c>
      <c r="AY233" s="413" t="s">
        <v>468</v>
      </c>
    </row>
    <row r="234" spans="1:51" s="393" customFormat="1" ht="12" customHeight="1">
      <c r="A234" s="625"/>
      <c r="B234" s="628"/>
      <c r="C234" s="631"/>
      <c r="D234" s="634"/>
      <c r="E234" s="414"/>
      <c r="F234" s="638"/>
      <c r="G234" s="639"/>
      <c r="H234" s="415" t="s">
        <v>469</v>
      </c>
      <c r="I234" s="419" t="str">
        <f>IFERROR(VLOOKUP(I233,'P1'!$B:$AP,41,FALSE),"")</f>
        <v/>
      </c>
      <c r="J234" s="419" t="str">
        <f>IFERROR(VLOOKUP(J233,'P1'!$B:$AP,41,FALSE),"")</f>
        <v/>
      </c>
      <c r="K234" s="419" t="str">
        <f>IFERROR(VLOOKUP(K233,'P1'!$B:$AP,41,FALSE),"")</f>
        <v/>
      </c>
      <c r="L234" s="419" t="str">
        <f>IFERROR(VLOOKUP(L233,'P1'!$B:$AP,41,FALSE),"")</f>
        <v/>
      </c>
      <c r="M234" s="419" t="str">
        <f>IFERROR(VLOOKUP(M233,'P1'!$B:$AP,41,FALSE),"")</f>
        <v/>
      </c>
      <c r="N234" s="419" t="str">
        <f>IFERROR(VLOOKUP(N233,'P1'!$B:$AP,41,FALSE),"")</f>
        <v/>
      </c>
      <c r="O234" s="419" t="str">
        <f>IFERROR(VLOOKUP(O233,'P1'!$B:$AP,41,FALSE),"")</f>
        <v/>
      </c>
      <c r="P234" s="419" t="str">
        <f>IFERROR(VLOOKUP(P233,'P1'!$B:$AP,41,FALSE),"")</f>
        <v/>
      </c>
      <c r="Q234" s="419" t="str">
        <f>IFERROR(VLOOKUP(Q233,'P1'!$B:$AP,41,FALSE),"")</f>
        <v/>
      </c>
      <c r="R234" s="419" t="str">
        <f>IFERROR(VLOOKUP(R233,'P1'!$B:$AP,41,FALSE),"")</f>
        <v/>
      </c>
      <c r="S234" s="419" t="str">
        <f>IFERROR(VLOOKUP(S233,'P1'!$B:$AP,41,FALSE),"")</f>
        <v/>
      </c>
      <c r="T234" s="419" t="str">
        <f>IFERROR(VLOOKUP(T233,'P1'!$B:$AP,41,FALSE),"")</f>
        <v/>
      </c>
      <c r="U234" s="419" t="str">
        <f>IFERROR(VLOOKUP(U233,'P1'!$B:$AP,41,FALSE),"")</f>
        <v/>
      </c>
      <c r="V234" s="419" t="str">
        <f>IFERROR(VLOOKUP(V233,'P1'!$B:$AP,41,FALSE),"")</f>
        <v/>
      </c>
      <c r="W234" s="419" t="str">
        <f>IFERROR(VLOOKUP(W233,'P1'!$B:$AP,41,FALSE),"")</f>
        <v/>
      </c>
      <c r="X234" s="419" t="str">
        <f>IFERROR(VLOOKUP(X233,'P1'!$B:$AP,41,FALSE),"")</f>
        <v/>
      </c>
      <c r="Y234" s="419" t="str">
        <f>IFERROR(VLOOKUP(Y233,'P1'!$B:$AP,41,FALSE),"")</f>
        <v/>
      </c>
      <c r="Z234" s="419" t="str">
        <f>IFERROR(VLOOKUP(Z233,'P1'!$B:$AP,41,FALSE),"")</f>
        <v/>
      </c>
      <c r="AA234" s="419" t="str">
        <f>IFERROR(VLOOKUP(AA233,'P1'!$B:$AP,41,FALSE),"")</f>
        <v/>
      </c>
      <c r="AB234" s="419" t="str">
        <f>IFERROR(VLOOKUP(AB233,'P1'!$B:$AP,41,FALSE),"")</f>
        <v/>
      </c>
      <c r="AC234" s="419" t="str">
        <f>IFERROR(VLOOKUP(AC233,'P1'!$B:$AP,41,FALSE),"")</f>
        <v/>
      </c>
      <c r="AD234" s="419" t="str">
        <f>IFERROR(VLOOKUP(AD233,'P1'!$B:$AP,41,FALSE),"")</f>
        <v/>
      </c>
      <c r="AE234" s="419" t="str">
        <f>IFERROR(VLOOKUP(AE233,'P1'!$B:$AP,41,FALSE),"")</f>
        <v/>
      </c>
      <c r="AF234" s="419" t="str">
        <f>IFERROR(VLOOKUP(AF233,'P1'!$B:$AP,41,FALSE),"")</f>
        <v/>
      </c>
      <c r="AG234" s="419" t="str">
        <f>IFERROR(VLOOKUP(AG233,'P1'!$B:$AP,41,FALSE),"")</f>
        <v/>
      </c>
      <c r="AH234" s="419" t="str">
        <f>IFERROR(VLOOKUP(AH233,'P1'!$B:$AP,41,FALSE),"")</f>
        <v/>
      </c>
      <c r="AI234" s="419" t="str">
        <f>IFERROR(VLOOKUP(AI233,'P1'!$B:$AP,41,FALSE),"")</f>
        <v/>
      </c>
      <c r="AJ234" s="419" t="str">
        <f>IFERROR(VLOOKUP(AJ233,'P1'!$B:$AP,41,FALSE),"")</f>
        <v/>
      </c>
      <c r="AK234" s="419" t="str">
        <f>IFERROR(VLOOKUP(AK233,'P1'!$B:$AP,41,FALSE),"")</f>
        <v/>
      </c>
      <c r="AL234" s="419" t="str">
        <f>IFERROR(VLOOKUP(AL233,'P1'!$B:$AP,41,FALSE),"")</f>
        <v/>
      </c>
      <c r="AM234" s="419" t="str">
        <f>IFERROR(VLOOKUP(AM233,'P1'!$B:$AP,41,FALSE),"")</f>
        <v/>
      </c>
      <c r="AN234" s="643"/>
      <c r="AO234" s="621"/>
      <c r="AP234" s="647"/>
      <c r="AQ234" s="648"/>
      <c r="AR234" s="621"/>
      <c r="AS234" s="621"/>
      <c r="AT234" s="623"/>
      <c r="AU234" s="417" t="str">
        <f t="shared" ref="AU234" si="274">IFERROR(IF($D233="□",($AO233/$AK$6),($AO233/$AK$8)),"")</f>
        <v/>
      </c>
      <c r="AV234" s="417" t="str">
        <f t="shared" ref="AV234" si="275">IFERROR(IF($D233="□",($AN233/$AO$6),($AN233/$AO$8)),"")</f>
        <v/>
      </c>
      <c r="AX234" s="417" t="s">
        <v>623</v>
      </c>
      <c r="AY234" s="417" t="s">
        <v>623</v>
      </c>
    </row>
    <row r="235" spans="1:51" s="393" customFormat="1" ht="12" customHeight="1">
      <c r="A235" s="626"/>
      <c r="B235" s="629"/>
      <c r="C235" s="632"/>
      <c r="D235" s="635"/>
      <c r="E235" s="414"/>
      <c r="F235" s="640"/>
      <c r="G235" s="641"/>
      <c r="H235" s="418" t="s">
        <v>470</v>
      </c>
      <c r="I235" s="419" t="str">
        <f>IFERROR(VLOOKUP(I233,'P1'!$B:$AP,31,FALSE),"")</f>
        <v/>
      </c>
      <c r="J235" s="419" t="str">
        <f>IFERROR(VLOOKUP(J233,'P1'!$B:$AP,31,FALSE),"")</f>
        <v/>
      </c>
      <c r="K235" s="419" t="str">
        <f>IFERROR(VLOOKUP(K233,'P1'!$B:$AP,31,FALSE),"")</f>
        <v/>
      </c>
      <c r="L235" s="419" t="str">
        <f>IFERROR(VLOOKUP(L233,'P1'!$B:$AP,31,FALSE),"")</f>
        <v/>
      </c>
      <c r="M235" s="419" t="str">
        <f>IFERROR(VLOOKUP(M233,'P1'!$B:$AP,31,FALSE),"")</f>
        <v/>
      </c>
      <c r="N235" s="419" t="str">
        <f>IFERROR(VLOOKUP(N233,'P1'!$B:$AP,31,FALSE),"")</f>
        <v/>
      </c>
      <c r="O235" s="419" t="str">
        <f>IFERROR(VLOOKUP(O233,'P1'!$B:$AP,31,FALSE),"")</f>
        <v/>
      </c>
      <c r="P235" s="419" t="str">
        <f>IFERROR(VLOOKUP(P233,'P1'!$B:$AP,31,FALSE),"")</f>
        <v/>
      </c>
      <c r="Q235" s="419" t="str">
        <f>IFERROR(VLOOKUP(Q233,'P1'!$B:$AP,31,FALSE),"")</f>
        <v/>
      </c>
      <c r="R235" s="419" t="str">
        <f>IFERROR(VLOOKUP(R233,'P1'!$B:$AP,31,FALSE),"")</f>
        <v/>
      </c>
      <c r="S235" s="419" t="str">
        <f>IFERROR(VLOOKUP(S233,'P1'!$B:$AP,31,FALSE),"")</f>
        <v/>
      </c>
      <c r="T235" s="419" t="str">
        <f>IFERROR(VLOOKUP(T233,'P1'!$B:$AP,31,FALSE),"")</f>
        <v/>
      </c>
      <c r="U235" s="419" t="str">
        <f>IFERROR(VLOOKUP(U233,'P1'!$B:$AP,31,FALSE),"")</f>
        <v/>
      </c>
      <c r="V235" s="419" t="str">
        <f>IFERROR(VLOOKUP(V233,'P1'!$B:$AP,31,FALSE),"")</f>
        <v/>
      </c>
      <c r="W235" s="419" t="str">
        <f>IFERROR(VLOOKUP(W233,'P1'!$B:$AP,31,FALSE),"")</f>
        <v/>
      </c>
      <c r="X235" s="419" t="str">
        <f>IFERROR(VLOOKUP(X233,'P1'!$B:$AP,31,FALSE),"")</f>
        <v/>
      </c>
      <c r="Y235" s="419" t="str">
        <f>IFERROR(VLOOKUP(Y233,'P1'!$B:$AP,31,FALSE),"")</f>
        <v/>
      </c>
      <c r="Z235" s="419" t="str">
        <f>IFERROR(VLOOKUP(Z233,'P1'!$B:$AP,31,FALSE),"")</f>
        <v/>
      </c>
      <c r="AA235" s="419" t="str">
        <f>IFERROR(VLOOKUP(AA233,'P1'!$B:$AP,31,FALSE),"")</f>
        <v/>
      </c>
      <c r="AB235" s="419" t="str">
        <f>IFERROR(VLOOKUP(AB233,'P1'!$B:$AP,31,FALSE),"")</f>
        <v/>
      </c>
      <c r="AC235" s="419" t="str">
        <f>IFERROR(VLOOKUP(AC233,'P1'!$B:$AP,31,FALSE),"")</f>
        <v/>
      </c>
      <c r="AD235" s="419" t="str">
        <f>IFERROR(VLOOKUP(AD233,'P1'!$B:$AP,31,FALSE),"")</f>
        <v/>
      </c>
      <c r="AE235" s="419" t="str">
        <f>IFERROR(VLOOKUP(AE233,'P1'!$B:$AP,31,FALSE),"")</f>
        <v/>
      </c>
      <c r="AF235" s="419" t="str">
        <f>IFERROR(VLOOKUP(AF233,'P1'!$B:$AP,31,FALSE),"")</f>
        <v/>
      </c>
      <c r="AG235" s="419" t="str">
        <f>IFERROR(VLOOKUP(AG233,'P1'!$B:$AP,31,FALSE),"")</f>
        <v/>
      </c>
      <c r="AH235" s="419" t="str">
        <f>IFERROR(VLOOKUP(AH233,'P1'!$B:$AP,31,FALSE),"")</f>
        <v/>
      </c>
      <c r="AI235" s="419" t="str">
        <f>IFERROR(VLOOKUP(AI233,'P1'!$B:$AP,31,FALSE),"")</f>
        <v/>
      </c>
      <c r="AJ235" s="419" t="str">
        <f>IFERROR(VLOOKUP(AJ233,'P1'!$B:$AP,31,FALSE),"")</f>
        <v/>
      </c>
      <c r="AK235" s="419" t="str">
        <f>IFERROR(VLOOKUP(AK233,'P1'!$B:$AP,31,FALSE),"")</f>
        <v/>
      </c>
      <c r="AL235" s="419" t="str">
        <f>IFERROR(VLOOKUP(AL233,'P1'!$B:$AP,31,FALSE),"")</f>
        <v/>
      </c>
      <c r="AM235" s="419" t="str">
        <f>IFERROR(VLOOKUP(AM233,'P1'!$B:$AP,31,FALSE),"")</f>
        <v/>
      </c>
      <c r="AN235" s="644"/>
      <c r="AO235" s="622"/>
      <c r="AP235" s="649"/>
      <c r="AQ235" s="650"/>
      <c r="AR235" s="622"/>
      <c r="AS235" s="622"/>
      <c r="AT235" s="623"/>
      <c r="AU235" s="420"/>
      <c r="AV235" s="420"/>
      <c r="AX235" s="420"/>
      <c r="AY235" s="420"/>
    </row>
    <row r="236" spans="1:51" s="393" customFormat="1" ht="12" customHeight="1">
      <c r="A236" s="624">
        <v>72</v>
      </c>
      <c r="B236" s="627"/>
      <c r="C236" s="630"/>
      <c r="D236" s="633" t="s">
        <v>463</v>
      </c>
      <c r="E236" s="410"/>
      <c r="F236" s="636"/>
      <c r="G236" s="637"/>
      <c r="H236" s="411" t="s">
        <v>464</v>
      </c>
      <c r="I236" s="412"/>
      <c r="J236" s="412"/>
      <c r="K236" s="412"/>
      <c r="L236" s="412"/>
      <c r="M236" s="412"/>
      <c r="N236" s="412"/>
      <c r="O236" s="412"/>
      <c r="P236" s="412"/>
      <c r="Q236" s="412"/>
      <c r="R236" s="412"/>
      <c r="S236" s="412"/>
      <c r="T236" s="412"/>
      <c r="U236" s="412"/>
      <c r="V236" s="412"/>
      <c r="W236" s="412"/>
      <c r="X236" s="412"/>
      <c r="Y236" s="412"/>
      <c r="Z236" s="412"/>
      <c r="AA236" s="412"/>
      <c r="AB236" s="412"/>
      <c r="AC236" s="412"/>
      <c r="AD236" s="412"/>
      <c r="AE236" s="412"/>
      <c r="AF236" s="412"/>
      <c r="AG236" s="412"/>
      <c r="AH236" s="412"/>
      <c r="AI236" s="412"/>
      <c r="AJ236" s="412"/>
      <c r="AK236" s="412"/>
      <c r="AL236" s="412"/>
      <c r="AM236" s="412"/>
      <c r="AN236" s="642">
        <f t="shared" ref="AN236" si="276">IF(LEFT($AN$1,6)="共同生活援助",SUM(I237:AM237),SUM(I237:AM238))</f>
        <v>0</v>
      </c>
      <c r="AO236" s="620">
        <f>IF($AN$3="４週",AN236/4,AN236/(DAY(EOMONTH($I$21,0))/7))</f>
        <v>0</v>
      </c>
      <c r="AP236" s="645"/>
      <c r="AQ236" s="646"/>
      <c r="AR236" s="620" t="str">
        <f t="shared" ref="AR236" si="277">IF($AN$3="４週",AU237,AV237)</f>
        <v/>
      </c>
      <c r="AS236" s="620"/>
      <c r="AT236" s="623"/>
      <c r="AU236" s="413" t="s">
        <v>465</v>
      </c>
      <c r="AV236" s="413" t="s">
        <v>466</v>
      </c>
      <c r="AX236" s="413" t="s">
        <v>467</v>
      </c>
      <c r="AY236" s="413" t="s">
        <v>468</v>
      </c>
    </row>
    <row r="237" spans="1:51" s="393" customFormat="1" ht="12" customHeight="1">
      <c r="A237" s="625"/>
      <c r="B237" s="628"/>
      <c r="C237" s="631"/>
      <c r="D237" s="634"/>
      <c r="E237" s="414"/>
      <c r="F237" s="638"/>
      <c r="G237" s="639"/>
      <c r="H237" s="415" t="s">
        <v>469</v>
      </c>
      <c r="I237" s="419" t="str">
        <f>IFERROR(VLOOKUP(I236,'P1'!$B:$AP,41,FALSE),"")</f>
        <v/>
      </c>
      <c r="J237" s="419" t="str">
        <f>IFERROR(VLOOKUP(J236,'P1'!$B:$AP,41,FALSE),"")</f>
        <v/>
      </c>
      <c r="K237" s="419" t="str">
        <f>IFERROR(VLOOKUP(K236,'P1'!$B:$AP,41,FALSE),"")</f>
        <v/>
      </c>
      <c r="L237" s="419" t="str">
        <f>IFERROR(VLOOKUP(L236,'P1'!$B:$AP,41,FALSE),"")</f>
        <v/>
      </c>
      <c r="M237" s="419" t="str">
        <f>IFERROR(VLOOKUP(M236,'P1'!$B:$AP,41,FALSE),"")</f>
        <v/>
      </c>
      <c r="N237" s="419" t="str">
        <f>IFERROR(VLOOKUP(N236,'P1'!$B:$AP,41,FALSE),"")</f>
        <v/>
      </c>
      <c r="O237" s="419" t="str">
        <f>IFERROR(VLOOKUP(O236,'P1'!$B:$AP,41,FALSE),"")</f>
        <v/>
      </c>
      <c r="P237" s="419" t="str">
        <f>IFERROR(VLOOKUP(P236,'P1'!$B:$AP,41,FALSE),"")</f>
        <v/>
      </c>
      <c r="Q237" s="419" t="str">
        <f>IFERROR(VLOOKUP(Q236,'P1'!$B:$AP,41,FALSE),"")</f>
        <v/>
      </c>
      <c r="R237" s="419" t="str">
        <f>IFERROR(VLOOKUP(R236,'P1'!$B:$AP,41,FALSE),"")</f>
        <v/>
      </c>
      <c r="S237" s="419" t="str">
        <f>IFERROR(VLOOKUP(S236,'P1'!$B:$AP,41,FALSE),"")</f>
        <v/>
      </c>
      <c r="T237" s="419" t="str">
        <f>IFERROR(VLOOKUP(T236,'P1'!$B:$AP,41,FALSE),"")</f>
        <v/>
      </c>
      <c r="U237" s="419" t="str">
        <f>IFERROR(VLOOKUP(U236,'P1'!$B:$AP,41,FALSE),"")</f>
        <v/>
      </c>
      <c r="V237" s="419" t="str">
        <f>IFERROR(VLOOKUP(V236,'P1'!$B:$AP,41,FALSE),"")</f>
        <v/>
      </c>
      <c r="W237" s="419" t="str">
        <f>IFERROR(VLOOKUP(W236,'P1'!$B:$AP,41,FALSE),"")</f>
        <v/>
      </c>
      <c r="X237" s="419" t="str">
        <f>IFERROR(VLOOKUP(X236,'P1'!$B:$AP,41,FALSE),"")</f>
        <v/>
      </c>
      <c r="Y237" s="419" t="str">
        <f>IFERROR(VLOOKUP(Y236,'P1'!$B:$AP,41,FALSE),"")</f>
        <v/>
      </c>
      <c r="Z237" s="419" t="str">
        <f>IFERROR(VLOOKUP(Z236,'P1'!$B:$AP,41,FALSE),"")</f>
        <v/>
      </c>
      <c r="AA237" s="419" t="str">
        <f>IFERROR(VLOOKUP(AA236,'P1'!$B:$AP,41,FALSE),"")</f>
        <v/>
      </c>
      <c r="AB237" s="419" t="str">
        <f>IFERROR(VLOOKUP(AB236,'P1'!$B:$AP,41,FALSE),"")</f>
        <v/>
      </c>
      <c r="AC237" s="419" t="str">
        <f>IFERROR(VLOOKUP(AC236,'P1'!$B:$AP,41,FALSE),"")</f>
        <v/>
      </c>
      <c r="AD237" s="419" t="str">
        <f>IFERROR(VLOOKUP(AD236,'P1'!$B:$AP,41,FALSE),"")</f>
        <v/>
      </c>
      <c r="AE237" s="419" t="str">
        <f>IFERROR(VLOOKUP(AE236,'P1'!$B:$AP,41,FALSE),"")</f>
        <v/>
      </c>
      <c r="AF237" s="419" t="str">
        <f>IFERROR(VLOOKUP(AF236,'P1'!$B:$AP,41,FALSE),"")</f>
        <v/>
      </c>
      <c r="AG237" s="419" t="str">
        <f>IFERROR(VLOOKUP(AG236,'P1'!$B:$AP,41,FALSE),"")</f>
        <v/>
      </c>
      <c r="AH237" s="419" t="str">
        <f>IFERROR(VLOOKUP(AH236,'P1'!$B:$AP,41,FALSE),"")</f>
        <v/>
      </c>
      <c r="AI237" s="419" t="str">
        <f>IFERROR(VLOOKUP(AI236,'P1'!$B:$AP,41,FALSE),"")</f>
        <v/>
      </c>
      <c r="AJ237" s="419" t="str">
        <f>IFERROR(VLOOKUP(AJ236,'P1'!$B:$AP,41,FALSE),"")</f>
        <v/>
      </c>
      <c r="AK237" s="419" t="str">
        <f>IFERROR(VLOOKUP(AK236,'P1'!$B:$AP,41,FALSE),"")</f>
        <v/>
      </c>
      <c r="AL237" s="419" t="str">
        <f>IFERROR(VLOOKUP(AL236,'P1'!$B:$AP,41,FALSE),"")</f>
        <v/>
      </c>
      <c r="AM237" s="419" t="str">
        <f>IFERROR(VLOOKUP(AM236,'P1'!$B:$AP,41,FALSE),"")</f>
        <v/>
      </c>
      <c r="AN237" s="643"/>
      <c r="AO237" s="621"/>
      <c r="AP237" s="647"/>
      <c r="AQ237" s="648"/>
      <c r="AR237" s="621"/>
      <c r="AS237" s="621"/>
      <c r="AT237" s="623"/>
      <c r="AU237" s="417" t="str">
        <f>IFERROR(IF($D236="□",($AO236/$AK$6),($AO236/$AK$8)),"")</f>
        <v/>
      </c>
      <c r="AV237" s="417" t="str">
        <f>IFERROR(IF($D236="□",($AN236/$AO$6),($AN236/$AO$8)),"")</f>
        <v/>
      </c>
      <c r="AX237" s="417" t="s">
        <v>623</v>
      </c>
      <c r="AY237" s="417" t="s">
        <v>623</v>
      </c>
    </row>
    <row r="238" spans="1:51" s="393" customFormat="1" ht="12" customHeight="1">
      <c r="A238" s="626"/>
      <c r="B238" s="629"/>
      <c r="C238" s="632"/>
      <c r="D238" s="635"/>
      <c r="E238" s="414"/>
      <c r="F238" s="640"/>
      <c r="G238" s="641"/>
      <c r="H238" s="418" t="s">
        <v>470</v>
      </c>
      <c r="I238" s="419" t="str">
        <f>IFERROR(VLOOKUP(I236,'P1'!$B:$AP,31,FALSE),"")</f>
        <v/>
      </c>
      <c r="J238" s="419" t="str">
        <f>IFERROR(VLOOKUP(J236,'P1'!$B:$AP,31,FALSE),"")</f>
        <v/>
      </c>
      <c r="K238" s="419" t="str">
        <f>IFERROR(VLOOKUP(K236,'P1'!$B:$AP,31,FALSE),"")</f>
        <v/>
      </c>
      <c r="L238" s="419" t="str">
        <f>IFERROR(VLOOKUP(L236,'P1'!$B:$AP,31,FALSE),"")</f>
        <v/>
      </c>
      <c r="M238" s="419" t="str">
        <f>IFERROR(VLOOKUP(M236,'P1'!$B:$AP,31,FALSE),"")</f>
        <v/>
      </c>
      <c r="N238" s="419" t="str">
        <f>IFERROR(VLOOKUP(N236,'P1'!$B:$AP,31,FALSE),"")</f>
        <v/>
      </c>
      <c r="O238" s="419" t="str">
        <f>IFERROR(VLOOKUP(O236,'P1'!$B:$AP,31,FALSE),"")</f>
        <v/>
      </c>
      <c r="P238" s="419" t="str">
        <f>IFERROR(VLOOKUP(P236,'P1'!$B:$AP,31,FALSE),"")</f>
        <v/>
      </c>
      <c r="Q238" s="419" t="str">
        <f>IFERROR(VLOOKUP(Q236,'P1'!$B:$AP,31,FALSE),"")</f>
        <v/>
      </c>
      <c r="R238" s="419" t="str">
        <f>IFERROR(VLOOKUP(R236,'P1'!$B:$AP,31,FALSE),"")</f>
        <v/>
      </c>
      <c r="S238" s="419" t="str">
        <f>IFERROR(VLOOKUP(S236,'P1'!$B:$AP,31,FALSE),"")</f>
        <v/>
      </c>
      <c r="T238" s="419" t="str">
        <f>IFERROR(VLOOKUP(T236,'P1'!$B:$AP,31,FALSE),"")</f>
        <v/>
      </c>
      <c r="U238" s="419" t="str">
        <f>IFERROR(VLOOKUP(U236,'P1'!$B:$AP,31,FALSE),"")</f>
        <v/>
      </c>
      <c r="V238" s="419" t="str">
        <f>IFERROR(VLOOKUP(V236,'P1'!$B:$AP,31,FALSE),"")</f>
        <v/>
      </c>
      <c r="W238" s="419" t="str">
        <f>IFERROR(VLOOKUP(W236,'P1'!$B:$AP,31,FALSE),"")</f>
        <v/>
      </c>
      <c r="X238" s="419" t="str">
        <f>IFERROR(VLOOKUP(X236,'P1'!$B:$AP,31,FALSE),"")</f>
        <v/>
      </c>
      <c r="Y238" s="419" t="str">
        <f>IFERROR(VLOOKUP(Y236,'P1'!$B:$AP,31,FALSE),"")</f>
        <v/>
      </c>
      <c r="Z238" s="419" t="str">
        <f>IFERROR(VLOOKUP(Z236,'P1'!$B:$AP,31,FALSE),"")</f>
        <v/>
      </c>
      <c r="AA238" s="419" t="str">
        <f>IFERROR(VLOOKUP(AA236,'P1'!$B:$AP,31,FALSE),"")</f>
        <v/>
      </c>
      <c r="AB238" s="419" t="str">
        <f>IFERROR(VLOOKUP(AB236,'P1'!$B:$AP,31,FALSE),"")</f>
        <v/>
      </c>
      <c r="AC238" s="419" t="str">
        <f>IFERROR(VLOOKUP(AC236,'P1'!$B:$AP,31,FALSE),"")</f>
        <v/>
      </c>
      <c r="AD238" s="419" t="str">
        <f>IFERROR(VLOOKUP(AD236,'P1'!$B:$AP,31,FALSE),"")</f>
        <v/>
      </c>
      <c r="AE238" s="419" t="str">
        <f>IFERROR(VLOOKUP(AE236,'P1'!$B:$AP,31,FALSE),"")</f>
        <v/>
      </c>
      <c r="AF238" s="419" t="str">
        <f>IFERROR(VLOOKUP(AF236,'P1'!$B:$AP,31,FALSE),"")</f>
        <v/>
      </c>
      <c r="AG238" s="419" t="str">
        <f>IFERROR(VLOOKUP(AG236,'P1'!$B:$AP,31,FALSE),"")</f>
        <v/>
      </c>
      <c r="AH238" s="419" t="str">
        <f>IFERROR(VLOOKUP(AH236,'P1'!$B:$AP,31,FALSE),"")</f>
        <v/>
      </c>
      <c r="AI238" s="419" t="str">
        <f>IFERROR(VLOOKUP(AI236,'P1'!$B:$AP,31,FALSE),"")</f>
        <v/>
      </c>
      <c r="AJ238" s="419" t="str">
        <f>IFERROR(VLOOKUP(AJ236,'P1'!$B:$AP,31,FALSE),"")</f>
        <v/>
      </c>
      <c r="AK238" s="419" t="str">
        <f>IFERROR(VLOOKUP(AK236,'P1'!$B:$AP,31,FALSE),"")</f>
        <v/>
      </c>
      <c r="AL238" s="419" t="str">
        <f>IFERROR(VLOOKUP(AL236,'P1'!$B:$AP,31,FALSE),"")</f>
        <v/>
      </c>
      <c r="AM238" s="419" t="str">
        <f>IFERROR(VLOOKUP(AM236,'P1'!$B:$AP,31,FALSE),"")</f>
        <v/>
      </c>
      <c r="AN238" s="644"/>
      <c r="AO238" s="622"/>
      <c r="AP238" s="649"/>
      <c r="AQ238" s="650"/>
      <c r="AR238" s="622"/>
      <c r="AS238" s="622"/>
      <c r="AT238" s="623"/>
      <c r="AU238" s="420"/>
      <c r="AV238" s="420"/>
      <c r="AX238" s="420"/>
      <c r="AY238" s="420"/>
    </row>
    <row r="239" spans="1:51" s="393" customFormat="1" ht="12" customHeight="1">
      <c r="A239" s="624">
        <v>73</v>
      </c>
      <c r="B239" s="627"/>
      <c r="C239" s="630"/>
      <c r="D239" s="633" t="s">
        <v>463</v>
      </c>
      <c r="E239" s="410"/>
      <c r="F239" s="636"/>
      <c r="G239" s="637"/>
      <c r="H239" s="411" t="s">
        <v>464</v>
      </c>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2"/>
      <c r="AE239" s="412"/>
      <c r="AF239" s="412"/>
      <c r="AG239" s="412"/>
      <c r="AH239" s="412"/>
      <c r="AI239" s="412"/>
      <c r="AJ239" s="412"/>
      <c r="AK239" s="412"/>
      <c r="AL239" s="412"/>
      <c r="AM239" s="412"/>
      <c r="AN239" s="642">
        <f t="shared" ref="AN239" si="278">IF(LEFT($AN$1,6)="共同生活援助",SUM(I240:AM240),SUM(I240:AM241))</f>
        <v>0</v>
      </c>
      <c r="AO239" s="620">
        <f>IF($AN$3="４週",AN239/4,AN239/(DAY(EOMONTH($I$21,0))/7))</f>
        <v>0</v>
      </c>
      <c r="AP239" s="645"/>
      <c r="AQ239" s="646"/>
      <c r="AR239" s="620" t="str">
        <f t="shared" ref="AR239" si="279">IF($AN$3="４週",AU240,AV240)</f>
        <v/>
      </c>
      <c r="AS239" s="620"/>
      <c r="AT239" s="623"/>
      <c r="AU239" s="413" t="s">
        <v>465</v>
      </c>
      <c r="AV239" s="413" t="s">
        <v>466</v>
      </c>
      <c r="AX239" s="413" t="s">
        <v>467</v>
      </c>
      <c r="AY239" s="413" t="s">
        <v>468</v>
      </c>
    </row>
    <row r="240" spans="1:51" s="393" customFormat="1" ht="12" customHeight="1">
      <c r="A240" s="625"/>
      <c r="B240" s="628"/>
      <c r="C240" s="631"/>
      <c r="D240" s="634"/>
      <c r="E240" s="414"/>
      <c r="F240" s="638"/>
      <c r="G240" s="639"/>
      <c r="H240" s="415" t="s">
        <v>469</v>
      </c>
      <c r="I240" s="419" t="str">
        <f>IFERROR(VLOOKUP(I239,'P1'!$B:$AP,41,FALSE),"")</f>
        <v/>
      </c>
      <c r="J240" s="419" t="str">
        <f>IFERROR(VLOOKUP(J239,'P1'!$B:$AP,41,FALSE),"")</f>
        <v/>
      </c>
      <c r="K240" s="419" t="str">
        <f>IFERROR(VLOOKUP(K239,'P1'!$B:$AP,41,FALSE),"")</f>
        <v/>
      </c>
      <c r="L240" s="419" t="str">
        <f>IFERROR(VLOOKUP(L239,'P1'!$B:$AP,41,FALSE),"")</f>
        <v/>
      </c>
      <c r="M240" s="419" t="str">
        <f>IFERROR(VLOOKUP(M239,'P1'!$B:$AP,41,FALSE),"")</f>
        <v/>
      </c>
      <c r="N240" s="419" t="str">
        <f>IFERROR(VLOOKUP(N239,'P1'!$B:$AP,41,FALSE),"")</f>
        <v/>
      </c>
      <c r="O240" s="419" t="str">
        <f>IFERROR(VLOOKUP(O239,'P1'!$B:$AP,41,FALSE),"")</f>
        <v/>
      </c>
      <c r="P240" s="419" t="str">
        <f>IFERROR(VLOOKUP(P239,'P1'!$B:$AP,41,FALSE),"")</f>
        <v/>
      </c>
      <c r="Q240" s="419" t="str">
        <f>IFERROR(VLOOKUP(Q239,'P1'!$B:$AP,41,FALSE),"")</f>
        <v/>
      </c>
      <c r="R240" s="419" t="str">
        <f>IFERROR(VLOOKUP(R239,'P1'!$B:$AP,41,FALSE),"")</f>
        <v/>
      </c>
      <c r="S240" s="419" t="str">
        <f>IFERROR(VLOOKUP(S239,'P1'!$B:$AP,41,FALSE),"")</f>
        <v/>
      </c>
      <c r="T240" s="419" t="str">
        <f>IFERROR(VLOOKUP(T239,'P1'!$B:$AP,41,FALSE),"")</f>
        <v/>
      </c>
      <c r="U240" s="419" t="str">
        <f>IFERROR(VLOOKUP(U239,'P1'!$B:$AP,41,FALSE),"")</f>
        <v/>
      </c>
      <c r="V240" s="419" t="str">
        <f>IFERROR(VLOOKUP(V239,'P1'!$B:$AP,41,FALSE),"")</f>
        <v/>
      </c>
      <c r="W240" s="419" t="str">
        <f>IFERROR(VLOOKUP(W239,'P1'!$B:$AP,41,FALSE),"")</f>
        <v/>
      </c>
      <c r="X240" s="419" t="str">
        <f>IFERROR(VLOOKUP(X239,'P1'!$B:$AP,41,FALSE),"")</f>
        <v/>
      </c>
      <c r="Y240" s="419" t="str">
        <f>IFERROR(VLOOKUP(Y239,'P1'!$B:$AP,41,FALSE),"")</f>
        <v/>
      </c>
      <c r="Z240" s="419" t="str">
        <f>IFERROR(VLOOKUP(Z239,'P1'!$B:$AP,41,FALSE),"")</f>
        <v/>
      </c>
      <c r="AA240" s="419" t="str">
        <f>IFERROR(VLOOKUP(AA239,'P1'!$B:$AP,41,FALSE),"")</f>
        <v/>
      </c>
      <c r="AB240" s="419" t="str">
        <f>IFERROR(VLOOKUP(AB239,'P1'!$B:$AP,41,FALSE),"")</f>
        <v/>
      </c>
      <c r="AC240" s="419" t="str">
        <f>IFERROR(VLOOKUP(AC239,'P1'!$B:$AP,41,FALSE),"")</f>
        <v/>
      </c>
      <c r="AD240" s="419" t="str">
        <f>IFERROR(VLOOKUP(AD239,'P1'!$B:$AP,41,FALSE),"")</f>
        <v/>
      </c>
      <c r="AE240" s="419" t="str">
        <f>IFERROR(VLOOKUP(AE239,'P1'!$B:$AP,41,FALSE),"")</f>
        <v/>
      </c>
      <c r="AF240" s="419" t="str">
        <f>IFERROR(VLOOKUP(AF239,'P1'!$B:$AP,41,FALSE),"")</f>
        <v/>
      </c>
      <c r="AG240" s="419" t="str">
        <f>IFERROR(VLOOKUP(AG239,'P1'!$B:$AP,41,FALSE),"")</f>
        <v/>
      </c>
      <c r="AH240" s="419" t="str">
        <f>IFERROR(VLOOKUP(AH239,'P1'!$B:$AP,41,FALSE),"")</f>
        <v/>
      </c>
      <c r="AI240" s="419" t="str">
        <f>IFERROR(VLOOKUP(AI239,'P1'!$B:$AP,41,FALSE),"")</f>
        <v/>
      </c>
      <c r="AJ240" s="419" t="str">
        <f>IFERROR(VLOOKUP(AJ239,'P1'!$B:$AP,41,FALSE),"")</f>
        <v/>
      </c>
      <c r="AK240" s="419" t="str">
        <f>IFERROR(VLOOKUP(AK239,'P1'!$B:$AP,41,FALSE),"")</f>
        <v/>
      </c>
      <c r="AL240" s="419" t="str">
        <f>IFERROR(VLOOKUP(AL239,'P1'!$B:$AP,41,FALSE),"")</f>
        <v/>
      </c>
      <c r="AM240" s="419" t="str">
        <f>IFERROR(VLOOKUP(AM239,'P1'!$B:$AP,41,FALSE),"")</f>
        <v/>
      </c>
      <c r="AN240" s="643"/>
      <c r="AO240" s="621"/>
      <c r="AP240" s="647"/>
      <c r="AQ240" s="648"/>
      <c r="AR240" s="621"/>
      <c r="AS240" s="621"/>
      <c r="AT240" s="623"/>
      <c r="AU240" s="417" t="str">
        <f t="shared" ref="AU240" si="280">IFERROR(IF($D239="□",($AO239/$AK$6),($AO239/$AK$8)),"")</f>
        <v/>
      </c>
      <c r="AV240" s="417" t="str">
        <f t="shared" ref="AV240" si="281">IFERROR(IF($D239="□",($AN239/$AO$6),($AN239/$AO$8)),"")</f>
        <v/>
      </c>
      <c r="AX240" s="417" t="s">
        <v>623</v>
      </c>
      <c r="AY240" s="417" t="s">
        <v>623</v>
      </c>
    </row>
    <row r="241" spans="1:51" s="393" customFormat="1" ht="12" customHeight="1">
      <c r="A241" s="626"/>
      <c r="B241" s="629"/>
      <c r="C241" s="632"/>
      <c r="D241" s="635"/>
      <c r="E241" s="414"/>
      <c r="F241" s="640"/>
      <c r="G241" s="641"/>
      <c r="H241" s="418" t="s">
        <v>470</v>
      </c>
      <c r="I241" s="419" t="str">
        <f>IFERROR(VLOOKUP(I239,'P1'!$B:$AP,31,FALSE),"")</f>
        <v/>
      </c>
      <c r="J241" s="419" t="str">
        <f>IFERROR(VLOOKUP(J239,'P1'!$B:$AP,31,FALSE),"")</f>
        <v/>
      </c>
      <c r="K241" s="419" t="str">
        <f>IFERROR(VLOOKUP(K239,'P1'!$B:$AP,31,FALSE),"")</f>
        <v/>
      </c>
      <c r="L241" s="419" t="str">
        <f>IFERROR(VLOOKUP(L239,'P1'!$B:$AP,31,FALSE),"")</f>
        <v/>
      </c>
      <c r="M241" s="419" t="str">
        <f>IFERROR(VLOOKUP(M239,'P1'!$B:$AP,31,FALSE),"")</f>
        <v/>
      </c>
      <c r="N241" s="419" t="str">
        <f>IFERROR(VLOOKUP(N239,'P1'!$B:$AP,31,FALSE),"")</f>
        <v/>
      </c>
      <c r="O241" s="419" t="str">
        <f>IFERROR(VLOOKUP(O239,'P1'!$B:$AP,31,FALSE),"")</f>
        <v/>
      </c>
      <c r="P241" s="419" t="str">
        <f>IFERROR(VLOOKUP(P239,'P1'!$B:$AP,31,FALSE),"")</f>
        <v/>
      </c>
      <c r="Q241" s="419" t="str">
        <f>IFERROR(VLOOKUP(Q239,'P1'!$B:$AP,31,FALSE),"")</f>
        <v/>
      </c>
      <c r="R241" s="419" t="str">
        <f>IFERROR(VLOOKUP(R239,'P1'!$B:$AP,31,FALSE),"")</f>
        <v/>
      </c>
      <c r="S241" s="419" t="str">
        <f>IFERROR(VLOOKUP(S239,'P1'!$B:$AP,31,FALSE),"")</f>
        <v/>
      </c>
      <c r="T241" s="419" t="str">
        <f>IFERROR(VLOOKUP(T239,'P1'!$B:$AP,31,FALSE),"")</f>
        <v/>
      </c>
      <c r="U241" s="419" t="str">
        <f>IFERROR(VLOOKUP(U239,'P1'!$B:$AP,31,FALSE),"")</f>
        <v/>
      </c>
      <c r="V241" s="419" t="str">
        <f>IFERROR(VLOOKUP(V239,'P1'!$B:$AP,31,FALSE),"")</f>
        <v/>
      </c>
      <c r="W241" s="419" t="str">
        <f>IFERROR(VLOOKUP(W239,'P1'!$B:$AP,31,FALSE),"")</f>
        <v/>
      </c>
      <c r="X241" s="419" t="str">
        <f>IFERROR(VLOOKUP(X239,'P1'!$B:$AP,31,FALSE),"")</f>
        <v/>
      </c>
      <c r="Y241" s="419" t="str">
        <f>IFERROR(VLOOKUP(Y239,'P1'!$B:$AP,31,FALSE),"")</f>
        <v/>
      </c>
      <c r="Z241" s="419" t="str">
        <f>IFERROR(VLOOKUP(Z239,'P1'!$B:$AP,31,FALSE),"")</f>
        <v/>
      </c>
      <c r="AA241" s="419" t="str">
        <f>IFERROR(VLOOKUP(AA239,'P1'!$B:$AP,31,FALSE),"")</f>
        <v/>
      </c>
      <c r="AB241" s="419" t="str">
        <f>IFERROR(VLOOKUP(AB239,'P1'!$B:$AP,31,FALSE),"")</f>
        <v/>
      </c>
      <c r="AC241" s="419" t="str">
        <f>IFERROR(VLOOKUP(AC239,'P1'!$B:$AP,31,FALSE),"")</f>
        <v/>
      </c>
      <c r="AD241" s="419" t="str">
        <f>IFERROR(VLOOKUP(AD239,'P1'!$B:$AP,31,FALSE),"")</f>
        <v/>
      </c>
      <c r="AE241" s="419" t="str">
        <f>IFERROR(VLOOKUP(AE239,'P1'!$B:$AP,31,FALSE),"")</f>
        <v/>
      </c>
      <c r="AF241" s="419" t="str">
        <f>IFERROR(VLOOKUP(AF239,'P1'!$B:$AP,31,FALSE),"")</f>
        <v/>
      </c>
      <c r="AG241" s="419" t="str">
        <f>IFERROR(VLOOKUP(AG239,'P1'!$B:$AP,31,FALSE),"")</f>
        <v/>
      </c>
      <c r="AH241" s="419" t="str">
        <f>IFERROR(VLOOKUP(AH239,'P1'!$B:$AP,31,FALSE),"")</f>
        <v/>
      </c>
      <c r="AI241" s="419" t="str">
        <f>IFERROR(VLOOKUP(AI239,'P1'!$B:$AP,31,FALSE),"")</f>
        <v/>
      </c>
      <c r="AJ241" s="419" t="str">
        <f>IFERROR(VLOOKUP(AJ239,'P1'!$B:$AP,31,FALSE),"")</f>
        <v/>
      </c>
      <c r="AK241" s="419" t="str">
        <f>IFERROR(VLOOKUP(AK239,'P1'!$B:$AP,31,FALSE),"")</f>
        <v/>
      </c>
      <c r="AL241" s="419" t="str">
        <f>IFERROR(VLOOKUP(AL239,'P1'!$B:$AP,31,FALSE),"")</f>
        <v/>
      </c>
      <c r="AM241" s="419" t="str">
        <f>IFERROR(VLOOKUP(AM239,'P1'!$B:$AP,31,FALSE),"")</f>
        <v/>
      </c>
      <c r="AN241" s="644"/>
      <c r="AO241" s="622"/>
      <c r="AP241" s="649"/>
      <c r="AQ241" s="650"/>
      <c r="AR241" s="622"/>
      <c r="AS241" s="622"/>
      <c r="AT241" s="623"/>
      <c r="AU241" s="420"/>
      <c r="AV241" s="420"/>
      <c r="AX241" s="420"/>
      <c r="AY241" s="420"/>
    </row>
    <row r="242" spans="1:51" s="393" customFormat="1" ht="12" customHeight="1">
      <c r="A242" s="624">
        <v>74</v>
      </c>
      <c r="B242" s="627"/>
      <c r="C242" s="630"/>
      <c r="D242" s="633" t="s">
        <v>463</v>
      </c>
      <c r="E242" s="410"/>
      <c r="F242" s="636"/>
      <c r="G242" s="637"/>
      <c r="H242" s="411" t="s">
        <v>464</v>
      </c>
      <c r="I242" s="412"/>
      <c r="J242" s="412"/>
      <c r="K242" s="412"/>
      <c r="L242" s="412"/>
      <c r="M242" s="412"/>
      <c r="N242" s="412"/>
      <c r="O242" s="412"/>
      <c r="P242" s="412"/>
      <c r="Q242" s="412"/>
      <c r="R242" s="412"/>
      <c r="S242" s="412"/>
      <c r="T242" s="412"/>
      <c r="U242" s="412"/>
      <c r="V242" s="412"/>
      <c r="W242" s="412"/>
      <c r="X242" s="412"/>
      <c r="Y242" s="412"/>
      <c r="Z242" s="412"/>
      <c r="AA242" s="412"/>
      <c r="AB242" s="412"/>
      <c r="AC242" s="412"/>
      <c r="AD242" s="412"/>
      <c r="AE242" s="412"/>
      <c r="AF242" s="412"/>
      <c r="AG242" s="412"/>
      <c r="AH242" s="412"/>
      <c r="AI242" s="412"/>
      <c r="AJ242" s="412"/>
      <c r="AK242" s="412"/>
      <c r="AL242" s="412"/>
      <c r="AM242" s="412"/>
      <c r="AN242" s="642">
        <f t="shared" ref="AN242" si="282">IF(LEFT($AN$1,6)="共同生活援助",SUM(I243:AM243),SUM(I243:AM244))</f>
        <v>0</v>
      </c>
      <c r="AO242" s="620">
        <f>IF($AN$3="４週",AN242/4,AN242/(DAY(EOMONTH($I$21,0))/7))</f>
        <v>0</v>
      </c>
      <c r="AP242" s="645"/>
      <c r="AQ242" s="646"/>
      <c r="AR242" s="620" t="str">
        <f t="shared" ref="AR242" si="283">IF($AN$3="４週",AU243,AV243)</f>
        <v/>
      </c>
      <c r="AS242" s="620"/>
      <c r="AT242" s="623"/>
      <c r="AU242" s="413" t="s">
        <v>465</v>
      </c>
      <c r="AV242" s="413" t="s">
        <v>466</v>
      </c>
      <c r="AX242" s="413" t="s">
        <v>467</v>
      </c>
      <c r="AY242" s="413" t="s">
        <v>468</v>
      </c>
    </row>
    <row r="243" spans="1:51" s="393" customFormat="1" ht="12" customHeight="1">
      <c r="A243" s="625"/>
      <c r="B243" s="628"/>
      <c r="C243" s="631"/>
      <c r="D243" s="634"/>
      <c r="E243" s="414"/>
      <c r="F243" s="638"/>
      <c r="G243" s="639"/>
      <c r="H243" s="415" t="s">
        <v>469</v>
      </c>
      <c r="I243" s="419" t="str">
        <f>IFERROR(VLOOKUP(I242,'P1'!$B:$AP,41,FALSE),"")</f>
        <v/>
      </c>
      <c r="J243" s="419" t="str">
        <f>IFERROR(VLOOKUP(J242,'P1'!$B:$AP,41,FALSE),"")</f>
        <v/>
      </c>
      <c r="K243" s="419" t="str">
        <f>IFERROR(VLOOKUP(K242,'P1'!$B:$AP,41,FALSE),"")</f>
        <v/>
      </c>
      <c r="L243" s="419" t="str">
        <f>IFERROR(VLOOKUP(L242,'P1'!$B:$AP,41,FALSE),"")</f>
        <v/>
      </c>
      <c r="M243" s="419" t="str">
        <f>IFERROR(VLOOKUP(M242,'P1'!$B:$AP,41,FALSE),"")</f>
        <v/>
      </c>
      <c r="N243" s="419" t="str">
        <f>IFERROR(VLOOKUP(N242,'P1'!$B:$AP,41,FALSE),"")</f>
        <v/>
      </c>
      <c r="O243" s="419" t="str">
        <f>IFERROR(VLOOKUP(O242,'P1'!$B:$AP,41,FALSE),"")</f>
        <v/>
      </c>
      <c r="P243" s="419" t="str">
        <f>IFERROR(VLOOKUP(P242,'P1'!$B:$AP,41,FALSE),"")</f>
        <v/>
      </c>
      <c r="Q243" s="419" t="str">
        <f>IFERROR(VLOOKUP(Q242,'P1'!$B:$AP,41,FALSE),"")</f>
        <v/>
      </c>
      <c r="R243" s="419" t="str">
        <f>IFERROR(VLOOKUP(R242,'P1'!$B:$AP,41,FALSE),"")</f>
        <v/>
      </c>
      <c r="S243" s="419" t="str">
        <f>IFERROR(VLOOKUP(S242,'P1'!$B:$AP,41,FALSE),"")</f>
        <v/>
      </c>
      <c r="T243" s="419" t="str">
        <f>IFERROR(VLOOKUP(T242,'P1'!$B:$AP,41,FALSE),"")</f>
        <v/>
      </c>
      <c r="U243" s="419" t="str">
        <f>IFERROR(VLOOKUP(U242,'P1'!$B:$AP,41,FALSE),"")</f>
        <v/>
      </c>
      <c r="V243" s="419" t="str">
        <f>IFERROR(VLOOKUP(V242,'P1'!$B:$AP,41,FALSE),"")</f>
        <v/>
      </c>
      <c r="W243" s="419" t="str">
        <f>IFERROR(VLOOKUP(W242,'P1'!$B:$AP,41,FALSE),"")</f>
        <v/>
      </c>
      <c r="X243" s="419" t="str">
        <f>IFERROR(VLOOKUP(X242,'P1'!$B:$AP,41,FALSE),"")</f>
        <v/>
      </c>
      <c r="Y243" s="419" t="str">
        <f>IFERROR(VLOOKUP(Y242,'P1'!$B:$AP,41,FALSE),"")</f>
        <v/>
      </c>
      <c r="Z243" s="419" t="str">
        <f>IFERROR(VLOOKUP(Z242,'P1'!$B:$AP,41,FALSE),"")</f>
        <v/>
      </c>
      <c r="AA243" s="419" t="str">
        <f>IFERROR(VLOOKUP(AA242,'P1'!$B:$AP,41,FALSE),"")</f>
        <v/>
      </c>
      <c r="AB243" s="419" t="str">
        <f>IFERROR(VLOOKUP(AB242,'P1'!$B:$AP,41,FALSE),"")</f>
        <v/>
      </c>
      <c r="AC243" s="419" t="str">
        <f>IFERROR(VLOOKUP(AC242,'P1'!$B:$AP,41,FALSE),"")</f>
        <v/>
      </c>
      <c r="AD243" s="419" t="str">
        <f>IFERROR(VLOOKUP(AD242,'P1'!$B:$AP,41,FALSE),"")</f>
        <v/>
      </c>
      <c r="AE243" s="419" t="str">
        <f>IFERROR(VLOOKUP(AE242,'P1'!$B:$AP,41,FALSE),"")</f>
        <v/>
      </c>
      <c r="AF243" s="419" t="str">
        <f>IFERROR(VLOOKUP(AF242,'P1'!$B:$AP,41,FALSE),"")</f>
        <v/>
      </c>
      <c r="AG243" s="419" t="str">
        <f>IFERROR(VLOOKUP(AG242,'P1'!$B:$AP,41,FALSE),"")</f>
        <v/>
      </c>
      <c r="AH243" s="419" t="str">
        <f>IFERROR(VLOOKUP(AH242,'P1'!$B:$AP,41,FALSE),"")</f>
        <v/>
      </c>
      <c r="AI243" s="419" t="str">
        <f>IFERROR(VLOOKUP(AI242,'P1'!$B:$AP,41,FALSE),"")</f>
        <v/>
      </c>
      <c r="AJ243" s="419" t="str">
        <f>IFERROR(VLOOKUP(AJ242,'P1'!$B:$AP,41,FALSE),"")</f>
        <v/>
      </c>
      <c r="AK243" s="419" t="str">
        <f>IFERROR(VLOOKUP(AK242,'P1'!$B:$AP,41,FALSE),"")</f>
        <v/>
      </c>
      <c r="AL243" s="419" t="str">
        <f>IFERROR(VLOOKUP(AL242,'P1'!$B:$AP,41,FALSE),"")</f>
        <v/>
      </c>
      <c r="AM243" s="419" t="str">
        <f>IFERROR(VLOOKUP(AM242,'P1'!$B:$AP,41,FALSE),"")</f>
        <v/>
      </c>
      <c r="AN243" s="643"/>
      <c r="AO243" s="621"/>
      <c r="AP243" s="647"/>
      <c r="AQ243" s="648"/>
      <c r="AR243" s="621"/>
      <c r="AS243" s="621"/>
      <c r="AT243" s="623"/>
      <c r="AU243" s="417" t="str">
        <f t="shared" ref="AU243" si="284">IFERROR(IF($D242="□",($AO242/$AK$6),($AO242/$AK$8)),"")</f>
        <v/>
      </c>
      <c r="AV243" s="417" t="str">
        <f t="shared" ref="AV243" si="285">IFERROR(IF($D242="□",($AN242/$AO$6),($AN242/$AO$8)),"")</f>
        <v/>
      </c>
      <c r="AX243" s="417" t="s">
        <v>623</v>
      </c>
      <c r="AY243" s="417" t="s">
        <v>623</v>
      </c>
    </row>
    <row r="244" spans="1:51" s="393" customFormat="1" ht="12" customHeight="1">
      <c r="A244" s="626"/>
      <c r="B244" s="629"/>
      <c r="C244" s="632"/>
      <c r="D244" s="635"/>
      <c r="E244" s="414"/>
      <c r="F244" s="640"/>
      <c r="G244" s="641"/>
      <c r="H244" s="418" t="s">
        <v>470</v>
      </c>
      <c r="I244" s="419" t="str">
        <f>IFERROR(VLOOKUP(I242,'P1'!$B:$AP,31,FALSE),"")</f>
        <v/>
      </c>
      <c r="J244" s="419" t="str">
        <f>IFERROR(VLOOKUP(J242,'P1'!$B:$AP,31,FALSE),"")</f>
        <v/>
      </c>
      <c r="K244" s="419" t="str">
        <f>IFERROR(VLOOKUP(K242,'P1'!$B:$AP,31,FALSE),"")</f>
        <v/>
      </c>
      <c r="L244" s="419" t="str">
        <f>IFERROR(VLOOKUP(L242,'P1'!$B:$AP,31,FALSE),"")</f>
        <v/>
      </c>
      <c r="M244" s="419" t="str">
        <f>IFERROR(VLOOKUP(M242,'P1'!$B:$AP,31,FALSE),"")</f>
        <v/>
      </c>
      <c r="N244" s="419" t="str">
        <f>IFERROR(VLOOKUP(N242,'P1'!$B:$AP,31,FALSE),"")</f>
        <v/>
      </c>
      <c r="O244" s="419" t="str">
        <f>IFERROR(VLOOKUP(O242,'P1'!$B:$AP,31,FALSE),"")</f>
        <v/>
      </c>
      <c r="P244" s="419" t="str">
        <f>IFERROR(VLOOKUP(P242,'P1'!$B:$AP,31,FALSE),"")</f>
        <v/>
      </c>
      <c r="Q244" s="419" t="str">
        <f>IFERROR(VLOOKUP(Q242,'P1'!$B:$AP,31,FALSE),"")</f>
        <v/>
      </c>
      <c r="R244" s="419" t="str">
        <f>IFERROR(VLOOKUP(R242,'P1'!$B:$AP,31,FALSE),"")</f>
        <v/>
      </c>
      <c r="S244" s="419" t="str">
        <f>IFERROR(VLOOKUP(S242,'P1'!$B:$AP,31,FALSE),"")</f>
        <v/>
      </c>
      <c r="T244" s="419" t="str">
        <f>IFERROR(VLOOKUP(T242,'P1'!$B:$AP,31,FALSE),"")</f>
        <v/>
      </c>
      <c r="U244" s="419" t="str">
        <f>IFERROR(VLOOKUP(U242,'P1'!$B:$AP,31,FALSE),"")</f>
        <v/>
      </c>
      <c r="V244" s="419" t="str">
        <f>IFERROR(VLOOKUP(V242,'P1'!$B:$AP,31,FALSE),"")</f>
        <v/>
      </c>
      <c r="W244" s="419" t="str">
        <f>IFERROR(VLOOKUP(W242,'P1'!$B:$AP,31,FALSE),"")</f>
        <v/>
      </c>
      <c r="X244" s="419" t="str">
        <f>IFERROR(VLOOKUP(X242,'P1'!$B:$AP,31,FALSE),"")</f>
        <v/>
      </c>
      <c r="Y244" s="419" t="str">
        <f>IFERROR(VLOOKUP(Y242,'P1'!$B:$AP,31,FALSE),"")</f>
        <v/>
      </c>
      <c r="Z244" s="419" t="str">
        <f>IFERROR(VLOOKUP(Z242,'P1'!$B:$AP,31,FALSE),"")</f>
        <v/>
      </c>
      <c r="AA244" s="419" t="str">
        <f>IFERROR(VLOOKUP(AA242,'P1'!$B:$AP,31,FALSE),"")</f>
        <v/>
      </c>
      <c r="AB244" s="419" t="str">
        <f>IFERROR(VLOOKUP(AB242,'P1'!$B:$AP,31,FALSE),"")</f>
        <v/>
      </c>
      <c r="AC244" s="419" t="str">
        <f>IFERROR(VLOOKUP(AC242,'P1'!$B:$AP,31,FALSE),"")</f>
        <v/>
      </c>
      <c r="AD244" s="419" t="str">
        <f>IFERROR(VLOOKUP(AD242,'P1'!$B:$AP,31,FALSE),"")</f>
        <v/>
      </c>
      <c r="AE244" s="419" t="str">
        <f>IFERROR(VLOOKUP(AE242,'P1'!$B:$AP,31,FALSE),"")</f>
        <v/>
      </c>
      <c r="AF244" s="419" t="str">
        <f>IFERROR(VLOOKUP(AF242,'P1'!$B:$AP,31,FALSE),"")</f>
        <v/>
      </c>
      <c r="AG244" s="419" t="str">
        <f>IFERROR(VLOOKUP(AG242,'P1'!$B:$AP,31,FALSE),"")</f>
        <v/>
      </c>
      <c r="AH244" s="419" t="str">
        <f>IFERROR(VLOOKUP(AH242,'P1'!$B:$AP,31,FALSE),"")</f>
        <v/>
      </c>
      <c r="AI244" s="419" t="str">
        <f>IFERROR(VLOOKUP(AI242,'P1'!$B:$AP,31,FALSE),"")</f>
        <v/>
      </c>
      <c r="AJ244" s="419" t="str">
        <f>IFERROR(VLOOKUP(AJ242,'P1'!$B:$AP,31,FALSE),"")</f>
        <v/>
      </c>
      <c r="AK244" s="419" t="str">
        <f>IFERROR(VLOOKUP(AK242,'P1'!$B:$AP,31,FALSE),"")</f>
        <v/>
      </c>
      <c r="AL244" s="419" t="str">
        <f>IFERROR(VLOOKUP(AL242,'P1'!$B:$AP,31,FALSE),"")</f>
        <v/>
      </c>
      <c r="AM244" s="419" t="str">
        <f>IFERROR(VLOOKUP(AM242,'P1'!$B:$AP,31,FALSE),"")</f>
        <v/>
      </c>
      <c r="AN244" s="644"/>
      <c r="AO244" s="622"/>
      <c r="AP244" s="649"/>
      <c r="AQ244" s="650"/>
      <c r="AR244" s="622"/>
      <c r="AS244" s="622"/>
      <c r="AT244" s="623"/>
      <c r="AU244" s="420"/>
      <c r="AV244" s="420"/>
      <c r="AX244" s="420"/>
      <c r="AY244" s="420"/>
    </row>
    <row r="245" spans="1:51" s="393" customFormat="1" ht="12" customHeight="1">
      <c r="A245" s="624">
        <v>75</v>
      </c>
      <c r="B245" s="627"/>
      <c r="C245" s="630"/>
      <c r="D245" s="633" t="s">
        <v>463</v>
      </c>
      <c r="E245" s="410"/>
      <c r="F245" s="636"/>
      <c r="G245" s="637"/>
      <c r="H245" s="411" t="s">
        <v>464</v>
      </c>
      <c r="I245" s="412"/>
      <c r="J245" s="412"/>
      <c r="K245" s="412"/>
      <c r="L245" s="412"/>
      <c r="M245" s="412"/>
      <c r="N245" s="412"/>
      <c r="O245" s="412"/>
      <c r="P245" s="412"/>
      <c r="Q245" s="412"/>
      <c r="R245" s="412"/>
      <c r="S245" s="412"/>
      <c r="T245" s="412"/>
      <c r="U245" s="412"/>
      <c r="V245" s="412"/>
      <c r="W245" s="412"/>
      <c r="X245" s="412"/>
      <c r="Y245" s="412"/>
      <c r="Z245" s="412"/>
      <c r="AA245" s="412"/>
      <c r="AB245" s="412"/>
      <c r="AC245" s="412"/>
      <c r="AD245" s="412"/>
      <c r="AE245" s="412"/>
      <c r="AF245" s="412"/>
      <c r="AG245" s="412"/>
      <c r="AH245" s="412"/>
      <c r="AI245" s="412"/>
      <c r="AJ245" s="412"/>
      <c r="AK245" s="412"/>
      <c r="AL245" s="412"/>
      <c r="AM245" s="412"/>
      <c r="AN245" s="642">
        <f t="shared" ref="AN245" si="286">IF(LEFT($AN$1,6)="共同生活援助",SUM(I246:AM246),SUM(I246:AM247))</f>
        <v>0</v>
      </c>
      <c r="AO245" s="620">
        <f>IF($AN$3="４週",AN245/4,AN245/(DAY(EOMONTH($I$21,0))/7))</f>
        <v>0</v>
      </c>
      <c r="AP245" s="645"/>
      <c r="AQ245" s="646"/>
      <c r="AR245" s="620" t="str">
        <f t="shared" ref="AR245" si="287">IF($AN$3="４週",AU246,AV246)</f>
        <v/>
      </c>
      <c r="AS245" s="620"/>
      <c r="AT245" s="623"/>
      <c r="AU245" s="413" t="s">
        <v>465</v>
      </c>
      <c r="AV245" s="413" t="s">
        <v>466</v>
      </c>
      <c r="AX245" s="413" t="s">
        <v>467</v>
      </c>
      <c r="AY245" s="413" t="s">
        <v>468</v>
      </c>
    </row>
    <row r="246" spans="1:51" s="393" customFormat="1" ht="12" customHeight="1">
      <c r="A246" s="625"/>
      <c r="B246" s="628"/>
      <c r="C246" s="631"/>
      <c r="D246" s="634"/>
      <c r="E246" s="414"/>
      <c r="F246" s="638"/>
      <c r="G246" s="639"/>
      <c r="H246" s="415" t="s">
        <v>469</v>
      </c>
      <c r="I246" s="419" t="str">
        <f>IFERROR(VLOOKUP(I245,'P1'!$B:$AP,41,FALSE),"")</f>
        <v/>
      </c>
      <c r="J246" s="421" t="str">
        <f>IFERROR(VLOOKUP(J245,'P1'!$B:$AP,41,FALSE),"")</f>
        <v/>
      </c>
      <c r="K246" s="419" t="str">
        <f>IFERROR(VLOOKUP(K245,'P1'!$B:$AP,41,FALSE),"")</f>
        <v/>
      </c>
      <c r="L246" s="419" t="str">
        <f>IFERROR(VLOOKUP(L245,'P1'!$B:$AP,41,FALSE),"")</f>
        <v/>
      </c>
      <c r="M246" s="419" t="str">
        <f>IFERROR(VLOOKUP(M245,'P1'!$B:$AP,41,FALSE),"")</f>
        <v/>
      </c>
      <c r="N246" s="419" t="str">
        <f>IFERROR(VLOOKUP(N245,'P1'!$B:$AP,41,FALSE),"")</f>
        <v/>
      </c>
      <c r="O246" s="419" t="str">
        <f>IFERROR(VLOOKUP(O245,'P1'!$B:$AP,41,FALSE),"")</f>
        <v/>
      </c>
      <c r="P246" s="419" t="str">
        <f>IFERROR(VLOOKUP(P245,'P1'!$B:$AP,41,FALSE),"")</f>
        <v/>
      </c>
      <c r="Q246" s="419" t="str">
        <f>IFERROR(VLOOKUP(Q245,'P1'!$B:$AP,41,FALSE),"")</f>
        <v/>
      </c>
      <c r="R246" s="419" t="str">
        <f>IFERROR(VLOOKUP(R245,'P1'!$B:$AP,41,FALSE),"")</f>
        <v/>
      </c>
      <c r="S246" s="419" t="str">
        <f>IFERROR(VLOOKUP(S245,'P1'!$B:$AP,41,FALSE),"")</f>
        <v/>
      </c>
      <c r="T246" s="419" t="str">
        <f>IFERROR(VLOOKUP(T245,'P1'!$B:$AP,41,FALSE),"")</f>
        <v/>
      </c>
      <c r="U246" s="419" t="str">
        <f>IFERROR(VLOOKUP(U245,'P1'!$B:$AP,41,FALSE),"")</f>
        <v/>
      </c>
      <c r="V246" s="419" t="str">
        <f>IFERROR(VLOOKUP(V245,'P1'!$B:$AP,41,FALSE),"")</f>
        <v/>
      </c>
      <c r="W246" s="419" t="str">
        <f>IFERROR(VLOOKUP(W245,'P1'!$B:$AP,41,FALSE),"")</f>
        <v/>
      </c>
      <c r="X246" s="419" t="str">
        <f>IFERROR(VLOOKUP(X245,'P1'!$B:$AP,41,FALSE),"")</f>
        <v/>
      </c>
      <c r="Y246" s="419" t="str">
        <f>IFERROR(VLOOKUP(Y245,'P1'!$B:$AP,41,FALSE),"")</f>
        <v/>
      </c>
      <c r="Z246" s="419" t="str">
        <f>IFERROR(VLOOKUP(Z245,'P1'!$B:$AP,41,FALSE),"")</f>
        <v/>
      </c>
      <c r="AA246" s="419" t="str">
        <f>IFERROR(VLOOKUP(AA245,'P1'!$B:$AP,41,FALSE),"")</f>
        <v/>
      </c>
      <c r="AB246" s="419" t="str">
        <f>IFERROR(VLOOKUP(AB245,'P1'!$B:$AP,41,FALSE),"")</f>
        <v/>
      </c>
      <c r="AC246" s="419" t="str">
        <f>IFERROR(VLOOKUP(AC245,'P1'!$B:$AP,41,FALSE),"")</f>
        <v/>
      </c>
      <c r="AD246" s="419" t="str">
        <f>IFERROR(VLOOKUP(AD245,'P1'!$B:$AP,41,FALSE),"")</f>
        <v/>
      </c>
      <c r="AE246" s="419" t="str">
        <f>IFERROR(VLOOKUP(AE245,'P1'!$B:$AP,41,FALSE),"")</f>
        <v/>
      </c>
      <c r="AF246" s="419" t="str">
        <f>IFERROR(VLOOKUP(AF245,'P1'!$B:$AP,41,FALSE),"")</f>
        <v/>
      </c>
      <c r="AG246" s="419" t="str">
        <f>IFERROR(VLOOKUP(AG245,'P1'!$B:$AP,41,FALSE),"")</f>
        <v/>
      </c>
      <c r="AH246" s="419" t="str">
        <f>IFERROR(VLOOKUP(AH245,'P1'!$B:$AP,41,FALSE),"")</f>
        <v/>
      </c>
      <c r="AI246" s="419" t="str">
        <f>IFERROR(VLOOKUP(AI245,'P1'!$B:$AP,41,FALSE),"")</f>
        <v/>
      </c>
      <c r="AJ246" s="419" t="str">
        <f>IFERROR(VLOOKUP(AJ245,'P1'!$B:$AP,41,FALSE),"")</f>
        <v/>
      </c>
      <c r="AK246" s="419" t="str">
        <f>IFERROR(VLOOKUP(AK245,'P1'!$B:$AP,41,FALSE),"")</f>
        <v/>
      </c>
      <c r="AL246" s="419" t="str">
        <f>IFERROR(VLOOKUP(AL245,'P1'!$B:$AP,41,FALSE),"")</f>
        <v/>
      </c>
      <c r="AM246" s="419" t="str">
        <f>IFERROR(VLOOKUP(AM245,'P1'!$B:$AP,41,FALSE),"")</f>
        <v/>
      </c>
      <c r="AN246" s="643"/>
      <c r="AO246" s="621"/>
      <c r="AP246" s="647"/>
      <c r="AQ246" s="648"/>
      <c r="AR246" s="621"/>
      <c r="AS246" s="621"/>
      <c r="AT246" s="623"/>
      <c r="AU246" s="417" t="str">
        <f t="shared" ref="AU246" si="288">IFERROR(IF($D245="□",($AO245/$AK$6),($AO245/$AK$8)),"")</f>
        <v/>
      </c>
      <c r="AV246" s="417" t="str">
        <f t="shared" ref="AV246" si="289">IFERROR(IF($D245="□",($AN245/$AO$6),($AN245/$AO$8)),"")</f>
        <v/>
      </c>
      <c r="AX246" s="417" t="s">
        <v>623</v>
      </c>
      <c r="AY246" s="417" t="s">
        <v>623</v>
      </c>
    </row>
    <row r="247" spans="1:51" s="393" customFormat="1" ht="12" customHeight="1">
      <c r="A247" s="626"/>
      <c r="B247" s="629"/>
      <c r="C247" s="632"/>
      <c r="D247" s="635"/>
      <c r="E247" s="414"/>
      <c r="F247" s="640"/>
      <c r="G247" s="641"/>
      <c r="H247" s="418" t="s">
        <v>470</v>
      </c>
      <c r="I247" s="419" t="str">
        <f>IFERROR(VLOOKUP(I245,'P1'!$B:$AP,31,FALSE),"")</f>
        <v/>
      </c>
      <c r="J247" s="419" t="str">
        <f>IFERROR(VLOOKUP(J245,'P1'!$B:$AP,31,FALSE),"")</f>
        <v/>
      </c>
      <c r="K247" s="419" t="str">
        <f>IFERROR(VLOOKUP(K245,'P1'!$B:$AP,31,FALSE),"")</f>
        <v/>
      </c>
      <c r="L247" s="419" t="str">
        <f>IFERROR(VLOOKUP(L245,'P1'!$B:$AP,31,FALSE),"")</f>
        <v/>
      </c>
      <c r="M247" s="419" t="str">
        <f>IFERROR(VLOOKUP(M245,'P1'!$B:$AP,31,FALSE),"")</f>
        <v/>
      </c>
      <c r="N247" s="419" t="str">
        <f>IFERROR(VLOOKUP(N245,'P1'!$B:$AP,31,FALSE),"")</f>
        <v/>
      </c>
      <c r="O247" s="419" t="str">
        <f>IFERROR(VLOOKUP(O245,'P1'!$B:$AP,31,FALSE),"")</f>
        <v/>
      </c>
      <c r="P247" s="419" t="str">
        <f>IFERROR(VLOOKUP(P245,'P1'!$B:$AP,31,FALSE),"")</f>
        <v/>
      </c>
      <c r="Q247" s="419" t="str">
        <f>IFERROR(VLOOKUP(Q245,'P1'!$B:$AP,31,FALSE),"")</f>
        <v/>
      </c>
      <c r="R247" s="419" t="str">
        <f>IFERROR(VLOOKUP(R245,'P1'!$B:$AP,31,FALSE),"")</f>
        <v/>
      </c>
      <c r="S247" s="419" t="str">
        <f>IFERROR(VLOOKUP(S245,'P1'!$B:$AP,31,FALSE),"")</f>
        <v/>
      </c>
      <c r="T247" s="419" t="str">
        <f>IFERROR(VLOOKUP(T245,'P1'!$B:$AP,31,FALSE),"")</f>
        <v/>
      </c>
      <c r="U247" s="419" t="str">
        <f>IFERROR(VLOOKUP(U245,'P1'!$B:$AP,31,FALSE),"")</f>
        <v/>
      </c>
      <c r="V247" s="419" t="str">
        <f>IFERROR(VLOOKUP(V245,'P1'!$B:$AP,31,FALSE),"")</f>
        <v/>
      </c>
      <c r="W247" s="419" t="str">
        <f>IFERROR(VLOOKUP(W245,'P1'!$B:$AP,31,FALSE),"")</f>
        <v/>
      </c>
      <c r="X247" s="419" t="str">
        <f>IFERROR(VLOOKUP(X245,'P1'!$B:$AP,31,FALSE),"")</f>
        <v/>
      </c>
      <c r="Y247" s="419" t="str">
        <f>IFERROR(VLOOKUP(Y245,'P1'!$B:$AP,31,FALSE),"")</f>
        <v/>
      </c>
      <c r="Z247" s="419" t="str">
        <f>IFERROR(VLOOKUP(Z245,'P1'!$B:$AP,31,FALSE),"")</f>
        <v/>
      </c>
      <c r="AA247" s="419" t="str">
        <f>IFERROR(VLOOKUP(AA245,'P1'!$B:$AP,31,FALSE),"")</f>
        <v/>
      </c>
      <c r="AB247" s="419" t="str">
        <f>IFERROR(VLOOKUP(AB245,'P1'!$B:$AP,31,FALSE),"")</f>
        <v/>
      </c>
      <c r="AC247" s="419" t="str">
        <f>IFERROR(VLOOKUP(AC245,'P1'!$B:$AP,31,FALSE),"")</f>
        <v/>
      </c>
      <c r="AD247" s="419" t="str">
        <f>IFERROR(VLOOKUP(AD245,'P1'!$B:$AP,31,FALSE),"")</f>
        <v/>
      </c>
      <c r="AE247" s="419" t="str">
        <f>IFERROR(VLOOKUP(AE245,'P1'!$B:$AP,31,FALSE),"")</f>
        <v/>
      </c>
      <c r="AF247" s="419" t="str">
        <f>IFERROR(VLOOKUP(AF245,'P1'!$B:$AP,31,FALSE),"")</f>
        <v/>
      </c>
      <c r="AG247" s="419" t="str">
        <f>IFERROR(VLOOKUP(AG245,'P1'!$B:$AP,31,FALSE),"")</f>
        <v/>
      </c>
      <c r="AH247" s="419" t="str">
        <f>IFERROR(VLOOKUP(AH245,'P1'!$B:$AP,31,FALSE),"")</f>
        <v/>
      </c>
      <c r="AI247" s="419" t="str">
        <f>IFERROR(VLOOKUP(AI245,'P1'!$B:$AP,31,FALSE),"")</f>
        <v/>
      </c>
      <c r="AJ247" s="419" t="str">
        <f>IFERROR(VLOOKUP(AJ245,'P1'!$B:$AP,31,FALSE),"")</f>
        <v/>
      </c>
      <c r="AK247" s="419" t="str">
        <f>IFERROR(VLOOKUP(AK245,'P1'!$B:$AP,31,FALSE),"")</f>
        <v/>
      </c>
      <c r="AL247" s="419" t="str">
        <f>IFERROR(VLOOKUP(AL245,'P1'!$B:$AP,31,FALSE),"")</f>
        <v/>
      </c>
      <c r="AM247" s="419" t="str">
        <f>IFERROR(VLOOKUP(AM245,'P1'!$B:$AP,31,FALSE),"")</f>
        <v/>
      </c>
      <c r="AN247" s="644"/>
      <c r="AO247" s="622"/>
      <c r="AP247" s="649"/>
      <c r="AQ247" s="650"/>
      <c r="AR247" s="622"/>
      <c r="AS247" s="622"/>
      <c r="AT247" s="623"/>
      <c r="AU247" s="420"/>
      <c r="AV247" s="420"/>
      <c r="AX247" s="420"/>
      <c r="AY247" s="420"/>
    </row>
    <row r="248" spans="1:51" s="393" customFormat="1" ht="12" customHeight="1">
      <c r="A248" s="624">
        <v>76</v>
      </c>
      <c r="B248" s="627"/>
      <c r="C248" s="630"/>
      <c r="D248" s="633" t="s">
        <v>463</v>
      </c>
      <c r="E248" s="410"/>
      <c r="F248" s="636"/>
      <c r="G248" s="637"/>
      <c r="H248" s="411" t="s">
        <v>464</v>
      </c>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642">
        <f t="shared" ref="AN248" si="290">IF(LEFT($AN$1,6)="共同生活援助",SUM(I249:AM249),SUM(I249:AM250))</f>
        <v>0</v>
      </c>
      <c r="AO248" s="620">
        <f>IF($AN$3="４週",AN248/4,AN248/(DAY(EOMONTH($I$21,0))/7))</f>
        <v>0</v>
      </c>
      <c r="AP248" s="645"/>
      <c r="AQ248" s="646"/>
      <c r="AR248" s="620" t="str">
        <f t="shared" ref="AR248" si="291">IF($AN$3="４週",AU249,AV249)</f>
        <v/>
      </c>
      <c r="AS248" s="620"/>
      <c r="AT248" s="623"/>
      <c r="AU248" s="413" t="s">
        <v>465</v>
      </c>
      <c r="AV248" s="413" t="s">
        <v>466</v>
      </c>
      <c r="AX248" s="413" t="s">
        <v>467</v>
      </c>
      <c r="AY248" s="413" t="s">
        <v>468</v>
      </c>
    </row>
    <row r="249" spans="1:51" s="393" customFormat="1" ht="12" customHeight="1">
      <c r="A249" s="625"/>
      <c r="B249" s="628"/>
      <c r="C249" s="631"/>
      <c r="D249" s="634"/>
      <c r="E249" s="414"/>
      <c r="F249" s="638"/>
      <c r="G249" s="639"/>
      <c r="H249" s="415" t="s">
        <v>469</v>
      </c>
      <c r="I249" s="419" t="str">
        <f>IFERROR(VLOOKUP(I248,'P1'!$B:$AP,41,FALSE),"")</f>
        <v/>
      </c>
      <c r="J249" s="419" t="str">
        <f>IFERROR(VLOOKUP(J248,'P1'!$B:$AP,41,FALSE),"")</f>
        <v/>
      </c>
      <c r="K249" s="419" t="str">
        <f>IFERROR(VLOOKUP(K248,'P1'!$B:$AP,41,FALSE),"")</f>
        <v/>
      </c>
      <c r="L249" s="419" t="str">
        <f>IFERROR(VLOOKUP(L248,'P1'!$B:$AP,41,FALSE),"")</f>
        <v/>
      </c>
      <c r="M249" s="419" t="str">
        <f>IFERROR(VLOOKUP(M248,'P1'!$B:$AP,41,FALSE),"")</f>
        <v/>
      </c>
      <c r="N249" s="419" t="str">
        <f>IFERROR(VLOOKUP(N248,'P1'!$B:$AP,41,FALSE),"")</f>
        <v/>
      </c>
      <c r="O249" s="419" t="str">
        <f>IFERROR(VLOOKUP(O248,'P1'!$B:$AP,41,FALSE),"")</f>
        <v/>
      </c>
      <c r="P249" s="419" t="str">
        <f>IFERROR(VLOOKUP(P248,'P1'!$B:$AP,41,FALSE),"")</f>
        <v/>
      </c>
      <c r="Q249" s="419" t="str">
        <f>IFERROR(VLOOKUP(Q248,'P1'!$B:$AP,41,FALSE),"")</f>
        <v/>
      </c>
      <c r="R249" s="419" t="str">
        <f>IFERROR(VLOOKUP(R248,'P1'!$B:$AP,41,FALSE),"")</f>
        <v/>
      </c>
      <c r="S249" s="419" t="str">
        <f>IFERROR(VLOOKUP(S248,'P1'!$B:$AP,41,FALSE),"")</f>
        <v/>
      </c>
      <c r="T249" s="419" t="str">
        <f>IFERROR(VLOOKUP(T248,'P1'!$B:$AP,41,FALSE),"")</f>
        <v/>
      </c>
      <c r="U249" s="419" t="str">
        <f>IFERROR(VLOOKUP(U248,'P1'!$B:$AP,41,FALSE),"")</f>
        <v/>
      </c>
      <c r="V249" s="419" t="str">
        <f>IFERROR(VLOOKUP(V248,'P1'!$B:$AP,41,FALSE),"")</f>
        <v/>
      </c>
      <c r="W249" s="419" t="str">
        <f>IFERROR(VLOOKUP(W248,'P1'!$B:$AP,41,FALSE),"")</f>
        <v/>
      </c>
      <c r="X249" s="419" t="str">
        <f>IFERROR(VLOOKUP(X248,'P1'!$B:$AP,41,FALSE),"")</f>
        <v/>
      </c>
      <c r="Y249" s="419" t="str">
        <f>IFERROR(VLOOKUP(Y248,'P1'!$B:$AP,41,FALSE),"")</f>
        <v/>
      </c>
      <c r="Z249" s="419" t="str">
        <f>IFERROR(VLOOKUP(Z248,'P1'!$B:$AP,41,FALSE),"")</f>
        <v/>
      </c>
      <c r="AA249" s="419" t="str">
        <f>IFERROR(VLOOKUP(AA248,'P1'!$B:$AP,41,FALSE),"")</f>
        <v/>
      </c>
      <c r="AB249" s="419" t="str">
        <f>IFERROR(VLOOKUP(AB248,'P1'!$B:$AP,41,FALSE),"")</f>
        <v/>
      </c>
      <c r="AC249" s="419" t="str">
        <f>IFERROR(VLOOKUP(AC248,'P1'!$B:$AP,41,FALSE),"")</f>
        <v/>
      </c>
      <c r="AD249" s="419" t="str">
        <f>IFERROR(VLOOKUP(AD248,'P1'!$B:$AP,41,FALSE),"")</f>
        <v/>
      </c>
      <c r="AE249" s="419" t="str">
        <f>IFERROR(VLOOKUP(AE248,'P1'!$B:$AP,41,FALSE),"")</f>
        <v/>
      </c>
      <c r="AF249" s="419" t="str">
        <f>IFERROR(VLOOKUP(AF248,'P1'!$B:$AP,41,FALSE),"")</f>
        <v/>
      </c>
      <c r="AG249" s="419" t="str">
        <f>IFERROR(VLOOKUP(AG248,'P1'!$B:$AP,41,FALSE),"")</f>
        <v/>
      </c>
      <c r="AH249" s="419" t="str">
        <f>IFERROR(VLOOKUP(AH248,'P1'!$B:$AP,41,FALSE),"")</f>
        <v/>
      </c>
      <c r="AI249" s="419" t="str">
        <f>IFERROR(VLOOKUP(AI248,'P1'!$B:$AP,41,FALSE),"")</f>
        <v/>
      </c>
      <c r="AJ249" s="419" t="str">
        <f>IFERROR(VLOOKUP(AJ248,'P1'!$B:$AP,41,FALSE),"")</f>
        <v/>
      </c>
      <c r="AK249" s="419" t="str">
        <f>IFERROR(VLOOKUP(AK248,'P1'!$B:$AP,41,FALSE),"")</f>
        <v/>
      </c>
      <c r="AL249" s="419" t="str">
        <f>IFERROR(VLOOKUP(AL248,'P1'!$B:$AP,41,FALSE),"")</f>
        <v/>
      </c>
      <c r="AM249" s="419" t="str">
        <f>IFERROR(VLOOKUP(AM248,'P1'!$B:$AP,41,FALSE),"")</f>
        <v/>
      </c>
      <c r="AN249" s="643"/>
      <c r="AO249" s="621"/>
      <c r="AP249" s="647"/>
      <c r="AQ249" s="648"/>
      <c r="AR249" s="621"/>
      <c r="AS249" s="621"/>
      <c r="AT249" s="623"/>
      <c r="AU249" s="417" t="str">
        <f t="shared" ref="AU249" si="292">IFERROR(IF($D248="□",($AO248/$AK$6),($AO248/$AK$8)),"")</f>
        <v/>
      </c>
      <c r="AV249" s="417" t="str">
        <f t="shared" ref="AV249" si="293">IFERROR(IF($D248="□",($AN248/$AO$6),($AN248/$AO$8)),"")</f>
        <v/>
      </c>
      <c r="AX249" s="417" t="s">
        <v>623</v>
      </c>
      <c r="AY249" s="417" t="s">
        <v>623</v>
      </c>
    </row>
    <row r="250" spans="1:51" s="393" customFormat="1" ht="12" customHeight="1">
      <c r="A250" s="626"/>
      <c r="B250" s="629"/>
      <c r="C250" s="632"/>
      <c r="D250" s="635"/>
      <c r="E250" s="414"/>
      <c r="F250" s="640"/>
      <c r="G250" s="641"/>
      <c r="H250" s="418" t="s">
        <v>470</v>
      </c>
      <c r="I250" s="419" t="str">
        <f>IFERROR(VLOOKUP(I248,'P1'!$B:$AP,31,FALSE),"")</f>
        <v/>
      </c>
      <c r="J250" s="419" t="str">
        <f>IFERROR(VLOOKUP(J248,'P1'!$B:$AP,31,FALSE),"")</f>
        <v/>
      </c>
      <c r="K250" s="419" t="str">
        <f>IFERROR(VLOOKUP(K248,'P1'!$B:$AP,31,FALSE),"")</f>
        <v/>
      </c>
      <c r="L250" s="419" t="str">
        <f>IFERROR(VLOOKUP(L248,'P1'!$B:$AP,31,FALSE),"")</f>
        <v/>
      </c>
      <c r="M250" s="419" t="str">
        <f>IFERROR(VLOOKUP(M248,'P1'!$B:$AP,31,FALSE),"")</f>
        <v/>
      </c>
      <c r="N250" s="419" t="str">
        <f>IFERROR(VLOOKUP(N248,'P1'!$B:$AP,31,FALSE),"")</f>
        <v/>
      </c>
      <c r="O250" s="419" t="str">
        <f>IFERROR(VLOOKUP(O248,'P1'!$B:$AP,31,FALSE),"")</f>
        <v/>
      </c>
      <c r="P250" s="419" t="str">
        <f>IFERROR(VLOOKUP(P248,'P1'!$B:$AP,31,FALSE),"")</f>
        <v/>
      </c>
      <c r="Q250" s="419" t="str">
        <f>IFERROR(VLOOKUP(Q248,'P1'!$B:$AP,31,FALSE),"")</f>
        <v/>
      </c>
      <c r="R250" s="419" t="str">
        <f>IFERROR(VLOOKUP(R248,'P1'!$B:$AP,31,FALSE),"")</f>
        <v/>
      </c>
      <c r="S250" s="419" t="str">
        <f>IFERROR(VLOOKUP(S248,'P1'!$B:$AP,31,FALSE),"")</f>
        <v/>
      </c>
      <c r="T250" s="419" t="str">
        <f>IFERROR(VLOOKUP(T248,'P1'!$B:$AP,31,FALSE),"")</f>
        <v/>
      </c>
      <c r="U250" s="419" t="str">
        <f>IFERROR(VLOOKUP(U248,'P1'!$B:$AP,31,FALSE),"")</f>
        <v/>
      </c>
      <c r="V250" s="419" t="str">
        <f>IFERROR(VLOOKUP(V248,'P1'!$B:$AP,31,FALSE),"")</f>
        <v/>
      </c>
      <c r="W250" s="419" t="str">
        <f>IFERROR(VLOOKUP(W248,'P1'!$B:$AP,31,FALSE),"")</f>
        <v/>
      </c>
      <c r="X250" s="419" t="str">
        <f>IFERROR(VLOOKUP(X248,'P1'!$B:$AP,31,FALSE),"")</f>
        <v/>
      </c>
      <c r="Y250" s="419" t="str">
        <f>IFERROR(VLOOKUP(Y248,'P1'!$B:$AP,31,FALSE),"")</f>
        <v/>
      </c>
      <c r="Z250" s="419" t="str">
        <f>IFERROR(VLOOKUP(Z248,'P1'!$B:$AP,31,FALSE),"")</f>
        <v/>
      </c>
      <c r="AA250" s="419" t="str">
        <f>IFERROR(VLOOKUP(AA248,'P1'!$B:$AP,31,FALSE),"")</f>
        <v/>
      </c>
      <c r="AB250" s="419" t="str">
        <f>IFERROR(VLOOKUP(AB248,'P1'!$B:$AP,31,FALSE),"")</f>
        <v/>
      </c>
      <c r="AC250" s="419" t="str">
        <f>IFERROR(VLOOKUP(AC248,'P1'!$B:$AP,31,FALSE),"")</f>
        <v/>
      </c>
      <c r="AD250" s="419" t="str">
        <f>IFERROR(VLOOKUP(AD248,'P1'!$B:$AP,31,FALSE),"")</f>
        <v/>
      </c>
      <c r="AE250" s="419" t="str">
        <f>IFERROR(VLOOKUP(AE248,'P1'!$B:$AP,31,FALSE),"")</f>
        <v/>
      </c>
      <c r="AF250" s="419" t="str">
        <f>IFERROR(VLOOKUP(AF248,'P1'!$B:$AP,31,FALSE),"")</f>
        <v/>
      </c>
      <c r="AG250" s="419" t="str">
        <f>IFERROR(VLOOKUP(AG248,'P1'!$B:$AP,31,FALSE),"")</f>
        <v/>
      </c>
      <c r="AH250" s="419" t="str">
        <f>IFERROR(VLOOKUP(AH248,'P1'!$B:$AP,31,FALSE),"")</f>
        <v/>
      </c>
      <c r="AI250" s="419" t="str">
        <f>IFERROR(VLOOKUP(AI248,'P1'!$B:$AP,31,FALSE),"")</f>
        <v/>
      </c>
      <c r="AJ250" s="419" t="str">
        <f>IFERROR(VLOOKUP(AJ248,'P1'!$B:$AP,31,FALSE),"")</f>
        <v/>
      </c>
      <c r="AK250" s="419" t="str">
        <f>IFERROR(VLOOKUP(AK248,'P1'!$B:$AP,31,FALSE),"")</f>
        <v/>
      </c>
      <c r="AL250" s="419" t="str">
        <f>IFERROR(VLOOKUP(AL248,'P1'!$B:$AP,31,FALSE),"")</f>
        <v/>
      </c>
      <c r="AM250" s="419" t="str">
        <f>IFERROR(VLOOKUP(AM248,'P1'!$B:$AP,31,FALSE),"")</f>
        <v/>
      </c>
      <c r="AN250" s="644"/>
      <c r="AO250" s="622"/>
      <c r="AP250" s="649"/>
      <c r="AQ250" s="650"/>
      <c r="AR250" s="622"/>
      <c r="AS250" s="622"/>
      <c r="AT250" s="623"/>
      <c r="AU250" s="420"/>
      <c r="AV250" s="420"/>
      <c r="AX250" s="420"/>
      <c r="AY250" s="420"/>
    </row>
    <row r="251" spans="1:51" s="393" customFormat="1" ht="12" customHeight="1">
      <c r="A251" s="624">
        <v>77</v>
      </c>
      <c r="B251" s="627"/>
      <c r="C251" s="630"/>
      <c r="D251" s="633" t="s">
        <v>463</v>
      </c>
      <c r="E251" s="410"/>
      <c r="F251" s="636"/>
      <c r="G251" s="637"/>
      <c r="H251" s="411" t="s">
        <v>464</v>
      </c>
      <c r="I251" s="412"/>
      <c r="J251" s="412"/>
      <c r="K251" s="412"/>
      <c r="L251" s="412"/>
      <c r="M251" s="412"/>
      <c r="N251" s="412"/>
      <c r="O251" s="412"/>
      <c r="P251" s="412"/>
      <c r="Q251" s="412"/>
      <c r="R251" s="412"/>
      <c r="S251" s="412"/>
      <c r="T251" s="412"/>
      <c r="U251" s="412"/>
      <c r="V251" s="412"/>
      <c r="W251" s="412"/>
      <c r="X251" s="412"/>
      <c r="Y251" s="412"/>
      <c r="Z251" s="412"/>
      <c r="AA251" s="412"/>
      <c r="AB251" s="412"/>
      <c r="AC251" s="412"/>
      <c r="AD251" s="412"/>
      <c r="AE251" s="412"/>
      <c r="AF251" s="412"/>
      <c r="AG251" s="412"/>
      <c r="AH251" s="412"/>
      <c r="AI251" s="412"/>
      <c r="AJ251" s="412"/>
      <c r="AK251" s="412"/>
      <c r="AL251" s="412"/>
      <c r="AM251" s="412"/>
      <c r="AN251" s="642">
        <f t="shared" ref="AN251" si="294">IF(LEFT($AN$1,6)="共同生活援助",SUM(I252:AM252),SUM(I252:AM253))</f>
        <v>0</v>
      </c>
      <c r="AO251" s="620">
        <f>IF($AN$3="４週",AN251/4,AN251/(DAY(EOMONTH($I$21,0))/7))</f>
        <v>0</v>
      </c>
      <c r="AP251" s="645"/>
      <c r="AQ251" s="646"/>
      <c r="AR251" s="620" t="str">
        <f t="shared" ref="AR251" si="295">IF($AN$3="４週",AU252,AV252)</f>
        <v/>
      </c>
      <c r="AS251" s="620"/>
      <c r="AT251" s="623"/>
      <c r="AU251" s="413" t="s">
        <v>465</v>
      </c>
      <c r="AV251" s="413" t="s">
        <v>466</v>
      </c>
      <c r="AX251" s="413" t="s">
        <v>467</v>
      </c>
      <c r="AY251" s="413" t="s">
        <v>468</v>
      </c>
    </row>
    <row r="252" spans="1:51" s="393" customFormat="1" ht="12" customHeight="1">
      <c r="A252" s="625"/>
      <c r="B252" s="628"/>
      <c r="C252" s="631"/>
      <c r="D252" s="634"/>
      <c r="E252" s="414"/>
      <c r="F252" s="638"/>
      <c r="G252" s="639"/>
      <c r="H252" s="415" t="s">
        <v>469</v>
      </c>
      <c r="I252" s="419" t="str">
        <f>IFERROR(VLOOKUP(I251,'P1'!$B:$AP,41,FALSE),"")</f>
        <v/>
      </c>
      <c r="J252" s="419" t="str">
        <f>IFERROR(VLOOKUP(J251,'P1'!$B:$AP,41,FALSE),"")</f>
        <v/>
      </c>
      <c r="K252" s="419" t="str">
        <f>IFERROR(VLOOKUP(K251,'P1'!$B:$AP,41,FALSE),"")</f>
        <v/>
      </c>
      <c r="L252" s="419" t="str">
        <f>IFERROR(VLOOKUP(L251,'P1'!$B:$AP,41,FALSE),"")</f>
        <v/>
      </c>
      <c r="M252" s="419" t="str">
        <f>IFERROR(VLOOKUP(M251,'P1'!$B:$AP,41,FALSE),"")</f>
        <v/>
      </c>
      <c r="N252" s="419" t="str">
        <f>IFERROR(VLOOKUP(N251,'P1'!$B:$AP,41,FALSE),"")</f>
        <v/>
      </c>
      <c r="O252" s="419" t="str">
        <f>IFERROR(VLOOKUP(O251,'P1'!$B:$AP,41,FALSE),"")</f>
        <v/>
      </c>
      <c r="P252" s="419" t="str">
        <f>IFERROR(VLOOKUP(P251,'P1'!$B:$AP,41,FALSE),"")</f>
        <v/>
      </c>
      <c r="Q252" s="419" t="str">
        <f>IFERROR(VLOOKUP(Q251,'P1'!$B:$AP,41,FALSE),"")</f>
        <v/>
      </c>
      <c r="R252" s="419" t="str">
        <f>IFERROR(VLOOKUP(R251,'P1'!$B:$AP,41,FALSE),"")</f>
        <v/>
      </c>
      <c r="S252" s="419" t="str">
        <f>IFERROR(VLOOKUP(S251,'P1'!$B:$AP,41,FALSE),"")</f>
        <v/>
      </c>
      <c r="T252" s="419" t="str">
        <f>IFERROR(VLOOKUP(T251,'P1'!$B:$AP,41,FALSE),"")</f>
        <v/>
      </c>
      <c r="U252" s="419" t="str">
        <f>IFERROR(VLOOKUP(U251,'P1'!$B:$AP,41,FALSE),"")</f>
        <v/>
      </c>
      <c r="V252" s="419" t="str">
        <f>IFERROR(VLOOKUP(V251,'P1'!$B:$AP,41,FALSE),"")</f>
        <v/>
      </c>
      <c r="W252" s="419" t="str">
        <f>IFERROR(VLOOKUP(W251,'P1'!$B:$AP,41,FALSE),"")</f>
        <v/>
      </c>
      <c r="X252" s="419" t="str">
        <f>IFERROR(VLOOKUP(X251,'P1'!$B:$AP,41,FALSE),"")</f>
        <v/>
      </c>
      <c r="Y252" s="419" t="str">
        <f>IFERROR(VLOOKUP(Y251,'P1'!$B:$AP,41,FALSE),"")</f>
        <v/>
      </c>
      <c r="Z252" s="419" t="str">
        <f>IFERROR(VLOOKUP(Z251,'P1'!$B:$AP,41,FALSE),"")</f>
        <v/>
      </c>
      <c r="AA252" s="419" t="str">
        <f>IFERROR(VLOOKUP(AA251,'P1'!$B:$AP,41,FALSE),"")</f>
        <v/>
      </c>
      <c r="AB252" s="419" t="str">
        <f>IFERROR(VLOOKUP(AB251,'P1'!$B:$AP,41,FALSE),"")</f>
        <v/>
      </c>
      <c r="AC252" s="419" t="str">
        <f>IFERROR(VLOOKUP(AC251,'P1'!$B:$AP,41,FALSE),"")</f>
        <v/>
      </c>
      <c r="AD252" s="419" t="str">
        <f>IFERROR(VLOOKUP(AD251,'P1'!$B:$AP,41,FALSE),"")</f>
        <v/>
      </c>
      <c r="AE252" s="419" t="str">
        <f>IFERROR(VLOOKUP(AE251,'P1'!$B:$AP,41,FALSE),"")</f>
        <v/>
      </c>
      <c r="AF252" s="419" t="str">
        <f>IFERROR(VLOOKUP(AF251,'P1'!$B:$AP,41,FALSE),"")</f>
        <v/>
      </c>
      <c r="AG252" s="419" t="str">
        <f>IFERROR(VLOOKUP(AG251,'P1'!$B:$AP,41,FALSE),"")</f>
        <v/>
      </c>
      <c r="AH252" s="419" t="str">
        <f>IFERROR(VLOOKUP(AH251,'P1'!$B:$AP,41,FALSE),"")</f>
        <v/>
      </c>
      <c r="AI252" s="419" t="str">
        <f>IFERROR(VLOOKUP(AI251,'P1'!$B:$AP,41,FALSE),"")</f>
        <v/>
      </c>
      <c r="AJ252" s="419" t="str">
        <f>IFERROR(VLOOKUP(AJ251,'P1'!$B:$AP,41,FALSE),"")</f>
        <v/>
      </c>
      <c r="AK252" s="419" t="str">
        <f>IFERROR(VLOOKUP(AK251,'P1'!$B:$AP,41,FALSE),"")</f>
        <v/>
      </c>
      <c r="AL252" s="419" t="str">
        <f>IFERROR(VLOOKUP(AL251,'P1'!$B:$AP,41,FALSE),"")</f>
        <v/>
      </c>
      <c r="AM252" s="419" t="str">
        <f>IFERROR(VLOOKUP(AM251,'P1'!$B:$AP,41,FALSE),"")</f>
        <v/>
      </c>
      <c r="AN252" s="643"/>
      <c r="AO252" s="621"/>
      <c r="AP252" s="647"/>
      <c r="AQ252" s="648"/>
      <c r="AR252" s="621"/>
      <c r="AS252" s="621"/>
      <c r="AT252" s="623"/>
      <c r="AU252" s="417" t="str">
        <f t="shared" ref="AU252" si="296">IFERROR(IF($D251="□",($AO251/$AK$6),($AO251/$AK$8)),"")</f>
        <v/>
      </c>
      <c r="AV252" s="417" t="str">
        <f t="shared" ref="AV252" si="297">IFERROR(IF($D251="□",($AN251/$AO$6),($AN251/$AO$8)),"")</f>
        <v/>
      </c>
      <c r="AX252" s="417" t="s">
        <v>623</v>
      </c>
      <c r="AY252" s="417" t="s">
        <v>623</v>
      </c>
    </row>
    <row r="253" spans="1:51" s="393" customFormat="1" ht="12" customHeight="1">
      <c r="A253" s="626"/>
      <c r="B253" s="629"/>
      <c r="C253" s="632"/>
      <c r="D253" s="635"/>
      <c r="E253" s="414"/>
      <c r="F253" s="640"/>
      <c r="G253" s="641"/>
      <c r="H253" s="418" t="s">
        <v>470</v>
      </c>
      <c r="I253" s="419" t="str">
        <f>IFERROR(VLOOKUP(I251,'P1'!$B:$AP,31,FALSE),"")</f>
        <v/>
      </c>
      <c r="J253" s="419" t="str">
        <f>IFERROR(VLOOKUP(J251,'P1'!$B:$AP,31,FALSE),"")</f>
        <v/>
      </c>
      <c r="K253" s="419" t="str">
        <f>IFERROR(VLOOKUP(K251,'P1'!$B:$AP,31,FALSE),"")</f>
        <v/>
      </c>
      <c r="L253" s="419" t="str">
        <f>IFERROR(VLOOKUP(L251,'P1'!$B:$AP,31,FALSE),"")</f>
        <v/>
      </c>
      <c r="M253" s="419" t="str">
        <f>IFERROR(VLOOKUP(M251,'P1'!$B:$AP,31,FALSE),"")</f>
        <v/>
      </c>
      <c r="N253" s="419" t="str">
        <f>IFERROR(VLOOKUP(N251,'P1'!$B:$AP,31,FALSE),"")</f>
        <v/>
      </c>
      <c r="O253" s="419" t="str">
        <f>IFERROR(VLOOKUP(O251,'P1'!$B:$AP,31,FALSE),"")</f>
        <v/>
      </c>
      <c r="P253" s="419" t="str">
        <f>IFERROR(VLOOKUP(P251,'P1'!$B:$AP,31,FALSE),"")</f>
        <v/>
      </c>
      <c r="Q253" s="419" t="str">
        <f>IFERROR(VLOOKUP(Q251,'P1'!$B:$AP,31,FALSE),"")</f>
        <v/>
      </c>
      <c r="R253" s="419" t="str">
        <f>IFERROR(VLOOKUP(R251,'P1'!$B:$AP,31,FALSE),"")</f>
        <v/>
      </c>
      <c r="S253" s="419" t="str">
        <f>IFERROR(VLOOKUP(S251,'P1'!$B:$AP,31,FALSE),"")</f>
        <v/>
      </c>
      <c r="T253" s="419" t="str">
        <f>IFERROR(VLOOKUP(T251,'P1'!$B:$AP,31,FALSE),"")</f>
        <v/>
      </c>
      <c r="U253" s="419" t="str">
        <f>IFERROR(VLOOKUP(U251,'P1'!$B:$AP,31,FALSE),"")</f>
        <v/>
      </c>
      <c r="V253" s="419" t="str">
        <f>IFERROR(VLOOKUP(V251,'P1'!$B:$AP,31,FALSE),"")</f>
        <v/>
      </c>
      <c r="W253" s="419" t="str">
        <f>IFERROR(VLOOKUP(W251,'P1'!$B:$AP,31,FALSE),"")</f>
        <v/>
      </c>
      <c r="X253" s="419" t="str">
        <f>IFERROR(VLOOKUP(X251,'P1'!$B:$AP,31,FALSE),"")</f>
        <v/>
      </c>
      <c r="Y253" s="419" t="str">
        <f>IFERROR(VLOOKUP(Y251,'P1'!$B:$AP,31,FALSE),"")</f>
        <v/>
      </c>
      <c r="Z253" s="419" t="str">
        <f>IFERROR(VLOOKUP(Z251,'P1'!$B:$AP,31,FALSE),"")</f>
        <v/>
      </c>
      <c r="AA253" s="419" t="str">
        <f>IFERROR(VLOOKUP(AA251,'P1'!$B:$AP,31,FALSE),"")</f>
        <v/>
      </c>
      <c r="AB253" s="419" t="str">
        <f>IFERROR(VLOOKUP(AB251,'P1'!$B:$AP,31,FALSE),"")</f>
        <v/>
      </c>
      <c r="AC253" s="419" t="str">
        <f>IFERROR(VLOOKUP(AC251,'P1'!$B:$AP,31,FALSE),"")</f>
        <v/>
      </c>
      <c r="AD253" s="419" t="str">
        <f>IFERROR(VLOOKUP(AD251,'P1'!$B:$AP,31,FALSE),"")</f>
        <v/>
      </c>
      <c r="AE253" s="419" t="str">
        <f>IFERROR(VLOOKUP(AE251,'P1'!$B:$AP,31,FALSE),"")</f>
        <v/>
      </c>
      <c r="AF253" s="419" t="str">
        <f>IFERROR(VLOOKUP(AF251,'P1'!$B:$AP,31,FALSE),"")</f>
        <v/>
      </c>
      <c r="AG253" s="419" t="str">
        <f>IFERROR(VLOOKUP(AG251,'P1'!$B:$AP,31,FALSE),"")</f>
        <v/>
      </c>
      <c r="AH253" s="419" t="str">
        <f>IFERROR(VLOOKUP(AH251,'P1'!$B:$AP,31,FALSE),"")</f>
        <v/>
      </c>
      <c r="AI253" s="419" t="str">
        <f>IFERROR(VLOOKUP(AI251,'P1'!$B:$AP,31,FALSE),"")</f>
        <v/>
      </c>
      <c r="AJ253" s="419" t="str">
        <f>IFERROR(VLOOKUP(AJ251,'P1'!$B:$AP,31,FALSE),"")</f>
        <v/>
      </c>
      <c r="AK253" s="419" t="str">
        <f>IFERROR(VLOOKUP(AK251,'P1'!$B:$AP,31,FALSE),"")</f>
        <v/>
      </c>
      <c r="AL253" s="419" t="str">
        <f>IFERROR(VLOOKUP(AL251,'P1'!$B:$AP,31,FALSE),"")</f>
        <v/>
      </c>
      <c r="AM253" s="419" t="str">
        <f>IFERROR(VLOOKUP(AM251,'P1'!$B:$AP,31,FALSE),"")</f>
        <v/>
      </c>
      <c r="AN253" s="644"/>
      <c r="AO253" s="622"/>
      <c r="AP253" s="649"/>
      <c r="AQ253" s="650"/>
      <c r="AR253" s="622"/>
      <c r="AS253" s="622"/>
      <c r="AT253" s="623"/>
      <c r="AU253" s="420"/>
      <c r="AV253" s="420"/>
      <c r="AX253" s="420"/>
      <c r="AY253" s="420"/>
    </row>
    <row r="254" spans="1:51" s="393" customFormat="1" ht="12" customHeight="1">
      <c r="A254" s="624">
        <v>78</v>
      </c>
      <c r="B254" s="627"/>
      <c r="C254" s="630"/>
      <c r="D254" s="633" t="s">
        <v>463</v>
      </c>
      <c r="E254" s="410"/>
      <c r="F254" s="636"/>
      <c r="G254" s="637"/>
      <c r="H254" s="411" t="s">
        <v>464</v>
      </c>
      <c r="I254" s="412"/>
      <c r="J254" s="412"/>
      <c r="K254" s="412"/>
      <c r="L254" s="412"/>
      <c r="M254" s="412"/>
      <c r="N254" s="412"/>
      <c r="O254" s="412"/>
      <c r="P254" s="412"/>
      <c r="Q254" s="412"/>
      <c r="R254" s="412"/>
      <c r="S254" s="412"/>
      <c r="T254" s="412"/>
      <c r="U254" s="412"/>
      <c r="V254" s="412"/>
      <c r="W254" s="412"/>
      <c r="X254" s="412"/>
      <c r="Y254" s="412"/>
      <c r="Z254" s="412"/>
      <c r="AA254" s="412"/>
      <c r="AB254" s="412"/>
      <c r="AC254" s="412"/>
      <c r="AD254" s="412"/>
      <c r="AE254" s="412"/>
      <c r="AF254" s="412"/>
      <c r="AG254" s="412"/>
      <c r="AH254" s="412"/>
      <c r="AI254" s="412"/>
      <c r="AJ254" s="412"/>
      <c r="AK254" s="412"/>
      <c r="AL254" s="412"/>
      <c r="AM254" s="412"/>
      <c r="AN254" s="642">
        <f t="shared" ref="AN254" si="298">IF(LEFT($AN$1,6)="共同生活援助",SUM(I255:AM255),SUM(I255:AM256))</f>
        <v>0</v>
      </c>
      <c r="AO254" s="620">
        <f>IF($AN$3="４週",AN254/4,AN254/(DAY(EOMONTH($I$21,0))/7))</f>
        <v>0</v>
      </c>
      <c r="AP254" s="645"/>
      <c r="AQ254" s="646"/>
      <c r="AR254" s="620" t="str">
        <f t="shared" ref="AR254" si="299">IF($AN$3="４週",AU255,AV255)</f>
        <v/>
      </c>
      <c r="AS254" s="620"/>
      <c r="AT254" s="623"/>
      <c r="AU254" s="413" t="s">
        <v>465</v>
      </c>
      <c r="AV254" s="413" t="s">
        <v>466</v>
      </c>
      <c r="AX254" s="413" t="s">
        <v>467</v>
      </c>
      <c r="AY254" s="413" t="s">
        <v>468</v>
      </c>
    </row>
    <row r="255" spans="1:51" s="393" customFormat="1" ht="12" customHeight="1">
      <c r="A255" s="625"/>
      <c r="B255" s="628"/>
      <c r="C255" s="631"/>
      <c r="D255" s="634"/>
      <c r="E255" s="414"/>
      <c r="F255" s="638"/>
      <c r="G255" s="639"/>
      <c r="H255" s="415" t="s">
        <v>469</v>
      </c>
      <c r="I255" s="419" t="str">
        <f>IFERROR(VLOOKUP(I254,'P1'!$B:$AP,41,FALSE),"")</f>
        <v/>
      </c>
      <c r="J255" s="419" t="str">
        <f>IFERROR(VLOOKUP(J254,'P1'!$B:$AP,41,FALSE),"")</f>
        <v/>
      </c>
      <c r="K255" s="419" t="str">
        <f>IFERROR(VLOOKUP(K254,'P1'!$B:$AP,41,FALSE),"")</f>
        <v/>
      </c>
      <c r="L255" s="419" t="str">
        <f>IFERROR(VLOOKUP(L254,'P1'!$B:$AP,41,FALSE),"")</f>
        <v/>
      </c>
      <c r="M255" s="419" t="str">
        <f>IFERROR(VLOOKUP(M254,'P1'!$B:$AP,41,FALSE),"")</f>
        <v/>
      </c>
      <c r="N255" s="419" t="str">
        <f>IFERROR(VLOOKUP(N254,'P1'!$B:$AP,41,FALSE),"")</f>
        <v/>
      </c>
      <c r="O255" s="419" t="str">
        <f>IFERROR(VLOOKUP(O254,'P1'!$B:$AP,41,FALSE),"")</f>
        <v/>
      </c>
      <c r="P255" s="419" t="str">
        <f>IFERROR(VLOOKUP(P254,'P1'!$B:$AP,41,FALSE),"")</f>
        <v/>
      </c>
      <c r="Q255" s="419" t="str">
        <f>IFERROR(VLOOKUP(Q254,'P1'!$B:$AP,41,FALSE),"")</f>
        <v/>
      </c>
      <c r="R255" s="419" t="str">
        <f>IFERROR(VLOOKUP(R254,'P1'!$B:$AP,41,FALSE),"")</f>
        <v/>
      </c>
      <c r="S255" s="419" t="str">
        <f>IFERROR(VLOOKUP(S254,'P1'!$B:$AP,41,FALSE),"")</f>
        <v/>
      </c>
      <c r="T255" s="419" t="str">
        <f>IFERROR(VLOOKUP(T254,'P1'!$B:$AP,41,FALSE),"")</f>
        <v/>
      </c>
      <c r="U255" s="419" t="str">
        <f>IFERROR(VLOOKUP(U254,'P1'!$B:$AP,41,FALSE),"")</f>
        <v/>
      </c>
      <c r="V255" s="419" t="str">
        <f>IFERROR(VLOOKUP(V254,'P1'!$B:$AP,41,FALSE),"")</f>
        <v/>
      </c>
      <c r="W255" s="419" t="str">
        <f>IFERROR(VLOOKUP(W254,'P1'!$B:$AP,41,FALSE),"")</f>
        <v/>
      </c>
      <c r="X255" s="419" t="str">
        <f>IFERROR(VLOOKUP(X254,'P1'!$B:$AP,41,FALSE),"")</f>
        <v/>
      </c>
      <c r="Y255" s="419" t="str">
        <f>IFERROR(VLOOKUP(Y254,'P1'!$B:$AP,41,FALSE),"")</f>
        <v/>
      </c>
      <c r="Z255" s="419" t="str">
        <f>IFERROR(VLOOKUP(Z254,'P1'!$B:$AP,41,FALSE),"")</f>
        <v/>
      </c>
      <c r="AA255" s="419" t="str">
        <f>IFERROR(VLOOKUP(AA254,'P1'!$B:$AP,41,FALSE),"")</f>
        <v/>
      </c>
      <c r="AB255" s="419" t="str">
        <f>IFERROR(VLOOKUP(AB254,'P1'!$B:$AP,41,FALSE),"")</f>
        <v/>
      </c>
      <c r="AC255" s="419" t="str">
        <f>IFERROR(VLOOKUP(AC254,'P1'!$B:$AP,41,FALSE),"")</f>
        <v/>
      </c>
      <c r="AD255" s="419" t="str">
        <f>IFERROR(VLOOKUP(AD254,'P1'!$B:$AP,41,FALSE),"")</f>
        <v/>
      </c>
      <c r="AE255" s="419" t="str">
        <f>IFERROR(VLOOKUP(AE254,'P1'!$B:$AP,41,FALSE),"")</f>
        <v/>
      </c>
      <c r="AF255" s="419" t="str">
        <f>IFERROR(VLOOKUP(AF254,'P1'!$B:$AP,41,FALSE),"")</f>
        <v/>
      </c>
      <c r="AG255" s="419" t="str">
        <f>IFERROR(VLOOKUP(AG254,'P1'!$B:$AP,41,FALSE),"")</f>
        <v/>
      </c>
      <c r="AH255" s="419" t="str">
        <f>IFERROR(VLOOKUP(AH254,'P1'!$B:$AP,41,FALSE),"")</f>
        <v/>
      </c>
      <c r="AI255" s="419" t="str">
        <f>IFERROR(VLOOKUP(AI254,'P1'!$B:$AP,41,FALSE),"")</f>
        <v/>
      </c>
      <c r="AJ255" s="419" t="str">
        <f>IFERROR(VLOOKUP(AJ254,'P1'!$B:$AP,41,FALSE),"")</f>
        <v/>
      </c>
      <c r="AK255" s="419" t="str">
        <f>IFERROR(VLOOKUP(AK254,'P1'!$B:$AP,41,FALSE),"")</f>
        <v/>
      </c>
      <c r="AL255" s="419" t="str">
        <f>IFERROR(VLOOKUP(AL254,'P1'!$B:$AP,41,FALSE),"")</f>
        <v/>
      </c>
      <c r="AM255" s="419" t="str">
        <f>IFERROR(VLOOKUP(AM254,'P1'!$B:$AP,41,FALSE),"")</f>
        <v/>
      </c>
      <c r="AN255" s="643"/>
      <c r="AO255" s="621"/>
      <c r="AP255" s="647"/>
      <c r="AQ255" s="648"/>
      <c r="AR255" s="621"/>
      <c r="AS255" s="621"/>
      <c r="AT255" s="623"/>
      <c r="AU255" s="417" t="str">
        <f t="shared" ref="AU255" si="300">IFERROR(IF($D254="□",($AO254/$AK$6),($AO254/$AK$8)),"")</f>
        <v/>
      </c>
      <c r="AV255" s="417" t="str">
        <f t="shared" ref="AV255" si="301">IFERROR(IF($D254="□",($AN254/$AO$6),($AN254/$AO$8)),"")</f>
        <v/>
      </c>
      <c r="AX255" s="417" t="s">
        <v>623</v>
      </c>
      <c r="AY255" s="417" t="s">
        <v>623</v>
      </c>
    </row>
    <row r="256" spans="1:51" s="393" customFormat="1" ht="12" customHeight="1">
      <c r="A256" s="626"/>
      <c r="B256" s="629"/>
      <c r="C256" s="632"/>
      <c r="D256" s="635"/>
      <c r="E256" s="414"/>
      <c r="F256" s="640"/>
      <c r="G256" s="641"/>
      <c r="H256" s="418" t="s">
        <v>470</v>
      </c>
      <c r="I256" s="419" t="str">
        <f>IFERROR(VLOOKUP(I254,'P1'!$B:$AP,31,FALSE),"")</f>
        <v/>
      </c>
      <c r="J256" s="419" t="str">
        <f>IFERROR(VLOOKUP(J254,'P1'!$B:$AP,31,FALSE),"")</f>
        <v/>
      </c>
      <c r="K256" s="419" t="str">
        <f>IFERROR(VLOOKUP(K254,'P1'!$B:$AP,31,FALSE),"")</f>
        <v/>
      </c>
      <c r="L256" s="419" t="str">
        <f>IFERROR(VLOOKUP(L254,'P1'!$B:$AP,31,FALSE),"")</f>
        <v/>
      </c>
      <c r="M256" s="419" t="str">
        <f>IFERROR(VLOOKUP(M254,'P1'!$B:$AP,31,FALSE),"")</f>
        <v/>
      </c>
      <c r="N256" s="419" t="str">
        <f>IFERROR(VLOOKUP(N254,'P1'!$B:$AP,31,FALSE),"")</f>
        <v/>
      </c>
      <c r="O256" s="419" t="str">
        <f>IFERROR(VLOOKUP(O254,'P1'!$B:$AP,31,FALSE),"")</f>
        <v/>
      </c>
      <c r="P256" s="419" t="str">
        <f>IFERROR(VLOOKUP(P254,'P1'!$B:$AP,31,FALSE),"")</f>
        <v/>
      </c>
      <c r="Q256" s="419" t="str">
        <f>IFERROR(VLOOKUP(Q254,'P1'!$B:$AP,31,FALSE),"")</f>
        <v/>
      </c>
      <c r="R256" s="419" t="str">
        <f>IFERROR(VLOOKUP(R254,'P1'!$B:$AP,31,FALSE),"")</f>
        <v/>
      </c>
      <c r="S256" s="419" t="str">
        <f>IFERROR(VLOOKUP(S254,'P1'!$B:$AP,31,FALSE),"")</f>
        <v/>
      </c>
      <c r="T256" s="419" t="str">
        <f>IFERROR(VLOOKUP(T254,'P1'!$B:$AP,31,FALSE),"")</f>
        <v/>
      </c>
      <c r="U256" s="419" t="str">
        <f>IFERROR(VLOOKUP(U254,'P1'!$B:$AP,31,FALSE),"")</f>
        <v/>
      </c>
      <c r="V256" s="419" t="str">
        <f>IFERROR(VLOOKUP(V254,'P1'!$B:$AP,31,FALSE),"")</f>
        <v/>
      </c>
      <c r="W256" s="419" t="str">
        <f>IFERROR(VLOOKUP(W254,'P1'!$B:$AP,31,FALSE),"")</f>
        <v/>
      </c>
      <c r="X256" s="419" t="str">
        <f>IFERROR(VLOOKUP(X254,'P1'!$B:$AP,31,FALSE),"")</f>
        <v/>
      </c>
      <c r="Y256" s="419" t="str">
        <f>IFERROR(VLOOKUP(Y254,'P1'!$B:$AP,31,FALSE),"")</f>
        <v/>
      </c>
      <c r="Z256" s="419" t="str">
        <f>IFERROR(VLOOKUP(Z254,'P1'!$B:$AP,31,FALSE),"")</f>
        <v/>
      </c>
      <c r="AA256" s="419" t="str">
        <f>IFERROR(VLOOKUP(AA254,'P1'!$B:$AP,31,FALSE),"")</f>
        <v/>
      </c>
      <c r="AB256" s="419" t="str">
        <f>IFERROR(VLOOKUP(AB254,'P1'!$B:$AP,31,FALSE),"")</f>
        <v/>
      </c>
      <c r="AC256" s="419" t="str">
        <f>IFERROR(VLOOKUP(AC254,'P1'!$B:$AP,31,FALSE),"")</f>
        <v/>
      </c>
      <c r="AD256" s="419" t="str">
        <f>IFERROR(VLOOKUP(AD254,'P1'!$B:$AP,31,FALSE),"")</f>
        <v/>
      </c>
      <c r="AE256" s="419" t="str">
        <f>IFERROR(VLOOKUP(AE254,'P1'!$B:$AP,31,FALSE),"")</f>
        <v/>
      </c>
      <c r="AF256" s="419" t="str">
        <f>IFERROR(VLOOKUP(AF254,'P1'!$B:$AP,31,FALSE),"")</f>
        <v/>
      </c>
      <c r="AG256" s="419" t="str">
        <f>IFERROR(VLOOKUP(AG254,'P1'!$B:$AP,31,FALSE),"")</f>
        <v/>
      </c>
      <c r="AH256" s="419" t="str">
        <f>IFERROR(VLOOKUP(AH254,'P1'!$B:$AP,31,FALSE),"")</f>
        <v/>
      </c>
      <c r="AI256" s="419" t="str">
        <f>IFERROR(VLOOKUP(AI254,'P1'!$B:$AP,31,FALSE),"")</f>
        <v/>
      </c>
      <c r="AJ256" s="419" t="str">
        <f>IFERROR(VLOOKUP(AJ254,'P1'!$B:$AP,31,FALSE),"")</f>
        <v/>
      </c>
      <c r="AK256" s="419" t="str">
        <f>IFERROR(VLOOKUP(AK254,'P1'!$B:$AP,31,FALSE),"")</f>
        <v/>
      </c>
      <c r="AL256" s="419" t="str">
        <f>IFERROR(VLOOKUP(AL254,'P1'!$B:$AP,31,FALSE),"")</f>
        <v/>
      </c>
      <c r="AM256" s="419" t="str">
        <f>IFERROR(VLOOKUP(AM254,'P1'!$B:$AP,31,FALSE),"")</f>
        <v/>
      </c>
      <c r="AN256" s="644"/>
      <c r="AO256" s="622"/>
      <c r="AP256" s="649"/>
      <c r="AQ256" s="650"/>
      <c r="AR256" s="622"/>
      <c r="AS256" s="622"/>
      <c r="AT256" s="623"/>
      <c r="AU256" s="420"/>
      <c r="AV256" s="420"/>
      <c r="AX256" s="420"/>
      <c r="AY256" s="420"/>
    </row>
    <row r="257" spans="1:51" s="393" customFormat="1" ht="12" customHeight="1">
      <c r="A257" s="624">
        <v>79</v>
      </c>
      <c r="B257" s="627"/>
      <c r="C257" s="630"/>
      <c r="D257" s="633" t="s">
        <v>463</v>
      </c>
      <c r="E257" s="410"/>
      <c r="F257" s="636"/>
      <c r="G257" s="637"/>
      <c r="H257" s="411" t="s">
        <v>464</v>
      </c>
      <c r="I257" s="412"/>
      <c r="J257" s="412"/>
      <c r="K257" s="412"/>
      <c r="L257" s="412"/>
      <c r="M257" s="412"/>
      <c r="N257" s="412"/>
      <c r="O257" s="412"/>
      <c r="P257" s="412"/>
      <c r="Q257" s="412"/>
      <c r="R257" s="412"/>
      <c r="S257" s="412"/>
      <c r="T257" s="412"/>
      <c r="U257" s="412"/>
      <c r="V257" s="412"/>
      <c r="W257" s="412"/>
      <c r="X257" s="412"/>
      <c r="Y257" s="412"/>
      <c r="Z257" s="412"/>
      <c r="AA257" s="412"/>
      <c r="AB257" s="412"/>
      <c r="AC257" s="412"/>
      <c r="AD257" s="412"/>
      <c r="AE257" s="412"/>
      <c r="AF257" s="412"/>
      <c r="AG257" s="412"/>
      <c r="AH257" s="412"/>
      <c r="AI257" s="412"/>
      <c r="AJ257" s="412"/>
      <c r="AK257" s="412"/>
      <c r="AL257" s="412"/>
      <c r="AM257" s="412"/>
      <c r="AN257" s="642">
        <f t="shared" ref="AN257" si="302">IF(LEFT($AN$1,6)="共同生活援助",SUM(I258:AM258),SUM(I258:AM259))</f>
        <v>0</v>
      </c>
      <c r="AO257" s="620">
        <f>IF($AN$3="４週",AN257/4,AN257/(DAY(EOMONTH($I$21,0))/7))</f>
        <v>0</v>
      </c>
      <c r="AP257" s="645"/>
      <c r="AQ257" s="646"/>
      <c r="AR257" s="620" t="str">
        <f t="shared" ref="AR257" si="303">IF($AN$3="４週",AU258,AV258)</f>
        <v/>
      </c>
      <c r="AS257" s="620"/>
      <c r="AT257" s="623"/>
      <c r="AU257" s="413" t="s">
        <v>465</v>
      </c>
      <c r="AV257" s="413" t="s">
        <v>466</v>
      </c>
      <c r="AX257" s="413" t="s">
        <v>467</v>
      </c>
      <c r="AY257" s="413" t="s">
        <v>468</v>
      </c>
    </row>
    <row r="258" spans="1:51" s="393" customFormat="1" ht="12" customHeight="1">
      <c r="A258" s="625"/>
      <c r="B258" s="628"/>
      <c r="C258" s="631"/>
      <c r="D258" s="634"/>
      <c r="E258" s="414"/>
      <c r="F258" s="638"/>
      <c r="G258" s="639"/>
      <c r="H258" s="415" t="s">
        <v>469</v>
      </c>
      <c r="I258" s="419" t="str">
        <f>IFERROR(VLOOKUP(I257,'P1'!$B:$AP,41,FALSE),"")</f>
        <v/>
      </c>
      <c r="J258" s="419" t="str">
        <f>IFERROR(VLOOKUP(J257,'P1'!$B:$AP,41,FALSE),"")</f>
        <v/>
      </c>
      <c r="K258" s="419" t="str">
        <f>IFERROR(VLOOKUP(K257,'P1'!$B:$AP,41,FALSE),"")</f>
        <v/>
      </c>
      <c r="L258" s="419" t="str">
        <f>IFERROR(VLOOKUP(L257,'P1'!$B:$AP,41,FALSE),"")</f>
        <v/>
      </c>
      <c r="M258" s="419" t="str">
        <f>IFERROR(VLOOKUP(M257,'P1'!$B:$AP,41,FALSE),"")</f>
        <v/>
      </c>
      <c r="N258" s="419" t="str">
        <f>IFERROR(VLOOKUP(N257,'P1'!$B:$AP,41,FALSE),"")</f>
        <v/>
      </c>
      <c r="O258" s="419" t="str">
        <f>IFERROR(VLOOKUP(O257,'P1'!$B:$AP,41,FALSE),"")</f>
        <v/>
      </c>
      <c r="P258" s="419" t="str">
        <f>IFERROR(VLOOKUP(P257,'P1'!$B:$AP,41,FALSE),"")</f>
        <v/>
      </c>
      <c r="Q258" s="419" t="str">
        <f>IFERROR(VLOOKUP(Q257,'P1'!$B:$AP,41,FALSE),"")</f>
        <v/>
      </c>
      <c r="R258" s="419" t="str">
        <f>IFERROR(VLOOKUP(R257,'P1'!$B:$AP,41,FALSE),"")</f>
        <v/>
      </c>
      <c r="S258" s="419" t="str">
        <f>IFERROR(VLOOKUP(S257,'P1'!$B:$AP,41,FALSE),"")</f>
        <v/>
      </c>
      <c r="T258" s="419" t="str">
        <f>IFERROR(VLOOKUP(T257,'P1'!$B:$AP,41,FALSE),"")</f>
        <v/>
      </c>
      <c r="U258" s="419" t="str">
        <f>IFERROR(VLOOKUP(U257,'P1'!$B:$AP,41,FALSE),"")</f>
        <v/>
      </c>
      <c r="V258" s="419" t="str">
        <f>IFERROR(VLOOKUP(V257,'P1'!$B:$AP,41,FALSE),"")</f>
        <v/>
      </c>
      <c r="W258" s="419" t="str">
        <f>IFERROR(VLOOKUP(W257,'P1'!$B:$AP,41,FALSE),"")</f>
        <v/>
      </c>
      <c r="X258" s="419" t="str">
        <f>IFERROR(VLOOKUP(X257,'P1'!$B:$AP,41,FALSE),"")</f>
        <v/>
      </c>
      <c r="Y258" s="419" t="str">
        <f>IFERROR(VLOOKUP(Y257,'P1'!$B:$AP,41,FALSE),"")</f>
        <v/>
      </c>
      <c r="Z258" s="419" t="str">
        <f>IFERROR(VLOOKUP(Z257,'P1'!$B:$AP,41,FALSE),"")</f>
        <v/>
      </c>
      <c r="AA258" s="419" t="str">
        <f>IFERROR(VLOOKUP(AA257,'P1'!$B:$AP,41,FALSE),"")</f>
        <v/>
      </c>
      <c r="AB258" s="419" t="str">
        <f>IFERROR(VLOOKUP(AB257,'P1'!$B:$AP,41,FALSE),"")</f>
        <v/>
      </c>
      <c r="AC258" s="419" t="str">
        <f>IFERROR(VLOOKUP(AC257,'P1'!$B:$AP,41,FALSE),"")</f>
        <v/>
      </c>
      <c r="AD258" s="419" t="str">
        <f>IFERROR(VLOOKUP(AD257,'P1'!$B:$AP,41,FALSE),"")</f>
        <v/>
      </c>
      <c r="AE258" s="419" t="str">
        <f>IFERROR(VLOOKUP(AE257,'P1'!$B:$AP,41,FALSE),"")</f>
        <v/>
      </c>
      <c r="AF258" s="419" t="str">
        <f>IFERROR(VLOOKUP(AF257,'P1'!$B:$AP,41,FALSE),"")</f>
        <v/>
      </c>
      <c r="AG258" s="419" t="str">
        <f>IFERROR(VLOOKUP(AG257,'P1'!$B:$AP,41,FALSE),"")</f>
        <v/>
      </c>
      <c r="AH258" s="419" t="str">
        <f>IFERROR(VLOOKUP(AH257,'P1'!$B:$AP,41,FALSE),"")</f>
        <v/>
      </c>
      <c r="AI258" s="419" t="str">
        <f>IFERROR(VLOOKUP(AI257,'P1'!$B:$AP,41,FALSE),"")</f>
        <v/>
      </c>
      <c r="AJ258" s="419" t="str">
        <f>IFERROR(VLOOKUP(AJ257,'P1'!$B:$AP,41,FALSE),"")</f>
        <v/>
      </c>
      <c r="AK258" s="419" t="str">
        <f>IFERROR(VLOOKUP(AK257,'P1'!$B:$AP,41,FALSE),"")</f>
        <v/>
      </c>
      <c r="AL258" s="419" t="str">
        <f>IFERROR(VLOOKUP(AL257,'P1'!$B:$AP,41,FALSE),"")</f>
        <v/>
      </c>
      <c r="AM258" s="419" t="str">
        <f>IFERROR(VLOOKUP(AM257,'P1'!$B:$AP,41,FALSE),"")</f>
        <v/>
      </c>
      <c r="AN258" s="643"/>
      <c r="AO258" s="621"/>
      <c r="AP258" s="647"/>
      <c r="AQ258" s="648"/>
      <c r="AR258" s="621"/>
      <c r="AS258" s="621"/>
      <c r="AT258" s="623"/>
      <c r="AU258" s="417" t="str">
        <f t="shared" ref="AU258" si="304">IFERROR(IF($D257="□",($AO257/$AK$6),($AO257/$AK$8)),"")</f>
        <v/>
      </c>
      <c r="AV258" s="417" t="str">
        <f t="shared" ref="AV258" si="305">IFERROR(IF($D257="□",($AN257/$AO$6),($AN257/$AO$8)),"")</f>
        <v/>
      </c>
      <c r="AX258" s="417" t="s">
        <v>623</v>
      </c>
      <c r="AY258" s="417" t="s">
        <v>623</v>
      </c>
    </row>
    <row r="259" spans="1:51" s="393" customFormat="1" ht="12" customHeight="1">
      <c r="A259" s="626"/>
      <c r="B259" s="629"/>
      <c r="C259" s="632"/>
      <c r="D259" s="635"/>
      <c r="E259" s="414"/>
      <c r="F259" s="640"/>
      <c r="G259" s="641"/>
      <c r="H259" s="418" t="s">
        <v>470</v>
      </c>
      <c r="I259" s="419" t="str">
        <f>IFERROR(VLOOKUP(I257,'P1'!$B:$AP,31,FALSE),"")</f>
        <v/>
      </c>
      <c r="J259" s="419" t="str">
        <f>IFERROR(VLOOKUP(J257,'P1'!$B:$AP,31,FALSE),"")</f>
        <v/>
      </c>
      <c r="K259" s="419" t="str">
        <f>IFERROR(VLOOKUP(K257,'P1'!$B:$AP,31,FALSE),"")</f>
        <v/>
      </c>
      <c r="L259" s="419" t="str">
        <f>IFERROR(VLOOKUP(L257,'P1'!$B:$AP,31,FALSE),"")</f>
        <v/>
      </c>
      <c r="M259" s="419" t="str">
        <f>IFERROR(VLOOKUP(M257,'P1'!$B:$AP,31,FALSE),"")</f>
        <v/>
      </c>
      <c r="N259" s="419" t="str">
        <f>IFERROR(VLOOKUP(N257,'P1'!$B:$AP,31,FALSE),"")</f>
        <v/>
      </c>
      <c r="O259" s="419" t="str">
        <f>IFERROR(VLOOKUP(O257,'P1'!$B:$AP,31,FALSE),"")</f>
        <v/>
      </c>
      <c r="P259" s="419" t="str">
        <f>IFERROR(VLOOKUP(P257,'P1'!$B:$AP,31,FALSE),"")</f>
        <v/>
      </c>
      <c r="Q259" s="419" t="str">
        <f>IFERROR(VLOOKUP(Q257,'P1'!$B:$AP,31,FALSE),"")</f>
        <v/>
      </c>
      <c r="R259" s="419" t="str">
        <f>IFERROR(VLOOKUP(R257,'P1'!$B:$AP,31,FALSE),"")</f>
        <v/>
      </c>
      <c r="S259" s="419" t="str">
        <f>IFERROR(VLOOKUP(S257,'P1'!$B:$AP,31,FALSE),"")</f>
        <v/>
      </c>
      <c r="T259" s="419" t="str">
        <f>IFERROR(VLOOKUP(T257,'P1'!$B:$AP,31,FALSE),"")</f>
        <v/>
      </c>
      <c r="U259" s="419" t="str">
        <f>IFERROR(VLOOKUP(U257,'P1'!$B:$AP,31,FALSE),"")</f>
        <v/>
      </c>
      <c r="V259" s="419" t="str">
        <f>IFERROR(VLOOKUP(V257,'P1'!$B:$AP,31,FALSE),"")</f>
        <v/>
      </c>
      <c r="W259" s="419" t="str">
        <f>IFERROR(VLOOKUP(W257,'P1'!$B:$AP,31,FALSE),"")</f>
        <v/>
      </c>
      <c r="X259" s="419" t="str">
        <f>IFERROR(VLOOKUP(X257,'P1'!$B:$AP,31,FALSE),"")</f>
        <v/>
      </c>
      <c r="Y259" s="419" t="str">
        <f>IFERROR(VLOOKUP(Y257,'P1'!$B:$AP,31,FALSE),"")</f>
        <v/>
      </c>
      <c r="Z259" s="419" t="str">
        <f>IFERROR(VLOOKUP(Z257,'P1'!$B:$AP,31,FALSE),"")</f>
        <v/>
      </c>
      <c r="AA259" s="419" t="str">
        <f>IFERROR(VLOOKUP(AA257,'P1'!$B:$AP,31,FALSE),"")</f>
        <v/>
      </c>
      <c r="AB259" s="419" t="str">
        <f>IFERROR(VLOOKUP(AB257,'P1'!$B:$AP,31,FALSE),"")</f>
        <v/>
      </c>
      <c r="AC259" s="419" t="str">
        <f>IFERROR(VLOOKUP(AC257,'P1'!$B:$AP,31,FALSE),"")</f>
        <v/>
      </c>
      <c r="AD259" s="419" t="str">
        <f>IFERROR(VLOOKUP(AD257,'P1'!$B:$AP,31,FALSE),"")</f>
        <v/>
      </c>
      <c r="AE259" s="419" t="str">
        <f>IFERROR(VLOOKUP(AE257,'P1'!$B:$AP,31,FALSE),"")</f>
        <v/>
      </c>
      <c r="AF259" s="419" t="str">
        <f>IFERROR(VLOOKUP(AF257,'P1'!$B:$AP,31,FALSE),"")</f>
        <v/>
      </c>
      <c r="AG259" s="419" t="str">
        <f>IFERROR(VLOOKUP(AG257,'P1'!$B:$AP,31,FALSE),"")</f>
        <v/>
      </c>
      <c r="AH259" s="419" t="str">
        <f>IFERROR(VLOOKUP(AH257,'P1'!$B:$AP,31,FALSE),"")</f>
        <v/>
      </c>
      <c r="AI259" s="419" t="str">
        <f>IFERROR(VLOOKUP(AI257,'P1'!$B:$AP,31,FALSE),"")</f>
        <v/>
      </c>
      <c r="AJ259" s="419" t="str">
        <f>IFERROR(VLOOKUP(AJ257,'P1'!$B:$AP,31,FALSE),"")</f>
        <v/>
      </c>
      <c r="AK259" s="419" t="str">
        <f>IFERROR(VLOOKUP(AK257,'P1'!$B:$AP,31,FALSE),"")</f>
        <v/>
      </c>
      <c r="AL259" s="419" t="str">
        <f>IFERROR(VLOOKUP(AL257,'P1'!$B:$AP,31,FALSE),"")</f>
        <v/>
      </c>
      <c r="AM259" s="419" t="str">
        <f>IFERROR(VLOOKUP(AM257,'P1'!$B:$AP,31,FALSE),"")</f>
        <v/>
      </c>
      <c r="AN259" s="644"/>
      <c r="AO259" s="622"/>
      <c r="AP259" s="649"/>
      <c r="AQ259" s="650"/>
      <c r="AR259" s="622"/>
      <c r="AS259" s="622"/>
      <c r="AT259" s="623"/>
      <c r="AU259" s="420"/>
      <c r="AV259" s="420"/>
      <c r="AX259" s="420"/>
      <c r="AY259" s="420"/>
    </row>
    <row r="260" spans="1:51" s="393" customFormat="1" ht="12" customHeight="1">
      <c r="A260" s="624">
        <v>80</v>
      </c>
      <c r="B260" s="627"/>
      <c r="C260" s="630"/>
      <c r="D260" s="633" t="s">
        <v>463</v>
      </c>
      <c r="E260" s="410"/>
      <c r="F260" s="636"/>
      <c r="G260" s="637"/>
      <c r="H260" s="411" t="s">
        <v>464</v>
      </c>
      <c r="I260" s="412"/>
      <c r="J260" s="412"/>
      <c r="K260" s="412"/>
      <c r="L260" s="412"/>
      <c r="M260" s="412"/>
      <c r="N260" s="412"/>
      <c r="O260" s="412"/>
      <c r="P260" s="412"/>
      <c r="Q260" s="412"/>
      <c r="R260" s="412"/>
      <c r="S260" s="412"/>
      <c r="T260" s="412"/>
      <c r="U260" s="412"/>
      <c r="V260" s="412"/>
      <c r="W260" s="412"/>
      <c r="X260" s="412"/>
      <c r="Y260" s="412"/>
      <c r="Z260" s="412"/>
      <c r="AA260" s="412"/>
      <c r="AB260" s="412"/>
      <c r="AC260" s="412"/>
      <c r="AD260" s="412"/>
      <c r="AE260" s="412"/>
      <c r="AF260" s="412"/>
      <c r="AG260" s="412"/>
      <c r="AH260" s="412"/>
      <c r="AI260" s="412"/>
      <c r="AJ260" s="412"/>
      <c r="AK260" s="412"/>
      <c r="AL260" s="412"/>
      <c r="AM260" s="412"/>
      <c r="AN260" s="642">
        <f t="shared" ref="AN260" si="306">IF(LEFT($AN$1,6)="共同生活援助",SUM(I261:AM261),SUM(I261:AM262))</f>
        <v>0</v>
      </c>
      <c r="AO260" s="620">
        <f>IF($AN$3="４週",AN260/4,AN260/(DAY(EOMONTH($I$21,0))/7))</f>
        <v>0</v>
      </c>
      <c r="AP260" s="645"/>
      <c r="AQ260" s="646"/>
      <c r="AR260" s="620" t="str">
        <f t="shared" ref="AR260" si="307">IF($AN$3="４週",AU261,AV261)</f>
        <v/>
      </c>
      <c r="AS260" s="620"/>
      <c r="AT260" s="623"/>
      <c r="AU260" s="413" t="s">
        <v>465</v>
      </c>
      <c r="AV260" s="413" t="s">
        <v>466</v>
      </c>
      <c r="AX260" s="413" t="s">
        <v>467</v>
      </c>
      <c r="AY260" s="413" t="s">
        <v>468</v>
      </c>
    </row>
    <row r="261" spans="1:51" s="393" customFormat="1" ht="12" customHeight="1">
      <c r="A261" s="625"/>
      <c r="B261" s="628"/>
      <c r="C261" s="631"/>
      <c r="D261" s="634"/>
      <c r="E261" s="414"/>
      <c r="F261" s="638"/>
      <c r="G261" s="639"/>
      <c r="H261" s="415" t="s">
        <v>469</v>
      </c>
      <c r="I261" s="419" t="str">
        <f>IFERROR(VLOOKUP(I260,'P1'!$B:$AP,41,FALSE),"")</f>
        <v/>
      </c>
      <c r="J261" s="419" t="str">
        <f>IFERROR(VLOOKUP(J260,'P1'!$B:$AP,41,FALSE),"")</f>
        <v/>
      </c>
      <c r="K261" s="419" t="str">
        <f>IFERROR(VLOOKUP(K260,'P1'!$B:$AP,41,FALSE),"")</f>
        <v/>
      </c>
      <c r="L261" s="419" t="str">
        <f>IFERROR(VLOOKUP(L260,'P1'!$B:$AP,41,FALSE),"")</f>
        <v/>
      </c>
      <c r="M261" s="419" t="str">
        <f>IFERROR(VLOOKUP(M260,'P1'!$B:$AP,41,FALSE),"")</f>
        <v/>
      </c>
      <c r="N261" s="419" t="str">
        <f>IFERROR(VLOOKUP(N260,'P1'!$B:$AP,41,FALSE),"")</f>
        <v/>
      </c>
      <c r="O261" s="419" t="str">
        <f>IFERROR(VLOOKUP(O260,'P1'!$B:$AP,41,FALSE),"")</f>
        <v/>
      </c>
      <c r="P261" s="419" t="str">
        <f>IFERROR(VLOOKUP(P260,'P1'!$B:$AP,41,FALSE),"")</f>
        <v/>
      </c>
      <c r="Q261" s="419" t="str">
        <f>IFERROR(VLOOKUP(Q260,'P1'!$B:$AP,41,FALSE),"")</f>
        <v/>
      </c>
      <c r="R261" s="419" t="str">
        <f>IFERROR(VLOOKUP(R260,'P1'!$B:$AP,41,FALSE),"")</f>
        <v/>
      </c>
      <c r="S261" s="419" t="str">
        <f>IFERROR(VLOOKUP(S260,'P1'!$B:$AP,41,FALSE),"")</f>
        <v/>
      </c>
      <c r="T261" s="419" t="str">
        <f>IFERROR(VLOOKUP(T260,'P1'!$B:$AP,41,FALSE),"")</f>
        <v/>
      </c>
      <c r="U261" s="419" t="str">
        <f>IFERROR(VLOOKUP(U260,'P1'!$B:$AP,41,FALSE),"")</f>
        <v/>
      </c>
      <c r="V261" s="419" t="str">
        <f>IFERROR(VLOOKUP(V260,'P1'!$B:$AP,41,FALSE),"")</f>
        <v/>
      </c>
      <c r="W261" s="419" t="str">
        <f>IFERROR(VLOOKUP(W260,'P1'!$B:$AP,41,FALSE),"")</f>
        <v/>
      </c>
      <c r="X261" s="419" t="str">
        <f>IFERROR(VLOOKUP(X260,'P1'!$B:$AP,41,FALSE),"")</f>
        <v/>
      </c>
      <c r="Y261" s="419" t="str">
        <f>IFERROR(VLOOKUP(Y260,'P1'!$B:$AP,41,FALSE),"")</f>
        <v/>
      </c>
      <c r="Z261" s="419" t="str">
        <f>IFERROR(VLOOKUP(Z260,'P1'!$B:$AP,41,FALSE),"")</f>
        <v/>
      </c>
      <c r="AA261" s="419" t="str">
        <f>IFERROR(VLOOKUP(AA260,'P1'!$B:$AP,41,FALSE),"")</f>
        <v/>
      </c>
      <c r="AB261" s="419" t="str">
        <f>IFERROR(VLOOKUP(AB260,'P1'!$B:$AP,41,FALSE),"")</f>
        <v/>
      </c>
      <c r="AC261" s="419" t="str">
        <f>IFERROR(VLOOKUP(AC260,'P1'!$B:$AP,41,FALSE),"")</f>
        <v/>
      </c>
      <c r="AD261" s="419" t="str">
        <f>IFERROR(VLOOKUP(AD260,'P1'!$B:$AP,41,FALSE),"")</f>
        <v/>
      </c>
      <c r="AE261" s="419" t="str">
        <f>IFERROR(VLOOKUP(AE260,'P1'!$B:$AP,41,FALSE),"")</f>
        <v/>
      </c>
      <c r="AF261" s="419" t="str">
        <f>IFERROR(VLOOKUP(AF260,'P1'!$B:$AP,41,FALSE),"")</f>
        <v/>
      </c>
      <c r="AG261" s="419" t="str">
        <f>IFERROR(VLOOKUP(AG260,'P1'!$B:$AP,41,FALSE),"")</f>
        <v/>
      </c>
      <c r="AH261" s="419" t="str">
        <f>IFERROR(VLOOKUP(AH260,'P1'!$B:$AP,41,FALSE),"")</f>
        <v/>
      </c>
      <c r="AI261" s="419" t="str">
        <f>IFERROR(VLOOKUP(AI260,'P1'!$B:$AP,41,FALSE),"")</f>
        <v/>
      </c>
      <c r="AJ261" s="419" t="str">
        <f>IFERROR(VLOOKUP(AJ260,'P1'!$B:$AP,41,FALSE),"")</f>
        <v/>
      </c>
      <c r="AK261" s="419" t="str">
        <f>IFERROR(VLOOKUP(AK260,'P1'!$B:$AP,41,FALSE),"")</f>
        <v/>
      </c>
      <c r="AL261" s="419" t="str">
        <f>IFERROR(VLOOKUP(AL260,'P1'!$B:$AP,41,FALSE),"")</f>
        <v/>
      </c>
      <c r="AM261" s="419" t="str">
        <f>IFERROR(VLOOKUP(AM260,'P1'!$B:$AP,41,FALSE),"")</f>
        <v/>
      </c>
      <c r="AN261" s="643"/>
      <c r="AO261" s="621"/>
      <c r="AP261" s="647"/>
      <c r="AQ261" s="648"/>
      <c r="AR261" s="621"/>
      <c r="AS261" s="621"/>
      <c r="AT261" s="623"/>
      <c r="AU261" s="417" t="str">
        <f t="shared" ref="AU261" si="308">IFERROR(IF($D260="□",($AO260/$AK$6),($AO260/$AK$8)),"")</f>
        <v/>
      </c>
      <c r="AV261" s="417" t="str">
        <f t="shared" ref="AV261" si="309">IFERROR(IF($D260="□",($AN260/$AO$6),($AN260/$AO$8)),"")</f>
        <v/>
      </c>
      <c r="AX261" s="417" t="s">
        <v>623</v>
      </c>
      <c r="AY261" s="417" t="s">
        <v>623</v>
      </c>
    </row>
    <row r="262" spans="1:51" s="393" customFormat="1" ht="12" customHeight="1">
      <c r="A262" s="626"/>
      <c r="B262" s="629"/>
      <c r="C262" s="632"/>
      <c r="D262" s="635"/>
      <c r="E262" s="414"/>
      <c r="F262" s="640"/>
      <c r="G262" s="641"/>
      <c r="H262" s="418" t="s">
        <v>470</v>
      </c>
      <c r="I262" s="419" t="str">
        <f>IFERROR(VLOOKUP(I260,'P1'!$B:$AP,31,FALSE),"")</f>
        <v/>
      </c>
      <c r="J262" s="419" t="str">
        <f>IFERROR(VLOOKUP(J260,'P1'!$B:$AP,31,FALSE),"")</f>
        <v/>
      </c>
      <c r="K262" s="419" t="str">
        <f>IFERROR(VLOOKUP(K260,'P1'!$B:$AP,31,FALSE),"")</f>
        <v/>
      </c>
      <c r="L262" s="419" t="str">
        <f>IFERROR(VLOOKUP(L260,'P1'!$B:$AP,31,FALSE),"")</f>
        <v/>
      </c>
      <c r="M262" s="419" t="str">
        <f>IFERROR(VLOOKUP(M260,'P1'!$B:$AP,31,FALSE),"")</f>
        <v/>
      </c>
      <c r="N262" s="419" t="str">
        <f>IFERROR(VLOOKUP(N260,'P1'!$B:$AP,31,FALSE),"")</f>
        <v/>
      </c>
      <c r="O262" s="419" t="str">
        <f>IFERROR(VLOOKUP(O260,'P1'!$B:$AP,31,FALSE),"")</f>
        <v/>
      </c>
      <c r="P262" s="419" t="str">
        <f>IFERROR(VLOOKUP(P260,'P1'!$B:$AP,31,FALSE),"")</f>
        <v/>
      </c>
      <c r="Q262" s="419" t="str">
        <f>IFERROR(VLOOKUP(Q260,'P1'!$B:$AP,31,FALSE),"")</f>
        <v/>
      </c>
      <c r="R262" s="419" t="str">
        <f>IFERROR(VLOOKUP(R260,'P1'!$B:$AP,31,FALSE),"")</f>
        <v/>
      </c>
      <c r="S262" s="419" t="str">
        <f>IFERROR(VLOOKUP(S260,'P1'!$B:$AP,31,FALSE),"")</f>
        <v/>
      </c>
      <c r="T262" s="419" t="str">
        <f>IFERROR(VLOOKUP(T260,'P1'!$B:$AP,31,FALSE),"")</f>
        <v/>
      </c>
      <c r="U262" s="419" t="str">
        <f>IFERROR(VLOOKUP(U260,'P1'!$B:$AP,31,FALSE),"")</f>
        <v/>
      </c>
      <c r="V262" s="419" t="str">
        <f>IFERROR(VLOOKUP(V260,'P1'!$B:$AP,31,FALSE),"")</f>
        <v/>
      </c>
      <c r="W262" s="419" t="str">
        <f>IFERROR(VLOOKUP(W260,'P1'!$B:$AP,31,FALSE),"")</f>
        <v/>
      </c>
      <c r="X262" s="419" t="str">
        <f>IFERROR(VLOOKUP(X260,'P1'!$B:$AP,31,FALSE),"")</f>
        <v/>
      </c>
      <c r="Y262" s="419" t="str">
        <f>IFERROR(VLOOKUP(Y260,'P1'!$B:$AP,31,FALSE),"")</f>
        <v/>
      </c>
      <c r="Z262" s="419" t="str">
        <f>IFERROR(VLOOKUP(Z260,'P1'!$B:$AP,31,FALSE),"")</f>
        <v/>
      </c>
      <c r="AA262" s="419" t="str">
        <f>IFERROR(VLOOKUP(AA260,'P1'!$B:$AP,31,FALSE),"")</f>
        <v/>
      </c>
      <c r="AB262" s="419" t="str">
        <f>IFERROR(VLOOKUP(AB260,'P1'!$B:$AP,31,FALSE),"")</f>
        <v/>
      </c>
      <c r="AC262" s="419" t="str">
        <f>IFERROR(VLOOKUP(AC260,'P1'!$B:$AP,31,FALSE),"")</f>
        <v/>
      </c>
      <c r="AD262" s="419" t="str">
        <f>IFERROR(VLOOKUP(AD260,'P1'!$B:$AP,31,FALSE),"")</f>
        <v/>
      </c>
      <c r="AE262" s="419" t="str">
        <f>IFERROR(VLOOKUP(AE260,'P1'!$B:$AP,31,FALSE),"")</f>
        <v/>
      </c>
      <c r="AF262" s="419" t="str">
        <f>IFERROR(VLOOKUP(AF260,'P1'!$B:$AP,31,FALSE),"")</f>
        <v/>
      </c>
      <c r="AG262" s="419" t="str">
        <f>IFERROR(VLOOKUP(AG260,'P1'!$B:$AP,31,FALSE),"")</f>
        <v/>
      </c>
      <c r="AH262" s="419" t="str">
        <f>IFERROR(VLOOKUP(AH260,'P1'!$B:$AP,31,FALSE),"")</f>
        <v/>
      </c>
      <c r="AI262" s="419" t="str">
        <f>IFERROR(VLOOKUP(AI260,'P1'!$B:$AP,31,FALSE),"")</f>
        <v/>
      </c>
      <c r="AJ262" s="419" t="str">
        <f>IFERROR(VLOOKUP(AJ260,'P1'!$B:$AP,31,FALSE),"")</f>
        <v/>
      </c>
      <c r="AK262" s="419" t="str">
        <f>IFERROR(VLOOKUP(AK260,'P1'!$B:$AP,31,FALSE),"")</f>
        <v/>
      </c>
      <c r="AL262" s="419" t="str">
        <f>IFERROR(VLOOKUP(AL260,'P1'!$B:$AP,31,FALSE),"")</f>
        <v/>
      </c>
      <c r="AM262" s="419" t="str">
        <f>IFERROR(VLOOKUP(AM260,'P1'!$B:$AP,31,FALSE),"")</f>
        <v/>
      </c>
      <c r="AN262" s="644"/>
      <c r="AO262" s="622"/>
      <c r="AP262" s="649"/>
      <c r="AQ262" s="650"/>
      <c r="AR262" s="622"/>
      <c r="AS262" s="622"/>
      <c r="AT262" s="623"/>
      <c r="AU262" s="420"/>
      <c r="AV262" s="420"/>
      <c r="AX262" s="420"/>
      <c r="AY262" s="420"/>
    </row>
    <row r="263" spans="1:51" s="393" customFormat="1" ht="12" customHeight="1">
      <c r="A263" s="624">
        <v>81</v>
      </c>
      <c r="B263" s="627"/>
      <c r="C263" s="630"/>
      <c r="D263" s="633" t="s">
        <v>463</v>
      </c>
      <c r="E263" s="410"/>
      <c r="F263" s="636"/>
      <c r="G263" s="637"/>
      <c r="H263" s="411" t="s">
        <v>464</v>
      </c>
      <c r="I263" s="412"/>
      <c r="J263" s="412"/>
      <c r="K263" s="412"/>
      <c r="L263" s="412"/>
      <c r="M263" s="412"/>
      <c r="N263" s="412"/>
      <c r="O263" s="412"/>
      <c r="P263" s="412"/>
      <c r="Q263" s="412"/>
      <c r="R263" s="412"/>
      <c r="S263" s="412"/>
      <c r="T263" s="412"/>
      <c r="U263" s="412"/>
      <c r="V263" s="412"/>
      <c r="W263" s="412"/>
      <c r="X263" s="412"/>
      <c r="Y263" s="412"/>
      <c r="Z263" s="412"/>
      <c r="AA263" s="412"/>
      <c r="AB263" s="412"/>
      <c r="AC263" s="412"/>
      <c r="AD263" s="412"/>
      <c r="AE263" s="412"/>
      <c r="AF263" s="412"/>
      <c r="AG263" s="412"/>
      <c r="AH263" s="412"/>
      <c r="AI263" s="412"/>
      <c r="AJ263" s="412"/>
      <c r="AK263" s="412"/>
      <c r="AL263" s="412"/>
      <c r="AM263" s="412"/>
      <c r="AN263" s="642">
        <f t="shared" ref="AN263" si="310">IF(LEFT($AN$1,6)="共同生活援助",SUM(I264:AM264),SUM(I264:AM265))</f>
        <v>0</v>
      </c>
      <c r="AO263" s="620">
        <f>IF($AN$3="４週",AN263/4,AN263/(DAY(EOMONTH($I$21,0))/7))</f>
        <v>0</v>
      </c>
      <c r="AP263" s="645"/>
      <c r="AQ263" s="646"/>
      <c r="AR263" s="620" t="str">
        <f t="shared" ref="AR263" si="311">IF($AN$3="４週",AU264,AV264)</f>
        <v/>
      </c>
      <c r="AS263" s="620"/>
      <c r="AT263" s="623"/>
      <c r="AU263" s="413" t="s">
        <v>465</v>
      </c>
      <c r="AV263" s="413" t="s">
        <v>466</v>
      </c>
      <c r="AX263" s="413" t="s">
        <v>467</v>
      </c>
      <c r="AY263" s="413" t="s">
        <v>468</v>
      </c>
    </row>
    <row r="264" spans="1:51" s="393" customFormat="1" ht="12" customHeight="1">
      <c r="A264" s="625"/>
      <c r="B264" s="628"/>
      <c r="C264" s="631"/>
      <c r="D264" s="634"/>
      <c r="E264" s="414"/>
      <c r="F264" s="638"/>
      <c r="G264" s="639"/>
      <c r="H264" s="415" t="s">
        <v>469</v>
      </c>
      <c r="I264" s="419" t="str">
        <f>IFERROR(VLOOKUP(I263,'P1'!$B:$AP,41,FALSE),"")</f>
        <v/>
      </c>
      <c r="J264" s="419" t="str">
        <f>IFERROR(VLOOKUP(J263,'P1'!$B:$AP,41,FALSE),"")</f>
        <v/>
      </c>
      <c r="K264" s="419" t="str">
        <f>IFERROR(VLOOKUP(K263,'P1'!$B:$AP,41,FALSE),"")</f>
        <v/>
      </c>
      <c r="L264" s="419" t="str">
        <f>IFERROR(VLOOKUP(L263,'P1'!$B:$AP,41,FALSE),"")</f>
        <v/>
      </c>
      <c r="M264" s="419" t="str">
        <f>IFERROR(VLOOKUP(M263,'P1'!$B:$AP,41,FALSE),"")</f>
        <v/>
      </c>
      <c r="N264" s="419" t="str">
        <f>IFERROR(VLOOKUP(N263,'P1'!$B:$AP,41,FALSE),"")</f>
        <v/>
      </c>
      <c r="O264" s="419" t="str">
        <f>IFERROR(VLOOKUP(O263,'P1'!$B:$AP,41,FALSE),"")</f>
        <v/>
      </c>
      <c r="P264" s="419" t="str">
        <f>IFERROR(VLOOKUP(P263,'P1'!$B:$AP,41,FALSE),"")</f>
        <v/>
      </c>
      <c r="Q264" s="419" t="str">
        <f>IFERROR(VLOOKUP(Q263,'P1'!$B:$AP,41,FALSE),"")</f>
        <v/>
      </c>
      <c r="R264" s="419" t="str">
        <f>IFERROR(VLOOKUP(R263,'P1'!$B:$AP,41,FALSE),"")</f>
        <v/>
      </c>
      <c r="S264" s="419" t="str">
        <f>IFERROR(VLOOKUP(S263,'P1'!$B:$AP,41,FALSE),"")</f>
        <v/>
      </c>
      <c r="T264" s="419" t="str">
        <f>IFERROR(VLOOKUP(T263,'P1'!$B:$AP,41,FALSE),"")</f>
        <v/>
      </c>
      <c r="U264" s="419" t="str">
        <f>IFERROR(VLOOKUP(U263,'P1'!$B:$AP,41,FALSE),"")</f>
        <v/>
      </c>
      <c r="V264" s="419" t="str">
        <f>IFERROR(VLOOKUP(V263,'P1'!$B:$AP,41,FALSE),"")</f>
        <v/>
      </c>
      <c r="W264" s="419" t="str">
        <f>IFERROR(VLOOKUP(W263,'P1'!$B:$AP,41,FALSE),"")</f>
        <v/>
      </c>
      <c r="X264" s="419" t="str">
        <f>IFERROR(VLOOKUP(X263,'P1'!$B:$AP,41,FALSE),"")</f>
        <v/>
      </c>
      <c r="Y264" s="419" t="str">
        <f>IFERROR(VLOOKUP(Y263,'P1'!$B:$AP,41,FALSE),"")</f>
        <v/>
      </c>
      <c r="Z264" s="419" t="str">
        <f>IFERROR(VLOOKUP(Z263,'P1'!$B:$AP,41,FALSE),"")</f>
        <v/>
      </c>
      <c r="AA264" s="419" t="str">
        <f>IFERROR(VLOOKUP(AA263,'P1'!$B:$AP,41,FALSE),"")</f>
        <v/>
      </c>
      <c r="AB264" s="419" t="str">
        <f>IFERROR(VLOOKUP(AB263,'P1'!$B:$AP,41,FALSE),"")</f>
        <v/>
      </c>
      <c r="AC264" s="419" t="str">
        <f>IFERROR(VLOOKUP(AC263,'P1'!$B:$AP,41,FALSE),"")</f>
        <v/>
      </c>
      <c r="AD264" s="419" t="str">
        <f>IFERROR(VLOOKUP(AD263,'P1'!$B:$AP,41,FALSE),"")</f>
        <v/>
      </c>
      <c r="AE264" s="419" t="str">
        <f>IFERROR(VLOOKUP(AE263,'P1'!$B:$AP,41,FALSE),"")</f>
        <v/>
      </c>
      <c r="AF264" s="419" t="str">
        <f>IFERROR(VLOOKUP(AF263,'P1'!$B:$AP,41,FALSE),"")</f>
        <v/>
      </c>
      <c r="AG264" s="419" t="str">
        <f>IFERROR(VLOOKUP(AG263,'P1'!$B:$AP,41,FALSE),"")</f>
        <v/>
      </c>
      <c r="AH264" s="419" t="str">
        <f>IFERROR(VLOOKUP(AH263,'P1'!$B:$AP,41,FALSE),"")</f>
        <v/>
      </c>
      <c r="AI264" s="419" t="str">
        <f>IFERROR(VLOOKUP(AI263,'P1'!$B:$AP,41,FALSE),"")</f>
        <v/>
      </c>
      <c r="AJ264" s="419" t="str">
        <f>IFERROR(VLOOKUP(AJ263,'P1'!$B:$AP,41,FALSE),"")</f>
        <v/>
      </c>
      <c r="AK264" s="419" t="str">
        <f>IFERROR(VLOOKUP(AK263,'P1'!$B:$AP,41,FALSE),"")</f>
        <v/>
      </c>
      <c r="AL264" s="419" t="str">
        <f>IFERROR(VLOOKUP(AL263,'P1'!$B:$AP,41,FALSE),"")</f>
        <v/>
      </c>
      <c r="AM264" s="419" t="str">
        <f>IFERROR(VLOOKUP(AM263,'P1'!$B:$AP,41,FALSE),"")</f>
        <v/>
      </c>
      <c r="AN264" s="643"/>
      <c r="AO264" s="621"/>
      <c r="AP264" s="647"/>
      <c r="AQ264" s="648"/>
      <c r="AR264" s="621"/>
      <c r="AS264" s="621"/>
      <c r="AT264" s="623"/>
      <c r="AU264" s="417" t="str">
        <f t="shared" ref="AU264" si="312">IFERROR(IF($D263="□",($AO263/$AK$6),($AO263/$AK$8)),"")</f>
        <v/>
      </c>
      <c r="AV264" s="417" t="str">
        <f t="shared" ref="AV264" si="313">IFERROR(IF($D263="□",($AN263/$AO$6),($AN263/$AO$8)),"")</f>
        <v/>
      </c>
      <c r="AX264" s="417" t="s">
        <v>623</v>
      </c>
      <c r="AY264" s="417" t="s">
        <v>623</v>
      </c>
    </row>
    <row r="265" spans="1:51" s="393" customFormat="1" ht="12" customHeight="1">
      <c r="A265" s="626"/>
      <c r="B265" s="629"/>
      <c r="C265" s="632"/>
      <c r="D265" s="635"/>
      <c r="E265" s="414"/>
      <c r="F265" s="640"/>
      <c r="G265" s="641"/>
      <c r="H265" s="418" t="s">
        <v>470</v>
      </c>
      <c r="I265" s="419" t="str">
        <f>IFERROR(VLOOKUP(I263,'P1'!$B:$AP,31,FALSE),"")</f>
        <v/>
      </c>
      <c r="J265" s="419" t="str">
        <f>IFERROR(VLOOKUP(J263,'P1'!$B:$AP,31,FALSE),"")</f>
        <v/>
      </c>
      <c r="K265" s="419" t="str">
        <f>IFERROR(VLOOKUP(K263,'P1'!$B:$AP,31,FALSE),"")</f>
        <v/>
      </c>
      <c r="L265" s="419" t="str">
        <f>IFERROR(VLOOKUP(L263,'P1'!$B:$AP,31,FALSE),"")</f>
        <v/>
      </c>
      <c r="M265" s="419" t="str">
        <f>IFERROR(VLOOKUP(M263,'P1'!$B:$AP,31,FALSE),"")</f>
        <v/>
      </c>
      <c r="N265" s="419" t="str">
        <f>IFERROR(VLOOKUP(N263,'P1'!$B:$AP,31,FALSE),"")</f>
        <v/>
      </c>
      <c r="O265" s="419" t="str">
        <f>IFERROR(VLOOKUP(O263,'P1'!$B:$AP,31,FALSE),"")</f>
        <v/>
      </c>
      <c r="P265" s="419" t="str">
        <f>IFERROR(VLOOKUP(P263,'P1'!$B:$AP,31,FALSE),"")</f>
        <v/>
      </c>
      <c r="Q265" s="419" t="str">
        <f>IFERROR(VLOOKUP(Q263,'P1'!$B:$AP,31,FALSE),"")</f>
        <v/>
      </c>
      <c r="R265" s="419" t="str">
        <f>IFERROR(VLOOKUP(R263,'P1'!$B:$AP,31,FALSE),"")</f>
        <v/>
      </c>
      <c r="S265" s="419" t="str">
        <f>IFERROR(VLOOKUP(S263,'P1'!$B:$AP,31,FALSE),"")</f>
        <v/>
      </c>
      <c r="T265" s="419" t="str">
        <f>IFERROR(VLOOKUP(T263,'P1'!$B:$AP,31,FALSE),"")</f>
        <v/>
      </c>
      <c r="U265" s="419" t="str">
        <f>IFERROR(VLOOKUP(U263,'P1'!$B:$AP,31,FALSE),"")</f>
        <v/>
      </c>
      <c r="V265" s="419" t="str">
        <f>IFERROR(VLOOKUP(V263,'P1'!$B:$AP,31,FALSE),"")</f>
        <v/>
      </c>
      <c r="W265" s="419" t="str">
        <f>IFERROR(VLOOKUP(W263,'P1'!$B:$AP,31,FALSE),"")</f>
        <v/>
      </c>
      <c r="X265" s="419" t="str">
        <f>IFERROR(VLOOKUP(X263,'P1'!$B:$AP,31,FALSE),"")</f>
        <v/>
      </c>
      <c r="Y265" s="419" t="str">
        <f>IFERROR(VLOOKUP(Y263,'P1'!$B:$AP,31,FALSE),"")</f>
        <v/>
      </c>
      <c r="Z265" s="419" t="str">
        <f>IFERROR(VLOOKUP(Z263,'P1'!$B:$AP,31,FALSE),"")</f>
        <v/>
      </c>
      <c r="AA265" s="419" t="str">
        <f>IFERROR(VLOOKUP(AA263,'P1'!$B:$AP,31,FALSE),"")</f>
        <v/>
      </c>
      <c r="AB265" s="419" t="str">
        <f>IFERROR(VLOOKUP(AB263,'P1'!$B:$AP,31,FALSE),"")</f>
        <v/>
      </c>
      <c r="AC265" s="419" t="str">
        <f>IFERROR(VLOOKUP(AC263,'P1'!$B:$AP,31,FALSE),"")</f>
        <v/>
      </c>
      <c r="AD265" s="419" t="str">
        <f>IFERROR(VLOOKUP(AD263,'P1'!$B:$AP,31,FALSE),"")</f>
        <v/>
      </c>
      <c r="AE265" s="419" t="str">
        <f>IFERROR(VLOOKUP(AE263,'P1'!$B:$AP,31,FALSE),"")</f>
        <v/>
      </c>
      <c r="AF265" s="419" t="str">
        <f>IFERROR(VLOOKUP(AF263,'P1'!$B:$AP,31,FALSE),"")</f>
        <v/>
      </c>
      <c r="AG265" s="419" t="str">
        <f>IFERROR(VLOOKUP(AG263,'P1'!$B:$AP,31,FALSE),"")</f>
        <v/>
      </c>
      <c r="AH265" s="419" t="str">
        <f>IFERROR(VLOOKUP(AH263,'P1'!$B:$AP,31,FALSE),"")</f>
        <v/>
      </c>
      <c r="AI265" s="419" t="str">
        <f>IFERROR(VLOOKUP(AI263,'P1'!$B:$AP,31,FALSE),"")</f>
        <v/>
      </c>
      <c r="AJ265" s="419" t="str">
        <f>IFERROR(VLOOKUP(AJ263,'P1'!$B:$AP,31,FALSE),"")</f>
        <v/>
      </c>
      <c r="AK265" s="419" t="str">
        <f>IFERROR(VLOOKUP(AK263,'P1'!$B:$AP,31,FALSE),"")</f>
        <v/>
      </c>
      <c r="AL265" s="419" t="str">
        <f>IFERROR(VLOOKUP(AL263,'P1'!$B:$AP,31,FALSE),"")</f>
        <v/>
      </c>
      <c r="AM265" s="419" t="str">
        <f>IFERROR(VLOOKUP(AM263,'P1'!$B:$AP,31,FALSE),"")</f>
        <v/>
      </c>
      <c r="AN265" s="644"/>
      <c r="AO265" s="622"/>
      <c r="AP265" s="649"/>
      <c r="AQ265" s="650"/>
      <c r="AR265" s="622"/>
      <c r="AS265" s="622"/>
      <c r="AT265" s="623"/>
      <c r="AU265" s="420"/>
      <c r="AV265" s="420"/>
      <c r="AX265" s="420"/>
      <c r="AY265" s="420"/>
    </row>
    <row r="266" spans="1:51" s="393" customFormat="1" ht="12" customHeight="1">
      <c r="A266" s="624">
        <v>82</v>
      </c>
      <c r="B266" s="627"/>
      <c r="C266" s="630"/>
      <c r="D266" s="633" t="s">
        <v>463</v>
      </c>
      <c r="E266" s="410"/>
      <c r="F266" s="636"/>
      <c r="G266" s="637"/>
      <c r="H266" s="411" t="s">
        <v>464</v>
      </c>
      <c r="I266" s="412"/>
      <c r="J266" s="412"/>
      <c r="K266" s="412"/>
      <c r="L266" s="412"/>
      <c r="M266" s="412"/>
      <c r="N266" s="412"/>
      <c r="O266" s="412"/>
      <c r="P266" s="412"/>
      <c r="Q266" s="412"/>
      <c r="R266" s="412"/>
      <c r="S266" s="412"/>
      <c r="T266" s="412"/>
      <c r="U266" s="412"/>
      <c r="V266" s="412"/>
      <c r="W266" s="412"/>
      <c r="X266" s="412"/>
      <c r="Y266" s="412"/>
      <c r="Z266" s="412"/>
      <c r="AA266" s="412"/>
      <c r="AB266" s="412"/>
      <c r="AC266" s="412"/>
      <c r="AD266" s="412"/>
      <c r="AE266" s="412"/>
      <c r="AF266" s="412"/>
      <c r="AG266" s="412"/>
      <c r="AH266" s="412"/>
      <c r="AI266" s="412"/>
      <c r="AJ266" s="412"/>
      <c r="AK266" s="412"/>
      <c r="AL266" s="412"/>
      <c r="AM266" s="412"/>
      <c r="AN266" s="642">
        <f t="shared" ref="AN266" si="314">IF(LEFT($AN$1,6)="共同生活援助",SUM(I267:AM267),SUM(I267:AM268))</f>
        <v>0</v>
      </c>
      <c r="AO266" s="620">
        <f>IF($AN$3="４週",AN266/4,AN266/(DAY(EOMONTH($I$21,0))/7))</f>
        <v>0</v>
      </c>
      <c r="AP266" s="645"/>
      <c r="AQ266" s="646"/>
      <c r="AR266" s="620" t="str">
        <f t="shared" ref="AR266" si="315">IF($AN$3="４週",AU267,AV267)</f>
        <v/>
      </c>
      <c r="AS266" s="620"/>
      <c r="AT266" s="623"/>
      <c r="AU266" s="413" t="s">
        <v>465</v>
      </c>
      <c r="AV266" s="413" t="s">
        <v>466</v>
      </c>
      <c r="AX266" s="413" t="s">
        <v>467</v>
      </c>
      <c r="AY266" s="413" t="s">
        <v>468</v>
      </c>
    </row>
    <row r="267" spans="1:51" s="393" customFormat="1" ht="12" customHeight="1">
      <c r="A267" s="625"/>
      <c r="B267" s="628"/>
      <c r="C267" s="631"/>
      <c r="D267" s="634"/>
      <c r="E267" s="414"/>
      <c r="F267" s="638"/>
      <c r="G267" s="639"/>
      <c r="H267" s="415" t="s">
        <v>469</v>
      </c>
      <c r="I267" s="419" t="str">
        <f>IFERROR(VLOOKUP(I266,'P1'!$B:$AP,41,FALSE),"")</f>
        <v/>
      </c>
      <c r="J267" s="419" t="str">
        <f>IFERROR(VLOOKUP(J266,'P1'!$B:$AP,41,FALSE),"")</f>
        <v/>
      </c>
      <c r="K267" s="419" t="str">
        <f>IFERROR(VLOOKUP(K266,'P1'!$B:$AP,41,FALSE),"")</f>
        <v/>
      </c>
      <c r="L267" s="419" t="str">
        <f>IFERROR(VLOOKUP(L266,'P1'!$B:$AP,41,FALSE),"")</f>
        <v/>
      </c>
      <c r="M267" s="419" t="str">
        <f>IFERROR(VLOOKUP(M266,'P1'!$B:$AP,41,FALSE),"")</f>
        <v/>
      </c>
      <c r="N267" s="419" t="str">
        <f>IFERROR(VLOOKUP(N266,'P1'!$B:$AP,41,FALSE),"")</f>
        <v/>
      </c>
      <c r="O267" s="419" t="str">
        <f>IFERROR(VLOOKUP(O266,'P1'!$B:$AP,41,FALSE),"")</f>
        <v/>
      </c>
      <c r="P267" s="419" t="str">
        <f>IFERROR(VLOOKUP(P266,'P1'!$B:$AP,41,FALSE),"")</f>
        <v/>
      </c>
      <c r="Q267" s="419" t="str">
        <f>IFERROR(VLOOKUP(Q266,'P1'!$B:$AP,41,FALSE),"")</f>
        <v/>
      </c>
      <c r="R267" s="419" t="str">
        <f>IFERROR(VLOOKUP(R266,'P1'!$B:$AP,41,FALSE),"")</f>
        <v/>
      </c>
      <c r="S267" s="419" t="str">
        <f>IFERROR(VLOOKUP(S266,'P1'!$B:$AP,41,FALSE),"")</f>
        <v/>
      </c>
      <c r="T267" s="419" t="str">
        <f>IFERROR(VLOOKUP(T266,'P1'!$B:$AP,41,FALSE),"")</f>
        <v/>
      </c>
      <c r="U267" s="419" t="str">
        <f>IFERROR(VLOOKUP(U266,'P1'!$B:$AP,41,FALSE),"")</f>
        <v/>
      </c>
      <c r="V267" s="419" t="str">
        <f>IFERROR(VLOOKUP(V266,'P1'!$B:$AP,41,FALSE),"")</f>
        <v/>
      </c>
      <c r="W267" s="419" t="str">
        <f>IFERROR(VLOOKUP(W266,'P1'!$B:$AP,41,FALSE),"")</f>
        <v/>
      </c>
      <c r="X267" s="419" t="str">
        <f>IFERROR(VLOOKUP(X266,'P1'!$B:$AP,41,FALSE),"")</f>
        <v/>
      </c>
      <c r="Y267" s="419" t="str">
        <f>IFERROR(VLOOKUP(Y266,'P1'!$B:$AP,41,FALSE),"")</f>
        <v/>
      </c>
      <c r="Z267" s="419" t="str">
        <f>IFERROR(VLOOKUP(Z266,'P1'!$B:$AP,41,FALSE),"")</f>
        <v/>
      </c>
      <c r="AA267" s="419" t="str">
        <f>IFERROR(VLOOKUP(AA266,'P1'!$B:$AP,41,FALSE),"")</f>
        <v/>
      </c>
      <c r="AB267" s="419" t="str">
        <f>IFERROR(VLOOKUP(AB266,'P1'!$B:$AP,41,FALSE),"")</f>
        <v/>
      </c>
      <c r="AC267" s="419" t="str">
        <f>IFERROR(VLOOKUP(AC266,'P1'!$B:$AP,41,FALSE),"")</f>
        <v/>
      </c>
      <c r="AD267" s="419" t="str">
        <f>IFERROR(VLOOKUP(AD266,'P1'!$B:$AP,41,FALSE),"")</f>
        <v/>
      </c>
      <c r="AE267" s="419" t="str">
        <f>IFERROR(VLOOKUP(AE266,'P1'!$B:$AP,41,FALSE),"")</f>
        <v/>
      </c>
      <c r="AF267" s="419" t="str">
        <f>IFERROR(VLOOKUP(AF266,'P1'!$B:$AP,41,FALSE),"")</f>
        <v/>
      </c>
      <c r="AG267" s="419" t="str">
        <f>IFERROR(VLOOKUP(AG266,'P1'!$B:$AP,41,FALSE),"")</f>
        <v/>
      </c>
      <c r="AH267" s="419" t="str">
        <f>IFERROR(VLOOKUP(AH266,'P1'!$B:$AP,41,FALSE),"")</f>
        <v/>
      </c>
      <c r="AI267" s="419" t="str">
        <f>IFERROR(VLOOKUP(AI266,'P1'!$B:$AP,41,FALSE),"")</f>
        <v/>
      </c>
      <c r="AJ267" s="419" t="str">
        <f>IFERROR(VLOOKUP(AJ266,'P1'!$B:$AP,41,FALSE),"")</f>
        <v/>
      </c>
      <c r="AK267" s="419" t="str">
        <f>IFERROR(VLOOKUP(AK266,'P1'!$B:$AP,41,FALSE),"")</f>
        <v/>
      </c>
      <c r="AL267" s="419" t="str">
        <f>IFERROR(VLOOKUP(AL266,'P1'!$B:$AP,41,FALSE),"")</f>
        <v/>
      </c>
      <c r="AM267" s="419" t="str">
        <f>IFERROR(VLOOKUP(AM266,'P1'!$B:$AP,41,FALSE),"")</f>
        <v/>
      </c>
      <c r="AN267" s="643"/>
      <c r="AO267" s="621"/>
      <c r="AP267" s="647"/>
      <c r="AQ267" s="648"/>
      <c r="AR267" s="621"/>
      <c r="AS267" s="621"/>
      <c r="AT267" s="623"/>
      <c r="AU267" s="417" t="str">
        <f t="shared" ref="AU267" si="316">IFERROR(IF($D266="□",($AO266/$AK$6),($AO266/$AK$8)),"")</f>
        <v/>
      </c>
      <c r="AV267" s="417" t="str">
        <f t="shared" ref="AV267" si="317">IFERROR(IF($D266="□",($AN266/$AO$6),($AN266/$AO$8)),"")</f>
        <v/>
      </c>
      <c r="AX267" s="417" t="s">
        <v>623</v>
      </c>
      <c r="AY267" s="417" t="s">
        <v>623</v>
      </c>
    </row>
    <row r="268" spans="1:51" s="393" customFormat="1" ht="12" customHeight="1">
      <c r="A268" s="626"/>
      <c r="B268" s="629"/>
      <c r="C268" s="632"/>
      <c r="D268" s="635"/>
      <c r="E268" s="414"/>
      <c r="F268" s="640"/>
      <c r="G268" s="641"/>
      <c r="H268" s="418" t="s">
        <v>470</v>
      </c>
      <c r="I268" s="419" t="str">
        <f>IFERROR(VLOOKUP(I266,'P1'!$B:$AP,31,FALSE),"")</f>
        <v/>
      </c>
      <c r="J268" s="419" t="str">
        <f>IFERROR(VLOOKUP(J266,'P1'!$B:$AP,31,FALSE),"")</f>
        <v/>
      </c>
      <c r="K268" s="419" t="str">
        <f>IFERROR(VLOOKUP(K266,'P1'!$B:$AP,31,FALSE),"")</f>
        <v/>
      </c>
      <c r="L268" s="419" t="str">
        <f>IFERROR(VLOOKUP(L266,'P1'!$B:$AP,31,FALSE),"")</f>
        <v/>
      </c>
      <c r="M268" s="419" t="str">
        <f>IFERROR(VLOOKUP(M266,'P1'!$B:$AP,31,FALSE),"")</f>
        <v/>
      </c>
      <c r="N268" s="419" t="str">
        <f>IFERROR(VLOOKUP(N266,'P1'!$B:$AP,31,FALSE),"")</f>
        <v/>
      </c>
      <c r="O268" s="419" t="str">
        <f>IFERROR(VLOOKUP(O266,'P1'!$B:$AP,31,FALSE),"")</f>
        <v/>
      </c>
      <c r="P268" s="419" t="str">
        <f>IFERROR(VLOOKUP(P266,'P1'!$B:$AP,31,FALSE),"")</f>
        <v/>
      </c>
      <c r="Q268" s="419" t="str">
        <f>IFERROR(VLOOKUP(Q266,'P1'!$B:$AP,31,FALSE),"")</f>
        <v/>
      </c>
      <c r="R268" s="419" t="str">
        <f>IFERROR(VLOOKUP(R266,'P1'!$B:$AP,31,FALSE),"")</f>
        <v/>
      </c>
      <c r="S268" s="419" t="str">
        <f>IFERROR(VLOOKUP(S266,'P1'!$B:$AP,31,FALSE),"")</f>
        <v/>
      </c>
      <c r="T268" s="419" t="str">
        <f>IFERROR(VLOOKUP(T266,'P1'!$B:$AP,31,FALSE),"")</f>
        <v/>
      </c>
      <c r="U268" s="419" t="str">
        <f>IFERROR(VLOOKUP(U266,'P1'!$B:$AP,31,FALSE),"")</f>
        <v/>
      </c>
      <c r="V268" s="419" t="str">
        <f>IFERROR(VLOOKUP(V266,'P1'!$B:$AP,31,FALSE),"")</f>
        <v/>
      </c>
      <c r="W268" s="419" t="str">
        <f>IFERROR(VLOOKUP(W266,'P1'!$B:$AP,31,FALSE),"")</f>
        <v/>
      </c>
      <c r="X268" s="419" t="str">
        <f>IFERROR(VLOOKUP(X266,'P1'!$B:$AP,31,FALSE),"")</f>
        <v/>
      </c>
      <c r="Y268" s="419" t="str">
        <f>IFERROR(VLOOKUP(Y266,'P1'!$B:$AP,31,FALSE),"")</f>
        <v/>
      </c>
      <c r="Z268" s="419" t="str">
        <f>IFERROR(VLOOKUP(Z266,'P1'!$B:$AP,31,FALSE),"")</f>
        <v/>
      </c>
      <c r="AA268" s="419" t="str">
        <f>IFERROR(VLOOKUP(AA266,'P1'!$B:$AP,31,FALSE),"")</f>
        <v/>
      </c>
      <c r="AB268" s="419" t="str">
        <f>IFERROR(VLOOKUP(AB266,'P1'!$B:$AP,31,FALSE),"")</f>
        <v/>
      </c>
      <c r="AC268" s="419" t="str">
        <f>IFERROR(VLOOKUP(AC266,'P1'!$B:$AP,31,FALSE),"")</f>
        <v/>
      </c>
      <c r="AD268" s="419" t="str">
        <f>IFERROR(VLOOKUP(AD266,'P1'!$B:$AP,31,FALSE),"")</f>
        <v/>
      </c>
      <c r="AE268" s="419" t="str">
        <f>IFERROR(VLOOKUP(AE266,'P1'!$B:$AP,31,FALSE),"")</f>
        <v/>
      </c>
      <c r="AF268" s="419" t="str">
        <f>IFERROR(VLOOKUP(AF266,'P1'!$B:$AP,31,FALSE),"")</f>
        <v/>
      </c>
      <c r="AG268" s="419" t="str">
        <f>IFERROR(VLOOKUP(AG266,'P1'!$B:$AP,31,FALSE),"")</f>
        <v/>
      </c>
      <c r="AH268" s="419" t="str">
        <f>IFERROR(VLOOKUP(AH266,'P1'!$B:$AP,31,FALSE),"")</f>
        <v/>
      </c>
      <c r="AI268" s="419" t="str">
        <f>IFERROR(VLOOKUP(AI266,'P1'!$B:$AP,31,FALSE),"")</f>
        <v/>
      </c>
      <c r="AJ268" s="419" t="str">
        <f>IFERROR(VLOOKUP(AJ266,'P1'!$B:$AP,31,FALSE),"")</f>
        <v/>
      </c>
      <c r="AK268" s="419" t="str">
        <f>IFERROR(VLOOKUP(AK266,'P1'!$B:$AP,31,FALSE),"")</f>
        <v/>
      </c>
      <c r="AL268" s="419" t="str">
        <f>IFERROR(VLOOKUP(AL266,'P1'!$B:$AP,31,FALSE),"")</f>
        <v/>
      </c>
      <c r="AM268" s="419" t="str">
        <f>IFERROR(VLOOKUP(AM266,'P1'!$B:$AP,31,FALSE),"")</f>
        <v/>
      </c>
      <c r="AN268" s="644"/>
      <c r="AO268" s="622"/>
      <c r="AP268" s="649"/>
      <c r="AQ268" s="650"/>
      <c r="AR268" s="622"/>
      <c r="AS268" s="622"/>
      <c r="AT268" s="623"/>
      <c r="AU268" s="420"/>
      <c r="AV268" s="420"/>
      <c r="AX268" s="420"/>
      <c r="AY268" s="420"/>
    </row>
    <row r="269" spans="1:51" s="393" customFormat="1" ht="12" customHeight="1">
      <c r="A269" s="624">
        <v>83</v>
      </c>
      <c r="B269" s="627"/>
      <c r="C269" s="630"/>
      <c r="D269" s="633" t="s">
        <v>463</v>
      </c>
      <c r="E269" s="410"/>
      <c r="F269" s="636"/>
      <c r="G269" s="637"/>
      <c r="H269" s="411" t="s">
        <v>464</v>
      </c>
      <c r="I269" s="412"/>
      <c r="J269" s="412"/>
      <c r="K269" s="412"/>
      <c r="L269" s="412"/>
      <c r="M269" s="412"/>
      <c r="N269" s="412"/>
      <c r="O269" s="412"/>
      <c r="P269" s="412"/>
      <c r="Q269" s="412"/>
      <c r="R269" s="412"/>
      <c r="S269" s="412"/>
      <c r="T269" s="412"/>
      <c r="U269" s="412"/>
      <c r="V269" s="412"/>
      <c r="W269" s="412"/>
      <c r="X269" s="412"/>
      <c r="Y269" s="412"/>
      <c r="Z269" s="412"/>
      <c r="AA269" s="412"/>
      <c r="AB269" s="412"/>
      <c r="AC269" s="412"/>
      <c r="AD269" s="412"/>
      <c r="AE269" s="412"/>
      <c r="AF269" s="412"/>
      <c r="AG269" s="412"/>
      <c r="AH269" s="412"/>
      <c r="AI269" s="412"/>
      <c r="AJ269" s="412"/>
      <c r="AK269" s="412"/>
      <c r="AL269" s="412"/>
      <c r="AM269" s="412"/>
      <c r="AN269" s="642">
        <f t="shared" ref="AN269" si="318">IF(LEFT($AN$1,6)="共同生活援助",SUM(I270:AM270),SUM(I270:AM271))</f>
        <v>0</v>
      </c>
      <c r="AO269" s="620">
        <f>IF($AN$3="４週",AN269/4,AN269/(DAY(EOMONTH($I$21,0))/7))</f>
        <v>0</v>
      </c>
      <c r="AP269" s="645"/>
      <c r="AQ269" s="646"/>
      <c r="AR269" s="620" t="str">
        <f t="shared" ref="AR269" si="319">IF($AN$3="４週",AU270,AV270)</f>
        <v/>
      </c>
      <c r="AS269" s="620"/>
      <c r="AT269" s="623"/>
      <c r="AU269" s="413" t="s">
        <v>465</v>
      </c>
      <c r="AV269" s="413" t="s">
        <v>466</v>
      </c>
      <c r="AX269" s="413" t="s">
        <v>467</v>
      </c>
      <c r="AY269" s="413" t="s">
        <v>468</v>
      </c>
    </row>
    <row r="270" spans="1:51" s="393" customFormat="1" ht="12" customHeight="1">
      <c r="A270" s="625"/>
      <c r="B270" s="628"/>
      <c r="C270" s="631"/>
      <c r="D270" s="634"/>
      <c r="E270" s="414"/>
      <c r="F270" s="638"/>
      <c r="G270" s="639"/>
      <c r="H270" s="415" t="s">
        <v>469</v>
      </c>
      <c r="I270" s="419" t="str">
        <f>IFERROR(VLOOKUP(I269,'P1'!$B:$AP,41,FALSE),"")</f>
        <v/>
      </c>
      <c r="J270" s="419" t="str">
        <f>IFERROR(VLOOKUP(J269,'P1'!$B:$AP,41,FALSE),"")</f>
        <v/>
      </c>
      <c r="K270" s="419" t="str">
        <f>IFERROR(VLOOKUP(K269,'P1'!$B:$AP,41,FALSE),"")</f>
        <v/>
      </c>
      <c r="L270" s="419" t="str">
        <f>IFERROR(VLOOKUP(L269,'P1'!$B:$AP,41,FALSE),"")</f>
        <v/>
      </c>
      <c r="M270" s="419" t="str">
        <f>IFERROR(VLOOKUP(M269,'P1'!$B:$AP,41,FALSE),"")</f>
        <v/>
      </c>
      <c r="N270" s="419" t="str">
        <f>IFERROR(VLOOKUP(N269,'P1'!$B:$AP,41,FALSE),"")</f>
        <v/>
      </c>
      <c r="O270" s="419" t="str">
        <f>IFERROR(VLOOKUP(O269,'P1'!$B:$AP,41,FALSE),"")</f>
        <v/>
      </c>
      <c r="P270" s="419" t="str">
        <f>IFERROR(VLOOKUP(P269,'P1'!$B:$AP,41,FALSE),"")</f>
        <v/>
      </c>
      <c r="Q270" s="419" t="str">
        <f>IFERROR(VLOOKUP(Q269,'P1'!$B:$AP,41,FALSE),"")</f>
        <v/>
      </c>
      <c r="R270" s="419" t="str">
        <f>IFERROR(VLOOKUP(R269,'P1'!$B:$AP,41,FALSE),"")</f>
        <v/>
      </c>
      <c r="S270" s="419" t="str">
        <f>IFERROR(VLOOKUP(S269,'P1'!$B:$AP,41,FALSE),"")</f>
        <v/>
      </c>
      <c r="T270" s="419" t="str">
        <f>IFERROR(VLOOKUP(T269,'P1'!$B:$AP,41,FALSE),"")</f>
        <v/>
      </c>
      <c r="U270" s="419" t="str">
        <f>IFERROR(VLOOKUP(U269,'P1'!$B:$AP,41,FALSE),"")</f>
        <v/>
      </c>
      <c r="V270" s="419" t="str">
        <f>IFERROR(VLOOKUP(V269,'P1'!$B:$AP,41,FALSE),"")</f>
        <v/>
      </c>
      <c r="W270" s="419" t="str">
        <f>IFERROR(VLOOKUP(W269,'P1'!$B:$AP,41,FALSE),"")</f>
        <v/>
      </c>
      <c r="X270" s="419" t="str">
        <f>IFERROR(VLOOKUP(X269,'P1'!$B:$AP,41,FALSE),"")</f>
        <v/>
      </c>
      <c r="Y270" s="419" t="str">
        <f>IFERROR(VLOOKUP(Y269,'P1'!$B:$AP,41,FALSE),"")</f>
        <v/>
      </c>
      <c r="Z270" s="419" t="str">
        <f>IFERROR(VLOOKUP(Z269,'P1'!$B:$AP,41,FALSE),"")</f>
        <v/>
      </c>
      <c r="AA270" s="419" t="str">
        <f>IFERROR(VLOOKUP(AA269,'P1'!$B:$AP,41,FALSE),"")</f>
        <v/>
      </c>
      <c r="AB270" s="419" t="str">
        <f>IFERROR(VLOOKUP(AB269,'P1'!$B:$AP,41,FALSE),"")</f>
        <v/>
      </c>
      <c r="AC270" s="419" t="str">
        <f>IFERROR(VLOOKUP(AC269,'P1'!$B:$AP,41,FALSE),"")</f>
        <v/>
      </c>
      <c r="AD270" s="419" t="str">
        <f>IFERROR(VLOOKUP(AD269,'P1'!$B:$AP,41,FALSE),"")</f>
        <v/>
      </c>
      <c r="AE270" s="419" t="str">
        <f>IFERROR(VLOOKUP(AE269,'P1'!$B:$AP,41,FALSE),"")</f>
        <v/>
      </c>
      <c r="AF270" s="419" t="str">
        <f>IFERROR(VLOOKUP(AF269,'P1'!$B:$AP,41,FALSE),"")</f>
        <v/>
      </c>
      <c r="AG270" s="419" t="str">
        <f>IFERROR(VLOOKUP(AG269,'P1'!$B:$AP,41,FALSE),"")</f>
        <v/>
      </c>
      <c r="AH270" s="419" t="str">
        <f>IFERROR(VLOOKUP(AH269,'P1'!$B:$AP,41,FALSE),"")</f>
        <v/>
      </c>
      <c r="AI270" s="419" t="str">
        <f>IFERROR(VLOOKUP(AI269,'P1'!$B:$AP,41,FALSE),"")</f>
        <v/>
      </c>
      <c r="AJ270" s="419" t="str">
        <f>IFERROR(VLOOKUP(AJ269,'P1'!$B:$AP,41,FALSE),"")</f>
        <v/>
      </c>
      <c r="AK270" s="419" t="str">
        <f>IFERROR(VLOOKUP(AK269,'P1'!$B:$AP,41,FALSE),"")</f>
        <v/>
      </c>
      <c r="AL270" s="419" t="str">
        <f>IFERROR(VLOOKUP(AL269,'P1'!$B:$AP,41,FALSE),"")</f>
        <v/>
      </c>
      <c r="AM270" s="419" t="str">
        <f>IFERROR(VLOOKUP(AM269,'P1'!$B:$AP,41,FALSE),"")</f>
        <v/>
      </c>
      <c r="AN270" s="643"/>
      <c r="AO270" s="621"/>
      <c r="AP270" s="647"/>
      <c r="AQ270" s="648"/>
      <c r="AR270" s="621"/>
      <c r="AS270" s="621"/>
      <c r="AT270" s="623"/>
      <c r="AU270" s="417" t="str">
        <f t="shared" ref="AU270" si="320">IFERROR(IF($D269="□",($AO269/$AK$6),($AO269/$AK$8)),"")</f>
        <v/>
      </c>
      <c r="AV270" s="417" t="str">
        <f t="shared" ref="AV270" si="321">IFERROR(IF($D269="□",($AN269/$AO$6),($AN269/$AO$8)),"")</f>
        <v/>
      </c>
      <c r="AX270" s="417" t="s">
        <v>623</v>
      </c>
      <c r="AY270" s="417" t="s">
        <v>623</v>
      </c>
    </row>
    <row r="271" spans="1:51" s="393" customFormat="1" ht="12" customHeight="1">
      <c r="A271" s="626"/>
      <c r="B271" s="629"/>
      <c r="C271" s="632"/>
      <c r="D271" s="635"/>
      <c r="E271" s="414"/>
      <c r="F271" s="640"/>
      <c r="G271" s="641"/>
      <c r="H271" s="418" t="s">
        <v>470</v>
      </c>
      <c r="I271" s="419" t="str">
        <f>IFERROR(VLOOKUP(I269,'P1'!$B:$AP,31,FALSE),"")</f>
        <v/>
      </c>
      <c r="J271" s="419" t="str">
        <f>IFERROR(VLOOKUP(J269,'P1'!$B:$AP,31,FALSE),"")</f>
        <v/>
      </c>
      <c r="K271" s="419" t="str">
        <f>IFERROR(VLOOKUP(K269,'P1'!$B:$AP,31,FALSE),"")</f>
        <v/>
      </c>
      <c r="L271" s="419" t="str">
        <f>IFERROR(VLOOKUP(L269,'P1'!$B:$AP,31,FALSE),"")</f>
        <v/>
      </c>
      <c r="M271" s="419" t="str">
        <f>IFERROR(VLOOKUP(M269,'P1'!$B:$AP,31,FALSE),"")</f>
        <v/>
      </c>
      <c r="N271" s="419" t="str">
        <f>IFERROR(VLOOKUP(N269,'P1'!$B:$AP,31,FALSE),"")</f>
        <v/>
      </c>
      <c r="O271" s="419" t="str">
        <f>IFERROR(VLOOKUP(O269,'P1'!$B:$AP,31,FALSE),"")</f>
        <v/>
      </c>
      <c r="P271" s="419" t="str">
        <f>IFERROR(VLOOKUP(P269,'P1'!$B:$AP,31,FALSE),"")</f>
        <v/>
      </c>
      <c r="Q271" s="419" t="str">
        <f>IFERROR(VLOOKUP(Q269,'P1'!$B:$AP,31,FALSE),"")</f>
        <v/>
      </c>
      <c r="R271" s="419" t="str">
        <f>IFERROR(VLOOKUP(R269,'P1'!$B:$AP,31,FALSE),"")</f>
        <v/>
      </c>
      <c r="S271" s="419" t="str">
        <f>IFERROR(VLOOKUP(S269,'P1'!$B:$AP,31,FALSE),"")</f>
        <v/>
      </c>
      <c r="T271" s="419" t="str">
        <f>IFERROR(VLOOKUP(T269,'P1'!$B:$AP,31,FALSE),"")</f>
        <v/>
      </c>
      <c r="U271" s="419" t="str">
        <f>IFERROR(VLOOKUP(U269,'P1'!$B:$AP,31,FALSE),"")</f>
        <v/>
      </c>
      <c r="V271" s="419" t="str">
        <f>IFERROR(VLOOKUP(V269,'P1'!$B:$AP,31,FALSE),"")</f>
        <v/>
      </c>
      <c r="W271" s="419" t="str">
        <f>IFERROR(VLOOKUP(W269,'P1'!$B:$AP,31,FALSE),"")</f>
        <v/>
      </c>
      <c r="X271" s="419" t="str">
        <f>IFERROR(VLOOKUP(X269,'P1'!$B:$AP,31,FALSE),"")</f>
        <v/>
      </c>
      <c r="Y271" s="419" t="str">
        <f>IFERROR(VLOOKUP(Y269,'P1'!$B:$AP,31,FALSE),"")</f>
        <v/>
      </c>
      <c r="Z271" s="419" t="str">
        <f>IFERROR(VLOOKUP(Z269,'P1'!$B:$AP,31,FALSE),"")</f>
        <v/>
      </c>
      <c r="AA271" s="419" t="str">
        <f>IFERROR(VLOOKUP(AA269,'P1'!$B:$AP,31,FALSE),"")</f>
        <v/>
      </c>
      <c r="AB271" s="419" t="str">
        <f>IFERROR(VLOOKUP(AB269,'P1'!$B:$AP,31,FALSE),"")</f>
        <v/>
      </c>
      <c r="AC271" s="419" t="str">
        <f>IFERROR(VLOOKUP(AC269,'P1'!$B:$AP,31,FALSE),"")</f>
        <v/>
      </c>
      <c r="AD271" s="419" t="str">
        <f>IFERROR(VLOOKUP(AD269,'P1'!$B:$AP,31,FALSE),"")</f>
        <v/>
      </c>
      <c r="AE271" s="419" t="str">
        <f>IFERROR(VLOOKUP(AE269,'P1'!$B:$AP,31,FALSE),"")</f>
        <v/>
      </c>
      <c r="AF271" s="419" t="str">
        <f>IFERROR(VLOOKUP(AF269,'P1'!$B:$AP,31,FALSE),"")</f>
        <v/>
      </c>
      <c r="AG271" s="419" t="str">
        <f>IFERROR(VLOOKUP(AG269,'P1'!$B:$AP,31,FALSE),"")</f>
        <v/>
      </c>
      <c r="AH271" s="419" t="str">
        <f>IFERROR(VLOOKUP(AH269,'P1'!$B:$AP,31,FALSE),"")</f>
        <v/>
      </c>
      <c r="AI271" s="419" t="str">
        <f>IFERROR(VLOOKUP(AI269,'P1'!$B:$AP,31,FALSE),"")</f>
        <v/>
      </c>
      <c r="AJ271" s="419" t="str">
        <f>IFERROR(VLOOKUP(AJ269,'P1'!$B:$AP,31,FALSE),"")</f>
        <v/>
      </c>
      <c r="AK271" s="419" t="str">
        <f>IFERROR(VLOOKUP(AK269,'P1'!$B:$AP,31,FALSE),"")</f>
        <v/>
      </c>
      <c r="AL271" s="419" t="str">
        <f>IFERROR(VLOOKUP(AL269,'P1'!$B:$AP,31,FALSE),"")</f>
        <v/>
      </c>
      <c r="AM271" s="419" t="str">
        <f>IFERROR(VLOOKUP(AM269,'P1'!$B:$AP,31,FALSE),"")</f>
        <v/>
      </c>
      <c r="AN271" s="644"/>
      <c r="AO271" s="622"/>
      <c r="AP271" s="649"/>
      <c r="AQ271" s="650"/>
      <c r="AR271" s="622"/>
      <c r="AS271" s="622"/>
      <c r="AT271" s="623"/>
      <c r="AU271" s="420"/>
      <c r="AV271" s="420"/>
      <c r="AX271" s="420"/>
      <c r="AY271" s="420"/>
    </row>
    <row r="272" spans="1:51" s="393" customFormat="1" ht="12" customHeight="1">
      <c r="A272" s="624">
        <v>84</v>
      </c>
      <c r="B272" s="627"/>
      <c r="C272" s="630"/>
      <c r="D272" s="633" t="s">
        <v>463</v>
      </c>
      <c r="E272" s="410"/>
      <c r="F272" s="636"/>
      <c r="G272" s="637"/>
      <c r="H272" s="411" t="s">
        <v>464</v>
      </c>
      <c r="I272" s="412"/>
      <c r="J272" s="412"/>
      <c r="K272" s="412"/>
      <c r="L272" s="412"/>
      <c r="M272" s="412"/>
      <c r="N272" s="412"/>
      <c r="O272" s="412"/>
      <c r="P272" s="412"/>
      <c r="Q272" s="412"/>
      <c r="R272" s="412"/>
      <c r="S272" s="412"/>
      <c r="T272" s="412"/>
      <c r="U272" s="412"/>
      <c r="V272" s="412"/>
      <c r="W272" s="412"/>
      <c r="X272" s="412"/>
      <c r="Y272" s="412"/>
      <c r="Z272" s="412"/>
      <c r="AA272" s="412"/>
      <c r="AB272" s="412"/>
      <c r="AC272" s="412"/>
      <c r="AD272" s="412"/>
      <c r="AE272" s="412"/>
      <c r="AF272" s="412"/>
      <c r="AG272" s="412"/>
      <c r="AH272" s="412"/>
      <c r="AI272" s="412"/>
      <c r="AJ272" s="412"/>
      <c r="AK272" s="412"/>
      <c r="AL272" s="412"/>
      <c r="AM272" s="412"/>
      <c r="AN272" s="642">
        <f t="shared" ref="AN272" si="322">IF(LEFT($AN$1,6)="共同生活援助",SUM(I273:AM273),SUM(I273:AM274))</f>
        <v>0</v>
      </c>
      <c r="AO272" s="620">
        <f>IF($AN$3="４週",AN272/4,AN272/(DAY(EOMONTH($I$21,0))/7))</f>
        <v>0</v>
      </c>
      <c r="AP272" s="645"/>
      <c r="AQ272" s="646"/>
      <c r="AR272" s="620" t="str">
        <f t="shared" ref="AR272" si="323">IF($AN$3="４週",AU273,AV273)</f>
        <v/>
      </c>
      <c r="AS272" s="620"/>
      <c r="AT272" s="623"/>
      <c r="AU272" s="413" t="s">
        <v>465</v>
      </c>
      <c r="AV272" s="413" t="s">
        <v>466</v>
      </c>
      <c r="AX272" s="413" t="s">
        <v>467</v>
      </c>
      <c r="AY272" s="413" t="s">
        <v>468</v>
      </c>
    </row>
    <row r="273" spans="1:51" s="393" customFormat="1" ht="12" customHeight="1">
      <c r="A273" s="625"/>
      <c r="B273" s="628"/>
      <c r="C273" s="631"/>
      <c r="D273" s="634"/>
      <c r="E273" s="414"/>
      <c r="F273" s="638"/>
      <c r="G273" s="639"/>
      <c r="H273" s="415" t="s">
        <v>469</v>
      </c>
      <c r="I273" s="419" t="str">
        <f>IFERROR(VLOOKUP(I272,'P1'!$B:$AP,41,FALSE),"")</f>
        <v/>
      </c>
      <c r="J273" s="419" t="str">
        <f>IFERROR(VLOOKUP(J272,'P1'!$B:$AP,41,FALSE),"")</f>
        <v/>
      </c>
      <c r="K273" s="419" t="str">
        <f>IFERROR(VLOOKUP(K272,'P1'!$B:$AP,41,FALSE),"")</f>
        <v/>
      </c>
      <c r="L273" s="419" t="str">
        <f>IFERROR(VLOOKUP(L272,'P1'!$B:$AP,41,FALSE),"")</f>
        <v/>
      </c>
      <c r="M273" s="419" t="str">
        <f>IFERROR(VLOOKUP(M272,'P1'!$B:$AP,41,FALSE),"")</f>
        <v/>
      </c>
      <c r="N273" s="419" t="str">
        <f>IFERROR(VLOOKUP(N272,'P1'!$B:$AP,41,FALSE),"")</f>
        <v/>
      </c>
      <c r="O273" s="419" t="str">
        <f>IFERROR(VLOOKUP(O272,'P1'!$B:$AP,41,FALSE),"")</f>
        <v/>
      </c>
      <c r="P273" s="419" t="str">
        <f>IFERROR(VLOOKUP(P272,'P1'!$B:$AP,41,FALSE),"")</f>
        <v/>
      </c>
      <c r="Q273" s="419" t="str">
        <f>IFERROR(VLOOKUP(Q272,'P1'!$B:$AP,41,FALSE),"")</f>
        <v/>
      </c>
      <c r="R273" s="419" t="str">
        <f>IFERROR(VLOOKUP(R272,'P1'!$B:$AP,41,FALSE),"")</f>
        <v/>
      </c>
      <c r="S273" s="419" t="str">
        <f>IFERROR(VLOOKUP(S272,'P1'!$B:$AP,41,FALSE),"")</f>
        <v/>
      </c>
      <c r="T273" s="419" t="str">
        <f>IFERROR(VLOOKUP(T272,'P1'!$B:$AP,41,FALSE),"")</f>
        <v/>
      </c>
      <c r="U273" s="419" t="str">
        <f>IFERROR(VLOOKUP(U272,'P1'!$B:$AP,41,FALSE),"")</f>
        <v/>
      </c>
      <c r="V273" s="419" t="str">
        <f>IFERROR(VLOOKUP(V272,'P1'!$B:$AP,41,FALSE),"")</f>
        <v/>
      </c>
      <c r="W273" s="419" t="str">
        <f>IFERROR(VLOOKUP(W272,'P1'!$B:$AP,41,FALSE),"")</f>
        <v/>
      </c>
      <c r="X273" s="419" t="str">
        <f>IFERROR(VLOOKUP(X272,'P1'!$B:$AP,41,FALSE),"")</f>
        <v/>
      </c>
      <c r="Y273" s="419" t="str">
        <f>IFERROR(VLOOKUP(Y272,'P1'!$B:$AP,41,FALSE),"")</f>
        <v/>
      </c>
      <c r="Z273" s="419" t="str">
        <f>IFERROR(VLOOKUP(Z272,'P1'!$B:$AP,41,FALSE),"")</f>
        <v/>
      </c>
      <c r="AA273" s="419" t="str">
        <f>IFERROR(VLOOKUP(AA272,'P1'!$B:$AP,41,FALSE),"")</f>
        <v/>
      </c>
      <c r="AB273" s="419" t="str">
        <f>IFERROR(VLOOKUP(AB272,'P1'!$B:$AP,41,FALSE),"")</f>
        <v/>
      </c>
      <c r="AC273" s="419" t="str">
        <f>IFERROR(VLOOKUP(AC272,'P1'!$B:$AP,41,FALSE),"")</f>
        <v/>
      </c>
      <c r="AD273" s="419" t="str">
        <f>IFERROR(VLOOKUP(AD272,'P1'!$B:$AP,41,FALSE),"")</f>
        <v/>
      </c>
      <c r="AE273" s="419" t="str">
        <f>IFERROR(VLOOKUP(AE272,'P1'!$B:$AP,41,FALSE),"")</f>
        <v/>
      </c>
      <c r="AF273" s="419" t="str">
        <f>IFERROR(VLOOKUP(AF272,'P1'!$B:$AP,41,FALSE),"")</f>
        <v/>
      </c>
      <c r="AG273" s="419" t="str">
        <f>IFERROR(VLOOKUP(AG272,'P1'!$B:$AP,41,FALSE),"")</f>
        <v/>
      </c>
      <c r="AH273" s="419" t="str">
        <f>IFERROR(VLOOKUP(AH272,'P1'!$B:$AP,41,FALSE),"")</f>
        <v/>
      </c>
      <c r="AI273" s="419" t="str">
        <f>IFERROR(VLOOKUP(AI272,'P1'!$B:$AP,41,FALSE),"")</f>
        <v/>
      </c>
      <c r="AJ273" s="419" t="str">
        <f>IFERROR(VLOOKUP(AJ272,'P1'!$B:$AP,41,FALSE),"")</f>
        <v/>
      </c>
      <c r="AK273" s="419" t="str">
        <f>IFERROR(VLOOKUP(AK272,'P1'!$B:$AP,41,FALSE),"")</f>
        <v/>
      </c>
      <c r="AL273" s="419" t="str">
        <f>IFERROR(VLOOKUP(AL272,'P1'!$B:$AP,41,FALSE),"")</f>
        <v/>
      </c>
      <c r="AM273" s="419" t="str">
        <f>IFERROR(VLOOKUP(AM272,'P1'!$B:$AP,41,FALSE),"")</f>
        <v/>
      </c>
      <c r="AN273" s="643"/>
      <c r="AO273" s="621"/>
      <c r="AP273" s="647"/>
      <c r="AQ273" s="648"/>
      <c r="AR273" s="621"/>
      <c r="AS273" s="621"/>
      <c r="AT273" s="623"/>
      <c r="AU273" s="417" t="str">
        <f t="shared" ref="AU273" si="324">IFERROR(IF($D272="□",($AO272/$AK$6),($AO272/$AK$8)),"")</f>
        <v/>
      </c>
      <c r="AV273" s="417" t="str">
        <f t="shared" ref="AV273" si="325">IFERROR(IF($D272="□",($AN272/$AO$6),($AN272/$AO$8)),"")</f>
        <v/>
      </c>
      <c r="AX273" s="417" t="s">
        <v>623</v>
      </c>
      <c r="AY273" s="417" t="s">
        <v>623</v>
      </c>
    </row>
    <row r="274" spans="1:51" s="393" customFormat="1" ht="12" customHeight="1">
      <c r="A274" s="626"/>
      <c r="B274" s="629"/>
      <c r="C274" s="632"/>
      <c r="D274" s="635"/>
      <c r="E274" s="414"/>
      <c r="F274" s="640"/>
      <c r="G274" s="641"/>
      <c r="H274" s="418" t="s">
        <v>470</v>
      </c>
      <c r="I274" s="419" t="str">
        <f>IFERROR(VLOOKUP(I272,'P1'!$B:$AP,31,FALSE),"")</f>
        <v/>
      </c>
      <c r="J274" s="419" t="str">
        <f>IFERROR(VLOOKUP(J272,'P1'!$B:$AP,31,FALSE),"")</f>
        <v/>
      </c>
      <c r="K274" s="419" t="str">
        <f>IFERROR(VLOOKUP(K272,'P1'!$B:$AP,31,FALSE),"")</f>
        <v/>
      </c>
      <c r="L274" s="419" t="str">
        <f>IFERROR(VLOOKUP(L272,'P1'!$B:$AP,31,FALSE),"")</f>
        <v/>
      </c>
      <c r="M274" s="419" t="str">
        <f>IFERROR(VLOOKUP(M272,'P1'!$B:$AP,31,FALSE),"")</f>
        <v/>
      </c>
      <c r="N274" s="419" t="str">
        <f>IFERROR(VLOOKUP(N272,'P1'!$B:$AP,31,FALSE),"")</f>
        <v/>
      </c>
      <c r="O274" s="419" t="str">
        <f>IFERROR(VLOOKUP(O272,'P1'!$B:$AP,31,FALSE),"")</f>
        <v/>
      </c>
      <c r="P274" s="419" t="str">
        <f>IFERROR(VLOOKUP(P272,'P1'!$B:$AP,31,FALSE),"")</f>
        <v/>
      </c>
      <c r="Q274" s="419" t="str">
        <f>IFERROR(VLOOKUP(Q272,'P1'!$B:$AP,31,FALSE),"")</f>
        <v/>
      </c>
      <c r="R274" s="419" t="str">
        <f>IFERROR(VLOOKUP(R272,'P1'!$B:$AP,31,FALSE),"")</f>
        <v/>
      </c>
      <c r="S274" s="419" t="str">
        <f>IFERROR(VLOOKUP(S272,'P1'!$B:$AP,31,FALSE),"")</f>
        <v/>
      </c>
      <c r="T274" s="419" t="str">
        <f>IFERROR(VLOOKUP(T272,'P1'!$B:$AP,31,FALSE),"")</f>
        <v/>
      </c>
      <c r="U274" s="419" t="str">
        <f>IFERROR(VLOOKUP(U272,'P1'!$B:$AP,31,FALSE),"")</f>
        <v/>
      </c>
      <c r="V274" s="419" t="str">
        <f>IFERROR(VLOOKUP(V272,'P1'!$B:$AP,31,FALSE),"")</f>
        <v/>
      </c>
      <c r="W274" s="419" t="str">
        <f>IFERROR(VLOOKUP(W272,'P1'!$B:$AP,31,FALSE),"")</f>
        <v/>
      </c>
      <c r="X274" s="419" t="str">
        <f>IFERROR(VLOOKUP(X272,'P1'!$B:$AP,31,FALSE),"")</f>
        <v/>
      </c>
      <c r="Y274" s="419" t="str">
        <f>IFERROR(VLOOKUP(Y272,'P1'!$B:$AP,31,FALSE),"")</f>
        <v/>
      </c>
      <c r="Z274" s="419" t="str">
        <f>IFERROR(VLOOKUP(Z272,'P1'!$B:$AP,31,FALSE),"")</f>
        <v/>
      </c>
      <c r="AA274" s="419" t="str">
        <f>IFERROR(VLOOKUP(AA272,'P1'!$B:$AP,31,FALSE),"")</f>
        <v/>
      </c>
      <c r="AB274" s="419" t="str">
        <f>IFERROR(VLOOKUP(AB272,'P1'!$B:$AP,31,FALSE),"")</f>
        <v/>
      </c>
      <c r="AC274" s="419" t="str">
        <f>IFERROR(VLOOKUP(AC272,'P1'!$B:$AP,31,FALSE),"")</f>
        <v/>
      </c>
      <c r="AD274" s="419" t="str">
        <f>IFERROR(VLOOKUP(AD272,'P1'!$B:$AP,31,FALSE),"")</f>
        <v/>
      </c>
      <c r="AE274" s="419" t="str">
        <f>IFERROR(VLOOKUP(AE272,'P1'!$B:$AP,31,FALSE),"")</f>
        <v/>
      </c>
      <c r="AF274" s="419" t="str">
        <f>IFERROR(VLOOKUP(AF272,'P1'!$B:$AP,31,FALSE),"")</f>
        <v/>
      </c>
      <c r="AG274" s="419" t="str">
        <f>IFERROR(VLOOKUP(AG272,'P1'!$B:$AP,31,FALSE),"")</f>
        <v/>
      </c>
      <c r="AH274" s="419" t="str">
        <f>IFERROR(VLOOKUP(AH272,'P1'!$B:$AP,31,FALSE),"")</f>
        <v/>
      </c>
      <c r="AI274" s="419" t="str">
        <f>IFERROR(VLOOKUP(AI272,'P1'!$B:$AP,31,FALSE),"")</f>
        <v/>
      </c>
      <c r="AJ274" s="419" t="str">
        <f>IFERROR(VLOOKUP(AJ272,'P1'!$B:$AP,31,FALSE),"")</f>
        <v/>
      </c>
      <c r="AK274" s="419" t="str">
        <f>IFERROR(VLOOKUP(AK272,'P1'!$B:$AP,31,FALSE),"")</f>
        <v/>
      </c>
      <c r="AL274" s="419" t="str">
        <f>IFERROR(VLOOKUP(AL272,'P1'!$B:$AP,31,FALSE),"")</f>
        <v/>
      </c>
      <c r="AM274" s="419" t="str">
        <f>IFERROR(VLOOKUP(AM272,'P1'!$B:$AP,31,FALSE),"")</f>
        <v/>
      </c>
      <c r="AN274" s="644"/>
      <c r="AO274" s="622"/>
      <c r="AP274" s="649"/>
      <c r="AQ274" s="650"/>
      <c r="AR274" s="622"/>
      <c r="AS274" s="622"/>
      <c r="AT274" s="623"/>
      <c r="AU274" s="420"/>
      <c r="AV274" s="420"/>
      <c r="AX274" s="420"/>
      <c r="AY274" s="420"/>
    </row>
    <row r="275" spans="1:51" s="393" customFormat="1" ht="12" customHeight="1">
      <c r="A275" s="624">
        <v>85</v>
      </c>
      <c r="B275" s="627"/>
      <c r="C275" s="630"/>
      <c r="D275" s="633" t="s">
        <v>463</v>
      </c>
      <c r="E275" s="410"/>
      <c r="F275" s="636"/>
      <c r="G275" s="637"/>
      <c r="H275" s="411" t="s">
        <v>464</v>
      </c>
      <c r="I275" s="412"/>
      <c r="J275" s="412"/>
      <c r="K275" s="412"/>
      <c r="L275" s="412"/>
      <c r="M275" s="412"/>
      <c r="N275" s="412"/>
      <c r="O275" s="412"/>
      <c r="P275" s="412"/>
      <c r="Q275" s="412"/>
      <c r="R275" s="412"/>
      <c r="S275" s="412"/>
      <c r="T275" s="412"/>
      <c r="U275" s="412"/>
      <c r="V275" s="412"/>
      <c r="W275" s="412"/>
      <c r="X275" s="412"/>
      <c r="Y275" s="412"/>
      <c r="Z275" s="412"/>
      <c r="AA275" s="412"/>
      <c r="AB275" s="412"/>
      <c r="AC275" s="412"/>
      <c r="AD275" s="412"/>
      <c r="AE275" s="412"/>
      <c r="AF275" s="412"/>
      <c r="AG275" s="412"/>
      <c r="AH275" s="412"/>
      <c r="AI275" s="412"/>
      <c r="AJ275" s="412"/>
      <c r="AK275" s="412"/>
      <c r="AL275" s="412"/>
      <c r="AM275" s="412"/>
      <c r="AN275" s="642">
        <f t="shared" ref="AN275" si="326">IF(LEFT($AN$1,6)="共同生活援助",SUM(I276:AM276),SUM(I276:AM277))</f>
        <v>0</v>
      </c>
      <c r="AO275" s="620">
        <f>IF($AN$3="４週",AN275/4,AN275/(DAY(EOMONTH($I$21,0))/7))</f>
        <v>0</v>
      </c>
      <c r="AP275" s="645"/>
      <c r="AQ275" s="646"/>
      <c r="AR275" s="620" t="str">
        <f t="shared" ref="AR275" si="327">IF($AN$3="４週",AU276,AV276)</f>
        <v/>
      </c>
      <c r="AS275" s="620"/>
      <c r="AT275" s="623"/>
      <c r="AU275" s="413" t="s">
        <v>465</v>
      </c>
      <c r="AV275" s="413" t="s">
        <v>466</v>
      </c>
      <c r="AX275" s="413" t="s">
        <v>467</v>
      </c>
      <c r="AY275" s="413" t="s">
        <v>468</v>
      </c>
    </row>
    <row r="276" spans="1:51" s="393" customFormat="1" ht="12" customHeight="1">
      <c r="A276" s="625"/>
      <c r="B276" s="628"/>
      <c r="C276" s="631"/>
      <c r="D276" s="634"/>
      <c r="E276" s="414"/>
      <c r="F276" s="638"/>
      <c r="G276" s="639"/>
      <c r="H276" s="415" t="s">
        <v>469</v>
      </c>
      <c r="I276" s="419" t="str">
        <f>IFERROR(VLOOKUP(I275,'P1'!$B:$AP,41,FALSE),"")</f>
        <v/>
      </c>
      <c r="J276" s="419" t="str">
        <f>IFERROR(VLOOKUP(J275,'P1'!$B:$AP,41,FALSE),"")</f>
        <v/>
      </c>
      <c r="K276" s="419" t="str">
        <f>IFERROR(VLOOKUP(K275,'P1'!$B:$AP,41,FALSE),"")</f>
        <v/>
      </c>
      <c r="L276" s="419" t="str">
        <f>IFERROR(VLOOKUP(L275,'P1'!$B:$AP,41,FALSE),"")</f>
        <v/>
      </c>
      <c r="M276" s="419" t="str">
        <f>IFERROR(VLOOKUP(M275,'P1'!$B:$AP,41,FALSE),"")</f>
        <v/>
      </c>
      <c r="N276" s="419" t="str">
        <f>IFERROR(VLOOKUP(N275,'P1'!$B:$AP,41,FALSE),"")</f>
        <v/>
      </c>
      <c r="O276" s="419" t="str">
        <f>IFERROR(VLOOKUP(O275,'P1'!$B:$AP,41,FALSE),"")</f>
        <v/>
      </c>
      <c r="P276" s="419" t="str">
        <f>IFERROR(VLOOKUP(P275,'P1'!$B:$AP,41,FALSE),"")</f>
        <v/>
      </c>
      <c r="Q276" s="419" t="str">
        <f>IFERROR(VLOOKUP(Q275,'P1'!$B:$AP,41,FALSE),"")</f>
        <v/>
      </c>
      <c r="R276" s="419" t="str">
        <f>IFERROR(VLOOKUP(R275,'P1'!$B:$AP,41,FALSE),"")</f>
        <v/>
      </c>
      <c r="S276" s="419" t="str">
        <f>IFERROR(VLOOKUP(S275,'P1'!$B:$AP,41,FALSE),"")</f>
        <v/>
      </c>
      <c r="T276" s="419" t="str">
        <f>IFERROR(VLOOKUP(T275,'P1'!$B:$AP,41,FALSE),"")</f>
        <v/>
      </c>
      <c r="U276" s="419" t="str">
        <f>IFERROR(VLOOKUP(U275,'P1'!$B:$AP,41,FALSE),"")</f>
        <v/>
      </c>
      <c r="V276" s="419" t="str">
        <f>IFERROR(VLOOKUP(V275,'P1'!$B:$AP,41,FALSE),"")</f>
        <v/>
      </c>
      <c r="W276" s="419" t="str">
        <f>IFERROR(VLOOKUP(W275,'P1'!$B:$AP,41,FALSE),"")</f>
        <v/>
      </c>
      <c r="X276" s="419" t="str">
        <f>IFERROR(VLOOKUP(X275,'P1'!$B:$AP,41,FALSE),"")</f>
        <v/>
      </c>
      <c r="Y276" s="419" t="str">
        <f>IFERROR(VLOOKUP(Y275,'P1'!$B:$AP,41,FALSE),"")</f>
        <v/>
      </c>
      <c r="Z276" s="419" t="str">
        <f>IFERROR(VLOOKUP(Z275,'P1'!$B:$AP,41,FALSE),"")</f>
        <v/>
      </c>
      <c r="AA276" s="419" t="str">
        <f>IFERROR(VLOOKUP(AA275,'P1'!$B:$AP,41,FALSE),"")</f>
        <v/>
      </c>
      <c r="AB276" s="419" t="str">
        <f>IFERROR(VLOOKUP(AB275,'P1'!$B:$AP,41,FALSE),"")</f>
        <v/>
      </c>
      <c r="AC276" s="419" t="str">
        <f>IFERROR(VLOOKUP(AC275,'P1'!$B:$AP,41,FALSE),"")</f>
        <v/>
      </c>
      <c r="AD276" s="419" t="str">
        <f>IFERROR(VLOOKUP(AD275,'P1'!$B:$AP,41,FALSE),"")</f>
        <v/>
      </c>
      <c r="AE276" s="419" t="str">
        <f>IFERROR(VLOOKUP(AE275,'P1'!$B:$AP,41,FALSE),"")</f>
        <v/>
      </c>
      <c r="AF276" s="419" t="str">
        <f>IFERROR(VLOOKUP(AF275,'P1'!$B:$AP,41,FALSE),"")</f>
        <v/>
      </c>
      <c r="AG276" s="419" t="str">
        <f>IFERROR(VLOOKUP(AG275,'P1'!$B:$AP,41,FALSE),"")</f>
        <v/>
      </c>
      <c r="AH276" s="419" t="str">
        <f>IFERROR(VLOOKUP(AH275,'P1'!$B:$AP,41,FALSE),"")</f>
        <v/>
      </c>
      <c r="AI276" s="419" t="str">
        <f>IFERROR(VLOOKUP(AI275,'P1'!$B:$AP,41,FALSE),"")</f>
        <v/>
      </c>
      <c r="AJ276" s="419" t="str">
        <f>IFERROR(VLOOKUP(AJ275,'P1'!$B:$AP,41,FALSE),"")</f>
        <v/>
      </c>
      <c r="AK276" s="419" t="str">
        <f>IFERROR(VLOOKUP(AK275,'P1'!$B:$AP,41,FALSE),"")</f>
        <v/>
      </c>
      <c r="AL276" s="419" t="str">
        <f>IFERROR(VLOOKUP(AL275,'P1'!$B:$AP,41,FALSE),"")</f>
        <v/>
      </c>
      <c r="AM276" s="419" t="str">
        <f>IFERROR(VLOOKUP(AM275,'P1'!$B:$AP,41,FALSE),"")</f>
        <v/>
      </c>
      <c r="AN276" s="643"/>
      <c r="AO276" s="621"/>
      <c r="AP276" s="647"/>
      <c r="AQ276" s="648"/>
      <c r="AR276" s="621"/>
      <c r="AS276" s="621"/>
      <c r="AT276" s="623"/>
      <c r="AU276" s="417" t="str">
        <f t="shared" ref="AU276" si="328">IFERROR(IF($D275="□",($AO275/$AK$6),($AO275/$AK$8)),"")</f>
        <v/>
      </c>
      <c r="AV276" s="417" t="str">
        <f t="shared" ref="AV276" si="329">IFERROR(IF($D275="□",($AN275/$AO$6),($AN275/$AO$8)),"")</f>
        <v/>
      </c>
      <c r="AX276" s="417" t="s">
        <v>623</v>
      </c>
      <c r="AY276" s="417" t="s">
        <v>623</v>
      </c>
    </row>
    <row r="277" spans="1:51" s="393" customFormat="1" ht="12" customHeight="1">
      <c r="A277" s="626"/>
      <c r="B277" s="629"/>
      <c r="C277" s="632"/>
      <c r="D277" s="635"/>
      <c r="E277" s="414"/>
      <c r="F277" s="640"/>
      <c r="G277" s="641"/>
      <c r="H277" s="418" t="s">
        <v>470</v>
      </c>
      <c r="I277" s="421" t="str">
        <f>IFERROR(VLOOKUP(I275,'P1'!$B:$AP,31,FALSE),"")</f>
        <v/>
      </c>
      <c r="J277" s="419" t="str">
        <f>IFERROR(VLOOKUP(J275,'P1'!$B:$AP,31,FALSE),"")</f>
        <v/>
      </c>
      <c r="K277" s="419" t="str">
        <f>IFERROR(VLOOKUP(K275,'P1'!$B:$AP,31,FALSE),"")</f>
        <v/>
      </c>
      <c r="L277" s="419" t="str">
        <f>IFERROR(VLOOKUP(L275,'P1'!$B:$AP,31,FALSE),"")</f>
        <v/>
      </c>
      <c r="M277" s="419" t="str">
        <f>IFERROR(VLOOKUP(M275,'P1'!$B:$AP,31,FALSE),"")</f>
        <v/>
      </c>
      <c r="N277" s="419" t="str">
        <f>IFERROR(VLOOKUP(N275,'P1'!$B:$AP,31,FALSE),"")</f>
        <v/>
      </c>
      <c r="O277" s="419" t="str">
        <f>IFERROR(VLOOKUP(O275,'P1'!$B:$AP,31,FALSE),"")</f>
        <v/>
      </c>
      <c r="P277" s="419" t="str">
        <f>IFERROR(VLOOKUP(P275,'P1'!$B:$AP,31,FALSE),"")</f>
        <v/>
      </c>
      <c r="Q277" s="419" t="str">
        <f>IFERROR(VLOOKUP(Q275,'P1'!$B:$AP,31,FALSE),"")</f>
        <v/>
      </c>
      <c r="R277" s="419" t="str">
        <f>IFERROR(VLOOKUP(R275,'P1'!$B:$AP,31,FALSE),"")</f>
        <v/>
      </c>
      <c r="S277" s="419" t="str">
        <f>IFERROR(VLOOKUP(S275,'P1'!$B:$AP,31,FALSE),"")</f>
        <v/>
      </c>
      <c r="T277" s="419" t="str">
        <f>IFERROR(VLOOKUP(T275,'P1'!$B:$AP,31,FALSE),"")</f>
        <v/>
      </c>
      <c r="U277" s="419" t="str">
        <f>IFERROR(VLOOKUP(U275,'P1'!$B:$AP,31,FALSE),"")</f>
        <v/>
      </c>
      <c r="V277" s="419" t="str">
        <f>IFERROR(VLOOKUP(V275,'P1'!$B:$AP,31,FALSE),"")</f>
        <v/>
      </c>
      <c r="W277" s="419" t="str">
        <f>IFERROR(VLOOKUP(W275,'P1'!$B:$AP,31,FALSE),"")</f>
        <v/>
      </c>
      <c r="X277" s="419" t="str">
        <f>IFERROR(VLOOKUP(X275,'P1'!$B:$AP,31,FALSE),"")</f>
        <v/>
      </c>
      <c r="Y277" s="419" t="str">
        <f>IFERROR(VLOOKUP(Y275,'P1'!$B:$AP,31,FALSE),"")</f>
        <v/>
      </c>
      <c r="Z277" s="419" t="str">
        <f>IFERROR(VLOOKUP(Z275,'P1'!$B:$AP,31,FALSE),"")</f>
        <v/>
      </c>
      <c r="AA277" s="419" t="str">
        <f>IFERROR(VLOOKUP(AA275,'P1'!$B:$AP,31,FALSE),"")</f>
        <v/>
      </c>
      <c r="AB277" s="419" t="str">
        <f>IFERROR(VLOOKUP(AB275,'P1'!$B:$AP,31,FALSE),"")</f>
        <v/>
      </c>
      <c r="AC277" s="419" t="str">
        <f>IFERROR(VLOOKUP(AC275,'P1'!$B:$AP,31,FALSE),"")</f>
        <v/>
      </c>
      <c r="AD277" s="419" t="str">
        <f>IFERROR(VLOOKUP(AD275,'P1'!$B:$AP,31,FALSE),"")</f>
        <v/>
      </c>
      <c r="AE277" s="419" t="str">
        <f>IFERROR(VLOOKUP(AE275,'P1'!$B:$AP,31,FALSE),"")</f>
        <v/>
      </c>
      <c r="AF277" s="419" t="str">
        <f>IFERROR(VLOOKUP(AF275,'P1'!$B:$AP,31,FALSE),"")</f>
        <v/>
      </c>
      <c r="AG277" s="419" t="str">
        <f>IFERROR(VLOOKUP(AG275,'P1'!$B:$AP,31,FALSE),"")</f>
        <v/>
      </c>
      <c r="AH277" s="419" t="str">
        <f>IFERROR(VLOOKUP(AH275,'P1'!$B:$AP,31,FALSE),"")</f>
        <v/>
      </c>
      <c r="AI277" s="419" t="str">
        <f>IFERROR(VLOOKUP(AI275,'P1'!$B:$AP,31,FALSE),"")</f>
        <v/>
      </c>
      <c r="AJ277" s="419" t="str">
        <f>IFERROR(VLOOKUP(AJ275,'P1'!$B:$AP,31,FALSE),"")</f>
        <v/>
      </c>
      <c r="AK277" s="419" t="str">
        <f>IFERROR(VLOOKUP(AK275,'P1'!$B:$AP,31,FALSE),"")</f>
        <v/>
      </c>
      <c r="AL277" s="419" t="str">
        <f>IFERROR(VLOOKUP(AL275,'P1'!$B:$AP,31,FALSE),"")</f>
        <v/>
      </c>
      <c r="AM277" s="419" t="str">
        <f>IFERROR(VLOOKUP(AM275,'P1'!$B:$AP,31,FALSE),"")</f>
        <v/>
      </c>
      <c r="AN277" s="644"/>
      <c r="AO277" s="622"/>
      <c r="AP277" s="649"/>
      <c r="AQ277" s="650"/>
      <c r="AR277" s="622"/>
      <c r="AS277" s="622"/>
      <c r="AT277" s="623"/>
      <c r="AU277" s="420"/>
      <c r="AV277" s="420"/>
      <c r="AX277" s="420"/>
      <c r="AY277" s="420"/>
    </row>
    <row r="278" spans="1:51" s="393" customFormat="1" ht="12" customHeight="1">
      <c r="A278" s="624">
        <v>86</v>
      </c>
      <c r="B278" s="627"/>
      <c r="C278" s="630"/>
      <c r="D278" s="633" t="s">
        <v>463</v>
      </c>
      <c r="E278" s="410"/>
      <c r="F278" s="636"/>
      <c r="G278" s="637"/>
      <c r="H278" s="411" t="s">
        <v>464</v>
      </c>
      <c r="I278" s="412"/>
      <c r="J278" s="412"/>
      <c r="K278" s="412"/>
      <c r="L278" s="412"/>
      <c r="M278" s="412"/>
      <c r="N278" s="412"/>
      <c r="O278" s="412"/>
      <c r="P278" s="412"/>
      <c r="Q278" s="412"/>
      <c r="R278" s="412"/>
      <c r="S278" s="412"/>
      <c r="T278" s="412"/>
      <c r="U278" s="412"/>
      <c r="V278" s="412"/>
      <c r="W278" s="412"/>
      <c r="X278" s="412"/>
      <c r="Y278" s="412"/>
      <c r="Z278" s="412"/>
      <c r="AA278" s="412"/>
      <c r="AB278" s="412"/>
      <c r="AC278" s="412"/>
      <c r="AD278" s="412"/>
      <c r="AE278" s="412"/>
      <c r="AF278" s="412"/>
      <c r="AG278" s="412"/>
      <c r="AH278" s="412"/>
      <c r="AI278" s="412"/>
      <c r="AJ278" s="412"/>
      <c r="AK278" s="412"/>
      <c r="AL278" s="412"/>
      <c r="AM278" s="412"/>
      <c r="AN278" s="642">
        <f t="shared" ref="AN278" si="330">IF(LEFT($AN$1,6)="共同生活援助",SUM(I279:AM279),SUM(I279:AM280))</f>
        <v>0</v>
      </c>
      <c r="AO278" s="620">
        <f>IF($AN$3="４週",AN278/4,AN278/(DAY(EOMONTH($I$21,0))/7))</f>
        <v>0</v>
      </c>
      <c r="AP278" s="645"/>
      <c r="AQ278" s="646"/>
      <c r="AR278" s="620" t="str">
        <f t="shared" ref="AR278" si="331">IF($AN$3="４週",AU279,AV279)</f>
        <v/>
      </c>
      <c r="AS278" s="620"/>
      <c r="AT278" s="623"/>
      <c r="AU278" s="413" t="s">
        <v>465</v>
      </c>
      <c r="AV278" s="413" t="s">
        <v>466</v>
      </c>
      <c r="AX278" s="413" t="s">
        <v>467</v>
      </c>
      <c r="AY278" s="413" t="s">
        <v>468</v>
      </c>
    </row>
    <row r="279" spans="1:51" s="393" customFormat="1" ht="12" customHeight="1">
      <c r="A279" s="625"/>
      <c r="B279" s="628"/>
      <c r="C279" s="631"/>
      <c r="D279" s="634"/>
      <c r="E279" s="414"/>
      <c r="F279" s="638"/>
      <c r="G279" s="639"/>
      <c r="H279" s="415" t="s">
        <v>469</v>
      </c>
      <c r="I279" s="419" t="str">
        <f>IFERROR(VLOOKUP(I278,'P1'!$B:$AP,41,FALSE),"")</f>
        <v/>
      </c>
      <c r="J279" s="419" t="str">
        <f>IFERROR(VLOOKUP(J278,'P1'!$B:$AP,41,FALSE),"")</f>
        <v/>
      </c>
      <c r="K279" s="419" t="str">
        <f>IFERROR(VLOOKUP(K278,'P1'!$B:$AP,41,FALSE),"")</f>
        <v/>
      </c>
      <c r="L279" s="419" t="str">
        <f>IFERROR(VLOOKUP(L278,'P1'!$B:$AP,41,FALSE),"")</f>
        <v/>
      </c>
      <c r="M279" s="419" t="str">
        <f>IFERROR(VLOOKUP(M278,'P1'!$B:$AP,41,FALSE),"")</f>
        <v/>
      </c>
      <c r="N279" s="419" t="str">
        <f>IFERROR(VLOOKUP(N278,'P1'!$B:$AP,41,FALSE),"")</f>
        <v/>
      </c>
      <c r="O279" s="419" t="str">
        <f>IFERROR(VLOOKUP(O278,'P1'!$B:$AP,41,FALSE),"")</f>
        <v/>
      </c>
      <c r="P279" s="419" t="str">
        <f>IFERROR(VLOOKUP(P278,'P1'!$B:$AP,41,FALSE),"")</f>
        <v/>
      </c>
      <c r="Q279" s="419" t="str">
        <f>IFERROR(VLOOKUP(Q278,'P1'!$B:$AP,41,FALSE),"")</f>
        <v/>
      </c>
      <c r="R279" s="419" t="str">
        <f>IFERROR(VLOOKUP(R278,'P1'!$B:$AP,41,FALSE),"")</f>
        <v/>
      </c>
      <c r="S279" s="419" t="str">
        <f>IFERROR(VLOOKUP(S278,'P1'!$B:$AP,41,FALSE),"")</f>
        <v/>
      </c>
      <c r="T279" s="419" t="str">
        <f>IFERROR(VLOOKUP(T278,'P1'!$B:$AP,41,FALSE),"")</f>
        <v/>
      </c>
      <c r="U279" s="419" t="str">
        <f>IFERROR(VLOOKUP(U278,'P1'!$B:$AP,41,FALSE),"")</f>
        <v/>
      </c>
      <c r="V279" s="419" t="str">
        <f>IFERROR(VLOOKUP(V278,'P1'!$B:$AP,41,FALSE),"")</f>
        <v/>
      </c>
      <c r="W279" s="419" t="str">
        <f>IFERROR(VLOOKUP(W278,'P1'!$B:$AP,41,FALSE),"")</f>
        <v/>
      </c>
      <c r="X279" s="419" t="str">
        <f>IFERROR(VLOOKUP(X278,'P1'!$B:$AP,41,FALSE),"")</f>
        <v/>
      </c>
      <c r="Y279" s="419" t="str">
        <f>IFERROR(VLOOKUP(Y278,'P1'!$B:$AP,41,FALSE),"")</f>
        <v/>
      </c>
      <c r="Z279" s="419" t="str">
        <f>IFERROR(VLOOKUP(Z278,'P1'!$B:$AP,41,FALSE),"")</f>
        <v/>
      </c>
      <c r="AA279" s="419" t="str">
        <f>IFERROR(VLOOKUP(AA278,'P1'!$B:$AP,41,FALSE),"")</f>
        <v/>
      </c>
      <c r="AB279" s="419" t="str">
        <f>IFERROR(VLOOKUP(AB278,'P1'!$B:$AP,41,FALSE),"")</f>
        <v/>
      </c>
      <c r="AC279" s="419" t="str">
        <f>IFERROR(VLOOKUP(AC278,'P1'!$B:$AP,41,FALSE),"")</f>
        <v/>
      </c>
      <c r="AD279" s="419" t="str">
        <f>IFERROR(VLOOKUP(AD278,'P1'!$B:$AP,41,FALSE),"")</f>
        <v/>
      </c>
      <c r="AE279" s="419" t="str">
        <f>IFERROR(VLOOKUP(AE278,'P1'!$B:$AP,41,FALSE),"")</f>
        <v/>
      </c>
      <c r="AF279" s="419" t="str">
        <f>IFERROR(VLOOKUP(AF278,'P1'!$B:$AP,41,FALSE),"")</f>
        <v/>
      </c>
      <c r="AG279" s="419" t="str">
        <f>IFERROR(VLOOKUP(AG278,'P1'!$B:$AP,41,FALSE),"")</f>
        <v/>
      </c>
      <c r="AH279" s="419" t="str">
        <f>IFERROR(VLOOKUP(AH278,'P1'!$B:$AP,41,FALSE),"")</f>
        <v/>
      </c>
      <c r="AI279" s="419" t="str">
        <f>IFERROR(VLOOKUP(AI278,'P1'!$B:$AP,41,FALSE),"")</f>
        <v/>
      </c>
      <c r="AJ279" s="419" t="str">
        <f>IFERROR(VLOOKUP(AJ278,'P1'!$B:$AP,41,FALSE),"")</f>
        <v/>
      </c>
      <c r="AK279" s="419" t="str">
        <f>IFERROR(VLOOKUP(AK278,'P1'!$B:$AP,41,FALSE),"")</f>
        <v/>
      </c>
      <c r="AL279" s="419" t="str">
        <f>IFERROR(VLOOKUP(AL278,'P1'!$B:$AP,41,FALSE),"")</f>
        <v/>
      </c>
      <c r="AM279" s="419" t="str">
        <f>IFERROR(VLOOKUP(AM278,'P1'!$B:$AP,41,FALSE),"")</f>
        <v/>
      </c>
      <c r="AN279" s="643"/>
      <c r="AO279" s="621"/>
      <c r="AP279" s="647"/>
      <c r="AQ279" s="648"/>
      <c r="AR279" s="621"/>
      <c r="AS279" s="621"/>
      <c r="AT279" s="623"/>
      <c r="AU279" s="417" t="str">
        <f t="shared" ref="AU279" si="332">IFERROR(IF($D278="□",($AO278/$AK$6),($AO278/$AK$8)),"")</f>
        <v/>
      </c>
      <c r="AV279" s="417" t="str">
        <f t="shared" ref="AV279" si="333">IFERROR(IF($D278="□",($AN278/$AO$6),($AN278/$AO$8)),"")</f>
        <v/>
      </c>
      <c r="AX279" s="417" t="s">
        <v>623</v>
      </c>
      <c r="AY279" s="417" t="s">
        <v>623</v>
      </c>
    </row>
    <row r="280" spans="1:51" s="393" customFormat="1" ht="12" customHeight="1">
      <c r="A280" s="626"/>
      <c r="B280" s="629"/>
      <c r="C280" s="632"/>
      <c r="D280" s="635"/>
      <c r="E280" s="414"/>
      <c r="F280" s="640"/>
      <c r="G280" s="641"/>
      <c r="H280" s="418" t="s">
        <v>470</v>
      </c>
      <c r="I280" s="419" t="str">
        <f>IFERROR(VLOOKUP(I278,'P1'!$B:$AP,31,FALSE),"")</f>
        <v/>
      </c>
      <c r="J280" s="419" t="str">
        <f>IFERROR(VLOOKUP(J278,'P1'!$B:$AP,31,FALSE),"")</f>
        <v/>
      </c>
      <c r="K280" s="419" t="str">
        <f>IFERROR(VLOOKUP(K278,'P1'!$B:$AP,31,FALSE),"")</f>
        <v/>
      </c>
      <c r="L280" s="419" t="str">
        <f>IFERROR(VLOOKUP(L278,'P1'!$B:$AP,31,FALSE),"")</f>
        <v/>
      </c>
      <c r="M280" s="419" t="str">
        <f>IFERROR(VLOOKUP(M278,'P1'!$B:$AP,31,FALSE),"")</f>
        <v/>
      </c>
      <c r="N280" s="419" t="str">
        <f>IFERROR(VLOOKUP(N278,'P1'!$B:$AP,31,FALSE),"")</f>
        <v/>
      </c>
      <c r="O280" s="419" t="str">
        <f>IFERROR(VLOOKUP(O278,'P1'!$B:$AP,31,FALSE),"")</f>
        <v/>
      </c>
      <c r="P280" s="419" t="str">
        <f>IFERROR(VLOOKUP(P278,'P1'!$B:$AP,31,FALSE),"")</f>
        <v/>
      </c>
      <c r="Q280" s="419" t="str">
        <f>IFERROR(VLOOKUP(Q278,'P1'!$B:$AP,31,FALSE),"")</f>
        <v/>
      </c>
      <c r="R280" s="419" t="str">
        <f>IFERROR(VLOOKUP(R278,'P1'!$B:$AP,31,FALSE),"")</f>
        <v/>
      </c>
      <c r="S280" s="419" t="str">
        <f>IFERROR(VLOOKUP(S278,'P1'!$B:$AP,31,FALSE),"")</f>
        <v/>
      </c>
      <c r="T280" s="419" t="str">
        <f>IFERROR(VLOOKUP(T278,'P1'!$B:$AP,31,FALSE),"")</f>
        <v/>
      </c>
      <c r="U280" s="419" t="str">
        <f>IFERROR(VLOOKUP(U278,'P1'!$B:$AP,31,FALSE),"")</f>
        <v/>
      </c>
      <c r="V280" s="419" t="str">
        <f>IFERROR(VLOOKUP(V278,'P1'!$B:$AP,31,FALSE),"")</f>
        <v/>
      </c>
      <c r="W280" s="419" t="str">
        <f>IFERROR(VLOOKUP(W278,'P1'!$B:$AP,31,FALSE),"")</f>
        <v/>
      </c>
      <c r="X280" s="419" t="str">
        <f>IFERROR(VLOOKUP(X278,'P1'!$B:$AP,31,FALSE),"")</f>
        <v/>
      </c>
      <c r="Y280" s="419" t="str">
        <f>IFERROR(VLOOKUP(Y278,'P1'!$B:$AP,31,FALSE),"")</f>
        <v/>
      </c>
      <c r="Z280" s="419" t="str">
        <f>IFERROR(VLOOKUP(Z278,'P1'!$B:$AP,31,FALSE),"")</f>
        <v/>
      </c>
      <c r="AA280" s="419" t="str">
        <f>IFERROR(VLOOKUP(AA278,'P1'!$B:$AP,31,FALSE),"")</f>
        <v/>
      </c>
      <c r="AB280" s="419" t="str">
        <f>IFERROR(VLOOKUP(AB278,'P1'!$B:$AP,31,FALSE),"")</f>
        <v/>
      </c>
      <c r="AC280" s="419" t="str">
        <f>IFERROR(VLOOKUP(AC278,'P1'!$B:$AP,31,FALSE),"")</f>
        <v/>
      </c>
      <c r="AD280" s="419" t="str">
        <f>IFERROR(VLOOKUP(AD278,'P1'!$B:$AP,31,FALSE),"")</f>
        <v/>
      </c>
      <c r="AE280" s="419" t="str">
        <f>IFERROR(VLOOKUP(AE278,'P1'!$B:$AP,31,FALSE),"")</f>
        <v/>
      </c>
      <c r="AF280" s="419" t="str">
        <f>IFERROR(VLOOKUP(AF278,'P1'!$B:$AP,31,FALSE),"")</f>
        <v/>
      </c>
      <c r="AG280" s="419" t="str">
        <f>IFERROR(VLOOKUP(AG278,'P1'!$B:$AP,31,FALSE),"")</f>
        <v/>
      </c>
      <c r="AH280" s="419" t="str">
        <f>IFERROR(VLOOKUP(AH278,'P1'!$B:$AP,31,FALSE),"")</f>
        <v/>
      </c>
      <c r="AI280" s="419" t="str">
        <f>IFERROR(VLOOKUP(AI278,'P1'!$B:$AP,31,FALSE),"")</f>
        <v/>
      </c>
      <c r="AJ280" s="419" t="str">
        <f>IFERROR(VLOOKUP(AJ278,'P1'!$B:$AP,31,FALSE),"")</f>
        <v/>
      </c>
      <c r="AK280" s="419" t="str">
        <f>IFERROR(VLOOKUP(AK278,'P1'!$B:$AP,31,FALSE),"")</f>
        <v/>
      </c>
      <c r="AL280" s="419" t="str">
        <f>IFERROR(VLOOKUP(AL278,'P1'!$B:$AP,31,FALSE),"")</f>
        <v/>
      </c>
      <c r="AM280" s="419" t="str">
        <f>IFERROR(VLOOKUP(AM278,'P1'!$B:$AP,31,FALSE),"")</f>
        <v/>
      </c>
      <c r="AN280" s="644"/>
      <c r="AO280" s="622"/>
      <c r="AP280" s="649"/>
      <c r="AQ280" s="650"/>
      <c r="AR280" s="622"/>
      <c r="AS280" s="622"/>
      <c r="AT280" s="623"/>
      <c r="AU280" s="420"/>
      <c r="AV280" s="420"/>
      <c r="AX280" s="420"/>
      <c r="AY280" s="420"/>
    </row>
    <row r="281" spans="1:51" s="393" customFormat="1" ht="12" customHeight="1">
      <c r="A281" s="624">
        <v>87</v>
      </c>
      <c r="B281" s="627"/>
      <c r="C281" s="630"/>
      <c r="D281" s="633" t="s">
        <v>463</v>
      </c>
      <c r="E281" s="410"/>
      <c r="F281" s="636"/>
      <c r="G281" s="637"/>
      <c r="H281" s="411" t="s">
        <v>464</v>
      </c>
      <c r="I281" s="412"/>
      <c r="J281" s="412"/>
      <c r="K281" s="412"/>
      <c r="L281" s="412"/>
      <c r="M281" s="412"/>
      <c r="N281" s="412"/>
      <c r="O281" s="412"/>
      <c r="P281" s="412"/>
      <c r="Q281" s="412"/>
      <c r="R281" s="412"/>
      <c r="S281" s="412"/>
      <c r="T281" s="412"/>
      <c r="U281" s="412"/>
      <c r="V281" s="412"/>
      <c r="W281" s="412"/>
      <c r="X281" s="412"/>
      <c r="Y281" s="412"/>
      <c r="Z281" s="412"/>
      <c r="AA281" s="412"/>
      <c r="AB281" s="412"/>
      <c r="AC281" s="412"/>
      <c r="AD281" s="412"/>
      <c r="AE281" s="412"/>
      <c r="AF281" s="412"/>
      <c r="AG281" s="412"/>
      <c r="AH281" s="412"/>
      <c r="AI281" s="412"/>
      <c r="AJ281" s="412"/>
      <c r="AK281" s="412"/>
      <c r="AL281" s="412"/>
      <c r="AM281" s="412"/>
      <c r="AN281" s="642">
        <f t="shared" ref="AN281" si="334">IF(LEFT($AN$1,6)="共同生活援助",SUM(I282:AM282),SUM(I282:AM283))</f>
        <v>0</v>
      </c>
      <c r="AO281" s="620">
        <f>IF($AN$3="４週",AN281/4,AN281/(DAY(EOMONTH($I$21,0))/7))</f>
        <v>0</v>
      </c>
      <c r="AP281" s="645"/>
      <c r="AQ281" s="646"/>
      <c r="AR281" s="620" t="str">
        <f t="shared" ref="AR281" si="335">IF($AN$3="４週",AU282,AV282)</f>
        <v/>
      </c>
      <c r="AS281" s="620"/>
      <c r="AT281" s="623"/>
      <c r="AU281" s="413" t="s">
        <v>465</v>
      </c>
      <c r="AV281" s="413" t="s">
        <v>466</v>
      </c>
      <c r="AX281" s="413" t="s">
        <v>467</v>
      </c>
      <c r="AY281" s="413" t="s">
        <v>468</v>
      </c>
    </row>
    <row r="282" spans="1:51" s="393" customFormat="1" ht="12" customHeight="1">
      <c r="A282" s="625"/>
      <c r="B282" s="628"/>
      <c r="C282" s="631"/>
      <c r="D282" s="634"/>
      <c r="E282" s="414"/>
      <c r="F282" s="638"/>
      <c r="G282" s="639"/>
      <c r="H282" s="415" t="s">
        <v>469</v>
      </c>
      <c r="I282" s="419" t="str">
        <f>IFERROR(VLOOKUP(I281,'P1'!$B:$AP,41,FALSE),"")</f>
        <v/>
      </c>
      <c r="J282" s="419" t="str">
        <f>IFERROR(VLOOKUP(J281,'P1'!$B:$AP,41,FALSE),"")</f>
        <v/>
      </c>
      <c r="K282" s="419" t="str">
        <f>IFERROR(VLOOKUP(K281,'P1'!$B:$AP,41,FALSE),"")</f>
        <v/>
      </c>
      <c r="L282" s="419" t="str">
        <f>IFERROR(VLOOKUP(L281,'P1'!$B:$AP,41,FALSE),"")</f>
        <v/>
      </c>
      <c r="M282" s="419" t="str">
        <f>IFERROR(VLOOKUP(M281,'P1'!$B:$AP,41,FALSE),"")</f>
        <v/>
      </c>
      <c r="N282" s="419" t="str">
        <f>IFERROR(VLOOKUP(N281,'P1'!$B:$AP,41,FALSE),"")</f>
        <v/>
      </c>
      <c r="O282" s="419" t="str">
        <f>IFERROR(VLOOKUP(O281,'P1'!$B:$AP,41,FALSE),"")</f>
        <v/>
      </c>
      <c r="P282" s="419" t="str">
        <f>IFERROR(VLOOKUP(P281,'P1'!$B:$AP,41,FALSE),"")</f>
        <v/>
      </c>
      <c r="Q282" s="419" t="str">
        <f>IFERROR(VLOOKUP(Q281,'P1'!$B:$AP,41,FALSE),"")</f>
        <v/>
      </c>
      <c r="R282" s="419" t="str">
        <f>IFERROR(VLOOKUP(R281,'P1'!$B:$AP,41,FALSE),"")</f>
        <v/>
      </c>
      <c r="S282" s="419" t="str">
        <f>IFERROR(VLOOKUP(S281,'P1'!$B:$AP,41,FALSE),"")</f>
        <v/>
      </c>
      <c r="T282" s="419" t="str">
        <f>IFERROR(VLOOKUP(T281,'P1'!$B:$AP,41,FALSE),"")</f>
        <v/>
      </c>
      <c r="U282" s="419" t="str">
        <f>IFERROR(VLOOKUP(U281,'P1'!$B:$AP,41,FALSE),"")</f>
        <v/>
      </c>
      <c r="V282" s="419" t="str">
        <f>IFERROR(VLOOKUP(V281,'P1'!$B:$AP,41,FALSE),"")</f>
        <v/>
      </c>
      <c r="W282" s="419" t="str">
        <f>IFERROR(VLOOKUP(W281,'P1'!$B:$AP,41,FALSE),"")</f>
        <v/>
      </c>
      <c r="X282" s="419" t="str">
        <f>IFERROR(VLOOKUP(X281,'P1'!$B:$AP,41,FALSE),"")</f>
        <v/>
      </c>
      <c r="Y282" s="419" t="str">
        <f>IFERROR(VLOOKUP(Y281,'P1'!$B:$AP,41,FALSE),"")</f>
        <v/>
      </c>
      <c r="Z282" s="419" t="str">
        <f>IFERROR(VLOOKUP(Z281,'P1'!$B:$AP,41,FALSE),"")</f>
        <v/>
      </c>
      <c r="AA282" s="419" t="str">
        <f>IFERROR(VLOOKUP(AA281,'P1'!$B:$AP,41,FALSE),"")</f>
        <v/>
      </c>
      <c r="AB282" s="419" t="str">
        <f>IFERROR(VLOOKUP(AB281,'P1'!$B:$AP,41,FALSE),"")</f>
        <v/>
      </c>
      <c r="AC282" s="419" t="str">
        <f>IFERROR(VLOOKUP(AC281,'P1'!$B:$AP,41,FALSE),"")</f>
        <v/>
      </c>
      <c r="AD282" s="419" t="str">
        <f>IFERROR(VLOOKUP(AD281,'P1'!$B:$AP,41,FALSE),"")</f>
        <v/>
      </c>
      <c r="AE282" s="419" t="str">
        <f>IFERROR(VLOOKUP(AE281,'P1'!$B:$AP,41,FALSE),"")</f>
        <v/>
      </c>
      <c r="AF282" s="419" t="str">
        <f>IFERROR(VLOOKUP(AF281,'P1'!$B:$AP,41,FALSE),"")</f>
        <v/>
      </c>
      <c r="AG282" s="419" t="str">
        <f>IFERROR(VLOOKUP(AG281,'P1'!$B:$AP,41,FALSE),"")</f>
        <v/>
      </c>
      <c r="AH282" s="419" t="str">
        <f>IFERROR(VLOOKUP(AH281,'P1'!$B:$AP,41,FALSE),"")</f>
        <v/>
      </c>
      <c r="AI282" s="419" t="str">
        <f>IFERROR(VLOOKUP(AI281,'P1'!$B:$AP,41,FALSE),"")</f>
        <v/>
      </c>
      <c r="AJ282" s="419" t="str">
        <f>IFERROR(VLOOKUP(AJ281,'P1'!$B:$AP,41,FALSE),"")</f>
        <v/>
      </c>
      <c r="AK282" s="419" t="str">
        <f>IFERROR(VLOOKUP(AK281,'P1'!$B:$AP,41,FALSE),"")</f>
        <v/>
      </c>
      <c r="AL282" s="419" t="str">
        <f>IFERROR(VLOOKUP(AL281,'P1'!$B:$AP,41,FALSE),"")</f>
        <v/>
      </c>
      <c r="AM282" s="419" t="str">
        <f>IFERROR(VLOOKUP(AM281,'P1'!$B:$AP,41,FALSE),"")</f>
        <v/>
      </c>
      <c r="AN282" s="643"/>
      <c r="AO282" s="621"/>
      <c r="AP282" s="647"/>
      <c r="AQ282" s="648"/>
      <c r="AR282" s="621"/>
      <c r="AS282" s="621"/>
      <c r="AT282" s="623"/>
      <c r="AU282" s="417" t="str">
        <f t="shared" ref="AU282" si="336">IFERROR(IF($D281="□",($AO281/$AK$6),($AO281/$AK$8)),"")</f>
        <v/>
      </c>
      <c r="AV282" s="417" t="str">
        <f t="shared" ref="AV282" si="337">IFERROR(IF($D281="□",($AN281/$AO$6),($AN281/$AO$8)),"")</f>
        <v/>
      </c>
      <c r="AX282" s="417" t="s">
        <v>623</v>
      </c>
      <c r="AY282" s="417" t="s">
        <v>623</v>
      </c>
    </row>
    <row r="283" spans="1:51" s="393" customFormat="1" ht="12" customHeight="1">
      <c r="A283" s="626"/>
      <c r="B283" s="629"/>
      <c r="C283" s="632"/>
      <c r="D283" s="635"/>
      <c r="E283" s="414"/>
      <c r="F283" s="640"/>
      <c r="G283" s="641"/>
      <c r="H283" s="418" t="s">
        <v>470</v>
      </c>
      <c r="I283" s="419" t="str">
        <f>IFERROR(VLOOKUP(I281,'P1'!$B:$AP,31,FALSE),"")</f>
        <v/>
      </c>
      <c r="J283" s="419" t="str">
        <f>IFERROR(VLOOKUP(J281,'P1'!$B:$AP,31,FALSE),"")</f>
        <v/>
      </c>
      <c r="K283" s="419" t="str">
        <f>IFERROR(VLOOKUP(K281,'P1'!$B:$AP,31,FALSE),"")</f>
        <v/>
      </c>
      <c r="L283" s="419" t="str">
        <f>IFERROR(VLOOKUP(L281,'P1'!$B:$AP,31,FALSE),"")</f>
        <v/>
      </c>
      <c r="M283" s="419" t="str">
        <f>IFERROR(VLOOKUP(M281,'P1'!$B:$AP,31,FALSE),"")</f>
        <v/>
      </c>
      <c r="N283" s="419" t="str">
        <f>IFERROR(VLOOKUP(N281,'P1'!$B:$AP,31,FALSE),"")</f>
        <v/>
      </c>
      <c r="O283" s="419" t="str">
        <f>IFERROR(VLOOKUP(O281,'P1'!$B:$AP,31,FALSE),"")</f>
        <v/>
      </c>
      <c r="P283" s="419" t="str">
        <f>IFERROR(VLOOKUP(P281,'P1'!$B:$AP,31,FALSE),"")</f>
        <v/>
      </c>
      <c r="Q283" s="419" t="str">
        <f>IFERROR(VLOOKUP(Q281,'P1'!$B:$AP,31,FALSE),"")</f>
        <v/>
      </c>
      <c r="R283" s="419" t="str">
        <f>IFERROR(VLOOKUP(R281,'P1'!$B:$AP,31,FALSE),"")</f>
        <v/>
      </c>
      <c r="S283" s="419" t="str">
        <f>IFERROR(VLOOKUP(S281,'P1'!$B:$AP,31,FALSE),"")</f>
        <v/>
      </c>
      <c r="T283" s="419" t="str">
        <f>IFERROR(VLOOKUP(T281,'P1'!$B:$AP,31,FALSE),"")</f>
        <v/>
      </c>
      <c r="U283" s="419" t="str">
        <f>IFERROR(VLOOKUP(U281,'P1'!$B:$AP,31,FALSE),"")</f>
        <v/>
      </c>
      <c r="V283" s="419" t="str">
        <f>IFERROR(VLOOKUP(V281,'P1'!$B:$AP,31,FALSE),"")</f>
        <v/>
      </c>
      <c r="W283" s="419" t="str">
        <f>IFERROR(VLOOKUP(W281,'P1'!$B:$AP,31,FALSE),"")</f>
        <v/>
      </c>
      <c r="X283" s="419" t="str">
        <f>IFERROR(VLOOKUP(X281,'P1'!$B:$AP,31,FALSE),"")</f>
        <v/>
      </c>
      <c r="Y283" s="419" t="str">
        <f>IFERROR(VLOOKUP(Y281,'P1'!$B:$AP,31,FALSE),"")</f>
        <v/>
      </c>
      <c r="Z283" s="419" t="str">
        <f>IFERROR(VLOOKUP(Z281,'P1'!$B:$AP,31,FALSE),"")</f>
        <v/>
      </c>
      <c r="AA283" s="419" t="str">
        <f>IFERROR(VLOOKUP(AA281,'P1'!$B:$AP,31,FALSE),"")</f>
        <v/>
      </c>
      <c r="AB283" s="419" t="str">
        <f>IFERROR(VLOOKUP(AB281,'P1'!$B:$AP,31,FALSE),"")</f>
        <v/>
      </c>
      <c r="AC283" s="419" t="str">
        <f>IFERROR(VLOOKUP(AC281,'P1'!$B:$AP,31,FALSE),"")</f>
        <v/>
      </c>
      <c r="AD283" s="419" t="str">
        <f>IFERROR(VLOOKUP(AD281,'P1'!$B:$AP,31,FALSE),"")</f>
        <v/>
      </c>
      <c r="AE283" s="419" t="str">
        <f>IFERROR(VLOOKUP(AE281,'P1'!$B:$AP,31,FALSE),"")</f>
        <v/>
      </c>
      <c r="AF283" s="419" t="str">
        <f>IFERROR(VLOOKUP(AF281,'P1'!$B:$AP,31,FALSE),"")</f>
        <v/>
      </c>
      <c r="AG283" s="419" t="str">
        <f>IFERROR(VLOOKUP(AG281,'P1'!$B:$AP,31,FALSE),"")</f>
        <v/>
      </c>
      <c r="AH283" s="419" t="str">
        <f>IFERROR(VLOOKUP(AH281,'P1'!$B:$AP,31,FALSE),"")</f>
        <v/>
      </c>
      <c r="AI283" s="419" t="str">
        <f>IFERROR(VLOOKUP(AI281,'P1'!$B:$AP,31,FALSE),"")</f>
        <v/>
      </c>
      <c r="AJ283" s="419" t="str">
        <f>IFERROR(VLOOKUP(AJ281,'P1'!$B:$AP,31,FALSE),"")</f>
        <v/>
      </c>
      <c r="AK283" s="419" t="str">
        <f>IFERROR(VLOOKUP(AK281,'P1'!$B:$AP,31,FALSE),"")</f>
        <v/>
      </c>
      <c r="AL283" s="419" t="str">
        <f>IFERROR(VLOOKUP(AL281,'P1'!$B:$AP,31,FALSE),"")</f>
        <v/>
      </c>
      <c r="AM283" s="419" t="str">
        <f>IFERROR(VLOOKUP(AM281,'P1'!$B:$AP,31,FALSE),"")</f>
        <v/>
      </c>
      <c r="AN283" s="644"/>
      <c r="AO283" s="622"/>
      <c r="AP283" s="649"/>
      <c r="AQ283" s="650"/>
      <c r="AR283" s="622"/>
      <c r="AS283" s="622"/>
      <c r="AT283" s="623"/>
      <c r="AU283" s="420"/>
      <c r="AV283" s="420"/>
      <c r="AX283" s="420"/>
      <c r="AY283" s="420"/>
    </row>
    <row r="284" spans="1:51" s="393" customFormat="1" ht="12" customHeight="1">
      <c r="A284" s="624">
        <v>88</v>
      </c>
      <c r="B284" s="627"/>
      <c r="C284" s="661"/>
      <c r="D284" s="633" t="s">
        <v>463</v>
      </c>
      <c r="E284" s="410"/>
      <c r="F284" s="636"/>
      <c r="G284" s="637"/>
      <c r="H284" s="411" t="s">
        <v>464</v>
      </c>
      <c r="I284" s="412"/>
      <c r="J284" s="412"/>
      <c r="K284" s="412"/>
      <c r="L284" s="412"/>
      <c r="M284" s="412"/>
      <c r="N284" s="412"/>
      <c r="O284" s="412"/>
      <c r="P284" s="412"/>
      <c r="Q284" s="412"/>
      <c r="R284" s="412"/>
      <c r="S284" s="412"/>
      <c r="T284" s="412"/>
      <c r="U284" s="412"/>
      <c r="V284" s="412"/>
      <c r="W284" s="412"/>
      <c r="X284" s="412"/>
      <c r="Y284" s="412"/>
      <c r="Z284" s="412"/>
      <c r="AA284" s="412"/>
      <c r="AB284" s="412"/>
      <c r="AC284" s="412"/>
      <c r="AD284" s="412"/>
      <c r="AE284" s="412"/>
      <c r="AF284" s="412"/>
      <c r="AG284" s="412"/>
      <c r="AH284" s="412"/>
      <c r="AI284" s="412"/>
      <c r="AJ284" s="412"/>
      <c r="AK284" s="412"/>
      <c r="AL284" s="412"/>
      <c r="AM284" s="412"/>
      <c r="AN284" s="642">
        <f t="shared" ref="AN284" si="338">IF(LEFT($AN$1,6)="共同生活援助",SUM(I285:AM285),SUM(I285:AM286))</f>
        <v>0</v>
      </c>
      <c r="AO284" s="620">
        <f>IF($AN$3="４週",AN284/4,AN284/(DAY(EOMONTH($I$21,0))/7))</f>
        <v>0</v>
      </c>
      <c r="AP284" s="645"/>
      <c r="AQ284" s="646"/>
      <c r="AR284" s="620" t="str">
        <f t="shared" ref="AR284" si="339">IF($AN$3="４週",AU285,AV285)</f>
        <v/>
      </c>
      <c r="AS284" s="620"/>
      <c r="AT284" s="623"/>
      <c r="AU284" s="413" t="s">
        <v>465</v>
      </c>
      <c r="AV284" s="413" t="s">
        <v>466</v>
      </c>
      <c r="AX284" s="413" t="s">
        <v>467</v>
      </c>
      <c r="AY284" s="413" t="s">
        <v>468</v>
      </c>
    </row>
    <row r="285" spans="1:51" s="393" customFormat="1" ht="12" customHeight="1">
      <c r="A285" s="625"/>
      <c r="B285" s="628"/>
      <c r="C285" s="662"/>
      <c r="D285" s="634"/>
      <c r="E285" s="414"/>
      <c r="F285" s="638"/>
      <c r="G285" s="639"/>
      <c r="H285" s="415" t="s">
        <v>469</v>
      </c>
      <c r="I285" s="419" t="str">
        <f>IFERROR(VLOOKUP(I284,'P1'!$B:$AP,41,FALSE),"")</f>
        <v/>
      </c>
      <c r="J285" s="419" t="str">
        <f>IFERROR(VLOOKUP(J284,'P1'!$B:$AP,41,FALSE),"")</f>
        <v/>
      </c>
      <c r="K285" s="419" t="str">
        <f>IFERROR(VLOOKUP(K284,'P1'!$B:$AP,41,FALSE),"")</f>
        <v/>
      </c>
      <c r="L285" s="419" t="str">
        <f>IFERROR(VLOOKUP(L284,'P1'!$B:$AP,41,FALSE),"")</f>
        <v/>
      </c>
      <c r="M285" s="419" t="str">
        <f>IFERROR(VLOOKUP(M284,'P1'!$B:$AP,41,FALSE),"")</f>
        <v/>
      </c>
      <c r="N285" s="419" t="str">
        <f>IFERROR(VLOOKUP(N284,'P1'!$B:$AP,41,FALSE),"")</f>
        <v/>
      </c>
      <c r="O285" s="419" t="str">
        <f>IFERROR(VLOOKUP(O284,'P1'!$B:$AP,41,FALSE),"")</f>
        <v/>
      </c>
      <c r="P285" s="419" t="str">
        <f>IFERROR(VLOOKUP(P284,'P1'!$B:$AP,41,FALSE),"")</f>
        <v/>
      </c>
      <c r="Q285" s="419" t="str">
        <f>IFERROR(VLOOKUP(Q284,'P1'!$B:$AP,41,FALSE),"")</f>
        <v/>
      </c>
      <c r="R285" s="419" t="str">
        <f>IFERROR(VLOOKUP(R284,'P1'!$B:$AP,41,FALSE),"")</f>
        <v/>
      </c>
      <c r="S285" s="419" t="str">
        <f>IFERROR(VLOOKUP(S284,'P1'!$B:$AP,41,FALSE),"")</f>
        <v/>
      </c>
      <c r="T285" s="419" t="str">
        <f>IFERROR(VLOOKUP(T284,'P1'!$B:$AP,41,FALSE),"")</f>
        <v/>
      </c>
      <c r="U285" s="419" t="str">
        <f>IFERROR(VLOOKUP(U284,'P1'!$B:$AP,41,FALSE),"")</f>
        <v/>
      </c>
      <c r="V285" s="419" t="str">
        <f>IFERROR(VLOOKUP(V284,'P1'!$B:$AP,41,FALSE),"")</f>
        <v/>
      </c>
      <c r="W285" s="419" t="str">
        <f>IFERROR(VLOOKUP(W284,'P1'!$B:$AP,41,FALSE),"")</f>
        <v/>
      </c>
      <c r="X285" s="419" t="str">
        <f>IFERROR(VLOOKUP(X284,'P1'!$B:$AP,41,FALSE),"")</f>
        <v/>
      </c>
      <c r="Y285" s="419" t="str">
        <f>IFERROR(VLOOKUP(Y284,'P1'!$B:$AP,41,FALSE),"")</f>
        <v/>
      </c>
      <c r="Z285" s="419" t="str">
        <f>IFERROR(VLOOKUP(Z284,'P1'!$B:$AP,41,FALSE),"")</f>
        <v/>
      </c>
      <c r="AA285" s="419" t="str">
        <f>IFERROR(VLOOKUP(AA284,'P1'!$B:$AP,41,FALSE),"")</f>
        <v/>
      </c>
      <c r="AB285" s="419" t="str">
        <f>IFERROR(VLOOKUP(AB284,'P1'!$B:$AP,41,FALSE),"")</f>
        <v/>
      </c>
      <c r="AC285" s="419" t="str">
        <f>IFERROR(VLOOKUP(AC284,'P1'!$B:$AP,41,FALSE),"")</f>
        <v/>
      </c>
      <c r="AD285" s="419" t="str">
        <f>IFERROR(VLOOKUP(AD284,'P1'!$B:$AP,41,FALSE),"")</f>
        <v/>
      </c>
      <c r="AE285" s="419" t="str">
        <f>IFERROR(VLOOKUP(AE284,'P1'!$B:$AP,41,FALSE),"")</f>
        <v/>
      </c>
      <c r="AF285" s="419" t="str">
        <f>IFERROR(VLOOKUP(AF284,'P1'!$B:$AP,41,FALSE),"")</f>
        <v/>
      </c>
      <c r="AG285" s="419" t="str">
        <f>IFERROR(VLOOKUP(AG284,'P1'!$B:$AP,41,FALSE),"")</f>
        <v/>
      </c>
      <c r="AH285" s="419" t="str">
        <f>IFERROR(VLOOKUP(AH284,'P1'!$B:$AP,41,FALSE),"")</f>
        <v/>
      </c>
      <c r="AI285" s="419" t="str">
        <f>IFERROR(VLOOKUP(AI284,'P1'!$B:$AP,41,FALSE),"")</f>
        <v/>
      </c>
      <c r="AJ285" s="419" t="str">
        <f>IFERROR(VLOOKUP(AJ284,'P1'!$B:$AP,41,FALSE),"")</f>
        <v/>
      </c>
      <c r="AK285" s="419" t="str">
        <f>IFERROR(VLOOKUP(AK284,'P1'!$B:$AP,41,FALSE),"")</f>
        <v/>
      </c>
      <c r="AL285" s="419" t="str">
        <f>IFERROR(VLOOKUP(AL284,'P1'!$B:$AP,41,FALSE),"")</f>
        <v/>
      </c>
      <c r="AM285" s="419" t="str">
        <f>IFERROR(VLOOKUP(AM284,'P1'!$B:$AP,41,FALSE),"")</f>
        <v/>
      </c>
      <c r="AN285" s="643"/>
      <c r="AO285" s="621"/>
      <c r="AP285" s="647"/>
      <c r="AQ285" s="648"/>
      <c r="AR285" s="621"/>
      <c r="AS285" s="621"/>
      <c r="AT285" s="623"/>
      <c r="AU285" s="417" t="str">
        <f t="shared" ref="AU285" si="340">IFERROR(IF($D284="□",($AO284/$AK$6),($AO284/$AK$8)),"")</f>
        <v/>
      </c>
      <c r="AV285" s="417" t="str">
        <f t="shared" ref="AV285" si="341">IFERROR(IF($D284="□",($AN284/$AO$6),($AN284/$AO$8)),"")</f>
        <v/>
      </c>
      <c r="AX285" s="417" t="s">
        <v>623</v>
      </c>
      <c r="AY285" s="417" t="s">
        <v>623</v>
      </c>
    </row>
    <row r="286" spans="1:51" s="393" customFormat="1" ht="12" customHeight="1">
      <c r="A286" s="626"/>
      <c r="B286" s="629"/>
      <c r="C286" s="663"/>
      <c r="D286" s="635"/>
      <c r="E286" s="414"/>
      <c r="F286" s="640"/>
      <c r="G286" s="641"/>
      <c r="H286" s="418" t="s">
        <v>470</v>
      </c>
      <c r="I286" s="419" t="str">
        <f>IFERROR(VLOOKUP(I284,'P1'!$B:$AP,31,FALSE),"")</f>
        <v/>
      </c>
      <c r="J286" s="419" t="str">
        <f>IFERROR(VLOOKUP(J284,'P1'!$B:$AP,31,FALSE),"")</f>
        <v/>
      </c>
      <c r="K286" s="419" t="str">
        <f>IFERROR(VLOOKUP(K284,'P1'!$B:$AP,31,FALSE),"")</f>
        <v/>
      </c>
      <c r="L286" s="419" t="str">
        <f>IFERROR(VLOOKUP(L284,'P1'!$B:$AP,31,FALSE),"")</f>
        <v/>
      </c>
      <c r="M286" s="419" t="str">
        <f>IFERROR(VLOOKUP(M284,'P1'!$B:$AP,31,FALSE),"")</f>
        <v/>
      </c>
      <c r="N286" s="419" t="str">
        <f>IFERROR(VLOOKUP(N284,'P1'!$B:$AP,31,FALSE),"")</f>
        <v/>
      </c>
      <c r="O286" s="419" t="str">
        <f>IFERROR(VLOOKUP(O284,'P1'!$B:$AP,31,FALSE),"")</f>
        <v/>
      </c>
      <c r="P286" s="419" t="str">
        <f>IFERROR(VLOOKUP(P284,'P1'!$B:$AP,31,FALSE),"")</f>
        <v/>
      </c>
      <c r="Q286" s="419" t="str">
        <f>IFERROR(VLOOKUP(Q284,'P1'!$B:$AP,31,FALSE),"")</f>
        <v/>
      </c>
      <c r="R286" s="419" t="str">
        <f>IFERROR(VLOOKUP(R284,'P1'!$B:$AP,31,FALSE),"")</f>
        <v/>
      </c>
      <c r="S286" s="419" t="str">
        <f>IFERROR(VLOOKUP(S284,'P1'!$B:$AP,31,FALSE),"")</f>
        <v/>
      </c>
      <c r="T286" s="419" t="str">
        <f>IFERROR(VLOOKUP(T284,'P1'!$B:$AP,31,FALSE),"")</f>
        <v/>
      </c>
      <c r="U286" s="419" t="str">
        <f>IFERROR(VLOOKUP(U284,'P1'!$B:$AP,31,FALSE),"")</f>
        <v/>
      </c>
      <c r="V286" s="419" t="str">
        <f>IFERROR(VLOOKUP(V284,'P1'!$B:$AP,31,FALSE),"")</f>
        <v/>
      </c>
      <c r="W286" s="419" t="str">
        <f>IFERROR(VLOOKUP(W284,'P1'!$B:$AP,31,FALSE),"")</f>
        <v/>
      </c>
      <c r="X286" s="419" t="str">
        <f>IFERROR(VLOOKUP(X284,'P1'!$B:$AP,31,FALSE),"")</f>
        <v/>
      </c>
      <c r="Y286" s="419" t="str">
        <f>IFERROR(VLOOKUP(Y284,'P1'!$B:$AP,31,FALSE),"")</f>
        <v/>
      </c>
      <c r="Z286" s="419" t="str">
        <f>IFERROR(VLOOKUP(Z284,'P1'!$B:$AP,31,FALSE),"")</f>
        <v/>
      </c>
      <c r="AA286" s="419" t="str">
        <f>IFERROR(VLOOKUP(AA284,'P1'!$B:$AP,31,FALSE),"")</f>
        <v/>
      </c>
      <c r="AB286" s="419" t="str">
        <f>IFERROR(VLOOKUP(AB284,'P1'!$B:$AP,31,FALSE),"")</f>
        <v/>
      </c>
      <c r="AC286" s="419" t="str">
        <f>IFERROR(VLOOKUP(AC284,'P1'!$B:$AP,31,FALSE),"")</f>
        <v/>
      </c>
      <c r="AD286" s="419" t="str">
        <f>IFERROR(VLOOKUP(AD284,'P1'!$B:$AP,31,FALSE),"")</f>
        <v/>
      </c>
      <c r="AE286" s="419" t="str">
        <f>IFERROR(VLOOKUP(AE284,'P1'!$B:$AP,31,FALSE),"")</f>
        <v/>
      </c>
      <c r="AF286" s="419" t="str">
        <f>IFERROR(VLOOKUP(AF284,'P1'!$B:$AP,31,FALSE),"")</f>
        <v/>
      </c>
      <c r="AG286" s="419" t="str">
        <f>IFERROR(VLOOKUP(AG284,'P1'!$B:$AP,31,FALSE),"")</f>
        <v/>
      </c>
      <c r="AH286" s="419" t="str">
        <f>IFERROR(VLOOKUP(AH284,'P1'!$B:$AP,31,FALSE),"")</f>
        <v/>
      </c>
      <c r="AI286" s="419" t="str">
        <f>IFERROR(VLOOKUP(AI284,'P1'!$B:$AP,31,FALSE),"")</f>
        <v/>
      </c>
      <c r="AJ286" s="419" t="str">
        <f>IFERROR(VLOOKUP(AJ284,'P1'!$B:$AP,31,FALSE),"")</f>
        <v/>
      </c>
      <c r="AK286" s="419" t="str">
        <f>IFERROR(VLOOKUP(AK284,'P1'!$B:$AP,31,FALSE),"")</f>
        <v/>
      </c>
      <c r="AL286" s="419" t="str">
        <f>IFERROR(VLOOKUP(AL284,'P1'!$B:$AP,31,FALSE),"")</f>
        <v/>
      </c>
      <c r="AM286" s="419" t="str">
        <f>IFERROR(VLOOKUP(AM284,'P1'!$B:$AP,31,FALSE),"")</f>
        <v/>
      </c>
      <c r="AN286" s="644"/>
      <c r="AO286" s="622"/>
      <c r="AP286" s="649"/>
      <c r="AQ286" s="650"/>
      <c r="AR286" s="622"/>
      <c r="AS286" s="622"/>
      <c r="AT286" s="623"/>
      <c r="AU286" s="420"/>
      <c r="AV286" s="420"/>
      <c r="AX286" s="420"/>
      <c r="AY286" s="420"/>
    </row>
    <row r="287" spans="1:51" s="393" customFormat="1" ht="12" customHeight="1">
      <c r="A287" s="624">
        <v>89</v>
      </c>
      <c r="B287" s="627"/>
      <c r="C287" s="630"/>
      <c r="D287" s="633" t="s">
        <v>463</v>
      </c>
      <c r="E287" s="410"/>
      <c r="F287" s="636"/>
      <c r="G287" s="637"/>
      <c r="H287" s="411" t="s">
        <v>464</v>
      </c>
      <c r="I287" s="412"/>
      <c r="J287" s="412"/>
      <c r="K287" s="412"/>
      <c r="L287" s="412"/>
      <c r="M287" s="412"/>
      <c r="N287" s="412"/>
      <c r="O287" s="412"/>
      <c r="P287" s="412"/>
      <c r="Q287" s="412"/>
      <c r="R287" s="412"/>
      <c r="S287" s="412"/>
      <c r="T287" s="412"/>
      <c r="U287" s="412"/>
      <c r="V287" s="412"/>
      <c r="W287" s="412"/>
      <c r="X287" s="412"/>
      <c r="Y287" s="412"/>
      <c r="Z287" s="412"/>
      <c r="AA287" s="412"/>
      <c r="AB287" s="412"/>
      <c r="AC287" s="412"/>
      <c r="AD287" s="412"/>
      <c r="AE287" s="412"/>
      <c r="AF287" s="412"/>
      <c r="AG287" s="412"/>
      <c r="AH287" s="412"/>
      <c r="AI287" s="412"/>
      <c r="AJ287" s="412"/>
      <c r="AK287" s="412"/>
      <c r="AL287" s="412"/>
      <c r="AM287" s="412"/>
      <c r="AN287" s="642">
        <f t="shared" ref="AN287" si="342">IF(LEFT($AN$1,6)="共同生活援助",SUM(I288:AM288),SUM(I288:AM289))</f>
        <v>0</v>
      </c>
      <c r="AO287" s="620">
        <f>IF($AN$3="４週",AN287/4,AN287/(DAY(EOMONTH($I$21,0))/7))</f>
        <v>0</v>
      </c>
      <c r="AP287" s="645"/>
      <c r="AQ287" s="646"/>
      <c r="AR287" s="620" t="str">
        <f t="shared" ref="AR287" si="343">IF($AN$3="４週",AU288,AV288)</f>
        <v/>
      </c>
      <c r="AS287" s="620"/>
      <c r="AT287" s="623"/>
      <c r="AU287" s="413" t="s">
        <v>465</v>
      </c>
      <c r="AV287" s="413" t="s">
        <v>466</v>
      </c>
      <c r="AX287" s="413" t="s">
        <v>467</v>
      </c>
      <c r="AY287" s="413" t="s">
        <v>468</v>
      </c>
    </row>
    <row r="288" spans="1:51" s="393" customFormat="1" ht="12" customHeight="1">
      <c r="A288" s="625"/>
      <c r="B288" s="628"/>
      <c r="C288" s="631"/>
      <c r="D288" s="634"/>
      <c r="E288" s="414"/>
      <c r="F288" s="638"/>
      <c r="G288" s="639"/>
      <c r="H288" s="415" t="s">
        <v>469</v>
      </c>
      <c r="I288" s="419" t="str">
        <f>IFERROR(VLOOKUP(I287,'P1'!$B:$AP,41,FALSE),"")</f>
        <v/>
      </c>
      <c r="J288" s="419" t="str">
        <f>IFERROR(VLOOKUP(J287,'P1'!$B:$AP,41,FALSE),"")</f>
        <v/>
      </c>
      <c r="K288" s="419" t="str">
        <f>IFERROR(VLOOKUP(K287,'P1'!$B:$AP,41,FALSE),"")</f>
        <v/>
      </c>
      <c r="L288" s="419" t="str">
        <f>IFERROR(VLOOKUP(L287,'P1'!$B:$AP,41,FALSE),"")</f>
        <v/>
      </c>
      <c r="M288" s="419" t="str">
        <f>IFERROR(VLOOKUP(M287,'P1'!$B:$AP,41,FALSE),"")</f>
        <v/>
      </c>
      <c r="N288" s="419" t="str">
        <f>IFERROR(VLOOKUP(N287,'P1'!$B:$AP,41,FALSE),"")</f>
        <v/>
      </c>
      <c r="O288" s="419" t="str">
        <f>IFERROR(VLOOKUP(O287,'P1'!$B:$AP,41,FALSE),"")</f>
        <v/>
      </c>
      <c r="P288" s="419" t="str">
        <f>IFERROR(VLOOKUP(P287,'P1'!$B:$AP,41,FALSE),"")</f>
        <v/>
      </c>
      <c r="Q288" s="419" t="str">
        <f>IFERROR(VLOOKUP(Q287,'P1'!$B:$AP,41,FALSE),"")</f>
        <v/>
      </c>
      <c r="R288" s="419" t="str">
        <f>IFERROR(VLOOKUP(R287,'P1'!$B:$AP,41,FALSE),"")</f>
        <v/>
      </c>
      <c r="S288" s="419" t="str">
        <f>IFERROR(VLOOKUP(S287,'P1'!$B:$AP,41,FALSE),"")</f>
        <v/>
      </c>
      <c r="T288" s="419" t="str">
        <f>IFERROR(VLOOKUP(T287,'P1'!$B:$AP,41,FALSE),"")</f>
        <v/>
      </c>
      <c r="U288" s="419" t="str">
        <f>IFERROR(VLOOKUP(U287,'P1'!$B:$AP,41,FALSE),"")</f>
        <v/>
      </c>
      <c r="V288" s="419" t="str">
        <f>IFERROR(VLOOKUP(V287,'P1'!$B:$AP,41,FALSE),"")</f>
        <v/>
      </c>
      <c r="W288" s="419" t="str">
        <f>IFERROR(VLOOKUP(W287,'P1'!$B:$AP,41,FALSE),"")</f>
        <v/>
      </c>
      <c r="X288" s="419" t="str">
        <f>IFERROR(VLOOKUP(X287,'P1'!$B:$AP,41,FALSE),"")</f>
        <v/>
      </c>
      <c r="Y288" s="419" t="str">
        <f>IFERROR(VLOOKUP(Y287,'P1'!$B:$AP,41,FALSE),"")</f>
        <v/>
      </c>
      <c r="Z288" s="419" t="str">
        <f>IFERROR(VLOOKUP(Z287,'P1'!$B:$AP,41,FALSE),"")</f>
        <v/>
      </c>
      <c r="AA288" s="419" t="str">
        <f>IFERROR(VLOOKUP(AA287,'P1'!$B:$AP,41,FALSE),"")</f>
        <v/>
      </c>
      <c r="AB288" s="419" t="str">
        <f>IFERROR(VLOOKUP(AB287,'P1'!$B:$AP,41,FALSE),"")</f>
        <v/>
      </c>
      <c r="AC288" s="419" t="str">
        <f>IFERROR(VLOOKUP(AC287,'P1'!$B:$AP,41,FALSE),"")</f>
        <v/>
      </c>
      <c r="AD288" s="419" t="str">
        <f>IFERROR(VLOOKUP(AD287,'P1'!$B:$AP,41,FALSE),"")</f>
        <v/>
      </c>
      <c r="AE288" s="419" t="str">
        <f>IFERROR(VLOOKUP(AE287,'P1'!$B:$AP,41,FALSE),"")</f>
        <v/>
      </c>
      <c r="AF288" s="419" t="str">
        <f>IFERROR(VLOOKUP(AF287,'P1'!$B:$AP,41,FALSE),"")</f>
        <v/>
      </c>
      <c r="AG288" s="419" t="str">
        <f>IFERROR(VLOOKUP(AG287,'P1'!$B:$AP,41,FALSE),"")</f>
        <v/>
      </c>
      <c r="AH288" s="419" t="str">
        <f>IFERROR(VLOOKUP(AH287,'P1'!$B:$AP,41,FALSE),"")</f>
        <v/>
      </c>
      <c r="AI288" s="419" t="str">
        <f>IFERROR(VLOOKUP(AI287,'P1'!$B:$AP,41,FALSE),"")</f>
        <v/>
      </c>
      <c r="AJ288" s="419" t="str">
        <f>IFERROR(VLOOKUP(AJ287,'P1'!$B:$AP,41,FALSE),"")</f>
        <v/>
      </c>
      <c r="AK288" s="419" t="str">
        <f>IFERROR(VLOOKUP(AK287,'P1'!$B:$AP,41,FALSE),"")</f>
        <v/>
      </c>
      <c r="AL288" s="419" t="str">
        <f>IFERROR(VLOOKUP(AL287,'P1'!$B:$AP,41,FALSE),"")</f>
        <v/>
      </c>
      <c r="AM288" s="419" t="str">
        <f>IFERROR(VLOOKUP(AM287,'P1'!$B:$AP,41,FALSE),"")</f>
        <v/>
      </c>
      <c r="AN288" s="643"/>
      <c r="AO288" s="621"/>
      <c r="AP288" s="647"/>
      <c r="AQ288" s="648"/>
      <c r="AR288" s="621"/>
      <c r="AS288" s="621"/>
      <c r="AT288" s="623"/>
      <c r="AU288" s="417" t="str">
        <f t="shared" ref="AU288" si="344">IFERROR(IF($D287="□",($AO287/$AK$6),($AO287/$AK$8)),"")</f>
        <v/>
      </c>
      <c r="AV288" s="417" t="str">
        <f t="shared" ref="AV288" si="345">IFERROR(IF($D287="□",($AN287/$AO$6),($AN287/$AO$8)),"")</f>
        <v/>
      </c>
      <c r="AX288" s="417" t="s">
        <v>623</v>
      </c>
      <c r="AY288" s="417" t="s">
        <v>623</v>
      </c>
    </row>
    <row r="289" spans="1:51" s="393" customFormat="1" ht="12" customHeight="1">
      <c r="A289" s="626"/>
      <c r="B289" s="629"/>
      <c r="C289" s="632"/>
      <c r="D289" s="635"/>
      <c r="E289" s="414"/>
      <c r="F289" s="640"/>
      <c r="G289" s="641"/>
      <c r="H289" s="418" t="s">
        <v>470</v>
      </c>
      <c r="I289" s="419" t="str">
        <f>IFERROR(VLOOKUP(I287,'P1'!$B:$AP,31,FALSE),"")</f>
        <v/>
      </c>
      <c r="J289" s="419" t="str">
        <f>IFERROR(VLOOKUP(J287,'P1'!$B:$AP,31,FALSE),"")</f>
        <v/>
      </c>
      <c r="K289" s="419" t="str">
        <f>IFERROR(VLOOKUP(K287,'P1'!$B:$AP,31,FALSE),"")</f>
        <v/>
      </c>
      <c r="L289" s="419" t="str">
        <f>IFERROR(VLOOKUP(L287,'P1'!$B:$AP,31,FALSE),"")</f>
        <v/>
      </c>
      <c r="M289" s="419" t="str">
        <f>IFERROR(VLOOKUP(M287,'P1'!$B:$AP,31,FALSE),"")</f>
        <v/>
      </c>
      <c r="N289" s="419" t="str">
        <f>IFERROR(VLOOKUP(N287,'P1'!$B:$AP,31,FALSE),"")</f>
        <v/>
      </c>
      <c r="O289" s="419" t="str">
        <f>IFERROR(VLOOKUP(O287,'P1'!$B:$AP,31,FALSE),"")</f>
        <v/>
      </c>
      <c r="P289" s="419" t="str">
        <f>IFERROR(VLOOKUP(P287,'P1'!$B:$AP,31,FALSE),"")</f>
        <v/>
      </c>
      <c r="Q289" s="419" t="str">
        <f>IFERROR(VLOOKUP(Q287,'P1'!$B:$AP,31,FALSE),"")</f>
        <v/>
      </c>
      <c r="R289" s="419" t="str">
        <f>IFERROR(VLOOKUP(R287,'P1'!$B:$AP,31,FALSE),"")</f>
        <v/>
      </c>
      <c r="S289" s="419" t="str">
        <f>IFERROR(VLOOKUP(S287,'P1'!$B:$AP,31,FALSE),"")</f>
        <v/>
      </c>
      <c r="T289" s="419" t="str">
        <f>IFERROR(VLOOKUP(T287,'P1'!$B:$AP,31,FALSE),"")</f>
        <v/>
      </c>
      <c r="U289" s="419" t="str">
        <f>IFERROR(VLOOKUP(U287,'P1'!$B:$AP,31,FALSE),"")</f>
        <v/>
      </c>
      <c r="V289" s="419" t="str">
        <f>IFERROR(VLOOKUP(V287,'P1'!$B:$AP,31,FALSE),"")</f>
        <v/>
      </c>
      <c r="W289" s="419" t="str">
        <f>IFERROR(VLOOKUP(W287,'P1'!$B:$AP,31,FALSE),"")</f>
        <v/>
      </c>
      <c r="X289" s="419" t="str">
        <f>IFERROR(VLOOKUP(X287,'P1'!$B:$AP,31,FALSE),"")</f>
        <v/>
      </c>
      <c r="Y289" s="419" t="str">
        <f>IFERROR(VLOOKUP(Y287,'P1'!$B:$AP,31,FALSE),"")</f>
        <v/>
      </c>
      <c r="Z289" s="419" t="str">
        <f>IFERROR(VLOOKUP(Z287,'P1'!$B:$AP,31,FALSE),"")</f>
        <v/>
      </c>
      <c r="AA289" s="419" t="str">
        <f>IFERROR(VLOOKUP(AA287,'P1'!$B:$AP,31,FALSE),"")</f>
        <v/>
      </c>
      <c r="AB289" s="419" t="str">
        <f>IFERROR(VLOOKUP(AB287,'P1'!$B:$AP,31,FALSE),"")</f>
        <v/>
      </c>
      <c r="AC289" s="419" t="str">
        <f>IFERROR(VLOOKUP(AC287,'P1'!$B:$AP,31,FALSE),"")</f>
        <v/>
      </c>
      <c r="AD289" s="419" t="str">
        <f>IFERROR(VLOOKUP(AD287,'P1'!$B:$AP,31,FALSE),"")</f>
        <v/>
      </c>
      <c r="AE289" s="419" t="str">
        <f>IFERROR(VLOOKUP(AE287,'P1'!$B:$AP,31,FALSE),"")</f>
        <v/>
      </c>
      <c r="AF289" s="419" t="str">
        <f>IFERROR(VLOOKUP(AF287,'P1'!$B:$AP,31,FALSE),"")</f>
        <v/>
      </c>
      <c r="AG289" s="419" t="str">
        <f>IFERROR(VLOOKUP(AG287,'P1'!$B:$AP,31,FALSE),"")</f>
        <v/>
      </c>
      <c r="AH289" s="419" t="str">
        <f>IFERROR(VLOOKUP(AH287,'P1'!$B:$AP,31,FALSE),"")</f>
        <v/>
      </c>
      <c r="AI289" s="419" t="str">
        <f>IFERROR(VLOOKUP(AI287,'P1'!$B:$AP,31,FALSE),"")</f>
        <v/>
      </c>
      <c r="AJ289" s="419" t="str">
        <f>IFERROR(VLOOKUP(AJ287,'P1'!$B:$AP,31,FALSE),"")</f>
        <v/>
      </c>
      <c r="AK289" s="419" t="str">
        <f>IFERROR(VLOOKUP(AK287,'P1'!$B:$AP,31,FALSE),"")</f>
        <v/>
      </c>
      <c r="AL289" s="419" t="str">
        <f>IFERROR(VLOOKUP(AL287,'P1'!$B:$AP,31,FALSE),"")</f>
        <v/>
      </c>
      <c r="AM289" s="419" t="str">
        <f>IFERROR(VLOOKUP(AM287,'P1'!$B:$AP,31,FALSE),"")</f>
        <v/>
      </c>
      <c r="AN289" s="644"/>
      <c r="AO289" s="622"/>
      <c r="AP289" s="649"/>
      <c r="AQ289" s="650"/>
      <c r="AR289" s="622"/>
      <c r="AS289" s="622"/>
      <c r="AT289" s="623"/>
      <c r="AU289" s="420"/>
      <c r="AV289" s="420"/>
      <c r="AX289" s="420"/>
      <c r="AY289" s="420"/>
    </row>
    <row r="290" spans="1:51" s="393" customFormat="1" ht="12" customHeight="1">
      <c r="A290" s="624">
        <v>90</v>
      </c>
      <c r="B290" s="627"/>
      <c r="C290" s="630"/>
      <c r="D290" s="633" t="s">
        <v>463</v>
      </c>
      <c r="E290" s="410"/>
      <c r="F290" s="636"/>
      <c r="G290" s="637"/>
      <c r="H290" s="411" t="s">
        <v>464</v>
      </c>
      <c r="I290" s="412"/>
      <c r="J290" s="412"/>
      <c r="K290" s="412"/>
      <c r="L290" s="412"/>
      <c r="M290" s="412"/>
      <c r="N290" s="412"/>
      <c r="O290" s="412"/>
      <c r="P290" s="412"/>
      <c r="Q290" s="412"/>
      <c r="R290" s="412"/>
      <c r="S290" s="412"/>
      <c r="T290" s="412"/>
      <c r="U290" s="412"/>
      <c r="V290" s="412"/>
      <c r="W290" s="412"/>
      <c r="X290" s="412"/>
      <c r="Y290" s="412"/>
      <c r="Z290" s="412"/>
      <c r="AA290" s="412"/>
      <c r="AB290" s="412"/>
      <c r="AC290" s="412"/>
      <c r="AD290" s="412"/>
      <c r="AE290" s="412"/>
      <c r="AF290" s="412"/>
      <c r="AG290" s="412"/>
      <c r="AH290" s="412"/>
      <c r="AI290" s="412"/>
      <c r="AJ290" s="412"/>
      <c r="AK290" s="412"/>
      <c r="AL290" s="412"/>
      <c r="AM290" s="412"/>
      <c r="AN290" s="642">
        <f t="shared" ref="AN290" si="346">IF(LEFT($AN$1,6)="共同生活援助",SUM(I291:AM291),SUM(I291:AM292))</f>
        <v>0</v>
      </c>
      <c r="AO290" s="620">
        <f>IF($AN$3="４週",AN290/4,AN290/(DAY(EOMONTH($I$21,0))/7))</f>
        <v>0</v>
      </c>
      <c r="AP290" s="645"/>
      <c r="AQ290" s="646"/>
      <c r="AR290" s="620" t="str">
        <f t="shared" ref="AR290" si="347">IF($AN$3="４週",AU291,AV291)</f>
        <v/>
      </c>
      <c r="AS290" s="620"/>
      <c r="AT290" s="623"/>
      <c r="AU290" s="413" t="s">
        <v>465</v>
      </c>
      <c r="AV290" s="413" t="s">
        <v>466</v>
      </c>
      <c r="AX290" s="413" t="s">
        <v>467</v>
      </c>
      <c r="AY290" s="413" t="s">
        <v>468</v>
      </c>
    </row>
    <row r="291" spans="1:51" s="393" customFormat="1" ht="12" customHeight="1">
      <c r="A291" s="625"/>
      <c r="B291" s="628"/>
      <c r="C291" s="631"/>
      <c r="D291" s="634"/>
      <c r="E291" s="414"/>
      <c r="F291" s="638"/>
      <c r="G291" s="639"/>
      <c r="H291" s="415" t="s">
        <v>469</v>
      </c>
      <c r="I291" s="419" t="str">
        <f>IFERROR(VLOOKUP(I290,'P1'!$B:$AP,41,FALSE),"")</f>
        <v/>
      </c>
      <c r="J291" s="419" t="str">
        <f>IFERROR(VLOOKUP(J290,'P1'!$B:$AP,41,FALSE),"")</f>
        <v/>
      </c>
      <c r="K291" s="419" t="str">
        <f>IFERROR(VLOOKUP(K290,'P1'!$B:$AP,41,FALSE),"")</f>
        <v/>
      </c>
      <c r="L291" s="419" t="str">
        <f>IFERROR(VLOOKUP(L290,'P1'!$B:$AP,41,FALSE),"")</f>
        <v/>
      </c>
      <c r="M291" s="419" t="str">
        <f>IFERROR(VLOOKUP(M290,'P1'!$B:$AP,41,FALSE),"")</f>
        <v/>
      </c>
      <c r="N291" s="419" t="str">
        <f>IFERROR(VLOOKUP(N290,'P1'!$B:$AP,41,FALSE),"")</f>
        <v/>
      </c>
      <c r="O291" s="419" t="str">
        <f>IFERROR(VLOOKUP(O290,'P1'!$B:$AP,41,FALSE),"")</f>
        <v/>
      </c>
      <c r="P291" s="419" t="str">
        <f>IFERROR(VLOOKUP(P290,'P1'!$B:$AP,41,FALSE),"")</f>
        <v/>
      </c>
      <c r="Q291" s="419" t="str">
        <f>IFERROR(VLOOKUP(Q290,'P1'!$B:$AP,41,FALSE),"")</f>
        <v/>
      </c>
      <c r="R291" s="419" t="str">
        <f>IFERROR(VLOOKUP(R290,'P1'!$B:$AP,41,FALSE),"")</f>
        <v/>
      </c>
      <c r="S291" s="419" t="str">
        <f>IFERROR(VLOOKUP(S290,'P1'!$B:$AP,41,FALSE),"")</f>
        <v/>
      </c>
      <c r="T291" s="419" t="str">
        <f>IFERROR(VLOOKUP(T290,'P1'!$B:$AP,41,FALSE),"")</f>
        <v/>
      </c>
      <c r="U291" s="419" t="str">
        <f>IFERROR(VLOOKUP(U290,'P1'!$B:$AP,41,FALSE),"")</f>
        <v/>
      </c>
      <c r="V291" s="419" t="str">
        <f>IFERROR(VLOOKUP(V290,'P1'!$B:$AP,41,FALSE),"")</f>
        <v/>
      </c>
      <c r="W291" s="419" t="str">
        <f>IFERROR(VLOOKUP(W290,'P1'!$B:$AP,41,FALSE),"")</f>
        <v/>
      </c>
      <c r="X291" s="419" t="str">
        <f>IFERROR(VLOOKUP(X290,'P1'!$B:$AP,41,FALSE),"")</f>
        <v/>
      </c>
      <c r="Y291" s="419" t="str">
        <f>IFERROR(VLOOKUP(Y290,'P1'!$B:$AP,41,FALSE),"")</f>
        <v/>
      </c>
      <c r="Z291" s="419" t="str">
        <f>IFERROR(VLOOKUP(Z290,'P1'!$B:$AP,41,FALSE),"")</f>
        <v/>
      </c>
      <c r="AA291" s="419" t="str">
        <f>IFERROR(VLOOKUP(AA290,'P1'!$B:$AP,41,FALSE),"")</f>
        <v/>
      </c>
      <c r="AB291" s="419" t="str">
        <f>IFERROR(VLOOKUP(AB290,'P1'!$B:$AP,41,FALSE),"")</f>
        <v/>
      </c>
      <c r="AC291" s="419" t="str">
        <f>IFERROR(VLOOKUP(AC290,'P1'!$B:$AP,41,FALSE),"")</f>
        <v/>
      </c>
      <c r="AD291" s="419" t="str">
        <f>IFERROR(VLOOKUP(AD290,'P1'!$B:$AP,41,FALSE),"")</f>
        <v/>
      </c>
      <c r="AE291" s="419" t="str">
        <f>IFERROR(VLOOKUP(AE290,'P1'!$B:$AP,41,FALSE),"")</f>
        <v/>
      </c>
      <c r="AF291" s="419" t="str">
        <f>IFERROR(VLOOKUP(AF290,'P1'!$B:$AP,41,FALSE),"")</f>
        <v/>
      </c>
      <c r="AG291" s="419" t="str">
        <f>IFERROR(VLOOKUP(AG290,'P1'!$B:$AP,41,FALSE),"")</f>
        <v/>
      </c>
      <c r="AH291" s="419" t="str">
        <f>IFERROR(VLOOKUP(AH290,'P1'!$B:$AP,41,FALSE),"")</f>
        <v/>
      </c>
      <c r="AI291" s="419" t="str">
        <f>IFERROR(VLOOKUP(AI290,'P1'!$B:$AP,41,FALSE),"")</f>
        <v/>
      </c>
      <c r="AJ291" s="419" t="str">
        <f>IFERROR(VLOOKUP(AJ290,'P1'!$B:$AP,41,FALSE),"")</f>
        <v/>
      </c>
      <c r="AK291" s="419" t="str">
        <f>IFERROR(VLOOKUP(AK290,'P1'!$B:$AP,41,FALSE),"")</f>
        <v/>
      </c>
      <c r="AL291" s="419" t="str">
        <f>IFERROR(VLOOKUP(AL290,'P1'!$B:$AP,41,FALSE),"")</f>
        <v/>
      </c>
      <c r="AM291" s="419" t="str">
        <f>IFERROR(VLOOKUP(AM290,'P1'!$B:$AP,41,FALSE),"")</f>
        <v/>
      </c>
      <c r="AN291" s="643"/>
      <c r="AO291" s="621"/>
      <c r="AP291" s="647"/>
      <c r="AQ291" s="648"/>
      <c r="AR291" s="621"/>
      <c r="AS291" s="621"/>
      <c r="AT291" s="623"/>
      <c r="AU291" s="417" t="str">
        <f t="shared" ref="AU291" si="348">IFERROR(IF($D290="□",($AO290/$AK$6),($AO290/$AK$8)),"")</f>
        <v/>
      </c>
      <c r="AV291" s="417" t="str">
        <f t="shared" ref="AV291" si="349">IFERROR(IF($D290="□",($AN290/$AO$6),($AN290/$AO$8)),"")</f>
        <v/>
      </c>
      <c r="AX291" s="417" t="s">
        <v>623</v>
      </c>
      <c r="AY291" s="417" t="s">
        <v>623</v>
      </c>
    </row>
    <row r="292" spans="1:51" s="393" customFormat="1" ht="12" customHeight="1">
      <c r="A292" s="626"/>
      <c r="B292" s="629"/>
      <c r="C292" s="632"/>
      <c r="D292" s="635"/>
      <c r="E292" s="414"/>
      <c r="F292" s="640"/>
      <c r="G292" s="641"/>
      <c r="H292" s="418" t="s">
        <v>470</v>
      </c>
      <c r="I292" s="419" t="str">
        <f>IFERROR(VLOOKUP(I290,'P1'!$B:$AP,31,FALSE),"")</f>
        <v/>
      </c>
      <c r="J292" s="419" t="str">
        <f>IFERROR(VLOOKUP(J290,'P1'!$B:$AP,31,FALSE),"")</f>
        <v/>
      </c>
      <c r="K292" s="419" t="str">
        <f>IFERROR(VLOOKUP(K290,'P1'!$B:$AP,31,FALSE),"")</f>
        <v/>
      </c>
      <c r="L292" s="419" t="str">
        <f>IFERROR(VLOOKUP(L290,'P1'!$B:$AP,31,FALSE),"")</f>
        <v/>
      </c>
      <c r="M292" s="419" t="str">
        <f>IFERROR(VLOOKUP(M290,'P1'!$B:$AP,31,FALSE),"")</f>
        <v/>
      </c>
      <c r="N292" s="419" t="str">
        <f>IFERROR(VLOOKUP(N290,'P1'!$B:$AP,31,FALSE),"")</f>
        <v/>
      </c>
      <c r="O292" s="419" t="str">
        <f>IFERROR(VLOOKUP(O290,'P1'!$B:$AP,31,FALSE),"")</f>
        <v/>
      </c>
      <c r="P292" s="419" t="str">
        <f>IFERROR(VLOOKUP(P290,'P1'!$B:$AP,31,FALSE),"")</f>
        <v/>
      </c>
      <c r="Q292" s="419" t="str">
        <f>IFERROR(VLOOKUP(Q290,'P1'!$B:$AP,31,FALSE),"")</f>
        <v/>
      </c>
      <c r="R292" s="419" t="str">
        <f>IFERROR(VLOOKUP(R290,'P1'!$B:$AP,31,FALSE),"")</f>
        <v/>
      </c>
      <c r="S292" s="419" t="str">
        <f>IFERROR(VLOOKUP(S290,'P1'!$B:$AP,31,FALSE),"")</f>
        <v/>
      </c>
      <c r="T292" s="419" t="str">
        <f>IFERROR(VLOOKUP(T290,'P1'!$B:$AP,31,FALSE),"")</f>
        <v/>
      </c>
      <c r="U292" s="419" t="str">
        <f>IFERROR(VLOOKUP(U290,'P1'!$B:$AP,31,FALSE),"")</f>
        <v/>
      </c>
      <c r="V292" s="419" t="str">
        <f>IFERROR(VLOOKUP(V290,'P1'!$B:$AP,31,FALSE),"")</f>
        <v/>
      </c>
      <c r="W292" s="419" t="str">
        <f>IFERROR(VLOOKUP(W290,'P1'!$B:$AP,31,FALSE),"")</f>
        <v/>
      </c>
      <c r="X292" s="419" t="str">
        <f>IFERROR(VLOOKUP(X290,'P1'!$B:$AP,31,FALSE),"")</f>
        <v/>
      </c>
      <c r="Y292" s="419" t="str">
        <f>IFERROR(VLOOKUP(Y290,'P1'!$B:$AP,31,FALSE),"")</f>
        <v/>
      </c>
      <c r="Z292" s="419" t="str">
        <f>IFERROR(VLOOKUP(Z290,'P1'!$B:$AP,31,FALSE),"")</f>
        <v/>
      </c>
      <c r="AA292" s="419" t="str">
        <f>IFERROR(VLOOKUP(AA290,'P1'!$B:$AP,31,FALSE),"")</f>
        <v/>
      </c>
      <c r="AB292" s="419" t="str">
        <f>IFERROR(VLOOKUP(AB290,'P1'!$B:$AP,31,FALSE),"")</f>
        <v/>
      </c>
      <c r="AC292" s="419" t="str">
        <f>IFERROR(VLOOKUP(AC290,'P1'!$B:$AP,31,FALSE),"")</f>
        <v/>
      </c>
      <c r="AD292" s="419" t="str">
        <f>IFERROR(VLOOKUP(AD290,'P1'!$B:$AP,31,FALSE),"")</f>
        <v/>
      </c>
      <c r="AE292" s="419" t="str">
        <f>IFERROR(VLOOKUP(AE290,'P1'!$B:$AP,31,FALSE),"")</f>
        <v/>
      </c>
      <c r="AF292" s="419" t="str">
        <f>IFERROR(VLOOKUP(AF290,'P1'!$B:$AP,31,FALSE),"")</f>
        <v/>
      </c>
      <c r="AG292" s="419" t="str">
        <f>IFERROR(VLOOKUP(AG290,'P1'!$B:$AP,31,FALSE),"")</f>
        <v/>
      </c>
      <c r="AH292" s="419" t="str">
        <f>IFERROR(VLOOKUP(AH290,'P1'!$B:$AP,31,FALSE),"")</f>
        <v/>
      </c>
      <c r="AI292" s="419" t="str">
        <f>IFERROR(VLOOKUP(AI290,'P1'!$B:$AP,31,FALSE),"")</f>
        <v/>
      </c>
      <c r="AJ292" s="419" t="str">
        <f>IFERROR(VLOOKUP(AJ290,'P1'!$B:$AP,31,FALSE),"")</f>
        <v/>
      </c>
      <c r="AK292" s="419" t="str">
        <f>IFERROR(VLOOKUP(AK290,'P1'!$B:$AP,31,FALSE),"")</f>
        <v/>
      </c>
      <c r="AL292" s="419" t="str">
        <f>IFERROR(VLOOKUP(AL290,'P1'!$B:$AP,31,FALSE),"")</f>
        <v/>
      </c>
      <c r="AM292" s="419" t="str">
        <f>IFERROR(VLOOKUP(AM290,'P1'!$B:$AP,31,FALSE),"")</f>
        <v/>
      </c>
      <c r="AN292" s="644"/>
      <c r="AO292" s="622"/>
      <c r="AP292" s="649"/>
      <c r="AQ292" s="650"/>
      <c r="AR292" s="622"/>
      <c r="AS292" s="622"/>
      <c r="AT292" s="623"/>
      <c r="AU292" s="420"/>
      <c r="AV292" s="420"/>
      <c r="AX292" s="420"/>
      <c r="AY292" s="420"/>
    </row>
    <row r="293" spans="1:51" s="393" customFormat="1" ht="12" customHeight="1">
      <c r="A293" s="624">
        <v>91</v>
      </c>
      <c r="B293" s="627"/>
      <c r="C293" s="630"/>
      <c r="D293" s="633" t="s">
        <v>463</v>
      </c>
      <c r="E293" s="410"/>
      <c r="F293" s="636"/>
      <c r="G293" s="637"/>
      <c r="H293" s="411" t="s">
        <v>464</v>
      </c>
      <c r="I293" s="412"/>
      <c r="J293" s="412"/>
      <c r="K293" s="412"/>
      <c r="L293" s="412"/>
      <c r="M293" s="412"/>
      <c r="N293" s="412"/>
      <c r="O293" s="412"/>
      <c r="P293" s="412"/>
      <c r="Q293" s="412"/>
      <c r="R293" s="412"/>
      <c r="S293" s="412"/>
      <c r="T293" s="412"/>
      <c r="U293" s="412"/>
      <c r="V293" s="412"/>
      <c r="W293" s="412"/>
      <c r="X293" s="412"/>
      <c r="Y293" s="412"/>
      <c r="Z293" s="412"/>
      <c r="AA293" s="412"/>
      <c r="AB293" s="412"/>
      <c r="AC293" s="412"/>
      <c r="AD293" s="412"/>
      <c r="AE293" s="412"/>
      <c r="AF293" s="412"/>
      <c r="AG293" s="412"/>
      <c r="AH293" s="412"/>
      <c r="AI293" s="412"/>
      <c r="AJ293" s="412"/>
      <c r="AK293" s="412"/>
      <c r="AL293" s="412"/>
      <c r="AM293" s="412"/>
      <c r="AN293" s="642">
        <f t="shared" ref="AN293" si="350">IF(LEFT($AN$1,6)="共同生活援助",SUM(I294:AM294),SUM(I294:AM295))</f>
        <v>0</v>
      </c>
      <c r="AO293" s="620">
        <f>IF($AN$3="４週",AN293/4,AN293/(DAY(EOMONTH($I$21,0))/7))</f>
        <v>0</v>
      </c>
      <c r="AP293" s="645"/>
      <c r="AQ293" s="646"/>
      <c r="AR293" s="620" t="str">
        <f t="shared" ref="AR293" si="351">IF($AN$3="４週",AU294,AV294)</f>
        <v/>
      </c>
      <c r="AS293" s="620"/>
      <c r="AT293" s="623"/>
      <c r="AU293" s="413" t="s">
        <v>465</v>
      </c>
      <c r="AV293" s="413" t="s">
        <v>466</v>
      </c>
      <c r="AX293" s="413" t="s">
        <v>467</v>
      </c>
      <c r="AY293" s="413" t="s">
        <v>468</v>
      </c>
    </row>
    <row r="294" spans="1:51" s="393" customFormat="1" ht="12" customHeight="1">
      <c r="A294" s="625"/>
      <c r="B294" s="628"/>
      <c r="C294" s="631"/>
      <c r="D294" s="634"/>
      <c r="E294" s="414"/>
      <c r="F294" s="638"/>
      <c r="G294" s="639"/>
      <c r="H294" s="415" t="s">
        <v>469</v>
      </c>
      <c r="I294" s="419" t="str">
        <f>IFERROR(VLOOKUP(I293,'P1'!$B:$AP,41,FALSE),"")</f>
        <v/>
      </c>
      <c r="J294" s="419" t="str">
        <f>IFERROR(VLOOKUP(J293,'P1'!$B:$AP,41,FALSE),"")</f>
        <v/>
      </c>
      <c r="K294" s="419" t="str">
        <f>IFERROR(VLOOKUP(K293,'P1'!$B:$AP,41,FALSE),"")</f>
        <v/>
      </c>
      <c r="L294" s="419" t="str">
        <f>IFERROR(VLOOKUP(L293,'P1'!$B:$AP,41,FALSE),"")</f>
        <v/>
      </c>
      <c r="M294" s="419" t="str">
        <f>IFERROR(VLOOKUP(M293,'P1'!$B:$AP,41,FALSE),"")</f>
        <v/>
      </c>
      <c r="N294" s="419" t="str">
        <f>IFERROR(VLOOKUP(N293,'P1'!$B:$AP,41,FALSE),"")</f>
        <v/>
      </c>
      <c r="O294" s="419" t="str">
        <f>IFERROR(VLOOKUP(O293,'P1'!$B:$AP,41,FALSE),"")</f>
        <v/>
      </c>
      <c r="P294" s="419" t="str">
        <f>IFERROR(VLOOKUP(P293,'P1'!$B:$AP,41,FALSE),"")</f>
        <v/>
      </c>
      <c r="Q294" s="419" t="str">
        <f>IFERROR(VLOOKUP(Q293,'P1'!$B:$AP,41,FALSE),"")</f>
        <v/>
      </c>
      <c r="R294" s="419" t="str">
        <f>IFERROR(VLOOKUP(R293,'P1'!$B:$AP,41,FALSE),"")</f>
        <v/>
      </c>
      <c r="S294" s="419" t="str">
        <f>IFERROR(VLOOKUP(S293,'P1'!$B:$AP,41,FALSE),"")</f>
        <v/>
      </c>
      <c r="T294" s="419" t="str">
        <f>IFERROR(VLOOKUP(T293,'P1'!$B:$AP,41,FALSE),"")</f>
        <v/>
      </c>
      <c r="U294" s="419" t="str">
        <f>IFERROR(VLOOKUP(U293,'P1'!$B:$AP,41,FALSE),"")</f>
        <v/>
      </c>
      <c r="V294" s="419" t="str">
        <f>IFERROR(VLOOKUP(V293,'P1'!$B:$AP,41,FALSE),"")</f>
        <v/>
      </c>
      <c r="W294" s="419" t="str">
        <f>IFERROR(VLOOKUP(W293,'P1'!$B:$AP,41,FALSE),"")</f>
        <v/>
      </c>
      <c r="X294" s="419" t="str">
        <f>IFERROR(VLOOKUP(X293,'P1'!$B:$AP,41,FALSE),"")</f>
        <v/>
      </c>
      <c r="Y294" s="419" t="str">
        <f>IFERROR(VLOOKUP(Y293,'P1'!$B:$AP,41,FALSE),"")</f>
        <v/>
      </c>
      <c r="Z294" s="419" t="str">
        <f>IFERROR(VLOOKUP(Z293,'P1'!$B:$AP,41,FALSE),"")</f>
        <v/>
      </c>
      <c r="AA294" s="419" t="str">
        <f>IFERROR(VLOOKUP(AA293,'P1'!$B:$AP,41,FALSE),"")</f>
        <v/>
      </c>
      <c r="AB294" s="419" t="str">
        <f>IFERROR(VLOOKUP(AB293,'P1'!$B:$AP,41,FALSE),"")</f>
        <v/>
      </c>
      <c r="AC294" s="419" t="str">
        <f>IFERROR(VLOOKUP(AC293,'P1'!$B:$AP,41,FALSE),"")</f>
        <v/>
      </c>
      <c r="AD294" s="419" t="str">
        <f>IFERROR(VLOOKUP(AD293,'P1'!$B:$AP,41,FALSE),"")</f>
        <v/>
      </c>
      <c r="AE294" s="419" t="str">
        <f>IFERROR(VLOOKUP(AE293,'P1'!$B:$AP,41,FALSE),"")</f>
        <v/>
      </c>
      <c r="AF294" s="419" t="str">
        <f>IFERROR(VLOOKUP(AF293,'P1'!$B:$AP,41,FALSE),"")</f>
        <v/>
      </c>
      <c r="AG294" s="419" t="str">
        <f>IFERROR(VLOOKUP(AG293,'P1'!$B:$AP,41,FALSE),"")</f>
        <v/>
      </c>
      <c r="AH294" s="419" t="str">
        <f>IFERROR(VLOOKUP(AH293,'P1'!$B:$AP,41,FALSE),"")</f>
        <v/>
      </c>
      <c r="AI294" s="419" t="str">
        <f>IFERROR(VLOOKUP(AI293,'P1'!$B:$AP,41,FALSE),"")</f>
        <v/>
      </c>
      <c r="AJ294" s="419" t="str">
        <f>IFERROR(VLOOKUP(AJ293,'P1'!$B:$AP,41,FALSE),"")</f>
        <v/>
      </c>
      <c r="AK294" s="419" t="str">
        <f>IFERROR(VLOOKUP(AK293,'P1'!$B:$AP,41,FALSE),"")</f>
        <v/>
      </c>
      <c r="AL294" s="419" t="str">
        <f>IFERROR(VLOOKUP(AL293,'P1'!$B:$AP,41,FALSE),"")</f>
        <v/>
      </c>
      <c r="AM294" s="419" t="str">
        <f>IFERROR(VLOOKUP(AM293,'P1'!$B:$AP,41,FALSE),"")</f>
        <v/>
      </c>
      <c r="AN294" s="643"/>
      <c r="AO294" s="621"/>
      <c r="AP294" s="647"/>
      <c r="AQ294" s="648"/>
      <c r="AR294" s="621"/>
      <c r="AS294" s="621"/>
      <c r="AT294" s="623"/>
      <c r="AU294" s="417" t="str">
        <f t="shared" ref="AU294" si="352">IFERROR(IF($D293="□",($AO293/$AK$6),($AO293/$AK$8)),"")</f>
        <v/>
      </c>
      <c r="AV294" s="417" t="str">
        <f t="shared" ref="AV294" si="353">IFERROR(IF($D293="□",($AN293/$AO$6),($AN293/$AO$8)),"")</f>
        <v/>
      </c>
      <c r="AX294" s="417" t="s">
        <v>623</v>
      </c>
      <c r="AY294" s="417" t="s">
        <v>623</v>
      </c>
    </row>
    <row r="295" spans="1:51" s="393" customFormat="1" ht="12" customHeight="1">
      <c r="A295" s="626"/>
      <c r="B295" s="629"/>
      <c r="C295" s="632"/>
      <c r="D295" s="635"/>
      <c r="E295" s="414"/>
      <c r="F295" s="640"/>
      <c r="G295" s="641"/>
      <c r="H295" s="418" t="s">
        <v>470</v>
      </c>
      <c r="I295" s="419" t="str">
        <f>IFERROR(VLOOKUP(I293,'P1'!$B:$AP,31,FALSE),"")</f>
        <v/>
      </c>
      <c r="J295" s="419" t="str">
        <f>IFERROR(VLOOKUP(J293,'P1'!$B:$AP,31,FALSE),"")</f>
        <v/>
      </c>
      <c r="K295" s="419" t="str">
        <f>IFERROR(VLOOKUP(K293,'P1'!$B:$AP,31,FALSE),"")</f>
        <v/>
      </c>
      <c r="L295" s="419" t="str">
        <f>IFERROR(VLOOKUP(L293,'P1'!$B:$AP,31,FALSE),"")</f>
        <v/>
      </c>
      <c r="M295" s="419" t="str">
        <f>IFERROR(VLOOKUP(M293,'P1'!$B:$AP,31,FALSE),"")</f>
        <v/>
      </c>
      <c r="N295" s="419" t="str">
        <f>IFERROR(VLOOKUP(N293,'P1'!$B:$AP,31,FALSE),"")</f>
        <v/>
      </c>
      <c r="O295" s="419" t="str">
        <f>IFERROR(VLOOKUP(O293,'P1'!$B:$AP,31,FALSE),"")</f>
        <v/>
      </c>
      <c r="P295" s="419" t="str">
        <f>IFERROR(VLOOKUP(P293,'P1'!$B:$AP,31,FALSE),"")</f>
        <v/>
      </c>
      <c r="Q295" s="419" t="str">
        <f>IFERROR(VLOOKUP(Q293,'P1'!$B:$AP,31,FALSE),"")</f>
        <v/>
      </c>
      <c r="R295" s="419" t="str">
        <f>IFERROR(VLOOKUP(R293,'P1'!$B:$AP,31,FALSE),"")</f>
        <v/>
      </c>
      <c r="S295" s="419" t="str">
        <f>IFERROR(VLOOKUP(S293,'P1'!$B:$AP,31,FALSE),"")</f>
        <v/>
      </c>
      <c r="T295" s="419" t="str">
        <f>IFERROR(VLOOKUP(T293,'P1'!$B:$AP,31,FALSE),"")</f>
        <v/>
      </c>
      <c r="U295" s="419" t="str">
        <f>IFERROR(VLOOKUP(U293,'P1'!$B:$AP,31,FALSE),"")</f>
        <v/>
      </c>
      <c r="V295" s="419" t="str">
        <f>IFERROR(VLOOKUP(V293,'P1'!$B:$AP,31,FALSE),"")</f>
        <v/>
      </c>
      <c r="W295" s="419" t="str">
        <f>IFERROR(VLOOKUP(W293,'P1'!$B:$AP,31,FALSE),"")</f>
        <v/>
      </c>
      <c r="X295" s="419" t="str">
        <f>IFERROR(VLOOKUP(X293,'P1'!$B:$AP,31,FALSE),"")</f>
        <v/>
      </c>
      <c r="Y295" s="419" t="str">
        <f>IFERROR(VLOOKUP(Y293,'P1'!$B:$AP,31,FALSE),"")</f>
        <v/>
      </c>
      <c r="Z295" s="419" t="str">
        <f>IFERROR(VLOOKUP(Z293,'P1'!$B:$AP,31,FALSE),"")</f>
        <v/>
      </c>
      <c r="AA295" s="419" t="str">
        <f>IFERROR(VLOOKUP(AA293,'P1'!$B:$AP,31,FALSE),"")</f>
        <v/>
      </c>
      <c r="AB295" s="419" t="str">
        <f>IFERROR(VLOOKUP(AB293,'P1'!$B:$AP,31,FALSE),"")</f>
        <v/>
      </c>
      <c r="AC295" s="419" t="str">
        <f>IFERROR(VLOOKUP(AC293,'P1'!$B:$AP,31,FALSE),"")</f>
        <v/>
      </c>
      <c r="AD295" s="419" t="str">
        <f>IFERROR(VLOOKUP(AD293,'P1'!$B:$AP,31,FALSE),"")</f>
        <v/>
      </c>
      <c r="AE295" s="419" t="str">
        <f>IFERROR(VLOOKUP(AE293,'P1'!$B:$AP,31,FALSE),"")</f>
        <v/>
      </c>
      <c r="AF295" s="419" t="str">
        <f>IFERROR(VLOOKUP(AF293,'P1'!$B:$AP,31,FALSE),"")</f>
        <v/>
      </c>
      <c r="AG295" s="419" t="str">
        <f>IFERROR(VLOOKUP(AG293,'P1'!$B:$AP,31,FALSE),"")</f>
        <v/>
      </c>
      <c r="AH295" s="419" t="str">
        <f>IFERROR(VLOOKUP(AH293,'P1'!$B:$AP,31,FALSE),"")</f>
        <v/>
      </c>
      <c r="AI295" s="419" t="str">
        <f>IFERROR(VLOOKUP(AI293,'P1'!$B:$AP,31,FALSE),"")</f>
        <v/>
      </c>
      <c r="AJ295" s="419" t="str">
        <f>IFERROR(VLOOKUP(AJ293,'P1'!$B:$AP,31,FALSE),"")</f>
        <v/>
      </c>
      <c r="AK295" s="419" t="str">
        <f>IFERROR(VLOOKUP(AK293,'P1'!$B:$AP,31,FALSE),"")</f>
        <v/>
      </c>
      <c r="AL295" s="419" t="str">
        <f>IFERROR(VLOOKUP(AL293,'P1'!$B:$AP,31,FALSE),"")</f>
        <v/>
      </c>
      <c r="AM295" s="419" t="str">
        <f>IFERROR(VLOOKUP(AM293,'P1'!$B:$AP,31,FALSE),"")</f>
        <v/>
      </c>
      <c r="AN295" s="644"/>
      <c r="AO295" s="622"/>
      <c r="AP295" s="649"/>
      <c r="AQ295" s="650"/>
      <c r="AR295" s="622"/>
      <c r="AS295" s="622"/>
      <c r="AT295" s="623"/>
      <c r="AU295" s="420"/>
      <c r="AV295" s="420"/>
      <c r="AX295" s="420"/>
      <c r="AY295" s="420"/>
    </row>
    <row r="296" spans="1:51" s="393" customFormat="1" ht="12" customHeight="1">
      <c r="A296" s="624">
        <v>92</v>
      </c>
      <c r="B296" s="627"/>
      <c r="C296" s="630"/>
      <c r="D296" s="633" t="s">
        <v>463</v>
      </c>
      <c r="E296" s="410"/>
      <c r="F296" s="636"/>
      <c r="G296" s="637"/>
      <c r="H296" s="411" t="s">
        <v>464</v>
      </c>
      <c r="I296" s="412"/>
      <c r="J296" s="412"/>
      <c r="K296" s="412"/>
      <c r="L296" s="412"/>
      <c r="M296" s="412"/>
      <c r="N296" s="412"/>
      <c r="O296" s="412"/>
      <c r="P296" s="412"/>
      <c r="Q296" s="412"/>
      <c r="R296" s="412"/>
      <c r="S296" s="412"/>
      <c r="T296" s="412"/>
      <c r="U296" s="412"/>
      <c r="V296" s="412"/>
      <c r="W296" s="412"/>
      <c r="X296" s="412"/>
      <c r="Y296" s="412"/>
      <c r="Z296" s="412"/>
      <c r="AA296" s="412"/>
      <c r="AB296" s="412"/>
      <c r="AC296" s="412"/>
      <c r="AD296" s="412"/>
      <c r="AE296" s="412"/>
      <c r="AF296" s="412"/>
      <c r="AG296" s="412"/>
      <c r="AH296" s="412"/>
      <c r="AI296" s="412"/>
      <c r="AJ296" s="412"/>
      <c r="AK296" s="412"/>
      <c r="AL296" s="412"/>
      <c r="AM296" s="412"/>
      <c r="AN296" s="642">
        <f t="shared" ref="AN296" si="354">IF(LEFT($AN$1,6)="共同生活援助",SUM(I297:AM297),SUM(I297:AM298))</f>
        <v>0</v>
      </c>
      <c r="AO296" s="620">
        <f>IF($AN$3="４週",AN296/4,AN296/(DAY(EOMONTH($I$21,0))/7))</f>
        <v>0</v>
      </c>
      <c r="AP296" s="645"/>
      <c r="AQ296" s="646"/>
      <c r="AR296" s="620" t="str">
        <f t="shared" ref="AR296" si="355">IF($AN$3="４週",AU297,AV297)</f>
        <v/>
      </c>
      <c r="AS296" s="620"/>
      <c r="AT296" s="623"/>
      <c r="AU296" s="413" t="s">
        <v>465</v>
      </c>
      <c r="AV296" s="413" t="s">
        <v>466</v>
      </c>
      <c r="AX296" s="413" t="s">
        <v>467</v>
      </c>
      <c r="AY296" s="413" t="s">
        <v>468</v>
      </c>
    </row>
    <row r="297" spans="1:51" s="393" customFormat="1" ht="12" customHeight="1">
      <c r="A297" s="625"/>
      <c r="B297" s="628"/>
      <c r="C297" s="631"/>
      <c r="D297" s="634"/>
      <c r="E297" s="414"/>
      <c r="F297" s="638"/>
      <c r="G297" s="639"/>
      <c r="H297" s="415" t="s">
        <v>469</v>
      </c>
      <c r="I297" s="419" t="str">
        <f>IFERROR(VLOOKUP(I296,'P1'!$B:$AP,41,FALSE),"")</f>
        <v/>
      </c>
      <c r="J297" s="419" t="str">
        <f>IFERROR(VLOOKUP(J296,'P1'!$B:$AP,41,FALSE),"")</f>
        <v/>
      </c>
      <c r="K297" s="419" t="str">
        <f>IFERROR(VLOOKUP(K296,'P1'!$B:$AP,41,FALSE),"")</f>
        <v/>
      </c>
      <c r="L297" s="419" t="str">
        <f>IFERROR(VLOOKUP(L296,'P1'!$B:$AP,41,FALSE),"")</f>
        <v/>
      </c>
      <c r="M297" s="419" t="str">
        <f>IFERROR(VLOOKUP(M296,'P1'!$B:$AP,41,FALSE),"")</f>
        <v/>
      </c>
      <c r="N297" s="419" t="str">
        <f>IFERROR(VLOOKUP(N296,'P1'!$B:$AP,41,FALSE),"")</f>
        <v/>
      </c>
      <c r="O297" s="419" t="str">
        <f>IFERROR(VLOOKUP(O296,'P1'!$B:$AP,41,FALSE),"")</f>
        <v/>
      </c>
      <c r="P297" s="419" t="str">
        <f>IFERROR(VLOOKUP(P296,'P1'!$B:$AP,41,FALSE),"")</f>
        <v/>
      </c>
      <c r="Q297" s="419" t="str">
        <f>IFERROR(VLOOKUP(Q296,'P1'!$B:$AP,41,FALSE),"")</f>
        <v/>
      </c>
      <c r="R297" s="419" t="str">
        <f>IFERROR(VLOOKUP(R296,'P1'!$B:$AP,41,FALSE),"")</f>
        <v/>
      </c>
      <c r="S297" s="419" t="str">
        <f>IFERROR(VLOOKUP(S296,'P1'!$B:$AP,41,FALSE),"")</f>
        <v/>
      </c>
      <c r="T297" s="419" t="str">
        <f>IFERROR(VLOOKUP(T296,'P1'!$B:$AP,41,FALSE),"")</f>
        <v/>
      </c>
      <c r="U297" s="419" t="str">
        <f>IFERROR(VLOOKUP(U296,'P1'!$B:$AP,41,FALSE),"")</f>
        <v/>
      </c>
      <c r="V297" s="419" t="str">
        <f>IFERROR(VLOOKUP(V296,'P1'!$B:$AP,41,FALSE),"")</f>
        <v/>
      </c>
      <c r="W297" s="419" t="str">
        <f>IFERROR(VLOOKUP(W296,'P1'!$B:$AP,41,FALSE),"")</f>
        <v/>
      </c>
      <c r="X297" s="419" t="str">
        <f>IFERROR(VLOOKUP(X296,'P1'!$B:$AP,41,FALSE),"")</f>
        <v/>
      </c>
      <c r="Y297" s="419" t="str">
        <f>IFERROR(VLOOKUP(Y296,'P1'!$B:$AP,41,FALSE),"")</f>
        <v/>
      </c>
      <c r="Z297" s="419" t="str">
        <f>IFERROR(VLOOKUP(Z296,'P1'!$B:$AP,41,FALSE),"")</f>
        <v/>
      </c>
      <c r="AA297" s="419" t="str">
        <f>IFERROR(VLOOKUP(AA296,'P1'!$B:$AP,41,FALSE),"")</f>
        <v/>
      </c>
      <c r="AB297" s="419" t="str">
        <f>IFERROR(VLOOKUP(AB296,'P1'!$B:$AP,41,FALSE),"")</f>
        <v/>
      </c>
      <c r="AC297" s="419" t="str">
        <f>IFERROR(VLOOKUP(AC296,'P1'!$B:$AP,41,FALSE),"")</f>
        <v/>
      </c>
      <c r="AD297" s="419" t="str">
        <f>IFERROR(VLOOKUP(AD296,'P1'!$B:$AP,41,FALSE),"")</f>
        <v/>
      </c>
      <c r="AE297" s="419" t="str">
        <f>IFERROR(VLOOKUP(AE296,'P1'!$B:$AP,41,FALSE),"")</f>
        <v/>
      </c>
      <c r="AF297" s="419" t="str">
        <f>IFERROR(VLOOKUP(AF296,'P1'!$B:$AP,41,FALSE),"")</f>
        <v/>
      </c>
      <c r="AG297" s="419" t="str">
        <f>IFERROR(VLOOKUP(AG296,'P1'!$B:$AP,41,FALSE),"")</f>
        <v/>
      </c>
      <c r="AH297" s="419" t="str">
        <f>IFERROR(VLOOKUP(AH296,'P1'!$B:$AP,41,FALSE),"")</f>
        <v/>
      </c>
      <c r="AI297" s="419" t="str">
        <f>IFERROR(VLOOKUP(AI296,'P1'!$B:$AP,41,FALSE),"")</f>
        <v/>
      </c>
      <c r="AJ297" s="419" t="str">
        <f>IFERROR(VLOOKUP(AJ296,'P1'!$B:$AP,41,FALSE),"")</f>
        <v/>
      </c>
      <c r="AK297" s="419" t="str">
        <f>IFERROR(VLOOKUP(AK296,'P1'!$B:$AP,41,FALSE),"")</f>
        <v/>
      </c>
      <c r="AL297" s="419" t="str">
        <f>IFERROR(VLOOKUP(AL296,'P1'!$B:$AP,41,FALSE),"")</f>
        <v/>
      </c>
      <c r="AM297" s="419" t="str">
        <f>IFERROR(VLOOKUP(AM296,'P1'!$B:$AP,41,FALSE),"")</f>
        <v/>
      </c>
      <c r="AN297" s="643"/>
      <c r="AO297" s="621"/>
      <c r="AP297" s="647"/>
      <c r="AQ297" s="648"/>
      <c r="AR297" s="621"/>
      <c r="AS297" s="621"/>
      <c r="AT297" s="623"/>
      <c r="AU297" s="417" t="str">
        <f t="shared" ref="AU297" si="356">IFERROR(IF($D296="□",($AO296/$AK$6),($AO296/$AK$8)),"")</f>
        <v/>
      </c>
      <c r="AV297" s="417" t="str">
        <f t="shared" ref="AV297" si="357">IFERROR(IF($D296="□",($AN296/$AO$6),($AN296/$AO$8)),"")</f>
        <v/>
      </c>
      <c r="AX297" s="417" t="s">
        <v>623</v>
      </c>
      <c r="AY297" s="417" t="s">
        <v>623</v>
      </c>
    </row>
    <row r="298" spans="1:51" s="393" customFormat="1" ht="12" customHeight="1">
      <c r="A298" s="626"/>
      <c r="B298" s="629"/>
      <c r="C298" s="632"/>
      <c r="D298" s="635"/>
      <c r="E298" s="414"/>
      <c r="F298" s="640"/>
      <c r="G298" s="641"/>
      <c r="H298" s="418" t="s">
        <v>470</v>
      </c>
      <c r="I298" s="419" t="str">
        <f>IFERROR(VLOOKUP(I296,'P1'!$B:$AP,31,FALSE),"")</f>
        <v/>
      </c>
      <c r="J298" s="419" t="str">
        <f>IFERROR(VLOOKUP(J296,'P1'!$B:$AP,31,FALSE),"")</f>
        <v/>
      </c>
      <c r="K298" s="419" t="str">
        <f>IFERROR(VLOOKUP(K296,'P1'!$B:$AP,31,FALSE),"")</f>
        <v/>
      </c>
      <c r="L298" s="419" t="str">
        <f>IFERROR(VLOOKUP(L296,'P1'!$B:$AP,31,FALSE),"")</f>
        <v/>
      </c>
      <c r="M298" s="419" t="str">
        <f>IFERROR(VLOOKUP(M296,'P1'!$B:$AP,31,FALSE),"")</f>
        <v/>
      </c>
      <c r="N298" s="419" t="str">
        <f>IFERROR(VLOOKUP(N296,'P1'!$B:$AP,31,FALSE),"")</f>
        <v/>
      </c>
      <c r="O298" s="419" t="str">
        <f>IFERROR(VLOOKUP(O296,'P1'!$B:$AP,31,FALSE),"")</f>
        <v/>
      </c>
      <c r="P298" s="419" t="str">
        <f>IFERROR(VLOOKUP(P296,'P1'!$B:$AP,31,FALSE),"")</f>
        <v/>
      </c>
      <c r="Q298" s="419" t="str">
        <f>IFERROR(VLOOKUP(Q296,'P1'!$B:$AP,31,FALSE),"")</f>
        <v/>
      </c>
      <c r="R298" s="419" t="str">
        <f>IFERROR(VLOOKUP(R296,'P1'!$B:$AP,31,FALSE),"")</f>
        <v/>
      </c>
      <c r="S298" s="419" t="str">
        <f>IFERROR(VLOOKUP(S296,'P1'!$B:$AP,31,FALSE),"")</f>
        <v/>
      </c>
      <c r="T298" s="419" t="str">
        <f>IFERROR(VLOOKUP(T296,'P1'!$B:$AP,31,FALSE),"")</f>
        <v/>
      </c>
      <c r="U298" s="419" t="str">
        <f>IFERROR(VLOOKUP(U296,'P1'!$B:$AP,31,FALSE),"")</f>
        <v/>
      </c>
      <c r="V298" s="419" t="str">
        <f>IFERROR(VLOOKUP(V296,'P1'!$B:$AP,31,FALSE),"")</f>
        <v/>
      </c>
      <c r="W298" s="419" t="str">
        <f>IFERROR(VLOOKUP(W296,'P1'!$B:$AP,31,FALSE),"")</f>
        <v/>
      </c>
      <c r="X298" s="419" t="str">
        <f>IFERROR(VLOOKUP(X296,'P1'!$B:$AP,31,FALSE),"")</f>
        <v/>
      </c>
      <c r="Y298" s="419" t="str">
        <f>IFERROR(VLOOKUP(Y296,'P1'!$B:$AP,31,FALSE),"")</f>
        <v/>
      </c>
      <c r="Z298" s="419" t="str">
        <f>IFERROR(VLOOKUP(Z296,'P1'!$B:$AP,31,FALSE),"")</f>
        <v/>
      </c>
      <c r="AA298" s="419" t="str">
        <f>IFERROR(VLOOKUP(AA296,'P1'!$B:$AP,31,FALSE),"")</f>
        <v/>
      </c>
      <c r="AB298" s="419" t="str">
        <f>IFERROR(VLOOKUP(AB296,'P1'!$B:$AP,31,FALSE),"")</f>
        <v/>
      </c>
      <c r="AC298" s="419" t="str">
        <f>IFERROR(VLOOKUP(AC296,'P1'!$B:$AP,31,FALSE),"")</f>
        <v/>
      </c>
      <c r="AD298" s="419" t="str">
        <f>IFERROR(VLOOKUP(AD296,'P1'!$B:$AP,31,FALSE),"")</f>
        <v/>
      </c>
      <c r="AE298" s="419" t="str">
        <f>IFERROR(VLOOKUP(AE296,'P1'!$B:$AP,31,FALSE),"")</f>
        <v/>
      </c>
      <c r="AF298" s="419" t="str">
        <f>IFERROR(VLOOKUP(AF296,'P1'!$B:$AP,31,FALSE),"")</f>
        <v/>
      </c>
      <c r="AG298" s="419" t="str">
        <f>IFERROR(VLOOKUP(AG296,'P1'!$B:$AP,31,FALSE),"")</f>
        <v/>
      </c>
      <c r="AH298" s="419" t="str">
        <f>IFERROR(VLOOKUP(AH296,'P1'!$B:$AP,31,FALSE),"")</f>
        <v/>
      </c>
      <c r="AI298" s="419" t="str">
        <f>IFERROR(VLOOKUP(AI296,'P1'!$B:$AP,31,FALSE),"")</f>
        <v/>
      </c>
      <c r="AJ298" s="419" t="str">
        <f>IFERROR(VLOOKUP(AJ296,'P1'!$B:$AP,31,FALSE),"")</f>
        <v/>
      </c>
      <c r="AK298" s="419" t="str">
        <f>IFERROR(VLOOKUP(AK296,'P1'!$B:$AP,31,FALSE),"")</f>
        <v/>
      </c>
      <c r="AL298" s="419" t="str">
        <f>IFERROR(VLOOKUP(AL296,'P1'!$B:$AP,31,FALSE),"")</f>
        <v/>
      </c>
      <c r="AM298" s="419" t="str">
        <f>IFERROR(VLOOKUP(AM296,'P1'!$B:$AP,31,FALSE),"")</f>
        <v/>
      </c>
      <c r="AN298" s="644"/>
      <c r="AO298" s="622"/>
      <c r="AP298" s="649"/>
      <c r="AQ298" s="650"/>
      <c r="AR298" s="622"/>
      <c r="AS298" s="622"/>
      <c r="AT298" s="623"/>
      <c r="AU298" s="420"/>
      <c r="AV298" s="420"/>
      <c r="AX298" s="420"/>
      <c r="AY298" s="420"/>
    </row>
    <row r="299" spans="1:51" s="393" customFormat="1" ht="12" customHeight="1">
      <c r="A299" s="624">
        <v>93</v>
      </c>
      <c r="B299" s="627"/>
      <c r="C299" s="630"/>
      <c r="D299" s="633" t="s">
        <v>463</v>
      </c>
      <c r="E299" s="410"/>
      <c r="F299" s="636"/>
      <c r="G299" s="637"/>
      <c r="H299" s="411" t="s">
        <v>464</v>
      </c>
      <c r="I299" s="412"/>
      <c r="J299" s="412"/>
      <c r="K299" s="412"/>
      <c r="L299" s="412"/>
      <c r="M299" s="412"/>
      <c r="N299" s="412"/>
      <c r="O299" s="412"/>
      <c r="P299" s="412"/>
      <c r="Q299" s="412"/>
      <c r="R299" s="412"/>
      <c r="S299" s="412"/>
      <c r="T299" s="412"/>
      <c r="U299" s="412"/>
      <c r="V299" s="412"/>
      <c r="W299" s="412"/>
      <c r="X299" s="412"/>
      <c r="Y299" s="412"/>
      <c r="Z299" s="412"/>
      <c r="AA299" s="412"/>
      <c r="AB299" s="412"/>
      <c r="AC299" s="412"/>
      <c r="AD299" s="412"/>
      <c r="AE299" s="412"/>
      <c r="AF299" s="412"/>
      <c r="AG299" s="412"/>
      <c r="AH299" s="412"/>
      <c r="AI299" s="412"/>
      <c r="AJ299" s="412"/>
      <c r="AK299" s="412"/>
      <c r="AL299" s="412"/>
      <c r="AM299" s="412"/>
      <c r="AN299" s="642">
        <f t="shared" ref="AN299" si="358">IF(LEFT($AN$1,6)="共同生活援助",SUM(I300:AM300),SUM(I300:AM301))</f>
        <v>0</v>
      </c>
      <c r="AO299" s="620">
        <f>IF($AN$3="４週",AN299/4,AN299/(DAY(EOMONTH($I$21,0))/7))</f>
        <v>0</v>
      </c>
      <c r="AP299" s="645"/>
      <c r="AQ299" s="646"/>
      <c r="AR299" s="620" t="str">
        <f t="shared" ref="AR299" si="359">IF($AN$3="４週",AU300,AV300)</f>
        <v/>
      </c>
      <c r="AS299" s="620"/>
      <c r="AT299" s="623"/>
      <c r="AU299" s="413" t="s">
        <v>465</v>
      </c>
      <c r="AV299" s="413" t="s">
        <v>466</v>
      </c>
      <c r="AX299" s="413" t="s">
        <v>467</v>
      </c>
      <c r="AY299" s="413" t="s">
        <v>468</v>
      </c>
    </row>
    <row r="300" spans="1:51" s="393" customFormat="1" ht="12" customHeight="1">
      <c r="A300" s="625"/>
      <c r="B300" s="628"/>
      <c r="C300" s="631"/>
      <c r="D300" s="634"/>
      <c r="E300" s="414"/>
      <c r="F300" s="638"/>
      <c r="G300" s="639"/>
      <c r="H300" s="415" t="s">
        <v>469</v>
      </c>
      <c r="I300" s="419" t="str">
        <f>IFERROR(VLOOKUP(I299,'P1'!$B:$AP,41,FALSE),"")</f>
        <v/>
      </c>
      <c r="J300" s="419" t="str">
        <f>IFERROR(VLOOKUP(J299,'P1'!$B:$AP,41,FALSE),"")</f>
        <v/>
      </c>
      <c r="K300" s="419" t="str">
        <f>IFERROR(VLOOKUP(K299,'P1'!$B:$AP,41,FALSE),"")</f>
        <v/>
      </c>
      <c r="L300" s="419" t="str">
        <f>IFERROR(VLOOKUP(L299,'P1'!$B:$AP,41,FALSE),"")</f>
        <v/>
      </c>
      <c r="M300" s="419" t="str">
        <f>IFERROR(VLOOKUP(M299,'P1'!$B:$AP,41,FALSE),"")</f>
        <v/>
      </c>
      <c r="N300" s="419" t="str">
        <f>IFERROR(VLOOKUP(N299,'P1'!$B:$AP,41,FALSE),"")</f>
        <v/>
      </c>
      <c r="O300" s="419" t="str">
        <f>IFERROR(VLOOKUP(O299,'P1'!$B:$AP,41,FALSE),"")</f>
        <v/>
      </c>
      <c r="P300" s="419" t="str">
        <f>IFERROR(VLOOKUP(P299,'P1'!$B:$AP,41,FALSE),"")</f>
        <v/>
      </c>
      <c r="Q300" s="419" t="str">
        <f>IFERROR(VLOOKUP(Q299,'P1'!$B:$AP,41,FALSE),"")</f>
        <v/>
      </c>
      <c r="R300" s="419" t="str">
        <f>IFERROR(VLOOKUP(R299,'P1'!$B:$AP,41,FALSE),"")</f>
        <v/>
      </c>
      <c r="S300" s="419" t="str">
        <f>IFERROR(VLOOKUP(S299,'P1'!$B:$AP,41,FALSE),"")</f>
        <v/>
      </c>
      <c r="T300" s="419" t="str">
        <f>IFERROR(VLOOKUP(T299,'P1'!$B:$AP,41,FALSE),"")</f>
        <v/>
      </c>
      <c r="U300" s="419" t="str">
        <f>IFERROR(VLOOKUP(U299,'P1'!$B:$AP,41,FALSE),"")</f>
        <v/>
      </c>
      <c r="V300" s="419" t="str">
        <f>IFERROR(VLOOKUP(V299,'P1'!$B:$AP,41,FALSE),"")</f>
        <v/>
      </c>
      <c r="W300" s="419" t="str">
        <f>IFERROR(VLOOKUP(W299,'P1'!$B:$AP,41,FALSE),"")</f>
        <v/>
      </c>
      <c r="X300" s="419" t="str">
        <f>IFERROR(VLOOKUP(X299,'P1'!$B:$AP,41,FALSE),"")</f>
        <v/>
      </c>
      <c r="Y300" s="419" t="str">
        <f>IFERROR(VLOOKUP(Y299,'P1'!$B:$AP,41,FALSE),"")</f>
        <v/>
      </c>
      <c r="Z300" s="419" t="str">
        <f>IFERROR(VLOOKUP(Z299,'P1'!$B:$AP,41,FALSE),"")</f>
        <v/>
      </c>
      <c r="AA300" s="419" t="str">
        <f>IFERROR(VLOOKUP(AA299,'P1'!$B:$AP,41,FALSE),"")</f>
        <v/>
      </c>
      <c r="AB300" s="419" t="str">
        <f>IFERROR(VLOOKUP(AB299,'P1'!$B:$AP,41,FALSE),"")</f>
        <v/>
      </c>
      <c r="AC300" s="419" t="str">
        <f>IFERROR(VLOOKUP(AC299,'P1'!$B:$AP,41,FALSE),"")</f>
        <v/>
      </c>
      <c r="AD300" s="419" t="str">
        <f>IFERROR(VLOOKUP(AD299,'P1'!$B:$AP,41,FALSE),"")</f>
        <v/>
      </c>
      <c r="AE300" s="419" t="str">
        <f>IFERROR(VLOOKUP(AE299,'P1'!$B:$AP,41,FALSE),"")</f>
        <v/>
      </c>
      <c r="AF300" s="419" t="str">
        <f>IFERROR(VLOOKUP(AF299,'P1'!$B:$AP,41,FALSE),"")</f>
        <v/>
      </c>
      <c r="AG300" s="419" t="str">
        <f>IFERROR(VLOOKUP(AG299,'P1'!$B:$AP,41,FALSE),"")</f>
        <v/>
      </c>
      <c r="AH300" s="419" t="str">
        <f>IFERROR(VLOOKUP(AH299,'P1'!$B:$AP,41,FALSE),"")</f>
        <v/>
      </c>
      <c r="AI300" s="419" t="str">
        <f>IFERROR(VLOOKUP(AI299,'P1'!$B:$AP,41,FALSE),"")</f>
        <v/>
      </c>
      <c r="AJ300" s="419" t="str">
        <f>IFERROR(VLOOKUP(AJ299,'P1'!$B:$AP,41,FALSE),"")</f>
        <v/>
      </c>
      <c r="AK300" s="419" t="str">
        <f>IFERROR(VLOOKUP(AK299,'P1'!$B:$AP,41,FALSE),"")</f>
        <v/>
      </c>
      <c r="AL300" s="419" t="str">
        <f>IFERROR(VLOOKUP(AL299,'P1'!$B:$AP,41,FALSE),"")</f>
        <v/>
      </c>
      <c r="AM300" s="419" t="str">
        <f>IFERROR(VLOOKUP(AM299,'P1'!$B:$AP,41,FALSE),"")</f>
        <v/>
      </c>
      <c r="AN300" s="643"/>
      <c r="AO300" s="621"/>
      <c r="AP300" s="647"/>
      <c r="AQ300" s="648"/>
      <c r="AR300" s="621"/>
      <c r="AS300" s="621"/>
      <c r="AT300" s="623"/>
      <c r="AU300" s="417" t="str">
        <f t="shared" ref="AU300" si="360">IFERROR(IF($D299="□",($AO299/$AK$6),($AO299/$AK$8)),"")</f>
        <v/>
      </c>
      <c r="AV300" s="417" t="str">
        <f t="shared" ref="AV300" si="361">IFERROR(IF($D299="□",($AN299/$AO$6),($AN299/$AO$8)),"")</f>
        <v/>
      </c>
      <c r="AX300" s="417" t="s">
        <v>623</v>
      </c>
      <c r="AY300" s="417" t="s">
        <v>623</v>
      </c>
    </row>
    <row r="301" spans="1:51" s="393" customFormat="1" ht="12" customHeight="1">
      <c r="A301" s="626"/>
      <c r="B301" s="629"/>
      <c r="C301" s="632"/>
      <c r="D301" s="635"/>
      <c r="E301" s="414"/>
      <c r="F301" s="640"/>
      <c r="G301" s="641"/>
      <c r="H301" s="418" t="s">
        <v>470</v>
      </c>
      <c r="I301" s="419" t="str">
        <f>IFERROR(VLOOKUP(I299,'P1'!$B:$AP,31,FALSE),"")</f>
        <v/>
      </c>
      <c r="J301" s="419" t="str">
        <f>IFERROR(VLOOKUP(J299,'P1'!$B:$AP,31,FALSE),"")</f>
        <v/>
      </c>
      <c r="K301" s="419" t="str">
        <f>IFERROR(VLOOKUP(K299,'P1'!$B:$AP,31,FALSE),"")</f>
        <v/>
      </c>
      <c r="L301" s="419" t="str">
        <f>IFERROR(VLOOKUP(L299,'P1'!$B:$AP,31,FALSE),"")</f>
        <v/>
      </c>
      <c r="M301" s="419" t="str">
        <f>IFERROR(VLOOKUP(M299,'P1'!$B:$AP,31,FALSE),"")</f>
        <v/>
      </c>
      <c r="N301" s="419" t="str">
        <f>IFERROR(VLOOKUP(N299,'P1'!$B:$AP,31,FALSE),"")</f>
        <v/>
      </c>
      <c r="O301" s="419" t="str">
        <f>IFERROR(VLOOKUP(O299,'P1'!$B:$AP,31,FALSE),"")</f>
        <v/>
      </c>
      <c r="P301" s="419" t="str">
        <f>IFERROR(VLOOKUP(P299,'P1'!$B:$AP,31,FALSE),"")</f>
        <v/>
      </c>
      <c r="Q301" s="419" t="str">
        <f>IFERROR(VLOOKUP(Q299,'P1'!$B:$AP,31,FALSE),"")</f>
        <v/>
      </c>
      <c r="R301" s="419" t="str">
        <f>IFERROR(VLOOKUP(R299,'P1'!$B:$AP,31,FALSE),"")</f>
        <v/>
      </c>
      <c r="S301" s="419" t="str">
        <f>IFERROR(VLOOKUP(S299,'P1'!$B:$AP,31,FALSE),"")</f>
        <v/>
      </c>
      <c r="T301" s="419" t="str">
        <f>IFERROR(VLOOKUP(T299,'P1'!$B:$AP,31,FALSE),"")</f>
        <v/>
      </c>
      <c r="U301" s="419" t="str">
        <f>IFERROR(VLOOKUP(U299,'P1'!$B:$AP,31,FALSE),"")</f>
        <v/>
      </c>
      <c r="V301" s="419" t="str">
        <f>IFERROR(VLOOKUP(V299,'P1'!$B:$AP,31,FALSE),"")</f>
        <v/>
      </c>
      <c r="W301" s="419" t="str">
        <f>IFERROR(VLOOKUP(W299,'P1'!$B:$AP,31,FALSE),"")</f>
        <v/>
      </c>
      <c r="X301" s="419" t="str">
        <f>IFERROR(VLOOKUP(X299,'P1'!$B:$AP,31,FALSE),"")</f>
        <v/>
      </c>
      <c r="Y301" s="419" t="str">
        <f>IFERROR(VLOOKUP(Y299,'P1'!$B:$AP,31,FALSE),"")</f>
        <v/>
      </c>
      <c r="Z301" s="419" t="str">
        <f>IFERROR(VLOOKUP(Z299,'P1'!$B:$AP,31,FALSE),"")</f>
        <v/>
      </c>
      <c r="AA301" s="419" t="str">
        <f>IFERROR(VLOOKUP(AA299,'P1'!$B:$AP,31,FALSE),"")</f>
        <v/>
      </c>
      <c r="AB301" s="419" t="str">
        <f>IFERROR(VLOOKUP(AB299,'P1'!$B:$AP,31,FALSE),"")</f>
        <v/>
      </c>
      <c r="AC301" s="419" t="str">
        <f>IFERROR(VLOOKUP(AC299,'P1'!$B:$AP,31,FALSE),"")</f>
        <v/>
      </c>
      <c r="AD301" s="419" t="str">
        <f>IFERROR(VLOOKUP(AD299,'P1'!$B:$AP,31,FALSE),"")</f>
        <v/>
      </c>
      <c r="AE301" s="419" t="str">
        <f>IFERROR(VLOOKUP(AE299,'P1'!$B:$AP,31,FALSE),"")</f>
        <v/>
      </c>
      <c r="AF301" s="419" t="str">
        <f>IFERROR(VLOOKUP(AF299,'P1'!$B:$AP,31,FALSE),"")</f>
        <v/>
      </c>
      <c r="AG301" s="419" t="str">
        <f>IFERROR(VLOOKUP(AG299,'P1'!$B:$AP,31,FALSE),"")</f>
        <v/>
      </c>
      <c r="AH301" s="419" t="str">
        <f>IFERROR(VLOOKUP(AH299,'P1'!$B:$AP,31,FALSE),"")</f>
        <v/>
      </c>
      <c r="AI301" s="419" t="str">
        <f>IFERROR(VLOOKUP(AI299,'P1'!$B:$AP,31,FALSE),"")</f>
        <v/>
      </c>
      <c r="AJ301" s="419" t="str">
        <f>IFERROR(VLOOKUP(AJ299,'P1'!$B:$AP,31,FALSE),"")</f>
        <v/>
      </c>
      <c r="AK301" s="419" t="str">
        <f>IFERROR(VLOOKUP(AK299,'P1'!$B:$AP,31,FALSE),"")</f>
        <v/>
      </c>
      <c r="AL301" s="419" t="str">
        <f>IFERROR(VLOOKUP(AL299,'P1'!$B:$AP,31,FALSE),"")</f>
        <v/>
      </c>
      <c r="AM301" s="419" t="str">
        <f>IFERROR(VLOOKUP(AM299,'P1'!$B:$AP,31,FALSE),"")</f>
        <v/>
      </c>
      <c r="AN301" s="644"/>
      <c r="AO301" s="622"/>
      <c r="AP301" s="649"/>
      <c r="AQ301" s="650"/>
      <c r="AR301" s="622"/>
      <c r="AS301" s="622"/>
      <c r="AT301" s="623"/>
      <c r="AU301" s="420"/>
      <c r="AV301" s="420"/>
      <c r="AX301" s="420"/>
      <c r="AY301" s="420"/>
    </row>
    <row r="302" spans="1:51" s="393" customFormat="1" ht="12" customHeight="1">
      <c r="A302" s="624">
        <v>94</v>
      </c>
      <c r="B302" s="627"/>
      <c r="C302" s="630"/>
      <c r="D302" s="633" t="s">
        <v>463</v>
      </c>
      <c r="E302" s="410"/>
      <c r="F302" s="636"/>
      <c r="G302" s="637"/>
      <c r="H302" s="411" t="s">
        <v>464</v>
      </c>
      <c r="I302" s="412"/>
      <c r="J302" s="412"/>
      <c r="K302" s="412"/>
      <c r="L302" s="412"/>
      <c r="M302" s="412"/>
      <c r="N302" s="412"/>
      <c r="O302" s="412"/>
      <c r="P302" s="412"/>
      <c r="Q302" s="412"/>
      <c r="R302" s="412"/>
      <c r="S302" s="412"/>
      <c r="T302" s="412"/>
      <c r="U302" s="412"/>
      <c r="V302" s="412"/>
      <c r="W302" s="412"/>
      <c r="X302" s="412"/>
      <c r="Y302" s="412"/>
      <c r="Z302" s="412"/>
      <c r="AA302" s="412"/>
      <c r="AB302" s="412"/>
      <c r="AC302" s="412"/>
      <c r="AD302" s="412"/>
      <c r="AE302" s="412"/>
      <c r="AF302" s="412"/>
      <c r="AG302" s="412"/>
      <c r="AH302" s="412"/>
      <c r="AI302" s="412"/>
      <c r="AJ302" s="412"/>
      <c r="AK302" s="412"/>
      <c r="AL302" s="412"/>
      <c r="AM302" s="412"/>
      <c r="AN302" s="642">
        <f t="shared" ref="AN302" si="362">IF(LEFT($AN$1,6)="共同生活援助",SUM(I303:AM303),SUM(I303:AM304))</f>
        <v>0</v>
      </c>
      <c r="AO302" s="620">
        <f>IF($AN$3="４週",AN302/4,AN302/(DAY(EOMONTH($I$21,0))/7))</f>
        <v>0</v>
      </c>
      <c r="AP302" s="645"/>
      <c r="AQ302" s="646"/>
      <c r="AR302" s="620" t="str">
        <f t="shared" ref="AR302" si="363">IF($AN$3="４週",AU303,AV303)</f>
        <v/>
      </c>
      <c r="AS302" s="620"/>
      <c r="AT302" s="623"/>
      <c r="AU302" s="413" t="s">
        <v>465</v>
      </c>
      <c r="AV302" s="413" t="s">
        <v>466</v>
      </c>
      <c r="AX302" s="413" t="s">
        <v>467</v>
      </c>
      <c r="AY302" s="413" t="s">
        <v>468</v>
      </c>
    </row>
    <row r="303" spans="1:51" s="393" customFormat="1" ht="12" customHeight="1">
      <c r="A303" s="625"/>
      <c r="B303" s="628"/>
      <c r="C303" s="631"/>
      <c r="D303" s="634"/>
      <c r="E303" s="414"/>
      <c r="F303" s="638"/>
      <c r="G303" s="639"/>
      <c r="H303" s="415" t="s">
        <v>469</v>
      </c>
      <c r="I303" s="419" t="str">
        <f>IFERROR(VLOOKUP(I302,'P1'!$B:$AP,41,FALSE),"")</f>
        <v/>
      </c>
      <c r="J303" s="419" t="str">
        <f>IFERROR(VLOOKUP(J302,'P1'!$B:$AP,41,FALSE),"")</f>
        <v/>
      </c>
      <c r="K303" s="419" t="str">
        <f>IFERROR(VLOOKUP(K302,'P1'!$B:$AP,41,FALSE),"")</f>
        <v/>
      </c>
      <c r="L303" s="419" t="str">
        <f>IFERROR(VLOOKUP(L302,'P1'!$B:$AP,41,FALSE),"")</f>
        <v/>
      </c>
      <c r="M303" s="419" t="str">
        <f>IFERROR(VLOOKUP(M302,'P1'!$B:$AP,41,FALSE),"")</f>
        <v/>
      </c>
      <c r="N303" s="419" t="str">
        <f>IFERROR(VLOOKUP(N302,'P1'!$B:$AP,41,FALSE),"")</f>
        <v/>
      </c>
      <c r="O303" s="419" t="str">
        <f>IFERROR(VLOOKUP(O302,'P1'!$B:$AP,41,FALSE),"")</f>
        <v/>
      </c>
      <c r="P303" s="419" t="str">
        <f>IFERROR(VLOOKUP(P302,'P1'!$B:$AP,41,FALSE),"")</f>
        <v/>
      </c>
      <c r="Q303" s="419" t="str">
        <f>IFERROR(VLOOKUP(Q302,'P1'!$B:$AP,41,FALSE),"")</f>
        <v/>
      </c>
      <c r="R303" s="419" t="str">
        <f>IFERROR(VLOOKUP(R302,'P1'!$B:$AP,41,FALSE),"")</f>
        <v/>
      </c>
      <c r="S303" s="419" t="str">
        <f>IFERROR(VLOOKUP(S302,'P1'!$B:$AP,41,FALSE),"")</f>
        <v/>
      </c>
      <c r="T303" s="419" t="str">
        <f>IFERROR(VLOOKUP(T302,'P1'!$B:$AP,41,FALSE),"")</f>
        <v/>
      </c>
      <c r="U303" s="419" t="str">
        <f>IFERROR(VLOOKUP(U302,'P1'!$B:$AP,41,FALSE),"")</f>
        <v/>
      </c>
      <c r="V303" s="419" t="str">
        <f>IFERROR(VLOOKUP(V302,'P1'!$B:$AP,41,FALSE),"")</f>
        <v/>
      </c>
      <c r="W303" s="419" t="str">
        <f>IFERROR(VLOOKUP(W302,'P1'!$B:$AP,41,FALSE),"")</f>
        <v/>
      </c>
      <c r="X303" s="419" t="str">
        <f>IFERROR(VLOOKUP(X302,'P1'!$B:$AP,41,FALSE),"")</f>
        <v/>
      </c>
      <c r="Y303" s="419" t="str">
        <f>IFERROR(VLOOKUP(Y302,'P1'!$B:$AP,41,FALSE),"")</f>
        <v/>
      </c>
      <c r="Z303" s="419" t="str">
        <f>IFERROR(VLOOKUP(Z302,'P1'!$B:$AP,41,FALSE),"")</f>
        <v/>
      </c>
      <c r="AA303" s="419" t="str">
        <f>IFERROR(VLOOKUP(AA302,'P1'!$B:$AP,41,FALSE),"")</f>
        <v/>
      </c>
      <c r="AB303" s="419" t="str">
        <f>IFERROR(VLOOKUP(AB302,'P1'!$B:$AP,41,FALSE),"")</f>
        <v/>
      </c>
      <c r="AC303" s="419" t="str">
        <f>IFERROR(VLOOKUP(AC302,'P1'!$B:$AP,41,FALSE),"")</f>
        <v/>
      </c>
      <c r="AD303" s="419" t="str">
        <f>IFERROR(VLOOKUP(AD302,'P1'!$B:$AP,41,FALSE),"")</f>
        <v/>
      </c>
      <c r="AE303" s="419" t="str">
        <f>IFERROR(VLOOKUP(AE302,'P1'!$B:$AP,41,FALSE),"")</f>
        <v/>
      </c>
      <c r="AF303" s="419" t="str">
        <f>IFERROR(VLOOKUP(AF302,'P1'!$B:$AP,41,FALSE),"")</f>
        <v/>
      </c>
      <c r="AG303" s="419" t="str">
        <f>IFERROR(VLOOKUP(AG302,'P1'!$B:$AP,41,FALSE),"")</f>
        <v/>
      </c>
      <c r="AH303" s="419" t="str">
        <f>IFERROR(VLOOKUP(AH302,'P1'!$B:$AP,41,FALSE),"")</f>
        <v/>
      </c>
      <c r="AI303" s="419" t="str">
        <f>IFERROR(VLOOKUP(AI302,'P1'!$B:$AP,41,FALSE),"")</f>
        <v/>
      </c>
      <c r="AJ303" s="419" t="str">
        <f>IFERROR(VLOOKUP(AJ302,'P1'!$B:$AP,41,FALSE),"")</f>
        <v/>
      </c>
      <c r="AK303" s="419" t="str">
        <f>IFERROR(VLOOKUP(AK302,'P1'!$B:$AP,41,FALSE),"")</f>
        <v/>
      </c>
      <c r="AL303" s="419" t="str">
        <f>IFERROR(VLOOKUP(AL302,'P1'!$B:$AP,41,FALSE),"")</f>
        <v/>
      </c>
      <c r="AM303" s="419" t="str">
        <f>IFERROR(VLOOKUP(AM302,'P1'!$B:$AP,41,FALSE),"")</f>
        <v/>
      </c>
      <c r="AN303" s="643"/>
      <c r="AO303" s="621"/>
      <c r="AP303" s="647"/>
      <c r="AQ303" s="648"/>
      <c r="AR303" s="621"/>
      <c r="AS303" s="621"/>
      <c r="AT303" s="623"/>
      <c r="AU303" s="417" t="str">
        <f t="shared" ref="AU303" si="364">IFERROR(IF($D302="□",($AO302/$AK$6),($AO302/$AK$8)),"")</f>
        <v/>
      </c>
      <c r="AV303" s="417" t="str">
        <f t="shared" ref="AV303" si="365">IFERROR(IF($D302="□",($AN302/$AO$6),($AN302/$AO$8)),"")</f>
        <v/>
      </c>
      <c r="AX303" s="417" t="s">
        <v>623</v>
      </c>
      <c r="AY303" s="417" t="s">
        <v>623</v>
      </c>
    </row>
    <row r="304" spans="1:51" s="393" customFormat="1" ht="12" customHeight="1">
      <c r="A304" s="626"/>
      <c r="B304" s="629"/>
      <c r="C304" s="632"/>
      <c r="D304" s="635"/>
      <c r="E304" s="414"/>
      <c r="F304" s="640"/>
      <c r="G304" s="641"/>
      <c r="H304" s="418" t="s">
        <v>470</v>
      </c>
      <c r="I304" s="419" t="str">
        <f>IFERROR(VLOOKUP(I302,'P1'!$B:$AP,31,FALSE),"")</f>
        <v/>
      </c>
      <c r="J304" s="419" t="str">
        <f>IFERROR(VLOOKUP(J302,'P1'!$B:$AP,31,FALSE),"")</f>
        <v/>
      </c>
      <c r="K304" s="419" t="str">
        <f>IFERROR(VLOOKUP(K302,'P1'!$B:$AP,31,FALSE),"")</f>
        <v/>
      </c>
      <c r="L304" s="419" t="str">
        <f>IFERROR(VLOOKUP(L302,'P1'!$B:$AP,31,FALSE),"")</f>
        <v/>
      </c>
      <c r="M304" s="419" t="str">
        <f>IFERROR(VLOOKUP(M302,'P1'!$B:$AP,31,FALSE),"")</f>
        <v/>
      </c>
      <c r="N304" s="419" t="str">
        <f>IFERROR(VLOOKUP(N302,'P1'!$B:$AP,31,FALSE),"")</f>
        <v/>
      </c>
      <c r="O304" s="419" t="str">
        <f>IFERROR(VLOOKUP(O302,'P1'!$B:$AP,31,FALSE),"")</f>
        <v/>
      </c>
      <c r="P304" s="419" t="str">
        <f>IFERROR(VLOOKUP(P302,'P1'!$B:$AP,31,FALSE),"")</f>
        <v/>
      </c>
      <c r="Q304" s="419" t="str">
        <f>IFERROR(VLOOKUP(Q302,'P1'!$B:$AP,31,FALSE),"")</f>
        <v/>
      </c>
      <c r="R304" s="419" t="str">
        <f>IFERROR(VLOOKUP(R302,'P1'!$B:$AP,31,FALSE),"")</f>
        <v/>
      </c>
      <c r="S304" s="419" t="str">
        <f>IFERROR(VLOOKUP(S302,'P1'!$B:$AP,31,FALSE),"")</f>
        <v/>
      </c>
      <c r="T304" s="419" t="str">
        <f>IFERROR(VLOOKUP(T302,'P1'!$B:$AP,31,FALSE),"")</f>
        <v/>
      </c>
      <c r="U304" s="419" t="str">
        <f>IFERROR(VLOOKUP(U302,'P1'!$B:$AP,31,FALSE),"")</f>
        <v/>
      </c>
      <c r="V304" s="419" t="str">
        <f>IFERROR(VLOOKUP(V302,'P1'!$B:$AP,31,FALSE),"")</f>
        <v/>
      </c>
      <c r="W304" s="419" t="str">
        <f>IFERROR(VLOOKUP(W302,'P1'!$B:$AP,31,FALSE),"")</f>
        <v/>
      </c>
      <c r="X304" s="419" t="str">
        <f>IFERROR(VLOOKUP(X302,'P1'!$B:$AP,31,FALSE),"")</f>
        <v/>
      </c>
      <c r="Y304" s="419" t="str">
        <f>IFERROR(VLOOKUP(Y302,'P1'!$B:$AP,31,FALSE),"")</f>
        <v/>
      </c>
      <c r="Z304" s="419" t="str">
        <f>IFERROR(VLOOKUP(Z302,'P1'!$B:$AP,31,FALSE),"")</f>
        <v/>
      </c>
      <c r="AA304" s="419" t="str">
        <f>IFERROR(VLOOKUP(AA302,'P1'!$B:$AP,31,FALSE),"")</f>
        <v/>
      </c>
      <c r="AB304" s="419" t="str">
        <f>IFERROR(VLOOKUP(AB302,'P1'!$B:$AP,31,FALSE),"")</f>
        <v/>
      </c>
      <c r="AC304" s="419" t="str">
        <f>IFERROR(VLOOKUP(AC302,'P1'!$B:$AP,31,FALSE),"")</f>
        <v/>
      </c>
      <c r="AD304" s="419" t="str">
        <f>IFERROR(VLOOKUP(AD302,'P1'!$B:$AP,31,FALSE),"")</f>
        <v/>
      </c>
      <c r="AE304" s="419" t="str">
        <f>IFERROR(VLOOKUP(AE302,'P1'!$B:$AP,31,FALSE),"")</f>
        <v/>
      </c>
      <c r="AF304" s="419" t="str">
        <f>IFERROR(VLOOKUP(AF302,'P1'!$B:$AP,31,FALSE),"")</f>
        <v/>
      </c>
      <c r="AG304" s="419" t="str">
        <f>IFERROR(VLOOKUP(AG302,'P1'!$B:$AP,31,FALSE),"")</f>
        <v/>
      </c>
      <c r="AH304" s="419" t="str">
        <f>IFERROR(VLOOKUP(AH302,'P1'!$B:$AP,31,FALSE),"")</f>
        <v/>
      </c>
      <c r="AI304" s="419" t="str">
        <f>IFERROR(VLOOKUP(AI302,'P1'!$B:$AP,31,FALSE),"")</f>
        <v/>
      </c>
      <c r="AJ304" s="419" t="str">
        <f>IFERROR(VLOOKUP(AJ302,'P1'!$B:$AP,31,FALSE),"")</f>
        <v/>
      </c>
      <c r="AK304" s="419" t="str">
        <f>IFERROR(VLOOKUP(AK302,'P1'!$B:$AP,31,FALSE),"")</f>
        <v/>
      </c>
      <c r="AL304" s="419" t="str">
        <f>IFERROR(VLOOKUP(AL302,'P1'!$B:$AP,31,FALSE),"")</f>
        <v/>
      </c>
      <c r="AM304" s="419" t="str">
        <f>IFERROR(VLOOKUP(AM302,'P1'!$B:$AP,31,FALSE),"")</f>
        <v/>
      </c>
      <c r="AN304" s="644"/>
      <c r="AO304" s="622"/>
      <c r="AP304" s="649"/>
      <c r="AQ304" s="650"/>
      <c r="AR304" s="622"/>
      <c r="AS304" s="622"/>
      <c r="AT304" s="623"/>
      <c r="AU304" s="420"/>
      <c r="AV304" s="420"/>
      <c r="AX304" s="420"/>
      <c r="AY304" s="420"/>
    </row>
    <row r="305" spans="1:51" s="393" customFormat="1" ht="12" customHeight="1">
      <c r="A305" s="624">
        <v>95</v>
      </c>
      <c r="B305" s="627"/>
      <c r="C305" s="630"/>
      <c r="D305" s="633" t="s">
        <v>463</v>
      </c>
      <c r="E305" s="410"/>
      <c r="F305" s="636"/>
      <c r="G305" s="637"/>
      <c r="H305" s="411" t="s">
        <v>464</v>
      </c>
      <c r="I305" s="412"/>
      <c r="J305" s="412"/>
      <c r="K305" s="412"/>
      <c r="L305" s="412"/>
      <c r="M305" s="412"/>
      <c r="N305" s="412"/>
      <c r="O305" s="412"/>
      <c r="P305" s="412"/>
      <c r="Q305" s="412"/>
      <c r="R305" s="412"/>
      <c r="S305" s="412"/>
      <c r="T305" s="412"/>
      <c r="U305" s="412"/>
      <c r="V305" s="412"/>
      <c r="W305" s="412"/>
      <c r="X305" s="412"/>
      <c r="Y305" s="412"/>
      <c r="Z305" s="412"/>
      <c r="AA305" s="412"/>
      <c r="AB305" s="412"/>
      <c r="AC305" s="412"/>
      <c r="AD305" s="412"/>
      <c r="AE305" s="412"/>
      <c r="AF305" s="412"/>
      <c r="AG305" s="412"/>
      <c r="AH305" s="412"/>
      <c r="AI305" s="412"/>
      <c r="AJ305" s="412"/>
      <c r="AK305" s="412"/>
      <c r="AL305" s="412"/>
      <c r="AM305" s="412"/>
      <c r="AN305" s="642">
        <f t="shared" ref="AN305" si="366">IF(LEFT($AN$1,6)="共同生活援助",SUM(I306:AM306),SUM(I306:AM307))</f>
        <v>0</v>
      </c>
      <c r="AO305" s="620">
        <f>IF($AN$3="４週",AN305/4,AN305/(DAY(EOMONTH($I$21,0))/7))</f>
        <v>0</v>
      </c>
      <c r="AP305" s="645"/>
      <c r="AQ305" s="646"/>
      <c r="AR305" s="620" t="str">
        <f t="shared" ref="AR305" si="367">IF($AN$3="４週",AU306,AV306)</f>
        <v/>
      </c>
      <c r="AS305" s="620"/>
      <c r="AT305" s="623"/>
      <c r="AU305" s="413" t="s">
        <v>465</v>
      </c>
      <c r="AV305" s="413" t="s">
        <v>466</v>
      </c>
      <c r="AX305" s="413" t="s">
        <v>467</v>
      </c>
      <c r="AY305" s="413" t="s">
        <v>468</v>
      </c>
    </row>
    <row r="306" spans="1:51" s="393" customFormat="1" ht="12" customHeight="1">
      <c r="A306" s="625"/>
      <c r="B306" s="628"/>
      <c r="C306" s="631"/>
      <c r="D306" s="634"/>
      <c r="E306" s="414"/>
      <c r="F306" s="638"/>
      <c r="G306" s="639"/>
      <c r="H306" s="415" t="s">
        <v>469</v>
      </c>
      <c r="I306" s="419" t="str">
        <f>IFERROR(VLOOKUP(I305,'P1'!$B:$AP,41,FALSE),"")</f>
        <v/>
      </c>
      <c r="J306" s="419" t="str">
        <f>IFERROR(VLOOKUP(J305,'P1'!$B:$AP,41,FALSE),"")</f>
        <v/>
      </c>
      <c r="K306" s="419" t="str">
        <f>IFERROR(VLOOKUP(K305,'P1'!$B:$AP,41,FALSE),"")</f>
        <v/>
      </c>
      <c r="L306" s="419" t="str">
        <f>IFERROR(VLOOKUP(L305,'P1'!$B:$AP,41,FALSE),"")</f>
        <v/>
      </c>
      <c r="M306" s="419" t="str">
        <f>IFERROR(VLOOKUP(M305,'P1'!$B:$AP,41,FALSE),"")</f>
        <v/>
      </c>
      <c r="N306" s="419" t="str">
        <f>IFERROR(VLOOKUP(N305,'P1'!$B:$AP,41,FALSE),"")</f>
        <v/>
      </c>
      <c r="O306" s="419" t="str">
        <f>IFERROR(VLOOKUP(O305,'P1'!$B:$AP,41,FALSE),"")</f>
        <v/>
      </c>
      <c r="P306" s="419" t="str">
        <f>IFERROR(VLOOKUP(P305,'P1'!$B:$AP,41,FALSE),"")</f>
        <v/>
      </c>
      <c r="Q306" s="419" t="str">
        <f>IFERROR(VLOOKUP(Q305,'P1'!$B:$AP,41,FALSE),"")</f>
        <v/>
      </c>
      <c r="R306" s="419" t="str">
        <f>IFERROR(VLOOKUP(R305,'P1'!$B:$AP,41,FALSE),"")</f>
        <v/>
      </c>
      <c r="S306" s="419" t="str">
        <f>IFERROR(VLOOKUP(S305,'P1'!$B:$AP,41,FALSE),"")</f>
        <v/>
      </c>
      <c r="T306" s="419" t="str">
        <f>IFERROR(VLOOKUP(T305,'P1'!$B:$AP,41,FALSE),"")</f>
        <v/>
      </c>
      <c r="U306" s="419" t="str">
        <f>IFERROR(VLOOKUP(U305,'P1'!$B:$AP,41,FALSE),"")</f>
        <v/>
      </c>
      <c r="V306" s="419" t="str">
        <f>IFERROR(VLOOKUP(V305,'P1'!$B:$AP,41,FALSE),"")</f>
        <v/>
      </c>
      <c r="W306" s="419" t="str">
        <f>IFERROR(VLOOKUP(W305,'P1'!$B:$AP,41,FALSE),"")</f>
        <v/>
      </c>
      <c r="X306" s="419" t="str">
        <f>IFERROR(VLOOKUP(X305,'P1'!$B:$AP,41,FALSE),"")</f>
        <v/>
      </c>
      <c r="Y306" s="419" t="str">
        <f>IFERROR(VLOOKUP(Y305,'P1'!$B:$AP,41,FALSE),"")</f>
        <v/>
      </c>
      <c r="Z306" s="419" t="str">
        <f>IFERROR(VLOOKUP(Z305,'P1'!$B:$AP,41,FALSE),"")</f>
        <v/>
      </c>
      <c r="AA306" s="419" t="str">
        <f>IFERROR(VLOOKUP(AA305,'P1'!$B:$AP,41,FALSE),"")</f>
        <v/>
      </c>
      <c r="AB306" s="419" t="str">
        <f>IFERROR(VLOOKUP(AB305,'P1'!$B:$AP,41,FALSE),"")</f>
        <v/>
      </c>
      <c r="AC306" s="419" t="str">
        <f>IFERROR(VLOOKUP(AC305,'P1'!$B:$AP,41,FALSE),"")</f>
        <v/>
      </c>
      <c r="AD306" s="419" t="str">
        <f>IFERROR(VLOOKUP(AD305,'P1'!$B:$AP,41,FALSE),"")</f>
        <v/>
      </c>
      <c r="AE306" s="419" t="str">
        <f>IFERROR(VLOOKUP(AE305,'P1'!$B:$AP,41,FALSE),"")</f>
        <v/>
      </c>
      <c r="AF306" s="419" t="str">
        <f>IFERROR(VLOOKUP(AF305,'P1'!$B:$AP,41,FALSE),"")</f>
        <v/>
      </c>
      <c r="AG306" s="419" t="str">
        <f>IFERROR(VLOOKUP(AG305,'P1'!$B:$AP,41,FALSE),"")</f>
        <v/>
      </c>
      <c r="AH306" s="419" t="str">
        <f>IFERROR(VLOOKUP(AH305,'P1'!$B:$AP,41,FALSE),"")</f>
        <v/>
      </c>
      <c r="AI306" s="419" t="str">
        <f>IFERROR(VLOOKUP(AI305,'P1'!$B:$AP,41,FALSE),"")</f>
        <v/>
      </c>
      <c r="AJ306" s="419" t="str">
        <f>IFERROR(VLOOKUP(AJ305,'P1'!$B:$AP,41,FALSE),"")</f>
        <v/>
      </c>
      <c r="AK306" s="419" t="str">
        <f>IFERROR(VLOOKUP(AK305,'P1'!$B:$AP,41,FALSE),"")</f>
        <v/>
      </c>
      <c r="AL306" s="419" t="str">
        <f>IFERROR(VLOOKUP(AL305,'P1'!$B:$AP,41,FALSE),"")</f>
        <v/>
      </c>
      <c r="AM306" s="419" t="str">
        <f>IFERROR(VLOOKUP(AM305,'P1'!$B:$AP,41,FALSE),"")</f>
        <v/>
      </c>
      <c r="AN306" s="643"/>
      <c r="AO306" s="621"/>
      <c r="AP306" s="647"/>
      <c r="AQ306" s="648"/>
      <c r="AR306" s="621"/>
      <c r="AS306" s="621"/>
      <c r="AT306" s="623"/>
      <c r="AU306" s="417" t="str">
        <f t="shared" ref="AU306" si="368">IFERROR(IF($D305="□",($AO305/$AK$6),($AO305/$AK$8)),"")</f>
        <v/>
      </c>
      <c r="AV306" s="417" t="str">
        <f t="shared" ref="AV306" si="369">IFERROR(IF($D305="□",($AN305/$AO$6),($AN305/$AO$8)),"")</f>
        <v/>
      </c>
      <c r="AX306" s="417" t="s">
        <v>623</v>
      </c>
      <c r="AY306" s="417" t="s">
        <v>623</v>
      </c>
    </row>
    <row r="307" spans="1:51" s="393" customFormat="1" ht="12" customHeight="1">
      <c r="A307" s="626"/>
      <c r="B307" s="629"/>
      <c r="C307" s="632"/>
      <c r="D307" s="635"/>
      <c r="E307" s="414"/>
      <c r="F307" s="640"/>
      <c r="G307" s="641"/>
      <c r="H307" s="418" t="s">
        <v>470</v>
      </c>
      <c r="I307" s="419" t="str">
        <f>IFERROR(VLOOKUP(I305,'P1'!$B:$AP,31,FALSE),"")</f>
        <v/>
      </c>
      <c r="J307" s="419" t="str">
        <f>IFERROR(VLOOKUP(J305,'P1'!$B:$AP,31,FALSE),"")</f>
        <v/>
      </c>
      <c r="K307" s="419" t="str">
        <f>IFERROR(VLOOKUP(K305,'P1'!$B:$AP,31,FALSE),"")</f>
        <v/>
      </c>
      <c r="L307" s="419" t="str">
        <f>IFERROR(VLOOKUP(L305,'P1'!$B:$AP,31,FALSE),"")</f>
        <v/>
      </c>
      <c r="M307" s="419" t="str">
        <f>IFERROR(VLOOKUP(M305,'P1'!$B:$AP,31,FALSE),"")</f>
        <v/>
      </c>
      <c r="N307" s="419" t="str">
        <f>IFERROR(VLOOKUP(N305,'P1'!$B:$AP,31,FALSE),"")</f>
        <v/>
      </c>
      <c r="O307" s="419" t="str">
        <f>IFERROR(VLOOKUP(O305,'P1'!$B:$AP,31,FALSE),"")</f>
        <v/>
      </c>
      <c r="P307" s="419" t="str">
        <f>IFERROR(VLOOKUP(P305,'P1'!$B:$AP,31,FALSE),"")</f>
        <v/>
      </c>
      <c r="Q307" s="419" t="str">
        <f>IFERROR(VLOOKUP(Q305,'P1'!$B:$AP,31,FALSE),"")</f>
        <v/>
      </c>
      <c r="R307" s="419" t="str">
        <f>IFERROR(VLOOKUP(R305,'P1'!$B:$AP,31,FALSE),"")</f>
        <v/>
      </c>
      <c r="S307" s="419" t="str">
        <f>IFERROR(VLOOKUP(S305,'P1'!$B:$AP,31,FALSE),"")</f>
        <v/>
      </c>
      <c r="T307" s="419" t="str">
        <f>IFERROR(VLOOKUP(T305,'P1'!$B:$AP,31,FALSE),"")</f>
        <v/>
      </c>
      <c r="U307" s="419" t="str">
        <f>IFERROR(VLOOKUP(U305,'P1'!$B:$AP,31,FALSE),"")</f>
        <v/>
      </c>
      <c r="V307" s="419" t="str">
        <f>IFERROR(VLOOKUP(V305,'P1'!$B:$AP,31,FALSE),"")</f>
        <v/>
      </c>
      <c r="W307" s="419" t="str">
        <f>IFERROR(VLOOKUP(W305,'P1'!$B:$AP,31,FALSE),"")</f>
        <v/>
      </c>
      <c r="X307" s="419" t="str">
        <f>IFERROR(VLOOKUP(X305,'P1'!$B:$AP,31,FALSE),"")</f>
        <v/>
      </c>
      <c r="Y307" s="419" t="str">
        <f>IFERROR(VLOOKUP(Y305,'P1'!$B:$AP,31,FALSE),"")</f>
        <v/>
      </c>
      <c r="Z307" s="419" t="str">
        <f>IFERROR(VLOOKUP(Z305,'P1'!$B:$AP,31,FALSE),"")</f>
        <v/>
      </c>
      <c r="AA307" s="419" t="str">
        <f>IFERROR(VLOOKUP(AA305,'P1'!$B:$AP,31,FALSE),"")</f>
        <v/>
      </c>
      <c r="AB307" s="419" t="str">
        <f>IFERROR(VLOOKUP(AB305,'P1'!$B:$AP,31,FALSE),"")</f>
        <v/>
      </c>
      <c r="AC307" s="419" t="str">
        <f>IFERROR(VLOOKUP(AC305,'P1'!$B:$AP,31,FALSE),"")</f>
        <v/>
      </c>
      <c r="AD307" s="419" t="str">
        <f>IFERROR(VLOOKUP(AD305,'P1'!$B:$AP,31,FALSE),"")</f>
        <v/>
      </c>
      <c r="AE307" s="419" t="str">
        <f>IFERROR(VLOOKUP(AE305,'P1'!$B:$AP,31,FALSE),"")</f>
        <v/>
      </c>
      <c r="AF307" s="419" t="str">
        <f>IFERROR(VLOOKUP(AF305,'P1'!$B:$AP,31,FALSE),"")</f>
        <v/>
      </c>
      <c r="AG307" s="419" t="str">
        <f>IFERROR(VLOOKUP(AG305,'P1'!$B:$AP,31,FALSE),"")</f>
        <v/>
      </c>
      <c r="AH307" s="419" t="str">
        <f>IFERROR(VLOOKUP(AH305,'P1'!$B:$AP,31,FALSE),"")</f>
        <v/>
      </c>
      <c r="AI307" s="419" t="str">
        <f>IFERROR(VLOOKUP(AI305,'P1'!$B:$AP,31,FALSE),"")</f>
        <v/>
      </c>
      <c r="AJ307" s="419" t="str">
        <f>IFERROR(VLOOKUP(AJ305,'P1'!$B:$AP,31,FALSE),"")</f>
        <v/>
      </c>
      <c r="AK307" s="419" t="str">
        <f>IFERROR(VLOOKUP(AK305,'P1'!$B:$AP,31,FALSE),"")</f>
        <v/>
      </c>
      <c r="AL307" s="419" t="str">
        <f>IFERROR(VLOOKUP(AL305,'P1'!$B:$AP,31,FALSE),"")</f>
        <v/>
      </c>
      <c r="AM307" s="419" t="str">
        <f>IFERROR(VLOOKUP(AM305,'P1'!$B:$AP,31,FALSE),"")</f>
        <v/>
      </c>
      <c r="AN307" s="644"/>
      <c r="AO307" s="622"/>
      <c r="AP307" s="649"/>
      <c r="AQ307" s="650"/>
      <c r="AR307" s="622"/>
      <c r="AS307" s="622"/>
      <c r="AT307" s="623"/>
      <c r="AU307" s="420"/>
      <c r="AV307" s="420"/>
      <c r="AX307" s="420"/>
      <c r="AY307" s="420"/>
    </row>
    <row r="308" spans="1:51" s="393" customFormat="1" ht="12" customHeight="1">
      <c r="A308" s="624">
        <v>96</v>
      </c>
      <c r="B308" s="627"/>
      <c r="C308" s="630"/>
      <c r="D308" s="633" t="s">
        <v>463</v>
      </c>
      <c r="E308" s="410"/>
      <c r="F308" s="636"/>
      <c r="G308" s="637"/>
      <c r="H308" s="411" t="s">
        <v>464</v>
      </c>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642">
        <f t="shared" ref="AN308" si="370">IF(LEFT($AN$1,6)="共同生活援助",SUM(I309:AM309),SUM(I309:AM310))</f>
        <v>0</v>
      </c>
      <c r="AO308" s="620">
        <f>IF($AN$3="４週",AN308/4,AN308/(DAY(EOMONTH($I$21,0))/7))</f>
        <v>0</v>
      </c>
      <c r="AP308" s="645"/>
      <c r="AQ308" s="646"/>
      <c r="AR308" s="620" t="str">
        <f t="shared" ref="AR308" si="371">IF($AN$3="４週",AU309,AV309)</f>
        <v/>
      </c>
      <c r="AS308" s="620"/>
      <c r="AT308" s="623"/>
      <c r="AU308" s="413" t="s">
        <v>465</v>
      </c>
      <c r="AV308" s="413" t="s">
        <v>466</v>
      </c>
      <c r="AX308" s="413" t="s">
        <v>467</v>
      </c>
      <c r="AY308" s="413" t="s">
        <v>468</v>
      </c>
    </row>
    <row r="309" spans="1:51" s="393" customFormat="1" ht="12" customHeight="1">
      <c r="A309" s="625"/>
      <c r="B309" s="628"/>
      <c r="C309" s="631"/>
      <c r="D309" s="634"/>
      <c r="E309" s="414"/>
      <c r="F309" s="638"/>
      <c r="G309" s="639"/>
      <c r="H309" s="415" t="s">
        <v>469</v>
      </c>
      <c r="I309" s="419" t="str">
        <f>IFERROR(VLOOKUP(I308,'P1'!$B:$AP,41,FALSE),"")</f>
        <v/>
      </c>
      <c r="J309" s="419" t="str">
        <f>IFERROR(VLOOKUP(J308,'P1'!$B:$AP,41,FALSE),"")</f>
        <v/>
      </c>
      <c r="K309" s="419" t="str">
        <f>IFERROR(VLOOKUP(K308,'P1'!$B:$AP,41,FALSE),"")</f>
        <v/>
      </c>
      <c r="L309" s="419" t="str">
        <f>IFERROR(VLOOKUP(L308,'P1'!$B:$AP,41,FALSE),"")</f>
        <v/>
      </c>
      <c r="M309" s="419" t="str">
        <f>IFERROR(VLOOKUP(M308,'P1'!$B:$AP,41,FALSE),"")</f>
        <v/>
      </c>
      <c r="N309" s="419" t="str">
        <f>IFERROR(VLOOKUP(N308,'P1'!$B:$AP,41,FALSE),"")</f>
        <v/>
      </c>
      <c r="O309" s="419" t="str">
        <f>IFERROR(VLOOKUP(O308,'P1'!$B:$AP,41,FALSE),"")</f>
        <v/>
      </c>
      <c r="P309" s="419" t="str">
        <f>IFERROR(VLOOKUP(P308,'P1'!$B:$AP,41,FALSE),"")</f>
        <v/>
      </c>
      <c r="Q309" s="419" t="str">
        <f>IFERROR(VLOOKUP(Q308,'P1'!$B:$AP,41,FALSE),"")</f>
        <v/>
      </c>
      <c r="R309" s="419" t="str">
        <f>IFERROR(VLOOKUP(R308,'P1'!$B:$AP,41,FALSE),"")</f>
        <v/>
      </c>
      <c r="S309" s="419" t="str">
        <f>IFERROR(VLOOKUP(S308,'P1'!$B:$AP,41,FALSE),"")</f>
        <v/>
      </c>
      <c r="T309" s="419" t="str">
        <f>IFERROR(VLOOKUP(T308,'P1'!$B:$AP,41,FALSE),"")</f>
        <v/>
      </c>
      <c r="U309" s="419" t="str">
        <f>IFERROR(VLOOKUP(U308,'P1'!$B:$AP,41,FALSE),"")</f>
        <v/>
      </c>
      <c r="V309" s="419" t="str">
        <f>IFERROR(VLOOKUP(V308,'P1'!$B:$AP,41,FALSE),"")</f>
        <v/>
      </c>
      <c r="W309" s="419" t="str">
        <f>IFERROR(VLOOKUP(W308,'P1'!$B:$AP,41,FALSE),"")</f>
        <v/>
      </c>
      <c r="X309" s="419" t="str">
        <f>IFERROR(VLOOKUP(X308,'P1'!$B:$AP,41,FALSE),"")</f>
        <v/>
      </c>
      <c r="Y309" s="419" t="str">
        <f>IFERROR(VLOOKUP(Y308,'P1'!$B:$AP,41,FALSE),"")</f>
        <v/>
      </c>
      <c r="Z309" s="419" t="str">
        <f>IFERROR(VLOOKUP(Z308,'P1'!$B:$AP,41,FALSE),"")</f>
        <v/>
      </c>
      <c r="AA309" s="419" t="str">
        <f>IFERROR(VLOOKUP(AA308,'P1'!$B:$AP,41,FALSE),"")</f>
        <v/>
      </c>
      <c r="AB309" s="419" t="str">
        <f>IFERROR(VLOOKUP(AB308,'P1'!$B:$AP,41,FALSE),"")</f>
        <v/>
      </c>
      <c r="AC309" s="419" t="str">
        <f>IFERROR(VLOOKUP(AC308,'P1'!$B:$AP,41,FALSE),"")</f>
        <v/>
      </c>
      <c r="AD309" s="419" t="str">
        <f>IFERROR(VLOOKUP(AD308,'P1'!$B:$AP,41,FALSE),"")</f>
        <v/>
      </c>
      <c r="AE309" s="419" t="str">
        <f>IFERROR(VLOOKUP(AE308,'P1'!$B:$AP,41,FALSE),"")</f>
        <v/>
      </c>
      <c r="AF309" s="419" t="str">
        <f>IFERROR(VLOOKUP(AF308,'P1'!$B:$AP,41,FALSE),"")</f>
        <v/>
      </c>
      <c r="AG309" s="419" t="str">
        <f>IFERROR(VLOOKUP(AG308,'P1'!$B:$AP,41,FALSE),"")</f>
        <v/>
      </c>
      <c r="AH309" s="419" t="str">
        <f>IFERROR(VLOOKUP(AH308,'P1'!$B:$AP,41,FALSE),"")</f>
        <v/>
      </c>
      <c r="AI309" s="419" t="str">
        <f>IFERROR(VLOOKUP(AI308,'P1'!$B:$AP,41,FALSE),"")</f>
        <v/>
      </c>
      <c r="AJ309" s="419" t="str">
        <f>IFERROR(VLOOKUP(AJ308,'P1'!$B:$AP,41,FALSE),"")</f>
        <v/>
      </c>
      <c r="AK309" s="419" t="str">
        <f>IFERROR(VLOOKUP(AK308,'P1'!$B:$AP,41,FALSE),"")</f>
        <v/>
      </c>
      <c r="AL309" s="419" t="str">
        <f>IFERROR(VLOOKUP(AL308,'P1'!$B:$AP,41,FALSE),"")</f>
        <v/>
      </c>
      <c r="AM309" s="419" t="str">
        <f>IFERROR(VLOOKUP(AM308,'P1'!$B:$AP,41,FALSE),"")</f>
        <v/>
      </c>
      <c r="AN309" s="643"/>
      <c r="AO309" s="621"/>
      <c r="AP309" s="647"/>
      <c r="AQ309" s="648"/>
      <c r="AR309" s="621"/>
      <c r="AS309" s="621"/>
      <c r="AT309" s="623"/>
      <c r="AU309" s="417" t="str">
        <f t="shared" ref="AU309" si="372">IFERROR(IF($D308="□",($AO308/$AK$6),($AO308/$AK$8)),"")</f>
        <v/>
      </c>
      <c r="AV309" s="417" t="str">
        <f t="shared" ref="AV309" si="373">IFERROR(IF($D308="□",($AN308/$AO$6),($AN308/$AO$8)),"")</f>
        <v/>
      </c>
      <c r="AX309" s="417" t="s">
        <v>623</v>
      </c>
      <c r="AY309" s="417" t="s">
        <v>623</v>
      </c>
    </row>
    <row r="310" spans="1:51" s="393" customFormat="1" ht="12" customHeight="1">
      <c r="A310" s="626"/>
      <c r="B310" s="629"/>
      <c r="C310" s="632"/>
      <c r="D310" s="635"/>
      <c r="E310" s="414"/>
      <c r="F310" s="640"/>
      <c r="G310" s="641"/>
      <c r="H310" s="418" t="s">
        <v>470</v>
      </c>
      <c r="I310" s="421" t="str">
        <f>IFERROR(VLOOKUP(I308,'P1'!$B:$AP,31,FALSE),"")</f>
        <v/>
      </c>
      <c r="J310" s="419" t="str">
        <f>IFERROR(VLOOKUP(J308,'P1'!$B:$AP,31,FALSE),"")</f>
        <v/>
      </c>
      <c r="K310" s="419" t="str">
        <f>IFERROR(VLOOKUP(K308,'P1'!$B:$AP,31,FALSE),"")</f>
        <v/>
      </c>
      <c r="L310" s="419" t="str">
        <f>IFERROR(VLOOKUP(L308,'P1'!$B:$AP,31,FALSE),"")</f>
        <v/>
      </c>
      <c r="M310" s="419" t="str">
        <f>IFERROR(VLOOKUP(M308,'P1'!$B:$AP,31,FALSE),"")</f>
        <v/>
      </c>
      <c r="N310" s="419" t="str">
        <f>IFERROR(VLOOKUP(N308,'P1'!$B:$AP,31,FALSE),"")</f>
        <v/>
      </c>
      <c r="O310" s="419" t="str">
        <f>IFERROR(VLOOKUP(O308,'P1'!$B:$AP,31,FALSE),"")</f>
        <v/>
      </c>
      <c r="P310" s="419" t="str">
        <f>IFERROR(VLOOKUP(P308,'P1'!$B:$AP,31,FALSE),"")</f>
        <v/>
      </c>
      <c r="Q310" s="419" t="str">
        <f>IFERROR(VLOOKUP(Q308,'P1'!$B:$AP,31,FALSE),"")</f>
        <v/>
      </c>
      <c r="R310" s="419" t="str">
        <f>IFERROR(VLOOKUP(R308,'P1'!$B:$AP,31,FALSE),"")</f>
        <v/>
      </c>
      <c r="S310" s="419" t="str">
        <f>IFERROR(VLOOKUP(S308,'P1'!$B:$AP,31,FALSE),"")</f>
        <v/>
      </c>
      <c r="T310" s="419" t="str">
        <f>IFERROR(VLOOKUP(T308,'P1'!$B:$AP,31,FALSE),"")</f>
        <v/>
      </c>
      <c r="U310" s="419" t="str">
        <f>IFERROR(VLOOKUP(U308,'P1'!$B:$AP,31,FALSE),"")</f>
        <v/>
      </c>
      <c r="V310" s="419" t="str">
        <f>IFERROR(VLOOKUP(V308,'P1'!$B:$AP,31,FALSE),"")</f>
        <v/>
      </c>
      <c r="W310" s="419" t="str">
        <f>IFERROR(VLOOKUP(W308,'P1'!$B:$AP,31,FALSE),"")</f>
        <v/>
      </c>
      <c r="X310" s="419" t="str">
        <f>IFERROR(VLOOKUP(X308,'P1'!$B:$AP,31,FALSE),"")</f>
        <v/>
      </c>
      <c r="Y310" s="419" t="str">
        <f>IFERROR(VLOOKUP(Y308,'P1'!$B:$AP,31,FALSE),"")</f>
        <v/>
      </c>
      <c r="Z310" s="419" t="str">
        <f>IFERROR(VLOOKUP(Z308,'P1'!$B:$AP,31,FALSE),"")</f>
        <v/>
      </c>
      <c r="AA310" s="419" t="str">
        <f>IFERROR(VLOOKUP(AA308,'P1'!$B:$AP,31,FALSE),"")</f>
        <v/>
      </c>
      <c r="AB310" s="419" t="str">
        <f>IFERROR(VLOOKUP(AB308,'P1'!$B:$AP,31,FALSE),"")</f>
        <v/>
      </c>
      <c r="AC310" s="419" t="str">
        <f>IFERROR(VLOOKUP(AC308,'P1'!$B:$AP,31,FALSE),"")</f>
        <v/>
      </c>
      <c r="AD310" s="419" t="str">
        <f>IFERROR(VLOOKUP(AD308,'P1'!$B:$AP,31,FALSE),"")</f>
        <v/>
      </c>
      <c r="AE310" s="419" t="str">
        <f>IFERROR(VLOOKUP(AE308,'P1'!$B:$AP,31,FALSE),"")</f>
        <v/>
      </c>
      <c r="AF310" s="419" t="str">
        <f>IFERROR(VLOOKUP(AF308,'P1'!$B:$AP,31,FALSE),"")</f>
        <v/>
      </c>
      <c r="AG310" s="419" t="str">
        <f>IFERROR(VLOOKUP(AG308,'P1'!$B:$AP,31,FALSE),"")</f>
        <v/>
      </c>
      <c r="AH310" s="419" t="str">
        <f>IFERROR(VLOOKUP(AH308,'P1'!$B:$AP,31,FALSE),"")</f>
        <v/>
      </c>
      <c r="AI310" s="419" t="str">
        <f>IFERROR(VLOOKUP(AI308,'P1'!$B:$AP,31,FALSE),"")</f>
        <v/>
      </c>
      <c r="AJ310" s="419" t="str">
        <f>IFERROR(VLOOKUP(AJ308,'P1'!$B:$AP,31,FALSE),"")</f>
        <v/>
      </c>
      <c r="AK310" s="419" t="str">
        <f>IFERROR(VLOOKUP(AK308,'P1'!$B:$AP,31,FALSE),"")</f>
        <v/>
      </c>
      <c r="AL310" s="419" t="str">
        <f>IFERROR(VLOOKUP(AL308,'P1'!$B:$AP,31,FALSE),"")</f>
        <v/>
      </c>
      <c r="AM310" s="419" t="str">
        <f>IFERROR(VLOOKUP(AM308,'P1'!$B:$AP,31,FALSE),"")</f>
        <v/>
      </c>
      <c r="AN310" s="644"/>
      <c r="AO310" s="622"/>
      <c r="AP310" s="649"/>
      <c r="AQ310" s="650"/>
      <c r="AR310" s="622"/>
      <c r="AS310" s="622"/>
      <c r="AT310" s="623"/>
      <c r="AU310" s="420"/>
      <c r="AV310" s="420"/>
      <c r="AX310" s="420"/>
      <c r="AY310" s="420"/>
    </row>
    <row r="311" spans="1:51" s="393" customFormat="1" ht="12" customHeight="1">
      <c r="A311" s="624">
        <v>97</v>
      </c>
      <c r="B311" s="627"/>
      <c r="C311" s="630"/>
      <c r="D311" s="633" t="s">
        <v>463</v>
      </c>
      <c r="E311" s="410"/>
      <c r="F311" s="636"/>
      <c r="G311" s="637"/>
      <c r="H311" s="411" t="s">
        <v>464</v>
      </c>
      <c r="I311" s="412"/>
      <c r="J311" s="412"/>
      <c r="K311" s="412"/>
      <c r="L311" s="412"/>
      <c r="M311" s="412"/>
      <c r="N311" s="412"/>
      <c r="O311" s="412"/>
      <c r="P311" s="412"/>
      <c r="Q311" s="412"/>
      <c r="R311" s="412"/>
      <c r="S311" s="412"/>
      <c r="T311" s="412"/>
      <c r="U311" s="412"/>
      <c r="V311" s="412"/>
      <c r="W311" s="412"/>
      <c r="X311" s="412"/>
      <c r="Y311" s="412"/>
      <c r="Z311" s="412"/>
      <c r="AA311" s="412"/>
      <c r="AB311" s="412"/>
      <c r="AC311" s="412"/>
      <c r="AD311" s="412"/>
      <c r="AE311" s="412"/>
      <c r="AF311" s="412"/>
      <c r="AG311" s="412"/>
      <c r="AH311" s="412"/>
      <c r="AI311" s="412"/>
      <c r="AJ311" s="412"/>
      <c r="AK311" s="412"/>
      <c r="AL311" s="412"/>
      <c r="AM311" s="412"/>
      <c r="AN311" s="642">
        <f t="shared" ref="AN311" si="374">IF(LEFT($AN$1,6)="共同生活援助",SUM(I312:AM312),SUM(I312:AM313))</f>
        <v>0</v>
      </c>
      <c r="AO311" s="620">
        <f>IF($AN$3="４週",AN311/4,AN311/(DAY(EOMONTH($I$21,0))/7))</f>
        <v>0</v>
      </c>
      <c r="AP311" s="645"/>
      <c r="AQ311" s="646"/>
      <c r="AR311" s="620" t="str">
        <f t="shared" ref="AR311" si="375">IF($AN$3="４週",AU312,AV312)</f>
        <v/>
      </c>
      <c r="AS311" s="620"/>
      <c r="AT311" s="623"/>
      <c r="AU311" s="413" t="s">
        <v>465</v>
      </c>
      <c r="AV311" s="413" t="s">
        <v>466</v>
      </c>
      <c r="AX311" s="413" t="s">
        <v>467</v>
      </c>
      <c r="AY311" s="413" t="s">
        <v>468</v>
      </c>
    </row>
    <row r="312" spans="1:51" s="393" customFormat="1" ht="12" customHeight="1">
      <c r="A312" s="625"/>
      <c r="B312" s="628"/>
      <c r="C312" s="631"/>
      <c r="D312" s="634"/>
      <c r="E312" s="414"/>
      <c r="F312" s="638"/>
      <c r="G312" s="639"/>
      <c r="H312" s="415" t="s">
        <v>469</v>
      </c>
      <c r="I312" s="419" t="str">
        <f>IFERROR(VLOOKUP(I311,'P1'!$B:$AP,41,FALSE),"")</f>
        <v/>
      </c>
      <c r="J312" s="419" t="str">
        <f>IFERROR(VLOOKUP(J311,'P1'!$B:$AP,41,FALSE),"")</f>
        <v/>
      </c>
      <c r="K312" s="419" t="str">
        <f>IFERROR(VLOOKUP(K311,'P1'!$B:$AP,41,FALSE),"")</f>
        <v/>
      </c>
      <c r="L312" s="419" t="str">
        <f>IFERROR(VLOOKUP(L311,'P1'!$B:$AP,41,FALSE),"")</f>
        <v/>
      </c>
      <c r="M312" s="419" t="str">
        <f>IFERROR(VLOOKUP(M311,'P1'!$B:$AP,41,FALSE),"")</f>
        <v/>
      </c>
      <c r="N312" s="419" t="str">
        <f>IFERROR(VLOOKUP(N311,'P1'!$B:$AP,41,FALSE),"")</f>
        <v/>
      </c>
      <c r="O312" s="419" t="str">
        <f>IFERROR(VLOOKUP(O311,'P1'!$B:$AP,41,FALSE),"")</f>
        <v/>
      </c>
      <c r="P312" s="419" t="str">
        <f>IFERROR(VLOOKUP(P311,'P1'!$B:$AP,41,FALSE),"")</f>
        <v/>
      </c>
      <c r="Q312" s="419" t="str">
        <f>IFERROR(VLOOKUP(Q311,'P1'!$B:$AP,41,FALSE),"")</f>
        <v/>
      </c>
      <c r="R312" s="419" t="str">
        <f>IFERROR(VLOOKUP(R311,'P1'!$B:$AP,41,FALSE),"")</f>
        <v/>
      </c>
      <c r="S312" s="419" t="str">
        <f>IFERROR(VLOOKUP(S311,'P1'!$B:$AP,41,FALSE),"")</f>
        <v/>
      </c>
      <c r="T312" s="419" t="str">
        <f>IFERROR(VLOOKUP(T311,'P1'!$B:$AP,41,FALSE),"")</f>
        <v/>
      </c>
      <c r="U312" s="419" t="str">
        <f>IFERROR(VLOOKUP(U311,'P1'!$B:$AP,41,FALSE),"")</f>
        <v/>
      </c>
      <c r="V312" s="419" t="str">
        <f>IFERROR(VLOOKUP(V311,'P1'!$B:$AP,41,FALSE),"")</f>
        <v/>
      </c>
      <c r="W312" s="419" t="str">
        <f>IFERROR(VLOOKUP(W311,'P1'!$B:$AP,41,FALSE),"")</f>
        <v/>
      </c>
      <c r="X312" s="419" t="str">
        <f>IFERROR(VLOOKUP(X311,'P1'!$B:$AP,41,FALSE),"")</f>
        <v/>
      </c>
      <c r="Y312" s="419" t="str">
        <f>IFERROR(VLOOKUP(Y311,'P1'!$B:$AP,41,FALSE),"")</f>
        <v/>
      </c>
      <c r="Z312" s="419" t="str">
        <f>IFERROR(VLOOKUP(Z311,'P1'!$B:$AP,41,FALSE),"")</f>
        <v/>
      </c>
      <c r="AA312" s="419" t="str">
        <f>IFERROR(VLOOKUP(AA311,'P1'!$B:$AP,41,FALSE),"")</f>
        <v/>
      </c>
      <c r="AB312" s="419" t="str">
        <f>IFERROR(VLOOKUP(AB311,'P1'!$B:$AP,41,FALSE),"")</f>
        <v/>
      </c>
      <c r="AC312" s="419" t="str">
        <f>IFERROR(VLOOKUP(AC311,'P1'!$B:$AP,41,FALSE),"")</f>
        <v/>
      </c>
      <c r="AD312" s="419" t="str">
        <f>IFERROR(VLOOKUP(AD311,'P1'!$B:$AP,41,FALSE),"")</f>
        <v/>
      </c>
      <c r="AE312" s="419" t="str">
        <f>IFERROR(VLOOKUP(AE311,'P1'!$B:$AP,41,FALSE),"")</f>
        <v/>
      </c>
      <c r="AF312" s="419" t="str">
        <f>IFERROR(VLOOKUP(AF311,'P1'!$B:$AP,41,FALSE),"")</f>
        <v/>
      </c>
      <c r="AG312" s="419" t="str">
        <f>IFERROR(VLOOKUP(AG311,'P1'!$B:$AP,41,FALSE),"")</f>
        <v/>
      </c>
      <c r="AH312" s="419" t="str">
        <f>IFERROR(VLOOKUP(AH311,'P1'!$B:$AP,41,FALSE),"")</f>
        <v/>
      </c>
      <c r="AI312" s="419" t="str">
        <f>IFERROR(VLOOKUP(AI311,'P1'!$B:$AP,41,FALSE),"")</f>
        <v/>
      </c>
      <c r="AJ312" s="419" t="str">
        <f>IFERROR(VLOOKUP(AJ311,'P1'!$B:$AP,41,FALSE),"")</f>
        <v/>
      </c>
      <c r="AK312" s="419" t="str">
        <f>IFERROR(VLOOKUP(AK311,'P1'!$B:$AP,41,FALSE),"")</f>
        <v/>
      </c>
      <c r="AL312" s="419" t="str">
        <f>IFERROR(VLOOKUP(AL311,'P1'!$B:$AP,41,FALSE),"")</f>
        <v/>
      </c>
      <c r="AM312" s="419" t="str">
        <f>IFERROR(VLOOKUP(AM311,'P1'!$B:$AP,41,FALSE),"")</f>
        <v/>
      </c>
      <c r="AN312" s="643"/>
      <c r="AO312" s="621"/>
      <c r="AP312" s="647"/>
      <c r="AQ312" s="648"/>
      <c r="AR312" s="621"/>
      <c r="AS312" s="621"/>
      <c r="AT312" s="623"/>
      <c r="AU312" s="417" t="str">
        <f t="shared" ref="AU312" si="376">IFERROR(IF($D311="□",($AO311/$AK$6),($AO311/$AK$8)),"")</f>
        <v/>
      </c>
      <c r="AV312" s="417" t="str">
        <f t="shared" ref="AV312" si="377">IFERROR(IF($D311="□",($AN311/$AO$6),($AN311/$AO$8)),"")</f>
        <v/>
      </c>
      <c r="AX312" s="417" t="s">
        <v>623</v>
      </c>
      <c r="AY312" s="417" t="s">
        <v>623</v>
      </c>
    </row>
    <row r="313" spans="1:51" s="393" customFormat="1" ht="12" customHeight="1">
      <c r="A313" s="626"/>
      <c r="B313" s="629"/>
      <c r="C313" s="632"/>
      <c r="D313" s="635"/>
      <c r="E313" s="414"/>
      <c r="F313" s="640"/>
      <c r="G313" s="641"/>
      <c r="H313" s="418" t="s">
        <v>470</v>
      </c>
      <c r="I313" s="419" t="str">
        <f>IFERROR(VLOOKUP(I311,'P1'!$B:$AP,31,FALSE),"")</f>
        <v/>
      </c>
      <c r="J313" s="419" t="str">
        <f>IFERROR(VLOOKUP(J311,'P1'!$B:$AP,31,FALSE),"")</f>
        <v/>
      </c>
      <c r="K313" s="419" t="str">
        <f>IFERROR(VLOOKUP(K311,'P1'!$B:$AP,31,FALSE),"")</f>
        <v/>
      </c>
      <c r="L313" s="419" t="str">
        <f>IFERROR(VLOOKUP(L311,'P1'!$B:$AP,31,FALSE),"")</f>
        <v/>
      </c>
      <c r="M313" s="419" t="str">
        <f>IFERROR(VLOOKUP(M311,'P1'!$B:$AP,31,FALSE),"")</f>
        <v/>
      </c>
      <c r="N313" s="419" t="str">
        <f>IFERROR(VLOOKUP(N311,'P1'!$B:$AP,31,FALSE),"")</f>
        <v/>
      </c>
      <c r="O313" s="419" t="str">
        <f>IFERROR(VLOOKUP(O311,'P1'!$B:$AP,31,FALSE),"")</f>
        <v/>
      </c>
      <c r="P313" s="419" t="str">
        <f>IFERROR(VLOOKUP(P311,'P1'!$B:$AP,31,FALSE),"")</f>
        <v/>
      </c>
      <c r="Q313" s="419" t="str">
        <f>IFERROR(VLOOKUP(Q311,'P1'!$B:$AP,31,FALSE),"")</f>
        <v/>
      </c>
      <c r="R313" s="419" t="str">
        <f>IFERROR(VLOOKUP(R311,'P1'!$B:$AP,31,FALSE),"")</f>
        <v/>
      </c>
      <c r="S313" s="419" t="str">
        <f>IFERROR(VLOOKUP(S311,'P1'!$B:$AP,31,FALSE),"")</f>
        <v/>
      </c>
      <c r="T313" s="419" t="str">
        <f>IFERROR(VLOOKUP(T311,'P1'!$B:$AP,31,FALSE),"")</f>
        <v/>
      </c>
      <c r="U313" s="419" t="str">
        <f>IFERROR(VLOOKUP(U311,'P1'!$B:$AP,31,FALSE),"")</f>
        <v/>
      </c>
      <c r="V313" s="419" t="str">
        <f>IFERROR(VLOOKUP(V311,'P1'!$B:$AP,31,FALSE),"")</f>
        <v/>
      </c>
      <c r="W313" s="419" t="str">
        <f>IFERROR(VLOOKUP(W311,'P1'!$B:$AP,31,FALSE),"")</f>
        <v/>
      </c>
      <c r="X313" s="419" t="str">
        <f>IFERROR(VLOOKUP(X311,'P1'!$B:$AP,31,FALSE),"")</f>
        <v/>
      </c>
      <c r="Y313" s="419" t="str">
        <f>IFERROR(VLOOKUP(Y311,'P1'!$B:$AP,31,FALSE),"")</f>
        <v/>
      </c>
      <c r="Z313" s="419" t="str">
        <f>IFERROR(VLOOKUP(Z311,'P1'!$B:$AP,31,FALSE),"")</f>
        <v/>
      </c>
      <c r="AA313" s="419" t="str">
        <f>IFERROR(VLOOKUP(AA311,'P1'!$B:$AP,31,FALSE),"")</f>
        <v/>
      </c>
      <c r="AB313" s="419" t="str">
        <f>IFERROR(VLOOKUP(AB311,'P1'!$B:$AP,31,FALSE),"")</f>
        <v/>
      </c>
      <c r="AC313" s="419" t="str">
        <f>IFERROR(VLOOKUP(AC311,'P1'!$B:$AP,31,FALSE),"")</f>
        <v/>
      </c>
      <c r="AD313" s="419" t="str">
        <f>IFERROR(VLOOKUP(AD311,'P1'!$B:$AP,31,FALSE),"")</f>
        <v/>
      </c>
      <c r="AE313" s="419" t="str">
        <f>IFERROR(VLOOKUP(AE311,'P1'!$B:$AP,31,FALSE),"")</f>
        <v/>
      </c>
      <c r="AF313" s="419" t="str">
        <f>IFERROR(VLOOKUP(AF311,'P1'!$B:$AP,31,FALSE),"")</f>
        <v/>
      </c>
      <c r="AG313" s="419" t="str">
        <f>IFERROR(VLOOKUP(AG311,'P1'!$B:$AP,31,FALSE),"")</f>
        <v/>
      </c>
      <c r="AH313" s="419" t="str">
        <f>IFERROR(VLOOKUP(AH311,'P1'!$B:$AP,31,FALSE),"")</f>
        <v/>
      </c>
      <c r="AI313" s="419" t="str">
        <f>IFERROR(VLOOKUP(AI311,'P1'!$B:$AP,31,FALSE),"")</f>
        <v/>
      </c>
      <c r="AJ313" s="419" t="str">
        <f>IFERROR(VLOOKUP(AJ311,'P1'!$B:$AP,31,FALSE),"")</f>
        <v/>
      </c>
      <c r="AK313" s="419" t="str">
        <f>IFERROR(VLOOKUP(AK311,'P1'!$B:$AP,31,FALSE),"")</f>
        <v/>
      </c>
      <c r="AL313" s="419" t="str">
        <f>IFERROR(VLOOKUP(AL311,'P1'!$B:$AP,31,FALSE),"")</f>
        <v/>
      </c>
      <c r="AM313" s="419" t="str">
        <f>IFERROR(VLOOKUP(AM311,'P1'!$B:$AP,31,FALSE),"")</f>
        <v/>
      </c>
      <c r="AN313" s="644"/>
      <c r="AO313" s="622"/>
      <c r="AP313" s="649"/>
      <c r="AQ313" s="650"/>
      <c r="AR313" s="622"/>
      <c r="AS313" s="622"/>
      <c r="AT313" s="623"/>
      <c r="AU313" s="420"/>
      <c r="AV313" s="420"/>
      <c r="AX313" s="420"/>
      <c r="AY313" s="420"/>
    </row>
    <row r="314" spans="1:51" s="393" customFormat="1" ht="12" customHeight="1">
      <c r="A314" s="624">
        <v>98</v>
      </c>
      <c r="B314" s="627"/>
      <c r="C314" s="630"/>
      <c r="D314" s="633" t="s">
        <v>463</v>
      </c>
      <c r="E314" s="410"/>
      <c r="F314" s="636"/>
      <c r="G314" s="637"/>
      <c r="H314" s="411" t="s">
        <v>464</v>
      </c>
      <c r="I314" s="412"/>
      <c r="J314" s="412"/>
      <c r="K314" s="412"/>
      <c r="L314" s="412"/>
      <c r="M314" s="412"/>
      <c r="N314" s="412"/>
      <c r="O314" s="412"/>
      <c r="P314" s="412"/>
      <c r="Q314" s="412"/>
      <c r="R314" s="412"/>
      <c r="S314" s="412"/>
      <c r="T314" s="412"/>
      <c r="U314" s="412"/>
      <c r="V314" s="412"/>
      <c r="W314" s="412"/>
      <c r="X314" s="412"/>
      <c r="Y314" s="412"/>
      <c r="Z314" s="412"/>
      <c r="AA314" s="412"/>
      <c r="AB314" s="412"/>
      <c r="AC314" s="412"/>
      <c r="AD314" s="412"/>
      <c r="AE314" s="412"/>
      <c r="AF314" s="412"/>
      <c r="AG314" s="412"/>
      <c r="AH314" s="412"/>
      <c r="AI314" s="412"/>
      <c r="AJ314" s="412"/>
      <c r="AK314" s="412"/>
      <c r="AL314" s="412"/>
      <c r="AM314" s="412"/>
      <c r="AN314" s="642">
        <f t="shared" ref="AN314" si="378">IF(LEFT($AN$1,6)="共同生活援助",SUM(I315:AM315),SUM(I315:AM316))</f>
        <v>0</v>
      </c>
      <c r="AO314" s="620">
        <f>IF($AN$3="４週",AN314/4,AN314/(DAY(EOMONTH($I$21,0))/7))</f>
        <v>0</v>
      </c>
      <c r="AP314" s="645"/>
      <c r="AQ314" s="646"/>
      <c r="AR314" s="620" t="str">
        <f t="shared" ref="AR314" si="379">IF($AN$3="４週",AU315,AV315)</f>
        <v/>
      </c>
      <c r="AS314" s="620"/>
      <c r="AT314" s="623"/>
      <c r="AU314" s="413" t="s">
        <v>465</v>
      </c>
      <c r="AV314" s="413" t="s">
        <v>466</v>
      </c>
      <c r="AX314" s="413" t="s">
        <v>467</v>
      </c>
      <c r="AY314" s="413" t="s">
        <v>468</v>
      </c>
    </row>
    <row r="315" spans="1:51" s="393" customFormat="1" ht="12" customHeight="1">
      <c r="A315" s="625"/>
      <c r="B315" s="628"/>
      <c r="C315" s="631"/>
      <c r="D315" s="634"/>
      <c r="E315" s="414"/>
      <c r="F315" s="638"/>
      <c r="G315" s="639"/>
      <c r="H315" s="415" t="s">
        <v>469</v>
      </c>
      <c r="I315" s="419" t="str">
        <f>IFERROR(VLOOKUP(I314,'P1'!$B:$AP,41,FALSE),"")</f>
        <v/>
      </c>
      <c r="J315" s="419" t="str">
        <f>IFERROR(VLOOKUP(J314,'P1'!$B:$AP,41,FALSE),"")</f>
        <v/>
      </c>
      <c r="K315" s="419" t="str">
        <f>IFERROR(VLOOKUP(K314,'P1'!$B:$AP,41,FALSE),"")</f>
        <v/>
      </c>
      <c r="L315" s="419" t="str">
        <f>IFERROR(VLOOKUP(L314,'P1'!$B:$AP,41,FALSE),"")</f>
        <v/>
      </c>
      <c r="M315" s="419" t="str">
        <f>IFERROR(VLOOKUP(M314,'P1'!$B:$AP,41,FALSE),"")</f>
        <v/>
      </c>
      <c r="N315" s="419" t="str">
        <f>IFERROR(VLOOKUP(N314,'P1'!$B:$AP,41,FALSE),"")</f>
        <v/>
      </c>
      <c r="O315" s="419" t="str">
        <f>IFERROR(VLOOKUP(O314,'P1'!$B:$AP,41,FALSE),"")</f>
        <v/>
      </c>
      <c r="P315" s="419" t="str">
        <f>IFERROR(VLOOKUP(P314,'P1'!$B:$AP,41,FALSE),"")</f>
        <v/>
      </c>
      <c r="Q315" s="419" t="str">
        <f>IFERROR(VLOOKUP(Q314,'P1'!$B:$AP,41,FALSE),"")</f>
        <v/>
      </c>
      <c r="R315" s="419" t="str">
        <f>IFERROR(VLOOKUP(R314,'P1'!$B:$AP,41,FALSE),"")</f>
        <v/>
      </c>
      <c r="S315" s="419" t="str">
        <f>IFERROR(VLOOKUP(S314,'P1'!$B:$AP,41,FALSE),"")</f>
        <v/>
      </c>
      <c r="T315" s="419" t="str">
        <f>IFERROR(VLOOKUP(T314,'P1'!$B:$AP,41,FALSE),"")</f>
        <v/>
      </c>
      <c r="U315" s="419" t="str">
        <f>IFERROR(VLOOKUP(U314,'P1'!$B:$AP,41,FALSE),"")</f>
        <v/>
      </c>
      <c r="V315" s="419" t="str">
        <f>IFERROR(VLOOKUP(V314,'P1'!$B:$AP,41,FALSE),"")</f>
        <v/>
      </c>
      <c r="W315" s="419" t="str">
        <f>IFERROR(VLOOKUP(W314,'P1'!$B:$AP,41,FALSE),"")</f>
        <v/>
      </c>
      <c r="X315" s="419" t="str">
        <f>IFERROR(VLOOKUP(X314,'P1'!$B:$AP,41,FALSE),"")</f>
        <v/>
      </c>
      <c r="Y315" s="419" t="str">
        <f>IFERROR(VLOOKUP(Y314,'P1'!$B:$AP,41,FALSE),"")</f>
        <v/>
      </c>
      <c r="Z315" s="419" t="str">
        <f>IFERROR(VLOOKUP(Z314,'P1'!$B:$AP,41,FALSE),"")</f>
        <v/>
      </c>
      <c r="AA315" s="419" t="str">
        <f>IFERROR(VLOOKUP(AA314,'P1'!$B:$AP,41,FALSE),"")</f>
        <v/>
      </c>
      <c r="AB315" s="419" t="str">
        <f>IFERROR(VLOOKUP(AB314,'P1'!$B:$AP,41,FALSE),"")</f>
        <v/>
      </c>
      <c r="AC315" s="419" t="str">
        <f>IFERROR(VLOOKUP(AC314,'P1'!$B:$AP,41,FALSE),"")</f>
        <v/>
      </c>
      <c r="AD315" s="419" t="str">
        <f>IFERROR(VLOOKUP(AD314,'P1'!$B:$AP,41,FALSE),"")</f>
        <v/>
      </c>
      <c r="AE315" s="419" t="str">
        <f>IFERROR(VLOOKUP(AE314,'P1'!$B:$AP,41,FALSE),"")</f>
        <v/>
      </c>
      <c r="AF315" s="419" t="str">
        <f>IFERROR(VLOOKUP(AF314,'P1'!$B:$AP,41,FALSE),"")</f>
        <v/>
      </c>
      <c r="AG315" s="419" t="str">
        <f>IFERROR(VLOOKUP(AG314,'P1'!$B:$AP,41,FALSE),"")</f>
        <v/>
      </c>
      <c r="AH315" s="419" t="str">
        <f>IFERROR(VLOOKUP(AH314,'P1'!$B:$AP,41,FALSE),"")</f>
        <v/>
      </c>
      <c r="AI315" s="419" t="str">
        <f>IFERROR(VLOOKUP(AI314,'P1'!$B:$AP,41,FALSE),"")</f>
        <v/>
      </c>
      <c r="AJ315" s="419" t="str">
        <f>IFERROR(VLOOKUP(AJ314,'P1'!$B:$AP,41,FALSE),"")</f>
        <v/>
      </c>
      <c r="AK315" s="419" t="str">
        <f>IFERROR(VLOOKUP(AK314,'P1'!$B:$AP,41,FALSE),"")</f>
        <v/>
      </c>
      <c r="AL315" s="419" t="str">
        <f>IFERROR(VLOOKUP(AL314,'P1'!$B:$AP,41,FALSE),"")</f>
        <v/>
      </c>
      <c r="AM315" s="419" t="str">
        <f>IFERROR(VLOOKUP(AM314,'P1'!$B:$AP,41,FALSE),"")</f>
        <v/>
      </c>
      <c r="AN315" s="643"/>
      <c r="AO315" s="621"/>
      <c r="AP315" s="647"/>
      <c r="AQ315" s="648"/>
      <c r="AR315" s="621"/>
      <c r="AS315" s="621"/>
      <c r="AT315" s="623"/>
      <c r="AU315" s="417" t="str">
        <f t="shared" ref="AU315" si="380">IFERROR(IF($D314="□",($AO314/$AK$6),($AO314/$AK$8)),"")</f>
        <v/>
      </c>
      <c r="AV315" s="417" t="str">
        <f t="shared" ref="AV315" si="381">IFERROR(IF($D314="□",($AN314/$AO$6),($AN314/$AO$8)),"")</f>
        <v/>
      </c>
      <c r="AX315" s="417" t="s">
        <v>623</v>
      </c>
      <c r="AY315" s="417" t="s">
        <v>623</v>
      </c>
    </row>
    <row r="316" spans="1:51" s="393" customFormat="1" ht="12" customHeight="1">
      <c r="A316" s="626"/>
      <c r="B316" s="629"/>
      <c r="C316" s="632"/>
      <c r="D316" s="635"/>
      <c r="E316" s="414"/>
      <c r="F316" s="640"/>
      <c r="G316" s="641"/>
      <c r="H316" s="418" t="s">
        <v>470</v>
      </c>
      <c r="I316" s="419" t="str">
        <f>IFERROR(VLOOKUP(I314,'P1'!$B:$AP,31,FALSE),"")</f>
        <v/>
      </c>
      <c r="J316" s="419" t="str">
        <f>IFERROR(VLOOKUP(J314,'P1'!$B:$AP,31,FALSE),"")</f>
        <v/>
      </c>
      <c r="K316" s="419" t="str">
        <f>IFERROR(VLOOKUP(K314,'P1'!$B:$AP,31,FALSE),"")</f>
        <v/>
      </c>
      <c r="L316" s="419" t="str">
        <f>IFERROR(VLOOKUP(L314,'P1'!$B:$AP,31,FALSE),"")</f>
        <v/>
      </c>
      <c r="M316" s="419" t="str">
        <f>IFERROR(VLOOKUP(M314,'P1'!$B:$AP,31,FALSE),"")</f>
        <v/>
      </c>
      <c r="N316" s="419" t="str">
        <f>IFERROR(VLOOKUP(N314,'P1'!$B:$AP,31,FALSE),"")</f>
        <v/>
      </c>
      <c r="O316" s="419" t="str">
        <f>IFERROR(VLOOKUP(O314,'P1'!$B:$AP,31,FALSE),"")</f>
        <v/>
      </c>
      <c r="P316" s="419" t="str">
        <f>IFERROR(VLOOKUP(P314,'P1'!$B:$AP,31,FALSE),"")</f>
        <v/>
      </c>
      <c r="Q316" s="419" t="str">
        <f>IFERROR(VLOOKUP(Q314,'P1'!$B:$AP,31,FALSE),"")</f>
        <v/>
      </c>
      <c r="R316" s="419" t="str">
        <f>IFERROR(VLOOKUP(R314,'P1'!$B:$AP,31,FALSE),"")</f>
        <v/>
      </c>
      <c r="S316" s="419" t="str">
        <f>IFERROR(VLOOKUP(S314,'P1'!$B:$AP,31,FALSE),"")</f>
        <v/>
      </c>
      <c r="T316" s="419" t="str">
        <f>IFERROR(VLOOKUP(T314,'P1'!$B:$AP,31,FALSE),"")</f>
        <v/>
      </c>
      <c r="U316" s="419" t="str">
        <f>IFERROR(VLOOKUP(U314,'P1'!$B:$AP,31,FALSE),"")</f>
        <v/>
      </c>
      <c r="V316" s="419" t="str">
        <f>IFERROR(VLOOKUP(V314,'P1'!$B:$AP,31,FALSE),"")</f>
        <v/>
      </c>
      <c r="W316" s="419" t="str">
        <f>IFERROR(VLOOKUP(W314,'P1'!$B:$AP,31,FALSE),"")</f>
        <v/>
      </c>
      <c r="X316" s="419" t="str">
        <f>IFERROR(VLOOKUP(X314,'P1'!$B:$AP,31,FALSE),"")</f>
        <v/>
      </c>
      <c r="Y316" s="419" t="str">
        <f>IFERROR(VLOOKUP(Y314,'P1'!$B:$AP,31,FALSE),"")</f>
        <v/>
      </c>
      <c r="Z316" s="419" t="str">
        <f>IFERROR(VLOOKUP(Z314,'P1'!$B:$AP,31,FALSE),"")</f>
        <v/>
      </c>
      <c r="AA316" s="419" t="str">
        <f>IFERROR(VLOOKUP(AA314,'P1'!$B:$AP,31,FALSE),"")</f>
        <v/>
      </c>
      <c r="AB316" s="419" t="str">
        <f>IFERROR(VLOOKUP(AB314,'P1'!$B:$AP,31,FALSE),"")</f>
        <v/>
      </c>
      <c r="AC316" s="419" t="str">
        <f>IFERROR(VLOOKUP(AC314,'P1'!$B:$AP,31,FALSE),"")</f>
        <v/>
      </c>
      <c r="AD316" s="419" t="str">
        <f>IFERROR(VLOOKUP(AD314,'P1'!$B:$AP,31,FALSE),"")</f>
        <v/>
      </c>
      <c r="AE316" s="419" t="str">
        <f>IFERROR(VLOOKUP(AE314,'P1'!$B:$AP,31,FALSE),"")</f>
        <v/>
      </c>
      <c r="AF316" s="419" t="str">
        <f>IFERROR(VLOOKUP(AF314,'P1'!$B:$AP,31,FALSE),"")</f>
        <v/>
      </c>
      <c r="AG316" s="419" t="str">
        <f>IFERROR(VLOOKUP(AG314,'P1'!$B:$AP,31,FALSE),"")</f>
        <v/>
      </c>
      <c r="AH316" s="419" t="str">
        <f>IFERROR(VLOOKUP(AH314,'P1'!$B:$AP,31,FALSE),"")</f>
        <v/>
      </c>
      <c r="AI316" s="419" t="str">
        <f>IFERROR(VLOOKUP(AI314,'P1'!$B:$AP,31,FALSE),"")</f>
        <v/>
      </c>
      <c r="AJ316" s="419" t="str">
        <f>IFERROR(VLOOKUP(AJ314,'P1'!$B:$AP,31,FALSE),"")</f>
        <v/>
      </c>
      <c r="AK316" s="419" t="str">
        <f>IFERROR(VLOOKUP(AK314,'P1'!$B:$AP,31,FALSE),"")</f>
        <v/>
      </c>
      <c r="AL316" s="419" t="str">
        <f>IFERROR(VLOOKUP(AL314,'P1'!$B:$AP,31,FALSE),"")</f>
        <v/>
      </c>
      <c r="AM316" s="419" t="str">
        <f>IFERROR(VLOOKUP(AM314,'P1'!$B:$AP,31,FALSE),"")</f>
        <v/>
      </c>
      <c r="AN316" s="644"/>
      <c r="AO316" s="622"/>
      <c r="AP316" s="649"/>
      <c r="AQ316" s="650"/>
      <c r="AR316" s="622"/>
      <c r="AS316" s="622"/>
      <c r="AT316" s="623"/>
      <c r="AU316" s="420"/>
      <c r="AV316" s="420"/>
      <c r="AX316" s="420"/>
      <c r="AY316" s="420"/>
    </row>
    <row r="317" spans="1:51" s="393" customFormat="1" ht="12" customHeight="1">
      <c r="A317" s="624">
        <v>99</v>
      </c>
      <c r="B317" s="627"/>
      <c r="C317" s="661"/>
      <c r="D317" s="633" t="s">
        <v>463</v>
      </c>
      <c r="E317" s="410"/>
      <c r="F317" s="636"/>
      <c r="G317" s="637"/>
      <c r="H317" s="411" t="s">
        <v>464</v>
      </c>
      <c r="I317" s="412"/>
      <c r="J317" s="412"/>
      <c r="K317" s="412"/>
      <c r="L317" s="412"/>
      <c r="M317" s="412"/>
      <c r="N317" s="412"/>
      <c r="O317" s="412"/>
      <c r="P317" s="412"/>
      <c r="Q317" s="412"/>
      <c r="R317" s="412"/>
      <c r="S317" s="412"/>
      <c r="T317" s="412"/>
      <c r="U317" s="412"/>
      <c r="V317" s="412"/>
      <c r="W317" s="412"/>
      <c r="X317" s="412"/>
      <c r="Y317" s="412"/>
      <c r="Z317" s="412"/>
      <c r="AA317" s="412"/>
      <c r="AB317" s="412"/>
      <c r="AC317" s="412"/>
      <c r="AD317" s="412"/>
      <c r="AE317" s="412"/>
      <c r="AF317" s="412"/>
      <c r="AG317" s="412"/>
      <c r="AH317" s="412"/>
      <c r="AI317" s="412"/>
      <c r="AJ317" s="412"/>
      <c r="AK317" s="412"/>
      <c r="AL317" s="412"/>
      <c r="AM317" s="412"/>
      <c r="AN317" s="642">
        <f t="shared" ref="AN317" si="382">IF(LEFT($AN$1,6)="共同生活援助",SUM(I318:AM318),SUM(I318:AM319))</f>
        <v>0</v>
      </c>
      <c r="AO317" s="620">
        <f>IF($AN$3="４週",AN317/4,AN317/(DAY(EOMONTH($I$21,0))/7))</f>
        <v>0</v>
      </c>
      <c r="AP317" s="645"/>
      <c r="AQ317" s="646"/>
      <c r="AR317" s="620" t="str">
        <f t="shared" ref="AR317" si="383">IF($AN$3="４週",AU318,AV318)</f>
        <v/>
      </c>
      <c r="AS317" s="620"/>
      <c r="AT317" s="623"/>
      <c r="AU317" s="413" t="s">
        <v>465</v>
      </c>
      <c r="AV317" s="413" t="s">
        <v>466</v>
      </c>
      <c r="AX317" s="413" t="s">
        <v>467</v>
      </c>
      <c r="AY317" s="413" t="s">
        <v>468</v>
      </c>
    </row>
    <row r="318" spans="1:51" s="393" customFormat="1" ht="12" customHeight="1">
      <c r="A318" s="625"/>
      <c r="B318" s="628"/>
      <c r="C318" s="662"/>
      <c r="D318" s="634"/>
      <c r="E318" s="414"/>
      <c r="F318" s="638"/>
      <c r="G318" s="639"/>
      <c r="H318" s="415" t="s">
        <v>469</v>
      </c>
      <c r="I318" s="419" t="str">
        <f>IFERROR(VLOOKUP(I317,'P1'!$B:$AP,41,FALSE),"")</f>
        <v/>
      </c>
      <c r="J318" s="419" t="str">
        <f>IFERROR(VLOOKUP(J317,'P1'!$B:$AP,41,FALSE),"")</f>
        <v/>
      </c>
      <c r="K318" s="419" t="str">
        <f>IFERROR(VLOOKUP(K317,'P1'!$B:$AP,41,FALSE),"")</f>
        <v/>
      </c>
      <c r="L318" s="419" t="str">
        <f>IFERROR(VLOOKUP(L317,'P1'!$B:$AP,41,FALSE),"")</f>
        <v/>
      </c>
      <c r="M318" s="419" t="str">
        <f>IFERROR(VLOOKUP(M317,'P1'!$B:$AP,41,FALSE),"")</f>
        <v/>
      </c>
      <c r="N318" s="419" t="str">
        <f>IFERROR(VLOOKUP(N317,'P1'!$B:$AP,41,FALSE),"")</f>
        <v/>
      </c>
      <c r="O318" s="419" t="str">
        <f>IFERROR(VLOOKUP(O317,'P1'!$B:$AP,41,FALSE),"")</f>
        <v/>
      </c>
      <c r="P318" s="419" t="str">
        <f>IFERROR(VLOOKUP(P317,'P1'!$B:$AP,41,FALSE),"")</f>
        <v/>
      </c>
      <c r="Q318" s="419" t="str">
        <f>IFERROR(VLOOKUP(Q317,'P1'!$B:$AP,41,FALSE),"")</f>
        <v/>
      </c>
      <c r="R318" s="419" t="str">
        <f>IFERROR(VLOOKUP(R317,'P1'!$B:$AP,41,FALSE),"")</f>
        <v/>
      </c>
      <c r="S318" s="419" t="str">
        <f>IFERROR(VLOOKUP(S317,'P1'!$B:$AP,41,FALSE),"")</f>
        <v/>
      </c>
      <c r="T318" s="419" t="str">
        <f>IFERROR(VLOOKUP(T317,'P1'!$B:$AP,41,FALSE),"")</f>
        <v/>
      </c>
      <c r="U318" s="419" t="str">
        <f>IFERROR(VLOOKUP(U317,'P1'!$B:$AP,41,FALSE),"")</f>
        <v/>
      </c>
      <c r="V318" s="419" t="str">
        <f>IFERROR(VLOOKUP(V317,'P1'!$B:$AP,41,FALSE),"")</f>
        <v/>
      </c>
      <c r="W318" s="419" t="str">
        <f>IFERROR(VLOOKUP(W317,'P1'!$B:$AP,41,FALSE),"")</f>
        <v/>
      </c>
      <c r="X318" s="419" t="str">
        <f>IFERROR(VLOOKUP(X317,'P1'!$B:$AP,41,FALSE),"")</f>
        <v/>
      </c>
      <c r="Y318" s="419" t="str">
        <f>IFERROR(VLOOKUP(Y317,'P1'!$B:$AP,41,FALSE),"")</f>
        <v/>
      </c>
      <c r="Z318" s="419" t="str">
        <f>IFERROR(VLOOKUP(Z317,'P1'!$B:$AP,41,FALSE),"")</f>
        <v/>
      </c>
      <c r="AA318" s="419" t="str">
        <f>IFERROR(VLOOKUP(AA317,'P1'!$B:$AP,41,FALSE),"")</f>
        <v/>
      </c>
      <c r="AB318" s="419" t="str">
        <f>IFERROR(VLOOKUP(AB317,'P1'!$B:$AP,41,FALSE),"")</f>
        <v/>
      </c>
      <c r="AC318" s="419" t="str">
        <f>IFERROR(VLOOKUP(AC317,'P1'!$B:$AP,41,FALSE),"")</f>
        <v/>
      </c>
      <c r="AD318" s="419" t="str">
        <f>IFERROR(VLOOKUP(AD317,'P1'!$B:$AP,41,FALSE),"")</f>
        <v/>
      </c>
      <c r="AE318" s="419" t="str">
        <f>IFERROR(VLOOKUP(AE317,'P1'!$B:$AP,41,FALSE),"")</f>
        <v/>
      </c>
      <c r="AF318" s="419" t="str">
        <f>IFERROR(VLOOKUP(AF317,'P1'!$B:$AP,41,FALSE),"")</f>
        <v/>
      </c>
      <c r="AG318" s="419" t="str">
        <f>IFERROR(VLOOKUP(AG317,'P1'!$B:$AP,41,FALSE),"")</f>
        <v/>
      </c>
      <c r="AH318" s="419" t="str">
        <f>IFERROR(VLOOKUP(AH317,'P1'!$B:$AP,41,FALSE),"")</f>
        <v/>
      </c>
      <c r="AI318" s="419" t="str">
        <f>IFERROR(VLOOKUP(AI317,'P1'!$B:$AP,41,FALSE),"")</f>
        <v/>
      </c>
      <c r="AJ318" s="419" t="str">
        <f>IFERROR(VLOOKUP(AJ317,'P1'!$B:$AP,41,FALSE),"")</f>
        <v/>
      </c>
      <c r="AK318" s="419" t="str">
        <f>IFERROR(VLOOKUP(AK317,'P1'!$B:$AP,41,FALSE),"")</f>
        <v/>
      </c>
      <c r="AL318" s="419" t="str">
        <f>IFERROR(VLOOKUP(AL317,'P1'!$B:$AP,41,FALSE),"")</f>
        <v/>
      </c>
      <c r="AM318" s="419" t="str">
        <f>IFERROR(VLOOKUP(AM317,'P1'!$B:$AP,41,FALSE),"")</f>
        <v/>
      </c>
      <c r="AN318" s="643"/>
      <c r="AO318" s="621"/>
      <c r="AP318" s="647"/>
      <c r="AQ318" s="648"/>
      <c r="AR318" s="621"/>
      <c r="AS318" s="621"/>
      <c r="AT318" s="623"/>
      <c r="AU318" s="417" t="str">
        <f t="shared" ref="AU318" si="384">IFERROR(IF($D317="□",($AO317/$AK$6),($AO317/$AK$8)),"")</f>
        <v/>
      </c>
      <c r="AV318" s="417" t="str">
        <f t="shared" ref="AV318" si="385">IFERROR(IF($D317="□",($AN317/$AO$6),($AN317/$AO$8)),"")</f>
        <v/>
      </c>
      <c r="AX318" s="417" t="s">
        <v>623</v>
      </c>
      <c r="AY318" s="417" t="s">
        <v>623</v>
      </c>
    </row>
    <row r="319" spans="1:51" s="393" customFormat="1" ht="12" customHeight="1">
      <c r="A319" s="626"/>
      <c r="B319" s="629"/>
      <c r="C319" s="663"/>
      <c r="D319" s="635"/>
      <c r="E319" s="474"/>
      <c r="F319" s="640"/>
      <c r="G319" s="641"/>
      <c r="H319" s="418" t="s">
        <v>470</v>
      </c>
      <c r="I319" s="419" t="str">
        <f>IFERROR(VLOOKUP(I317,'P1'!$B:$AP,31,FALSE),"")</f>
        <v/>
      </c>
      <c r="J319" s="419" t="str">
        <f>IFERROR(VLOOKUP(J317,'P1'!$B:$AP,31,FALSE),"")</f>
        <v/>
      </c>
      <c r="K319" s="419" t="str">
        <f>IFERROR(VLOOKUP(K317,'P1'!$B:$AP,31,FALSE),"")</f>
        <v/>
      </c>
      <c r="L319" s="419" t="str">
        <f>IFERROR(VLOOKUP(L317,'P1'!$B:$AP,31,FALSE),"")</f>
        <v/>
      </c>
      <c r="M319" s="419" t="str">
        <f>IFERROR(VLOOKUP(M317,'P1'!$B:$AP,31,FALSE),"")</f>
        <v/>
      </c>
      <c r="N319" s="419" t="str">
        <f>IFERROR(VLOOKUP(N317,'P1'!$B:$AP,31,FALSE),"")</f>
        <v/>
      </c>
      <c r="O319" s="419" t="str">
        <f>IFERROR(VLOOKUP(O317,'P1'!$B:$AP,31,FALSE),"")</f>
        <v/>
      </c>
      <c r="P319" s="419" t="str">
        <f>IFERROR(VLOOKUP(P317,'P1'!$B:$AP,31,FALSE),"")</f>
        <v/>
      </c>
      <c r="Q319" s="419" t="str">
        <f>IFERROR(VLOOKUP(Q317,'P1'!$B:$AP,31,FALSE),"")</f>
        <v/>
      </c>
      <c r="R319" s="419" t="str">
        <f>IFERROR(VLOOKUP(R317,'P1'!$B:$AP,31,FALSE),"")</f>
        <v/>
      </c>
      <c r="S319" s="419" t="str">
        <f>IFERROR(VLOOKUP(S317,'P1'!$B:$AP,31,FALSE),"")</f>
        <v/>
      </c>
      <c r="T319" s="419" t="str">
        <f>IFERROR(VLOOKUP(T317,'P1'!$B:$AP,31,FALSE),"")</f>
        <v/>
      </c>
      <c r="U319" s="419" t="str">
        <f>IFERROR(VLOOKUP(U317,'P1'!$B:$AP,31,FALSE),"")</f>
        <v/>
      </c>
      <c r="V319" s="419" t="str">
        <f>IFERROR(VLOOKUP(V317,'P1'!$B:$AP,31,FALSE),"")</f>
        <v/>
      </c>
      <c r="W319" s="419" t="str">
        <f>IFERROR(VLOOKUP(W317,'P1'!$B:$AP,31,FALSE),"")</f>
        <v/>
      </c>
      <c r="X319" s="419" t="str">
        <f>IFERROR(VLOOKUP(X317,'P1'!$B:$AP,31,FALSE),"")</f>
        <v/>
      </c>
      <c r="Y319" s="419" t="str">
        <f>IFERROR(VLOOKUP(Y317,'P1'!$B:$AP,31,FALSE),"")</f>
        <v/>
      </c>
      <c r="Z319" s="419" t="str">
        <f>IFERROR(VLOOKUP(Z317,'P1'!$B:$AP,31,FALSE),"")</f>
        <v/>
      </c>
      <c r="AA319" s="419" t="str">
        <f>IFERROR(VLOOKUP(AA317,'P1'!$B:$AP,31,FALSE),"")</f>
        <v/>
      </c>
      <c r="AB319" s="419" t="str">
        <f>IFERROR(VLOOKUP(AB317,'P1'!$B:$AP,31,FALSE),"")</f>
        <v/>
      </c>
      <c r="AC319" s="419" t="str">
        <f>IFERROR(VLOOKUP(AC317,'P1'!$B:$AP,31,FALSE),"")</f>
        <v/>
      </c>
      <c r="AD319" s="419" t="str">
        <f>IFERROR(VLOOKUP(AD317,'P1'!$B:$AP,31,FALSE),"")</f>
        <v/>
      </c>
      <c r="AE319" s="419" t="str">
        <f>IFERROR(VLOOKUP(AE317,'P1'!$B:$AP,31,FALSE),"")</f>
        <v/>
      </c>
      <c r="AF319" s="419" t="str">
        <f>IFERROR(VLOOKUP(AF317,'P1'!$B:$AP,31,FALSE),"")</f>
        <v/>
      </c>
      <c r="AG319" s="419" t="str">
        <f>IFERROR(VLOOKUP(AG317,'P1'!$B:$AP,31,FALSE),"")</f>
        <v/>
      </c>
      <c r="AH319" s="419" t="str">
        <f>IFERROR(VLOOKUP(AH317,'P1'!$B:$AP,31,FALSE),"")</f>
        <v/>
      </c>
      <c r="AI319" s="419" t="str">
        <f>IFERROR(VLOOKUP(AI317,'P1'!$B:$AP,31,FALSE),"")</f>
        <v/>
      </c>
      <c r="AJ319" s="419" t="str">
        <f>IFERROR(VLOOKUP(AJ317,'P1'!$B:$AP,31,FALSE),"")</f>
        <v/>
      </c>
      <c r="AK319" s="419" t="str">
        <f>IFERROR(VLOOKUP(AK317,'P1'!$B:$AP,31,FALSE),"")</f>
        <v/>
      </c>
      <c r="AL319" s="419" t="str">
        <f>IFERROR(VLOOKUP(AL317,'P1'!$B:$AP,31,FALSE),"")</f>
        <v/>
      </c>
      <c r="AM319" s="419" t="str">
        <f>IFERROR(VLOOKUP(AM317,'P1'!$B:$AP,31,FALSE),"")</f>
        <v/>
      </c>
      <c r="AN319" s="644"/>
      <c r="AO319" s="622"/>
      <c r="AP319" s="649"/>
      <c r="AQ319" s="650"/>
      <c r="AR319" s="622"/>
      <c r="AS319" s="622"/>
      <c r="AT319" s="623"/>
      <c r="AU319" s="420"/>
      <c r="AV319" s="420"/>
      <c r="AX319" s="420"/>
      <c r="AY319" s="420"/>
    </row>
    <row r="320" spans="1:51" ht="12" customHeight="1">
      <c r="A320" s="422"/>
      <c r="B320" s="423"/>
      <c r="C320" s="423"/>
      <c r="D320" s="424"/>
      <c r="E320" s="425"/>
      <c r="F320" s="426"/>
      <c r="G320" s="426"/>
      <c r="H320" s="427"/>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c r="AI320" s="428"/>
      <c r="AJ320" s="428"/>
      <c r="AK320" s="428"/>
      <c r="AL320" s="428"/>
      <c r="AM320" s="428"/>
      <c r="AN320" s="429"/>
      <c r="AO320" s="430"/>
      <c r="AP320" s="431"/>
      <c r="AQ320" s="431"/>
      <c r="AR320" s="430"/>
      <c r="AS320" s="430"/>
      <c r="AT320" s="432"/>
    </row>
    <row r="321" spans="1:46" ht="15" customHeight="1">
      <c r="A321" s="433" t="s">
        <v>471</v>
      </c>
      <c r="B321" s="434"/>
      <c r="C321" s="435"/>
      <c r="D321" s="435"/>
      <c r="E321" s="435"/>
      <c r="F321" s="435"/>
      <c r="G321" s="435"/>
      <c r="H321" s="435"/>
      <c r="I321" s="436"/>
      <c r="J321" s="435"/>
      <c r="K321" s="437"/>
      <c r="L321" s="437"/>
      <c r="M321" s="437"/>
      <c r="N321" s="437"/>
      <c r="O321" s="437"/>
      <c r="P321" s="437"/>
      <c r="Q321" s="437"/>
      <c r="R321" s="437"/>
      <c r="S321" s="437"/>
      <c r="T321" s="437"/>
      <c r="U321" s="437"/>
      <c r="V321" s="437"/>
      <c r="W321" s="437"/>
      <c r="X321" s="437"/>
      <c r="Y321" s="437"/>
      <c r="Z321" s="437"/>
      <c r="AA321" s="437"/>
      <c r="AB321" s="437"/>
      <c r="AC321" s="437"/>
      <c r="AD321" s="437"/>
      <c r="AE321" s="437"/>
      <c r="AF321" s="437"/>
      <c r="AG321" s="437"/>
      <c r="AH321" s="437"/>
      <c r="AI321" s="437"/>
      <c r="AJ321" s="438"/>
      <c r="AK321" s="438"/>
      <c r="AL321" s="438"/>
      <c r="AM321" s="438"/>
      <c r="AN321" s="439"/>
      <c r="AO321" s="439"/>
      <c r="AP321" s="439"/>
      <c r="AQ321" s="440"/>
    </row>
    <row r="322" spans="1:46" ht="15" customHeight="1">
      <c r="A322" s="433" t="s">
        <v>472</v>
      </c>
      <c r="B322" s="443"/>
      <c r="C322" s="443"/>
      <c r="D322" s="443"/>
      <c r="E322" s="443"/>
      <c r="F322" s="443"/>
      <c r="G322" s="443"/>
      <c r="H322" s="443"/>
      <c r="I322" s="443"/>
      <c r="J322" s="443"/>
      <c r="K322" s="444"/>
      <c r="L322" s="444"/>
      <c r="M322" s="444"/>
      <c r="N322" s="444"/>
      <c r="O322" s="444"/>
      <c r="P322" s="444"/>
      <c r="Q322" s="444"/>
      <c r="R322" s="444"/>
      <c r="S322" s="444"/>
      <c r="T322" s="444"/>
      <c r="U322" s="444"/>
      <c r="V322" s="444"/>
      <c r="W322" s="444"/>
      <c r="X322" s="444"/>
      <c r="Y322" s="444"/>
      <c r="Z322" s="444"/>
      <c r="AA322" s="444"/>
      <c r="AB322" s="444"/>
      <c r="AC322" s="444"/>
      <c r="AD322" s="444"/>
      <c r="AE322" s="444"/>
      <c r="AF322" s="444"/>
      <c r="AG322" s="444"/>
      <c r="AH322" s="444"/>
      <c r="AI322" s="444"/>
      <c r="AJ322" s="444"/>
      <c r="AK322" s="444"/>
      <c r="AL322" s="444"/>
      <c r="AM322" s="444"/>
      <c r="AN322" s="444"/>
      <c r="AO322" s="444"/>
      <c r="AP322" s="444"/>
      <c r="AQ322" s="444"/>
      <c r="AR322" s="433"/>
      <c r="AS322" s="433"/>
    </row>
    <row r="323" spans="1:46" ht="15" customHeight="1">
      <c r="A323" s="433" t="s">
        <v>473</v>
      </c>
      <c r="B323" s="443"/>
      <c r="C323" s="443"/>
      <c r="D323" s="443"/>
      <c r="E323" s="443"/>
      <c r="F323" s="443"/>
      <c r="G323" s="443"/>
      <c r="H323" s="443"/>
      <c r="I323" s="443"/>
      <c r="J323" s="443"/>
      <c r="K323" s="444"/>
      <c r="L323" s="444"/>
      <c r="M323" s="444"/>
      <c r="N323" s="444"/>
      <c r="O323" s="444"/>
      <c r="P323" s="444"/>
      <c r="Q323" s="444"/>
      <c r="R323" s="444"/>
      <c r="S323" s="444"/>
      <c r="T323" s="444"/>
      <c r="U323" s="444"/>
      <c r="V323" s="444"/>
      <c r="W323" s="444"/>
      <c r="X323" s="444"/>
      <c r="Y323" s="444"/>
      <c r="Z323" s="444"/>
      <c r="AA323" s="444"/>
      <c r="AB323" s="444"/>
      <c r="AC323" s="444"/>
      <c r="AD323" s="444"/>
      <c r="AE323" s="444"/>
      <c r="AF323" s="444"/>
      <c r="AG323" s="444"/>
      <c r="AH323" s="444"/>
      <c r="AI323" s="444"/>
      <c r="AJ323" s="444"/>
      <c r="AK323" s="444"/>
      <c r="AL323" s="444"/>
      <c r="AM323" s="444"/>
      <c r="AN323" s="444"/>
      <c r="AO323" s="444"/>
      <c r="AP323" s="444"/>
      <c r="AQ323" s="444"/>
      <c r="AR323" s="433"/>
      <c r="AS323" s="433"/>
    </row>
    <row r="324" spans="1:46" ht="15" customHeight="1">
      <c r="A324" s="433" t="s">
        <v>474</v>
      </c>
      <c r="B324" s="443"/>
      <c r="C324" s="443"/>
      <c r="D324" s="443"/>
      <c r="E324" s="443"/>
      <c r="F324" s="443"/>
      <c r="G324" s="443"/>
      <c r="H324" s="443"/>
      <c r="I324" s="443"/>
      <c r="J324" s="443"/>
      <c r="K324" s="444"/>
      <c r="L324" s="444"/>
      <c r="M324" s="444"/>
      <c r="N324" s="444"/>
      <c r="O324" s="444"/>
      <c r="P324" s="444"/>
      <c r="Q324" s="444"/>
      <c r="R324" s="444"/>
      <c r="S324" s="444"/>
      <c r="T324" s="444"/>
      <c r="U324" s="444"/>
      <c r="V324" s="444"/>
      <c r="W324" s="444"/>
      <c r="X324" s="444"/>
      <c r="Y324" s="444"/>
      <c r="Z324" s="444"/>
      <c r="AA324" s="444"/>
      <c r="AB324" s="444"/>
      <c r="AC324" s="444"/>
      <c r="AD324" s="444"/>
      <c r="AE324" s="444"/>
      <c r="AF324" s="444"/>
      <c r="AG324" s="444"/>
      <c r="AH324" s="444"/>
      <c r="AI324" s="444"/>
      <c r="AJ324" s="444"/>
      <c r="AK324" s="444"/>
      <c r="AL324" s="444"/>
      <c r="AM324" s="444"/>
      <c r="AN324" s="444"/>
      <c r="AO324" s="444"/>
      <c r="AP324" s="444"/>
      <c r="AQ324" s="444"/>
      <c r="AR324" s="433"/>
      <c r="AS324" s="433"/>
    </row>
    <row r="325" spans="1:46" ht="15" customHeight="1">
      <c r="A325" s="433" t="s">
        <v>475</v>
      </c>
      <c r="B325" s="443"/>
      <c r="C325" s="443"/>
      <c r="D325" s="443"/>
      <c r="E325" s="443"/>
      <c r="F325" s="443"/>
      <c r="G325" s="443"/>
      <c r="H325" s="443"/>
      <c r="I325" s="443"/>
      <c r="J325" s="443"/>
      <c r="K325" s="444"/>
      <c r="L325" s="444"/>
      <c r="M325" s="444"/>
      <c r="N325" s="444"/>
      <c r="O325" s="444"/>
      <c r="P325" s="444"/>
      <c r="Q325" s="444"/>
      <c r="R325" s="444"/>
      <c r="S325" s="444"/>
      <c r="T325" s="444"/>
      <c r="U325" s="444"/>
      <c r="V325" s="444"/>
      <c r="W325" s="444"/>
      <c r="X325" s="444"/>
      <c r="Y325" s="444"/>
      <c r="Z325" s="444"/>
      <c r="AA325" s="444"/>
      <c r="AB325" s="444"/>
      <c r="AC325" s="444"/>
      <c r="AD325" s="444"/>
      <c r="AE325" s="444"/>
      <c r="AF325" s="444"/>
      <c r="AG325" s="444"/>
      <c r="AH325" s="444"/>
      <c r="AI325" s="444"/>
      <c r="AJ325" s="444"/>
      <c r="AK325" s="444"/>
      <c r="AL325" s="444"/>
      <c r="AM325" s="444"/>
      <c r="AN325" s="444"/>
      <c r="AO325" s="444"/>
      <c r="AP325" s="444"/>
      <c r="AQ325" s="444"/>
      <c r="AR325" s="433"/>
      <c r="AS325" s="433"/>
    </row>
    <row r="326" spans="1:46" ht="15" customHeight="1">
      <c r="A326" s="433" t="s">
        <v>476</v>
      </c>
      <c r="B326" s="445"/>
      <c r="C326" s="433"/>
      <c r="D326" s="433"/>
      <c r="E326" s="433"/>
      <c r="F326" s="433"/>
      <c r="G326" s="433"/>
      <c r="H326" s="433"/>
      <c r="I326" s="433"/>
      <c r="J326" s="433"/>
    </row>
    <row r="327" spans="1:46" ht="15" customHeight="1">
      <c r="A327" s="433" t="s">
        <v>477</v>
      </c>
      <c r="B327" s="445"/>
      <c r="C327" s="433"/>
      <c r="D327" s="433"/>
      <c r="E327" s="433"/>
      <c r="F327" s="433"/>
      <c r="G327" s="433"/>
      <c r="H327" s="433"/>
      <c r="I327" s="433"/>
      <c r="J327" s="433"/>
    </row>
    <row r="328" spans="1:46" ht="15" customHeight="1">
      <c r="A328" s="433"/>
      <c r="B328" s="446" t="s">
        <v>478</v>
      </c>
      <c r="C328" s="664" t="s">
        <v>479</v>
      </c>
      <c r="D328" s="665"/>
      <c r="E328" s="666"/>
      <c r="F328" s="429"/>
      <c r="G328" s="429"/>
      <c r="H328" s="433"/>
      <c r="I328" s="433"/>
      <c r="AS328" s="433"/>
    </row>
    <row r="329" spans="1:46" ht="15" customHeight="1">
      <c r="A329" s="433"/>
      <c r="B329" s="447" t="s">
        <v>480</v>
      </c>
      <c r="C329" s="664" t="s">
        <v>481</v>
      </c>
      <c r="D329" s="665"/>
      <c r="E329" s="666"/>
      <c r="F329" s="433"/>
      <c r="G329" s="433"/>
      <c r="H329" s="433"/>
      <c r="I329" s="433"/>
      <c r="AS329" s="433"/>
    </row>
    <row r="330" spans="1:46" ht="15" customHeight="1">
      <c r="A330" s="433"/>
      <c r="B330" s="447" t="s">
        <v>482</v>
      </c>
      <c r="C330" s="664" t="s">
        <v>483</v>
      </c>
      <c r="D330" s="665"/>
      <c r="E330" s="666"/>
      <c r="F330" s="433"/>
      <c r="G330" s="433"/>
      <c r="H330" s="433"/>
      <c r="I330" s="433"/>
      <c r="AS330" s="433"/>
    </row>
    <row r="331" spans="1:46" ht="15" customHeight="1">
      <c r="A331" s="433"/>
      <c r="B331" s="447" t="s">
        <v>484</v>
      </c>
      <c r="C331" s="664" t="s">
        <v>485</v>
      </c>
      <c r="D331" s="665"/>
      <c r="E331" s="666"/>
      <c r="F331" s="433"/>
      <c r="G331" s="433"/>
      <c r="H331" s="433"/>
      <c r="I331" s="433"/>
      <c r="AS331" s="433"/>
    </row>
    <row r="332" spans="1:46" ht="15" customHeight="1">
      <c r="A332" s="433"/>
      <c r="B332" s="447" t="s">
        <v>486</v>
      </c>
      <c r="C332" s="664" t="s">
        <v>487</v>
      </c>
      <c r="D332" s="665"/>
      <c r="E332" s="666"/>
      <c r="F332" s="433"/>
      <c r="G332" s="433"/>
      <c r="H332" s="433"/>
      <c r="I332" s="433"/>
      <c r="AS332" s="433"/>
    </row>
    <row r="333" spans="1:46" ht="15" customHeight="1">
      <c r="A333" s="433"/>
      <c r="B333" s="433" t="s">
        <v>488</v>
      </c>
      <c r="C333" s="433"/>
      <c r="D333" s="433"/>
      <c r="E333" s="433"/>
      <c r="F333" s="433"/>
      <c r="G333" s="433"/>
      <c r="H333" s="433"/>
      <c r="I333" s="433"/>
      <c r="J333" s="433"/>
    </row>
    <row r="334" spans="1:46" ht="15" customHeight="1">
      <c r="A334" s="433"/>
      <c r="B334" s="433" t="s">
        <v>489</v>
      </c>
      <c r="C334" s="433"/>
      <c r="D334" s="433"/>
      <c r="E334" s="433"/>
      <c r="F334" s="433"/>
      <c r="G334" s="433"/>
      <c r="H334" s="433"/>
      <c r="I334" s="433"/>
      <c r="J334" s="433"/>
    </row>
    <row r="335" spans="1:46" ht="15" customHeight="1">
      <c r="A335" s="433"/>
      <c r="B335" s="433" t="s">
        <v>490</v>
      </c>
      <c r="C335" s="433"/>
      <c r="D335" s="433"/>
      <c r="E335" s="433"/>
      <c r="F335" s="433"/>
      <c r="G335" s="433"/>
      <c r="H335" s="433"/>
      <c r="I335" s="433"/>
      <c r="J335" s="433"/>
      <c r="K335" s="433"/>
      <c r="L335" s="433"/>
      <c r="M335" s="433"/>
      <c r="N335" s="433"/>
      <c r="O335" s="433"/>
      <c r="P335" s="433"/>
      <c r="Q335" s="433"/>
      <c r="R335" s="433"/>
      <c r="S335" s="433"/>
      <c r="T335" s="433"/>
      <c r="U335" s="433"/>
      <c r="V335" s="433"/>
      <c r="W335" s="433"/>
      <c r="X335" s="433"/>
      <c r="Y335" s="433"/>
      <c r="Z335" s="433"/>
      <c r="AA335" s="433"/>
      <c r="AB335" s="433"/>
      <c r="AC335" s="433"/>
      <c r="AD335" s="433"/>
      <c r="AE335" s="433"/>
      <c r="AF335" s="433"/>
      <c r="AG335" s="433"/>
      <c r="AH335" s="433"/>
      <c r="AI335" s="433"/>
      <c r="AJ335" s="433"/>
      <c r="AK335" s="433"/>
      <c r="AL335" s="433"/>
      <c r="AM335" s="433"/>
      <c r="AN335" s="433"/>
      <c r="AO335" s="433"/>
      <c r="AP335" s="433"/>
      <c r="AQ335" s="433"/>
      <c r="AR335" s="433"/>
      <c r="AS335" s="433"/>
      <c r="AT335" s="433"/>
    </row>
    <row r="336" spans="1:46" ht="15" customHeight="1">
      <c r="A336" s="433" t="s">
        <v>491</v>
      </c>
      <c r="B336" s="445"/>
      <c r="C336" s="433"/>
      <c r="D336" s="433"/>
      <c r="E336" s="433"/>
      <c r="F336" s="433"/>
      <c r="G336" s="433"/>
      <c r="H336" s="433"/>
      <c r="I336" s="433"/>
      <c r="J336" s="433"/>
      <c r="K336" s="433"/>
      <c r="L336" s="433"/>
      <c r="M336" s="433"/>
      <c r="N336" s="433"/>
      <c r="O336" s="433"/>
      <c r="P336" s="433"/>
      <c r="Q336" s="433"/>
      <c r="R336" s="433"/>
      <c r="S336" s="433"/>
      <c r="T336" s="433"/>
      <c r="U336" s="433"/>
      <c r="V336" s="433"/>
      <c r="W336" s="433"/>
      <c r="X336" s="433"/>
      <c r="Y336" s="433"/>
      <c r="Z336" s="433"/>
      <c r="AA336" s="433"/>
      <c r="AB336" s="433"/>
      <c r="AC336" s="433"/>
      <c r="AD336" s="433"/>
      <c r="AE336" s="433"/>
      <c r="AF336" s="433"/>
      <c r="AG336" s="433"/>
      <c r="AH336" s="433"/>
      <c r="AI336" s="433"/>
      <c r="AJ336" s="433"/>
      <c r="AK336" s="433"/>
      <c r="AL336" s="433"/>
      <c r="AM336" s="433"/>
      <c r="AN336" s="433"/>
      <c r="AO336" s="433"/>
      <c r="AP336" s="433"/>
      <c r="AQ336" s="433"/>
      <c r="AR336" s="433"/>
      <c r="AS336" s="433"/>
      <c r="AT336" s="433"/>
    </row>
    <row r="337" spans="1:46" ht="15" customHeight="1">
      <c r="A337" s="433" t="s">
        <v>492</v>
      </c>
      <c r="B337" s="445"/>
      <c r="C337" s="433"/>
      <c r="D337" s="433"/>
      <c r="E337" s="433"/>
      <c r="F337" s="433"/>
      <c r="G337" s="433"/>
      <c r="H337" s="433"/>
      <c r="I337" s="433"/>
      <c r="J337" s="433"/>
      <c r="K337" s="433"/>
      <c r="L337" s="433"/>
      <c r="M337" s="433"/>
      <c r="N337" s="433"/>
      <c r="O337" s="433"/>
      <c r="P337" s="433"/>
      <c r="Q337" s="433"/>
      <c r="R337" s="433"/>
      <c r="S337" s="433"/>
      <c r="T337" s="433"/>
      <c r="U337" s="433"/>
      <c r="V337" s="433"/>
      <c r="W337" s="433"/>
      <c r="X337" s="433"/>
      <c r="Y337" s="433"/>
      <c r="Z337" s="433"/>
      <c r="AA337" s="433"/>
      <c r="AB337" s="433"/>
      <c r="AC337" s="433"/>
      <c r="AD337" s="433"/>
      <c r="AE337" s="433"/>
      <c r="AF337" s="433"/>
      <c r="AG337" s="433"/>
      <c r="AH337" s="433"/>
      <c r="AI337" s="433"/>
      <c r="AJ337" s="433"/>
      <c r="AK337" s="433"/>
      <c r="AL337" s="433"/>
      <c r="AM337" s="433"/>
      <c r="AN337" s="433"/>
      <c r="AO337" s="433"/>
      <c r="AP337" s="433"/>
      <c r="AQ337" s="433"/>
      <c r="AR337" s="433"/>
      <c r="AS337" s="433"/>
      <c r="AT337" s="433"/>
    </row>
    <row r="338" spans="1:46" ht="15" customHeight="1">
      <c r="A338" s="433" t="s">
        <v>493</v>
      </c>
      <c r="B338" s="445"/>
      <c r="C338" s="433"/>
      <c r="D338" s="433"/>
      <c r="E338" s="433"/>
      <c r="F338" s="433"/>
      <c r="G338" s="433"/>
      <c r="H338" s="433"/>
      <c r="I338" s="433"/>
      <c r="J338" s="433"/>
      <c r="K338" s="433"/>
      <c r="L338" s="433"/>
      <c r="M338" s="433"/>
      <c r="N338" s="433"/>
      <c r="O338" s="433"/>
      <c r="P338" s="433"/>
      <c r="Q338" s="433"/>
      <c r="R338" s="433"/>
      <c r="S338" s="433"/>
      <c r="T338" s="433"/>
      <c r="U338" s="433"/>
      <c r="V338" s="433"/>
      <c r="W338" s="433"/>
      <c r="X338" s="433"/>
      <c r="Y338" s="433"/>
      <c r="Z338" s="433"/>
      <c r="AA338" s="433"/>
      <c r="AB338" s="433"/>
      <c r="AC338" s="433"/>
      <c r="AD338" s="433"/>
      <c r="AE338" s="433"/>
      <c r="AF338" s="433"/>
      <c r="AG338" s="433"/>
      <c r="AH338" s="433"/>
      <c r="AI338" s="433"/>
      <c r="AJ338" s="433"/>
      <c r="AK338" s="433"/>
      <c r="AL338" s="433"/>
      <c r="AM338" s="433"/>
      <c r="AN338" s="433"/>
      <c r="AO338" s="433"/>
      <c r="AP338" s="433"/>
      <c r="AQ338" s="433"/>
      <c r="AR338" s="433"/>
      <c r="AS338" s="433"/>
      <c r="AT338" s="433"/>
    </row>
    <row r="339" spans="1:46" ht="15" customHeight="1">
      <c r="A339" s="433" t="s">
        <v>494</v>
      </c>
      <c r="B339" s="445"/>
      <c r="C339" s="433"/>
      <c r="D339" s="433"/>
      <c r="E339" s="433"/>
      <c r="F339" s="433"/>
      <c r="G339" s="433"/>
      <c r="H339" s="433"/>
      <c r="I339" s="433"/>
      <c r="J339" s="433"/>
      <c r="K339" s="433"/>
      <c r="L339" s="433"/>
      <c r="M339" s="433"/>
      <c r="N339" s="433"/>
      <c r="O339" s="433"/>
      <c r="P339" s="433"/>
      <c r="Q339" s="433"/>
      <c r="R339" s="433"/>
      <c r="S339" s="433"/>
      <c r="T339" s="433"/>
      <c r="U339" s="433"/>
      <c r="V339" s="433"/>
      <c r="W339" s="433"/>
      <c r="X339" s="433"/>
      <c r="Y339" s="433"/>
      <c r="Z339" s="433"/>
      <c r="AA339" s="433"/>
      <c r="AB339" s="433"/>
      <c r="AC339" s="433"/>
      <c r="AD339" s="433"/>
      <c r="AE339" s="433"/>
      <c r="AF339" s="433"/>
      <c r="AG339" s="433"/>
      <c r="AH339" s="433"/>
      <c r="AI339" s="433"/>
      <c r="AJ339" s="433"/>
      <c r="AK339" s="433"/>
      <c r="AL339" s="433"/>
      <c r="AM339" s="433"/>
      <c r="AN339" s="433"/>
      <c r="AO339" s="433"/>
      <c r="AP339" s="433"/>
      <c r="AQ339" s="433"/>
      <c r="AR339" s="433"/>
      <c r="AS339" s="433"/>
      <c r="AT339" s="433"/>
    </row>
    <row r="340" spans="1:46" ht="15" customHeight="1">
      <c r="A340" s="433" t="s">
        <v>495</v>
      </c>
      <c r="B340" s="445"/>
      <c r="C340" s="433"/>
      <c r="D340" s="433"/>
      <c r="E340" s="433"/>
      <c r="F340" s="433"/>
      <c r="G340" s="433"/>
      <c r="H340" s="433"/>
      <c r="I340" s="433"/>
      <c r="J340" s="433"/>
      <c r="K340" s="433"/>
      <c r="L340" s="433"/>
      <c r="M340" s="433"/>
      <c r="N340" s="433"/>
      <c r="O340" s="433"/>
      <c r="P340" s="433"/>
      <c r="Q340" s="433"/>
      <c r="R340" s="433"/>
      <c r="S340" s="433"/>
      <c r="T340" s="433"/>
      <c r="U340" s="433"/>
      <c r="V340" s="433"/>
      <c r="W340" s="433"/>
      <c r="X340" s="433"/>
      <c r="Y340" s="433"/>
      <c r="Z340" s="433"/>
      <c r="AA340" s="433"/>
      <c r="AB340" s="433"/>
      <c r="AC340" s="433"/>
      <c r="AD340" s="433"/>
      <c r="AE340" s="433"/>
      <c r="AF340" s="433"/>
      <c r="AG340" s="433"/>
      <c r="AH340" s="433"/>
      <c r="AI340" s="433"/>
      <c r="AJ340" s="433"/>
      <c r="AK340" s="433"/>
      <c r="AL340" s="433"/>
      <c r="AM340" s="433"/>
      <c r="AN340" s="433"/>
      <c r="AO340" s="433"/>
      <c r="AP340" s="433"/>
      <c r="AQ340" s="433"/>
      <c r="AR340" s="433"/>
      <c r="AS340" s="433"/>
      <c r="AT340" s="433"/>
    </row>
    <row r="341" spans="1:46" ht="15" customHeight="1">
      <c r="A341" s="433" t="s">
        <v>496</v>
      </c>
      <c r="B341" s="445"/>
      <c r="C341" s="433"/>
      <c r="D341" s="433"/>
      <c r="E341" s="433"/>
      <c r="F341" s="433"/>
      <c r="G341" s="433"/>
      <c r="H341" s="433"/>
      <c r="I341" s="433"/>
      <c r="J341" s="433"/>
      <c r="K341" s="433"/>
      <c r="L341" s="433"/>
      <c r="M341" s="433"/>
      <c r="N341" s="433"/>
      <c r="O341" s="433"/>
      <c r="P341" s="433"/>
      <c r="Q341" s="433"/>
      <c r="R341" s="433"/>
      <c r="S341" s="433"/>
      <c r="T341" s="433"/>
      <c r="U341" s="433"/>
      <c r="V341" s="433"/>
      <c r="W341" s="433"/>
      <c r="X341" s="433"/>
      <c r="Y341" s="433"/>
      <c r="Z341" s="433"/>
      <c r="AA341" s="433"/>
      <c r="AB341" s="433"/>
      <c r="AC341" s="433"/>
      <c r="AD341" s="433"/>
      <c r="AE341" s="433"/>
      <c r="AF341" s="433"/>
      <c r="AG341" s="433"/>
      <c r="AH341" s="433"/>
      <c r="AI341" s="433"/>
      <c r="AJ341" s="433"/>
      <c r="AK341" s="433"/>
      <c r="AL341" s="433"/>
      <c r="AM341" s="433"/>
      <c r="AN341" s="433"/>
      <c r="AO341" s="433"/>
      <c r="AP341" s="433"/>
      <c r="AQ341" s="433"/>
      <c r="AR341" s="433"/>
      <c r="AS341" s="433"/>
      <c r="AT341" s="433"/>
    </row>
    <row r="342" spans="1:46" ht="15" customHeight="1">
      <c r="A342" s="433" t="s">
        <v>497</v>
      </c>
      <c r="B342" s="445"/>
      <c r="C342" s="433"/>
      <c r="D342" s="433"/>
      <c r="E342" s="433"/>
      <c r="F342" s="433"/>
      <c r="G342" s="433"/>
      <c r="H342" s="433"/>
      <c r="I342" s="433"/>
      <c r="J342" s="433"/>
      <c r="K342" s="433"/>
      <c r="L342" s="433"/>
      <c r="M342" s="433"/>
      <c r="N342" s="433"/>
      <c r="O342" s="433"/>
      <c r="P342" s="433"/>
      <c r="Q342" s="433"/>
      <c r="R342" s="433"/>
      <c r="S342" s="433"/>
      <c r="T342" s="433"/>
      <c r="U342" s="433"/>
      <c r="V342" s="433"/>
      <c r="W342" s="433"/>
      <c r="X342" s="433"/>
      <c r="Y342" s="433"/>
      <c r="Z342" s="433"/>
      <c r="AA342" s="433"/>
      <c r="AB342" s="433"/>
      <c r="AC342" s="433"/>
      <c r="AD342" s="433"/>
      <c r="AE342" s="433"/>
      <c r="AF342" s="433"/>
      <c r="AG342" s="433"/>
      <c r="AH342" s="433"/>
      <c r="AI342" s="433"/>
      <c r="AJ342" s="433"/>
      <c r="AK342" s="433"/>
      <c r="AL342" s="433"/>
      <c r="AM342" s="433"/>
      <c r="AN342" s="433"/>
      <c r="AO342" s="433"/>
      <c r="AP342" s="433"/>
      <c r="AQ342" s="433"/>
      <c r="AR342" s="433"/>
      <c r="AS342" s="433"/>
      <c r="AT342" s="433"/>
    </row>
    <row r="343" spans="1:46" ht="15" customHeight="1">
      <c r="A343" s="433" t="s">
        <v>498</v>
      </c>
      <c r="B343" s="445"/>
      <c r="C343" s="433"/>
      <c r="D343" s="433"/>
      <c r="E343" s="433"/>
      <c r="F343" s="433"/>
      <c r="G343" s="433"/>
      <c r="H343" s="433"/>
      <c r="I343" s="433"/>
      <c r="J343" s="433"/>
      <c r="K343" s="433"/>
      <c r="L343" s="433"/>
      <c r="M343" s="433"/>
      <c r="N343" s="433"/>
      <c r="O343" s="433"/>
      <c r="P343" s="433"/>
      <c r="Q343" s="433"/>
      <c r="R343" s="433"/>
      <c r="S343" s="433"/>
      <c r="T343" s="433"/>
      <c r="U343" s="433"/>
      <c r="V343" s="433"/>
      <c r="W343" s="433"/>
      <c r="X343" s="433"/>
      <c r="Y343" s="433"/>
      <c r="Z343" s="433"/>
      <c r="AA343" s="433"/>
      <c r="AB343" s="433"/>
      <c r="AC343" s="433"/>
      <c r="AD343" s="433"/>
      <c r="AE343" s="433"/>
      <c r="AF343" s="433"/>
      <c r="AG343" s="433"/>
      <c r="AH343" s="433"/>
      <c r="AI343" s="433"/>
      <c r="AJ343" s="433"/>
      <c r="AK343" s="433"/>
      <c r="AL343" s="433"/>
      <c r="AM343" s="433"/>
      <c r="AN343" s="433"/>
      <c r="AO343" s="433"/>
      <c r="AP343" s="433"/>
      <c r="AQ343" s="433"/>
      <c r="AR343" s="433"/>
      <c r="AS343" s="433"/>
      <c r="AT343" s="433"/>
    </row>
    <row r="344" spans="1:46" ht="15" customHeight="1">
      <c r="A344" s="433" t="s">
        <v>499</v>
      </c>
      <c r="B344" s="445"/>
      <c r="C344" s="433"/>
      <c r="D344" s="433"/>
      <c r="E344" s="433"/>
      <c r="F344" s="433"/>
      <c r="G344" s="433"/>
      <c r="H344" s="433"/>
      <c r="I344" s="433"/>
      <c r="J344" s="433"/>
      <c r="K344" s="433"/>
      <c r="L344" s="433"/>
      <c r="M344" s="433"/>
      <c r="N344" s="433"/>
      <c r="O344" s="433"/>
      <c r="P344" s="433"/>
      <c r="Q344" s="433"/>
      <c r="R344" s="433"/>
      <c r="S344" s="433"/>
      <c r="T344" s="433"/>
      <c r="U344" s="433"/>
      <c r="V344" s="433"/>
      <c r="W344" s="433"/>
      <c r="X344" s="433"/>
      <c r="Y344" s="433"/>
      <c r="Z344" s="433"/>
      <c r="AA344" s="433"/>
      <c r="AB344" s="433"/>
      <c r="AC344" s="433"/>
      <c r="AD344" s="433"/>
      <c r="AE344" s="433"/>
      <c r="AF344" s="433"/>
      <c r="AG344" s="433"/>
      <c r="AH344" s="433"/>
      <c r="AI344" s="433"/>
      <c r="AJ344" s="433"/>
      <c r="AK344" s="433"/>
      <c r="AL344" s="433"/>
      <c r="AM344" s="433"/>
      <c r="AN344" s="433"/>
      <c r="AO344" s="433"/>
      <c r="AP344" s="433"/>
      <c r="AQ344" s="433"/>
      <c r="AR344" s="433"/>
      <c r="AS344" s="433"/>
      <c r="AT344" s="433"/>
    </row>
    <row r="345" spans="1:46" ht="15" customHeight="1">
      <c r="A345" s="433" t="s">
        <v>500</v>
      </c>
      <c r="B345" s="445"/>
      <c r="C345" s="433"/>
      <c r="D345" s="433"/>
      <c r="E345" s="433"/>
      <c r="F345" s="433"/>
      <c r="G345" s="433"/>
      <c r="H345" s="433"/>
      <c r="I345" s="433"/>
      <c r="J345" s="433"/>
      <c r="K345" s="433"/>
      <c r="L345" s="433"/>
      <c r="M345" s="433"/>
      <c r="N345" s="433"/>
      <c r="O345" s="433"/>
      <c r="P345" s="433"/>
      <c r="Q345" s="433"/>
      <c r="R345" s="433"/>
      <c r="S345" s="433"/>
      <c r="T345" s="433"/>
      <c r="U345" s="433"/>
      <c r="V345" s="433"/>
      <c r="W345" s="433"/>
      <c r="X345" s="433"/>
      <c r="Y345" s="433"/>
      <c r="Z345" s="433"/>
      <c r="AA345" s="433"/>
      <c r="AB345" s="433"/>
      <c r="AC345" s="433"/>
      <c r="AD345" s="433"/>
      <c r="AE345" s="433"/>
      <c r="AF345" s="433"/>
      <c r="AG345" s="433"/>
      <c r="AH345" s="433"/>
      <c r="AI345" s="433"/>
      <c r="AJ345" s="433"/>
      <c r="AK345" s="433"/>
      <c r="AL345" s="433"/>
      <c r="AM345" s="433"/>
      <c r="AN345" s="433"/>
      <c r="AO345" s="433"/>
      <c r="AP345" s="433"/>
      <c r="AQ345" s="433"/>
      <c r="AR345" s="433"/>
      <c r="AS345" s="433"/>
      <c r="AT345" s="433"/>
    </row>
    <row r="346" spans="1:46" ht="15" customHeight="1">
      <c r="A346" s="433" t="s">
        <v>501</v>
      </c>
      <c r="B346" s="445"/>
      <c r="C346" s="433"/>
      <c r="D346" s="433"/>
      <c r="E346" s="433"/>
      <c r="F346" s="433"/>
      <c r="G346" s="433"/>
      <c r="H346" s="433"/>
      <c r="I346" s="433"/>
      <c r="J346" s="433"/>
      <c r="K346" s="433"/>
      <c r="L346" s="433"/>
      <c r="M346" s="433"/>
      <c r="N346" s="433"/>
      <c r="O346" s="433"/>
      <c r="P346" s="433"/>
      <c r="Q346" s="433"/>
      <c r="R346" s="433"/>
      <c r="S346" s="433"/>
      <c r="T346" s="433"/>
      <c r="U346" s="433"/>
      <c r="V346" s="433"/>
      <c r="W346" s="433"/>
      <c r="X346" s="433"/>
      <c r="Y346" s="433"/>
      <c r="Z346" s="433"/>
      <c r="AA346" s="433"/>
      <c r="AB346" s="433"/>
      <c r="AC346" s="433"/>
      <c r="AD346" s="433"/>
      <c r="AE346" s="433"/>
      <c r="AF346" s="433"/>
      <c r="AG346" s="433"/>
      <c r="AH346" s="433"/>
      <c r="AI346" s="433"/>
      <c r="AJ346" s="433"/>
      <c r="AK346" s="433"/>
      <c r="AL346" s="433"/>
      <c r="AM346" s="433"/>
      <c r="AN346" s="433"/>
      <c r="AO346" s="433"/>
      <c r="AP346" s="433"/>
      <c r="AQ346" s="433"/>
      <c r="AR346" s="433"/>
      <c r="AS346" s="433"/>
      <c r="AT346" s="433"/>
    </row>
    <row r="347" spans="1:46" ht="15" customHeight="1">
      <c r="A347" s="433" t="s">
        <v>502</v>
      </c>
      <c r="B347" s="445"/>
      <c r="C347" s="433"/>
      <c r="D347" s="433"/>
      <c r="E347" s="433"/>
      <c r="F347" s="433"/>
      <c r="G347" s="433"/>
      <c r="H347" s="433"/>
      <c r="I347" s="433"/>
      <c r="J347" s="433"/>
      <c r="K347" s="433"/>
      <c r="L347" s="433"/>
      <c r="M347" s="433"/>
      <c r="N347" s="433"/>
      <c r="O347" s="433"/>
      <c r="P347" s="433"/>
      <c r="Q347" s="433"/>
      <c r="R347" s="433"/>
      <c r="S347" s="433"/>
      <c r="T347" s="433"/>
      <c r="U347" s="433"/>
      <c r="V347" s="433"/>
      <c r="W347" s="433"/>
      <c r="X347" s="433"/>
      <c r="Y347" s="433"/>
      <c r="Z347" s="433"/>
      <c r="AA347" s="433"/>
      <c r="AB347" s="433"/>
      <c r="AC347" s="433"/>
      <c r="AD347" s="433"/>
      <c r="AE347" s="433"/>
      <c r="AF347" s="433"/>
      <c r="AG347" s="433"/>
      <c r="AH347" s="433"/>
      <c r="AI347" s="433"/>
      <c r="AJ347" s="433"/>
      <c r="AK347" s="433"/>
      <c r="AL347" s="433"/>
      <c r="AM347" s="433"/>
      <c r="AN347" s="433"/>
      <c r="AO347" s="433"/>
      <c r="AP347" s="433"/>
      <c r="AQ347" s="433"/>
      <c r="AR347" s="433"/>
      <c r="AS347" s="433"/>
      <c r="AT347" s="433"/>
    </row>
    <row r="348" spans="1:46" ht="15" customHeight="1">
      <c r="A348" s="433" t="s">
        <v>503</v>
      </c>
      <c r="B348" s="445"/>
      <c r="C348" s="433"/>
      <c r="D348" s="433"/>
      <c r="E348" s="433"/>
      <c r="F348" s="433"/>
      <c r="G348" s="433"/>
      <c r="H348" s="433"/>
      <c r="I348" s="433"/>
      <c r="J348" s="433"/>
      <c r="K348" s="433"/>
      <c r="L348" s="433"/>
      <c r="M348" s="433"/>
      <c r="N348" s="433"/>
      <c r="O348" s="433"/>
      <c r="P348" s="433"/>
      <c r="Q348" s="433"/>
      <c r="R348" s="433"/>
      <c r="S348" s="433"/>
      <c r="T348" s="433"/>
      <c r="U348" s="433"/>
      <c r="V348" s="433"/>
      <c r="W348" s="433"/>
      <c r="X348" s="433"/>
      <c r="Y348" s="433"/>
      <c r="Z348" s="433"/>
      <c r="AA348" s="433"/>
      <c r="AB348" s="433"/>
      <c r="AC348" s="433"/>
      <c r="AD348" s="433"/>
      <c r="AE348" s="433"/>
      <c r="AF348" s="433"/>
      <c r="AG348" s="433"/>
      <c r="AH348" s="433"/>
      <c r="AI348" s="433"/>
      <c r="AJ348" s="433"/>
      <c r="AK348" s="433"/>
      <c r="AL348" s="433"/>
      <c r="AM348" s="433"/>
      <c r="AN348" s="433"/>
      <c r="AO348" s="433"/>
      <c r="AP348" s="433"/>
      <c r="AQ348" s="433"/>
      <c r="AR348" s="433"/>
      <c r="AS348" s="433"/>
      <c r="AT348" s="433"/>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8"/>
    </sheetView>
  </sheetViews>
  <sheetFormatPr defaultColWidth="8.25" defaultRowHeight="21" customHeight="1"/>
  <cols>
    <col min="1" max="1" width="2.625" style="441" customWidth="1"/>
    <col min="2" max="2" width="17.25" style="448" customWidth="1"/>
    <col min="3" max="3" width="7.5" style="441" bestFit="1" customWidth="1"/>
    <col min="4" max="4" width="3.25" style="441" customWidth="1"/>
    <col min="5" max="7" width="7.625" style="441" customWidth="1"/>
    <col min="8" max="8" width="5.25" style="441" customWidth="1"/>
    <col min="9" max="39" width="2.625" style="441" customWidth="1"/>
    <col min="40" max="41" width="7.625" style="441" customWidth="1"/>
    <col min="42" max="43" width="7.875" style="441" customWidth="1"/>
    <col min="44" max="45" width="7.625" style="441" customWidth="1"/>
    <col min="46" max="46" width="8.25" style="442" customWidth="1"/>
    <col min="47" max="48" width="10.5" style="433" hidden="1" customWidth="1"/>
    <col min="49" max="49" width="3.125" style="433" hidden="1" customWidth="1"/>
    <col min="50" max="51" width="15.625" style="433" hidden="1" customWidth="1"/>
    <col min="52" max="53" width="8.25" style="433" hidden="1" customWidth="1"/>
    <col min="54" max="16384" width="8.25" style="433"/>
  </cols>
  <sheetData>
    <row r="1" spans="1:53" s="393" customFormat="1" ht="18" customHeight="1">
      <c r="A1" s="386" t="s">
        <v>609</v>
      </c>
      <c r="B1" s="387"/>
      <c r="C1" s="388"/>
      <c r="D1" s="388"/>
      <c r="E1" s="388"/>
      <c r="F1" s="388"/>
      <c r="G1" s="388"/>
      <c r="H1" s="388"/>
      <c r="I1" s="388"/>
      <c r="J1" s="388"/>
      <c r="K1" s="388"/>
      <c r="L1" s="388"/>
      <c r="M1" s="388"/>
      <c r="N1" s="388"/>
      <c r="O1" s="388"/>
      <c r="P1" s="388"/>
      <c r="Q1" s="388"/>
      <c r="R1" s="388"/>
      <c r="S1" s="388"/>
      <c r="T1" s="388"/>
      <c r="U1" s="388"/>
      <c r="V1" s="388"/>
      <c r="W1" s="388"/>
      <c r="X1" s="388"/>
      <c r="Y1" s="388"/>
      <c r="Z1" s="388"/>
      <c r="AA1" s="389"/>
      <c r="AB1" s="389"/>
      <c r="AC1" s="390"/>
      <c r="AD1" s="390"/>
      <c r="AE1" s="390"/>
      <c r="AF1" s="390"/>
      <c r="AG1" s="391"/>
      <c r="AH1" s="391"/>
      <c r="AI1" s="391"/>
      <c r="AJ1" s="391"/>
      <c r="AK1" s="391"/>
      <c r="AL1" s="392" t="s">
        <v>426</v>
      </c>
      <c r="AM1" s="392"/>
      <c r="AN1" s="563" t="s">
        <v>110</v>
      </c>
      <c r="AO1" s="564"/>
      <c r="AP1" s="564"/>
      <c r="AQ1" s="565"/>
      <c r="AT1" s="394"/>
      <c r="AZ1" s="104">
        <v>2023</v>
      </c>
      <c r="BA1" s="104">
        <v>5</v>
      </c>
    </row>
    <row r="2" spans="1:53" s="393" customFormat="1" ht="18" customHeight="1">
      <c r="A2" s="390" t="s">
        <v>428</v>
      </c>
      <c r="B2" s="395"/>
      <c r="C2" s="395"/>
      <c r="D2" s="395"/>
      <c r="E2" s="395"/>
      <c r="F2" s="395"/>
      <c r="G2" s="395"/>
      <c r="H2" s="395"/>
      <c r="I2" s="395"/>
      <c r="J2" s="395"/>
      <c r="K2" s="395"/>
      <c r="L2" s="395"/>
      <c r="M2" s="395"/>
      <c r="N2" s="449"/>
      <c r="O2" s="395"/>
      <c r="P2" s="566">
        <f>YEAR(EOMONTH(DATE(SUM(2018+【共通】!N9),【共通】!P9,【共通】!R9),-2))</f>
        <v>2024</v>
      </c>
      <c r="Q2" s="566"/>
      <c r="R2" s="566"/>
      <c r="S2" s="566"/>
      <c r="T2" s="567" t="s">
        <v>23</v>
      </c>
      <c r="U2" s="567"/>
      <c r="V2" s="566">
        <f>MONTH(EOMONTH(DATE(2024,【共通】!P9,【共通】!R9),-4))</f>
        <v>7</v>
      </c>
      <c r="W2" s="566"/>
      <c r="X2" s="567" t="s">
        <v>256</v>
      </c>
      <c r="Y2" s="567"/>
      <c r="Z2" s="395"/>
      <c r="AA2" s="395"/>
      <c r="AB2" s="395"/>
      <c r="AC2" s="390"/>
      <c r="AD2" s="390"/>
      <c r="AE2" s="396"/>
      <c r="AF2" s="392"/>
      <c r="AG2" s="395"/>
      <c r="AH2" s="395"/>
      <c r="AI2" s="395"/>
      <c r="AJ2" s="395"/>
      <c r="AK2" s="395"/>
      <c r="AL2" s="392" t="s">
        <v>429</v>
      </c>
      <c r="AM2" s="392"/>
      <c r="AN2" s="568"/>
      <c r="AO2" s="569"/>
      <c r="AP2" s="569"/>
      <c r="AQ2" s="570"/>
      <c r="AT2" s="394"/>
      <c r="AZ2" s="104">
        <f>AZ1+1</f>
        <v>2024</v>
      </c>
      <c r="BA2" s="104">
        <f>BA1+1</f>
        <v>6</v>
      </c>
    </row>
    <row r="3" spans="1:53" s="393" customFormat="1" ht="18" customHeight="1">
      <c r="A3" s="397"/>
      <c r="B3" s="395"/>
      <c r="C3" s="397"/>
      <c r="D3" s="397"/>
      <c r="E3" s="397"/>
      <c r="F3" s="397"/>
      <c r="G3" s="397"/>
      <c r="H3" s="397"/>
      <c r="I3" s="397"/>
      <c r="J3" s="397"/>
      <c r="K3" s="397"/>
      <c r="L3" s="397"/>
      <c r="M3" s="397"/>
      <c r="N3" s="397"/>
      <c r="O3" s="397"/>
      <c r="P3" s="397"/>
      <c r="Q3" s="397"/>
      <c r="R3" s="397"/>
      <c r="S3" s="397"/>
      <c r="T3" s="397"/>
      <c r="U3" s="397"/>
      <c r="V3" s="397"/>
      <c r="W3" s="397"/>
      <c r="X3" s="397"/>
      <c r="Y3" s="397"/>
      <c r="Z3" s="397"/>
      <c r="AA3" s="396"/>
      <c r="AB3" s="398"/>
      <c r="AC3" s="398"/>
      <c r="AD3" s="398"/>
      <c r="AE3" s="390"/>
      <c r="AF3" s="398"/>
      <c r="AG3" s="398"/>
      <c r="AH3" s="398"/>
      <c r="AI3" s="398"/>
      <c r="AJ3" s="398"/>
      <c r="AK3" s="398"/>
      <c r="AL3" s="399" t="s">
        <v>430</v>
      </c>
      <c r="AM3" s="392"/>
      <c r="AN3" s="588" t="str">
        <f>IF(AN4="","予定/実績の別を選択",IF(AN4="予定","４週","暦月"))</f>
        <v>暦月</v>
      </c>
      <c r="AO3" s="589"/>
      <c r="AP3" s="589"/>
      <c r="AQ3" s="590"/>
      <c r="AT3" s="394"/>
      <c r="AZ3" s="104">
        <f t="shared" ref="AZ3:BA8" si="0">AZ2+1</f>
        <v>2025</v>
      </c>
      <c r="BA3" s="104">
        <f t="shared" si="0"/>
        <v>7</v>
      </c>
    </row>
    <row r="4" spans="1:53" s="393" customFormat="1" ht="18" customHeight="1">
      <c r="A4" s="397"/>
      <c r="B4" s="395"/>
      <c r="C4" s="397"/>
      <c r="D4" s="397"/>
      <c r="E4" s="397"/>
      <c r="F4" s="397"/>
      <c r="G4" s="397"/>
      <c r="H4" s="397"/>
      <c r="I4" s="397"/>
      <c r="J4" s="397"/>
      <c r="K4" s="397"/>
      <c r="L4" s="397"/>
      <c r="M4" s="397"/>
      <c r="N4" s="397"/>
      <c r="O4" s="397"/>
      <c r="P4" s="397"/>
      <c r="Q4" s="397"/>
      <c r="R4" s="397"/>
      <c r="S4" s="397"/>
      <c r="T4" s="397"/>
      <c r="U4" s="397"/>
      <c r="V4" s="397"/>
      <c r="W4" s="397"/>
      <c r="X4" s="397"/>
      <c r="Y4" s="397"/>
      <c r="Z4" s="397"/>
      <c r="AA4" s="396"/>
      <c r="AB4" s="398"/>
      <c r="AC4" s="398"/>
      <c r="AD4" s="398"/>
      <c r="AE4" s="390"/>
      <c r="AF4" s="398"/>
      <c r="AG4" s="398"/>
      <c r="AH4" s="398"/>
      <c r="AI4" s="398"/>
      <c r="AJ4" s="398"/>
      <c r="AK4" s="398"/>
      <c r="AL4" s="399" t="s">
        <v>431</v>
      </c>
      <c r="AM4" s="392"/>
      <c r="AN4" s="591" t="s">
        <v>505</v>
      </c>
      <c r="AO4" s="592"/>
      <c r="AP4" s="592"/>
      <c r="AQ4" s="593"/>
      <c r="AT4" s="394"/>
      <c r="AZ4" s="104">
        <f t="shared" si="0"/>
        <v>2026</v>
      </c>
      <c r="BA4" s="104">
        <f t="shared" si="0"/>
        <v>8</v>
      </c>
    </row>
    <row r="5" spans="1:53" s="393" customFormat="1" ht="6.75" customHeight="1">
      <c r="A5" s="397"/>
      <c r="B5" s="395"/>
      <c r="C5" s="397"/>
      <c r="D5" s="397"/>
      <c r="E5" s="397"/>
      <c r="F5" s="397"/>
      <c r="G5" s="397"/>
      <c r="H5" s="397"/>
      <c r="I5" s="397"/>
      <c r="J5" s="397"/>
      <c r="K5" s="397"/>
      <c r="L5" s="397"/>
      <c r="M5" s="397"/>
      <c r="N5" s="397"/>
      <c r="O5" s="397"/>
      <c r="P5" s="397"/>
      <c r="Q5" s="397"/>
      <c r="R5" s="397"/>
      <c r="S5" s="397"/>
      <c r="T5" s="397"/>
      <c r="U5" s="397"/>
      <c r="V5" s="397"/>
      <c r="W5" s="397"/>
      <c r="X5" s="397"/>
      <c r="Y5" s="397"/>
      <c r="Z5" s="397"/>
      <c r="AA5" s="396"/>
      <c r="AB5" s="398"/>
      <c r="AC5" s="398"/>
      <c r="AD5" s="398"/>
      <c r="AE5" s="390"/>
      <c r="AF5" s="398"/>
      <c r="AG5" s="398"/>
      <c r="AH5" s="398"/>
      <c r="AI5" s="398"/>
      <c r="AJ5" s="398"/>
      <c r="AK5" s="398"/>
      <c r="AL5" s="399"/>
      <c r="AM5" s="392"/>
      <c r="AN5" s="395"/>
      <c r="AO5" s="395"/>
      <c r="AP5" s="395"/>
      <c r="AQ5" s="395"/>
      <c r="AT5" s="394"/>
      <c r="AZ5" s="104">
        <f t="shared" si="0"/>
        <v>2027</v>
      </c>
      <c r="BA5" s="104">
        <f t="shared" si="0"/>
        <v>9</v>
      </c>
    </row>
    <row r="6" spans="1:53" s="393" customFormat="1" ht="18" customHeight="1">
      <c r="A6" s="397"/>
      <c r="B6" s="395"/>
      <c r="C6" s="397"/>
      <c r="D6" s="397"/>
      <c r="E6" s="397"/>
      <c r="F6" s="397"/>
      <c r="G6" s="397"/>
      <c r="H6" s="397"/>
      <c r="I6" s="397"/>
      <c r="J6" s="397"/>
      <c r="K6" s="397"/>
      <c r="L6" s="397"/>
      <c r="M6" s="397"/>
      <c r="N6" s="397"/>
      <c r="O6" s="397"/>
      <c r="P6" s="397"/>
      <c r="Q6" s="397"/>
      <c r="R6" s="397"/>
      <c r="S6" s="397"/>
      <c r="T6" s="397"/>
      <c r="U6" s="397"/>
      <c r="V6" s="397"/>
      <c r="W6" s="396"/>
      <c r="X6" s="397"/>
      <c r="Y6" s="397"/>
      <c r="Z6" s="397"/>
      <c r="AA6" s="396"/>
      <c r="AB6" s="398"/>
      <c r="AC6" s="398"/>
      <c r="AD6" s="398"/>
      <c r="AE6" s="390"/>
      <c r="AF6" s="398"/>
      <c r="AG6" s="398"/>
      <c r="AH6" s="398"/>
      <c r="AI6" s="398"/>
      <c r="AJ6" s="399" t="s">
        <v>432</v>
      </c>
      <c r="AK6" s="594"/>
      <c r="AL6" s="594"/>
      <c r="AM6" s="594"/>
      <c r="AN6" s="398" t="s">
        <v>433</v>
      </c>
      <c r="AO6" s="400"/>
      <c r="AP6" s="398" t="s">
        <v>434</v>
      </c>
      <c r="AQ6" s="390"/>
      <c r="AT6" s="394"/>
      <c r="AZ6" s="104">
        <f t="shared" si="0"/>
        <v>2028</v>
      </c>
      <c r="BA6" s="104">
        <f t="shared" si="0"/>
        <v>10</v>
      </c>
    </row>
    <row r="7" spans="1:53" s="393" customFormat="1" ht="7.5" customHeight="1">
      <c r="A7" s="397"/>
      <c r="B7" s="395"/>
      <c r="C7" s="397"/>
      <c r="D7" s="397"/>
      <c r="E7" s="397"/>
      <c r="F7" s="397"/>
      <c r="G7" s="397"/>
      <c r="H7" s="397"/>
      <c r="I7" s="397"/>
      <c r="J7" s="397"/>
      <c r="K7" s="397"/>
      <c r="L7" s="397"/>
      <c r="M7" s="397"/>
      <c r="N7" s="397"/>
      <c r="O7" s="397"/>
      <c r="P7" s="397"/>
      <c r="Q7" s="397"/>
      <c r="R7" s="397"/>
      <c r="S7" s="397"/>
      <c r="T7" s="397"/>
      <c r="U7" s="397"/>
      <c r="V7" s="397"/>
      <c r="W7" s="396"/>
      <c r="X7" s="397"/>
      <c r="Y7" s="397"/>
      <c r="Z7" s="397"/>
      <c r="AA7" s="396"/>
      <c r="AB7" s="398"/>
      <c r="AC7" s="398"/>
      <c r="AD7" s="398"/>
      <c r="AE7" s="390"/>
      <c r="AF7" s="398"/>
      <c r="AG7" s="398"/>
      <c r="AH7" s="398"/>
      <c r="AI7" s="398"/>
      <c r="AJ7" s="399"/>
      <c r="AK7" s="398"/>
      <c r="AL7" s="398"/>
      <c r="AM7" s="398"/>
      <c r="AN7" s="398"/>
      <c r="AO7" s="398"/>
      <c r="AP7" s="398"/>
      <c r="AQ7" s="390"/>
      <c r="AT7" s="394"/>
      <c r="AZ7" s="104">
        <f t="shared" si="0"/>
        <v>2029</v>
      </c>
      <c r="BA7" s="104">
        <f t="shared" si="0"/>
        <v>11</v>
      </c>
    </row>
    <row r="8" spans="1:53" s="393" customFormat="1" ht="18" customHeight="1">
      <c r="A8" s="397"/>
      <c r="B8" s="397"/>
      <c r="C8" s="397"/>
      <c r="D8" s="397"/>
      <c r="E8" s="397"/>
      <c r="F8" s="397"/>
      <c r="G8" s="397"/>
      <c r="H8" s="397"/>
      <c r="I8" s="397"/>
      <c r="J8" s="397"/>
      <c r="K8" s="397"/>
      <c r="L8" s="397"/>
      <c r="M8" s="397"/>
      <c r="N8" s="397"/>
      <c r="O8" s="397"/>
      <c r="P8" s="397"/>
      <c r="Q8" s="397"/>
      <c r="R8" s="397"/>
      <c r="S8" s="397"/>
      <c r="T8" s="397"/>
      <c r="U8" s="397"/>
      <c r="V8" s="397"/>
      <c r="W8" s="396"/>
      <c r="X8" s="397"/>
      <c r="Y8" s="397"/>
      <c r="Z8" s="397"/>
      <c r="AA8" s="396"/>
      <c r="AB8" s="398"/>
      <c r="AC8" s="398"/>
      <c r="AD8" s="398"/>
      <c r="AE8" s="390"/>
      <c r="AF8" s="398"/>
      <c r="AG8" s="398"/>
      <c r="AH8" s="398"/>
      <c r="AI8" s="398"/>
      <c r="AJ8" s="399" t="s">
        <v>435</v>
      </c>
      <c r="AK8" s="594"/>
      <c r="AL8" s="594"/>
      <c r="AM8" s="594"/>
      <c r="AN8" s="398" t="s">
        <v>433</v>
      </c>
      <c r="AO8" s="400"/>
      <c r="AP8" s="398" t="s">
        <v>434</v>
      </c>
      <c r="AQ8" s="390"/>
      <c r="AT8" s="394"/>
      <c r="AZ8" s="104">
        <f t="shared" si="0"/>
        <v>2030</v>
      </c>
      <c r="BA8" s="104">
        <f t="shared" si="0"/>
        <v>12</v>
      </c>
    </row>
    <row r="9" spans="1:53" s="393" customFormat="1" ht="5.25" customHeight="1">
      <c r="A9" s="397"/>
      <c r="B9" s="397"/>
      <c r="C9" s="397"/>
      <c r="D9" s="397"/>
      <c r="E9" s="397"/>
      <c r="F9" s="397"/>
      <c r="G9" s="397"/>
      <c r="H9" s="397"/>
      <c r="I9" s="397"/>
      <c r="J9" s="397"/>
      <c r="K9" s="397"/>
      <c r="L9" s="397"/>
      <c r="M9" s="397"/>
      <c r="N9" s="397"/>
      <c r="O9" s="397"/>
      <c r="P9" s="397"/>
      <c r="Q9" s="397"/>
      <c r="R9" s="397"/>
      <c r="S9" s="397"/>
      <c r="T9" s="397"/>
      <c r="U9" s="397"/>
      <c r="V9" s="397"/>
      <c r="W9" s="396"/>
      <c r="X9" s="397"/>
      <c r="Y9" s="397"/>
      <c r="Z9" s="397"/>
      <c r="AA9" s="396"/>
      <c r="AB9" s="398"/>
      <c r="AC9" s="398"/>
      <c r="AD9" s="398"/>
      <c r="AE9" s="390"/>
      <c r="AF9" s="398"/>
      <c r="AG9" s="398"/>
      <c r="AH9" s="398"/>
      <c r="AI9" s="398"/>
      <c r="AJ9" s="399"/>
      <c r="AK9" s="398"/>
      <c r="AL9" s="398"/>
      <c r="AM9" s="398"/>
      <c r="AN9" s="398"/>
      <c r="AO9" s="398"/>
      <c r="AP9" s="398"/>
      <c r="AQ9" s="390"/>
      <c r="AT9" s="394"/>
    </row>
    <row r="10" spans="1:53" s="393" customFormat="1" ht="21" customHeight="1">
      <c r="A10" s="397"/>
      <c r="B10" s="397"/>
      <c r="C10" s="397"/>
      <c r="D10" s="397"/>
      <c r="E10" s="595" t="str">
        <f>IF(E16="","",IF(E15&lt;E16,"ＮＧ",""))</f>
        <v/>
      </c>
      <c r="F10" s="595"/>
      <c r="G10" s="595" t="str">
        <f>IF(G16="","",IF(G11="職業指導員",IF((G15+J15)&lt;(G16+J16),"ＮＧ",""),IF(G15&lt;G16,"ＮＧ","")))</f>
        <v/>
      </c>
      <c r="H10" s="595"/>
      <c r="I10" s="595"/>
      <c r="J10" s="595" t="str">
        <f>IF(J16="","",IF(J11="職業指導員",IF((J15+P15)&lt;(J16+P16),"ＮＧ",""),IF(J15&lt;J16,"ＮＧ","")))</f>
        <v/>
      </c>
      <c r="K10" s="595"/>
      <c r="L10" s="595"/>
      <c r="M10" s="595"/>
      <c r="N10" s="595"/>
      <c r="O10" s="595"/>
      <c r="P10" s="595" t="str">
        <f>IF(P16="","",IF(P15&lt;P16,"ＮＧ",""))</f>
        <v/>
      </c>
      <c r="Q10" s="595"/>
      <c r="R10" s="595"/>
      <c r="S10" s="595"/>
      <c r="T10" s="595"/>
      <c r="U10" s="595"/>
      <c r="V10" s="595" t="str">
        <f>IF(V16="","",IF(V15&lt;V16,"ＮＧ",""))</f>
        <v/>
      </c>
      <c r="W10" s="595"/>
      <c r="X10" s="595"/>
      <c r="Y10" s="595"/>
      <c r="Z10" s="595"/>
      <c r="AA10" s="595"/>
      <c r="AB10" s="574" t="str">
        <f>IF(AB16="","",IF(AB15&lt;AB16,"ＮＧ",""))</f>
        <v/>
      </c>
      <c r="AC10" s="574"/>
      <c r="AD10" s="574"/>
      <c r="AE10" s="574"/>
      <c r="AF10" s="574"/>
      <c r="AG10" s="574"/>
      <c r="AH10" s="574" t="str">
        <f>IF(AH16="","",IF(AH15&lt;AH16,"ＮＧ",""))</f>
        <v/>
      </c>
      <c r="AI10" s="574"/>
      <c r="AJ10" s="574"/>
      <c r="AK10" s="574"/>
      <c r="AL10" s="574"/>
      <c r="AM10" s="574"/>
      <c r="AN10" s="574" t="str">
        <f>IF(AN16="","",IF(AN15&lt;AN16,"ＮＧ",""))</f>
        <v/>
      </c>
      <c r="AO10" s="574"/>
      <c r="AP10" s="574" t="str">
        <f>IF(AP16="","",IF(AP15&lt;AP16,"ＮＧ",""))</f>
        <v/>
      </c>
      <c r="AQ10" s="574"/>
      <c r="AR10" s="575" t="str">
        <f>IF(AR16="","",IF(AR15&lt;AR16,"ＮＧ",""))</f>
        <v/>
      </c>
      <c r="AS10" s="575"/>
      <c r="AT10" s="394"/>
    </row>
    <row r="11" spans="1:53" s="396" customFormat="1" ht="21" customHeight="1">
      <c r="A11" s="389"/>
      <c r="B11" s="579"/>
      <c r="C11" s="581" t="s">
        <v>436</v>
      </c>
      <c r="D11" s="582"/>
      <c r="E11" s="573" t="s">
        <v>617</v>
      </c>
      <c r="F11" s="573"/>
      <c r="G11" s="573" t="s">
        <v>618</v>
      </c>
      <c r="H11" s="573"/>
      <c r="I11" s="573"/>
      <c r="J11" s="585" t="s">
        <v>619</v>
      </c>
      <c r="K11" s="586"/>
      <c r="L11" s="586"/>
      <c r="M11" s="586"/>
      <c r="N11" s="586"/>
      <c r="O11" s="587"/>
      <c r="P11" s="585" t="s">
        <v>620</v>
      </c>
      <c r="Q11" s="586"/>
      <c r="R11" s="586"/>
      <c r="S11" s="586"/>
      <c r="T11" s="586"/>
      <c r="U11" s="587"/>
      <c r="V11" s="585" t="s">
        <v>621</v>
      </c>
      <c r="W11" s="586"/>
      <c r="X11" s="586"/>
      <c r="Y11" s="586"/>
      <c r="Z11" s="586"/>
      <c r="AA11" s="587"/>
      <c r="AB11" s="585" t="s">
        <v>622</v>
      </c>
      <c r="AC11" s="586"/>
      <c r="AD11" s="586"/>
      <c r="AE11" s="586"/>
      <c r="AF11" s="586"/>
      <c r="AG11" s="587"/>
      <c r="AH11" s="585" t="s">
        <v>622</v>
      </c>
      <c r="AI11" s="586"/>
      <c r="AJ11" s="586"/>
      <c r="AK11" s="586"/>
      <c r="AL11" s="586"/>
      <c r="AM11" s="587"/>
      <c r="AN11" s="571" t="s">
        <v>622</v>
      </c>
      <c r="AO11" s="572"/>
      <c r="AP11" s="573" t="s">
        <v>622</v>
      </c>
      <c r="AQ11" s="573"/>
      <c r="AR11" s="573" t="s">
        <v>622</v>
      </c>
      <c r="AS11" s="573"/>
      <c r="AT11" s="401"/>
    </row>
    <row r="12" spans="1:53" s="396" customFormat="1" ht="24.95" customHeight="1">
      <c r="A12" s="390"/>
      <c r="B12" s="580"/>
      <c r="C12" s="583"/>
      <c r="D12" s="584"/>
      <c r="E12" s="402" t="s">
        <v>437</v>
      </c>
      <c r="F12" s="402" t="s">
        <v>438</v>
      </c>
      <c r="G12" s="403" t="s">
        <v>439</v>
      </c>
      <c r="H12" s="596" t="s">
        <v>440</v>
      </c>
      <c r="I12" s="596"/>
      <c r="J12" s="576" t="s">
        <v>441</v>
      </c>
      <c r="K12" s="577"/>
      <c r="L12" s="578"/>
      <c r="M12" s="576" t="s">
        <v>442</v>
      </c>
      <c r="N12" s="577"/>
      <c r="O12" s="578"/>
      <c r="P12" s="576" t="s">
        <v>441</v>
      </c>
      <c r="Q12" s="577"/>
      <c r="R12" s="578"/>
      <c r="S12" s="576" t="s">
        <v>442</v>
      </c>
      <c r="T12" s="577"/>
      <c r="U12" s="578"/>
      <c r="V12" s="576" t="s">
        <v>441</v>
      </c>
      <c r="W12" s="577"/>
      <c r="X12" s="578"/>
      <c r="Y12" s="576" t="s">
        <v>442</v>
      </c>
      <c r="Z12" s="577"/>
      <c r="AA12" s="578"/>
      <c r="AB12" s="576" t="s">
        <v>441</v>
      </c>
      <c r="AC12" s="577"/>
      <c r="AD12" s="578"/>
      <c r="AE12" s="576" t="s">
        <v>442</v>
      </c>
      <c r="AF12" s="577"/>
      <c r="AG12" s="578"/>
      <c r="AH12" s="576" t="s">
        <v>441</v>
      </c>
      <c r="AI12" s="577"/>
      <c r="AJ12" s="578"/>
      <c r="AK12" s="576" t="s">
        <v>442</v>
      </c>
      <c r="AL12" s="577"/>
      <c r="AM12" s="578"/>
      <c r="AN12" s="402" t="s">
        <v>437</v>
      </c>
      <c r="AO12" s="402" t="s">
        <v>438</v>
      </c>
      <c r="AP12" s="402" t="s">
        <v>437</v>
      </c>
      <c r="AQ12" s="402" t="s">
        <v>438</v>
      </c>
      <c r="AR12" s="402" t="s">
        <v>437</v>
      </c>
      <c r="AS12" s="402" t="s">
        <v>438</v>
      </c>
      <c r="AT12" s="401"/>
    </row>
    <row r="13" spans="1:53" s="396" customFormat="1" ht="18" customHeight="1">
      <c r="A13" s="390"/>
      <c r="B13" s="404" t="s">
        <v>443</v>
      </c>
      <c r="C13" s="571">
        <f>SUM(E13:AS13)</f>
        <v>0</v>
      </c>
      <c r="D13" s="572"/>
      <c r="E13" s="402">
        <f>COUNTIFS($B:$B,$E$11,$C:$C,"(A)常/専")</f>
        <v>0</v>
      </c>
      <c r="F13" s="402">
        <f>COUNTIFS($B:$B,$E$11,$C:$C,"(B)常/兼")</f>
        <v>0</v>
      </c>
      <c r="G13" s="402">
        <f>COUNTIFS($B:$B,$G$11,$C:$C,"(A)常/専")</f>
        <v>0</v>
      </c>
      <c r="H13" s="596">
        <f>COUNTIFS($B:$B,$G$11,$C:$C,"(B)常/兼")</f>
        <v>0</v>
      </c>
      <c r="I13" s="596"/>
      <c r="J13" s="576">
        <f>COUNTIFS($B:$B,$J$11,$C:$C,"(A)常/専")</f>
        <v>0</v>
      </c>
      <c r="K13" s="577"/>
      <c r="L13" s="578"/>
      <c r="M13" s="576">
        <f>COUNTIFS($B:$B,$J$11,$C:$C,"(B)常/兼")</f>
        <v>0</v>
      </c>
      <c r="N13" s="577"/>
      <c r="O13" s="578"/>
      <c r="P13" s="576">
        <f>COUNTIFS($B:$B,$P$11,$C:$C,"(A)常/専")</f>
        <v>0</v>
      </c>
      <c r="Q13" s="577"/>
      <c r="R13" s="578"/>
      <c r="S13" s="576">
        <f>COUNTIFS($B:$B,$P$11,$C:$C,"(B)常/兼")</f>
        <v>0</v>
      </c>
      <c r="T13" s="577"/>
      <c r="U13" s="578"/>
      <c r="V13" s="576">
        <f>COUNTIFS($B:$B,$V$11,$C:$C,"(A)常/専")</f>
        <v>0</v>
      </c>
      <c r="W13" s="577"/>
      <c r="X13" s="578"/>
      <c r="Y13" s="576">
        <f>COUNTIFS($B:$B,$V$11,$C:$C,"(B)常/兼")</f>
        <v>0</v>
      </c>
      <c r="Z13" s="577"/>
      <c r="AA13" s="578"/>
      <c r="AB13" s="576">
        <f>COUNTIFS($B:$B,$AB$11,$C:$C,"(A)常/専")</f>
        <v>0</v>
      </c>
      <c r="AC13" s="577"/>
      <c r="AD13" s="578"/>
      <c r="AE13" s="576">
        <f>COUNTIFS($B:$B,$AB$11,$C:$C,"(B)常/兼")</f>
        <v>0</v>
      </c>
      <c r="AF13" s="577"/>
      <c r="AG13" s="578"/>
      <c r="AH13" s="576">
        <f>COUNTIFS($B:$B,$AH$11,$C:$C,"(A)常/専")</f>
        <v>0</v>
      </c>
      <c r="AI13" s="577"/>
      <c r="AJ13" s="578"/>
      <c r="AK13" s="576">
        <f>COUNTIFS($B:$B,$AH$11,$C:$C,"(B)常/兼")</f>
        <v>0</v>
      </c>
      <c r="AL13" s="577"/>
      <c r="AM13" s="578"/>
      <c r="AN13" s="402">
        <f>COUNTIFS($B:$B,$AN$11,$C:$C,"(A)常/専")</f>
        <v>0</v>
      </c>
      <c r="AO13" s="402">
        <f>COUNTIFS($B:$B,$AN$11,$C:$C,"(B)常/兼")</f>
        <v>0</v>
      </c>
      <c r="AP13" s="402">
        <f>COUNTIFS($B:$B,$AP$11,$C:$C,"(A)常/専")</f>
        <v>0</v>
      </c>
      <c r="AQ13" s="402">
        <f>COUNTIFS($B:$B,$AP$11,$C:$C,"(B)常/兼")</f>
        <v>0</v>
      </c>
      <c r="AR13" s="402">
        <f>COUNTIFS($B:$B,$AR$11,$C:$C,"(A)常/専")</f>
        <v>0</v>
      </c>
      <c r="AS13" s="402">
        <f>COUNTIFS($B:$B,$AR$11,$C:$C,"(B)常/兼")</f>
        <v>0</v>
      </c>
      <c r="AT13" s="401"/>
    </row>
    <row r="14" spans="1:53" s="396" customFormat="1" ht="18" customHeight="1">
      <c r="A14" s="390"/>
      <c r="B14" s="404" t="s">
        <v>444</v>
      </c>
      <c r="C14" s="571">
        <f>SUM(E14:AS14)</f>
        <v>0</v>
      </c>
      <c r="D14" s="572"/>
      <c r="E14" s="402">
        <f>COUNTIFS($B:$B,$E$11,$C:$C,"(C)非/専")</f>
        <v>0</v>
      </c>
      <c r="F14" s="402">
        <f>COUNTIFS($B:$B,$E$11,$C:$C,"(D)非/兼")</f>
        <v>0</v>
      </c>
      <c r="G14" s="402">
        <f>COUNTIFS($B:$B,$G$11,$C:$C,"(C)非/専")</f>
        <v>0</v>
      </c>
      <c r="H14" s="596">
        <f>COUNTIFS($B:$B,$G$11,$C:$C,"(D)非/兼")</f>
        <v>0</v>
      </c>
      <c r="I14" s="596"/>
      <c r="J14" s="576">
        <f>COUNTIFS($B:$B,$J$11,$C:$C,"(C)非/専")</f>
        <v>0</v>
      </c>
      <c r="K14" s="577"/>
      <c r="L14" s="578"/>
      <c r="M14" s="576">
        <f>COUNTIFS($B:$B,$J$11,$C:$C,"(D)非/兼")</f>
        <v>0</v>
      </c>
      <c r="N14" s="577"/>
      <c r="O14" s="578"/>
      <c r="P14" s="576">
        <f>COUNTIFS($B:$B,$P$11,$C:$C,"(C)非/専")</f>
        <v>0</v>
      </c>
      <c r="Q14" s="577"/>
      <c r="R14" s="578"/>
      <c r="S14" s="576">
        <f>COUNTIFS($B:$B,$P$11,$C:$C,"(D)非/兼")</f>
        <v>0</v>
      </c>
      <c r="T14" s="577"/>
      <c r="U14" s="578"/>
      <c r="V14" s="576">
        <f>COUNTIFS($B:$B,$V$11,$C:$C,"(C)非/専")</f>
        <v>0</v>
      </c>
      <c r="W14" s="577"/>
      <c r="X14" s="578"/>
      <c r="Y14" s="576">
        <f>COUNTIFS($B:$B,$V$11,$C:$C,"(D)非/兼")</f>
        <v>0</v>
      </c>
      <c r="Z14" s="577"/>
      <c r="AA14" s="578"/>
      <c r="AB14" s="576">
        <f>COUNTIFS($B:$B,$AB$11,$C:$C,"(C)非/専")</f>
        <v>0</v>
      </c>
      <c r="AC14" s="577"/>
      <c r="AD14" s="578"/>
      <c r="AE14" s="576">
        <f>COUNTIFS($B:$B,$AB$11,$C:$C,"(D)非/兼")</f>
        <v>0</v>
      </c>
      <c r="AF14" s="577"/>
      <c r="AG14" s="578"/>
      <c r="AH14" s="576">
        <f>COUNTIFS($B:$B,$AH$11,$C:$C,"(C)非/専")</f>
        <v>0</v>
      </c>
      <c r="AI14" s="577"/>
      <c r="AJ14" s="578"/>
      <c r="AK14" s="576">
        <f>COUNTIFS($B:$B,$AH$11,$C:$C,"(D)非/兼")</f>
        <v>0</v>
      </c>
      <c r="AL14" s="577"/>
      <c r="AM14" s="578"/>
      <c r="AN14" s="402">
        <f>COUNTIFS($B:$B,$AN$11,$C:$C,"(C)非/専")</f>
        <v>0</v>
      </c>
      <c r="AO14" s="402">
        <f>COUNTIFS($B:$B,$AN$11,$C:$C,"(D)非/兼")</f>
        <v>0</v>
      </c>
      <c r="AP14" s="402">
        <f>COUNTIFS($B:$B,$AP$11,$C:$C,"(C)非/専")</f>
        <v>0</v>
      </c>
      <c r="AQ14" s="402">
        <f>COUNTIFS($B:$B,$AP$11,$C:$C,"(D)非/兼")</f>
        <v>0</v>
      </c>
      <c r="AR14" s="402">
        <f>COUNTIFS($B:$B,$AR$11,$C:$C,"(C)非/専")</f>
        <v>0</v>
      </c>
      <c r="AS14" s="402">
        <f>COUNTIFS($B:$B,$AR$11,$C:$C,"(D)非/兼")</f>
        <v>0</v>
      </c>
      <c r="AT14" s="401"/>
    </row>
    <row r="15" spans="1:53" s="396" customFormat="1" ht="18" customHeight="1">
      <c r="A15" s="390"/>
      <c r="B15" s="404" t="s">
        <v>445</v>
      </c>
      <c r="C15" s="571">
        <f>SUM(E15:AS15)-(SUMIFS($AR:$AR,$B:$B,"サービス管理責任者")+SUMIFS($AR:$AR,$B:$B,"医師")+SUMIFS($AR:$AR,$B:$B,"その他職員"))</f>
        <v>0</v>
      </c>
      <c r="D15" s="572"/>
      <c r="E15" s="585">
        <f>ROUND(SUMIF($B:$B,E11,$AR:$AR),1)</f>
        <v>0</v>
      </c>
      <c r="F15" s="587"/>
      <c r="G15" s="619">
        <f>ROUND(SUMIF($B:$B,G11,$AR:$AR),1)</f>
        <v>0</v>
      </c>
      <c r="H15" s="619"/>
      <c r="I15" s="619"/>
      <c r="J15" s="585">
        <f>ROUND(SUMIF($B:$B,J11,$AR:$AR),1)</f>
        <v>0</v>
      </c>
      <c r="K15" s="586"/>
      <c r="L15" s="586"/>
      <c r="M15" s="586"/>
      <c r="N15" s="586"/>
      <c r="O15" s="587"/>
      <c r="P15" s="585">
        <f>ROUND(SUMIF($B:$B,P11,$AR:$AR),1)</f>
        <v>0</v>
      </c>
      <c r="Q15" s="586"/>
      <c r="R15" s="586"/>
      <c r="S15" s="586"/>
      <c r="T15" s="586"/>
      <c r="U15" s="587"/>
      <c r="V15" s="585">
        <f>ROUND(SUMIF($B:$B,V11,$AR:$AR),1)</f>
        <v>0</v>
      </c>
      <c r="W15" s="586"/>
      <c r="X15" s="586"/>
      <c r="Y15" s="586"/>
      <c r="Z15" s="586"/>
      <c r="AA15" s="587"/>
      <c r="AB15" s="585">
        <f>ROUND(SUMIF($B:$B,AB11,$AR:$AR),1)</f>
        <v>0</v>
      </c>
      <c r="AC15" s="586"/>
      <c r="AD15" s="586"/>
      <c r="AE15" s="586"/>
      <c r="AF15" s="586"/>
      <c r="AG15" s="587"/>
      <c r="AH15" s="585">
        <f>ROUND(SUMIF($B:$B,AH11,$AR:$AR),1)</f>
        <v>0</v>
      </c>
      <c r="AI15" s="586"/>
      <c r="AJ15" s="586"/>
      <c r="AK15" s="586"/>
      <c r="AL15" s="586"/>
      <c r="AM15" s="587"/>
      <c r="AN15" s="585">
        <f>ROUND(SUMIF($B:$B,AN11,$AR:$AR),1)</f>
        <v>0</v>
      </c>
      <c r="AO15" s="587"/>
      <c r="AP15" s="585">
        <f>ROUND(SUMIF($B:$B,AP11,$AR:$AR),1)</f>
        <v>0</v>
      </c>
      <c r="AQ15" s="587"/>
      <c r="AR15" s="585">
        <f>SUMIF($B:$B,AR11,$AR:$AR)</f>
        <v>0</v>
      </c>
      <c r="AS15" s="587"/>
      <c r="AT15" s="401"/>
    </row>
    <row r="16" spans="1:53" s="396" customFormat="1" ht="18" customHeight="1">
      <c r="A16" s="390"/>
      <c r="B16" s="404" t="s">
        <v>446</v>
      </c>
      <c r="C16" s="616"/>
      <c r="D16" s="617"/>
      <c r="E16" s="611"/>
      <c r="F16" s="613"/>
      <c r="G16" s="618"/>
      <c r="H16" s="618"/>
      <c r="I16" s="618"/>
      <c r="J16" s="611"/>
      <c r="K16" s="612"/>
      <c r="L16" s="612"/>
      <c r="M16" s="612"/>
      <c r="N16" s="612"/>
      <c r="O16" s="613"/>
      <c r="P16" s="611"/>
      <c r="Q16" s="612"/>
      <c r="R16" s="612"/>
      <c r="S16" s="612"/>
      <c r="T16" s="612"/>
      <c r="U16" s="613"/>
      <c r="V16" s="611"/>
      <c r="W16" s="612"/>
      <c r="X16" s="612"/>
      <c r="Y16" s="612"/>
      <c r="Z16" s="612"/>
      <c r="AA16" s="613"/>
      <c r="AB16" s="611"/>
      <c r="AC16" s="612"/>
      <c r="AD16" s="612"/>
      <c r="AE16" s="612"/>
      <c r="AF16" s="612"/>
      <c r="AG16" s="613"/>
      <c r="AH16" s="611"/>
      <c r="AI16" s="612"/>
      <c r="AJ16" s="612"/>
      <c r="AK16" s="612"/>
      <c r="AL16" s="612"/>
      <c r="AM16" s="613"/>
      <c r="AN16" s="611"/>
      <c r="AO16" s="613"/>
      <c r="AP16" s="611"/>
      <c r="AQ16" s="613"/>
      <c r="AR16" s="611"/>
      <c r="AS16" s="613"/>
      <c r="AT16" s="401"/>
    </row>
    <row r="17" spans="1:51" s="396" customFormat="1" ht="7.5" customHeight="1">
      <c r="A17" s="390"/>
      <c r="B17" s="614" t="s">
        <v>447</v>
      </c>
      <c r="C17" s="614"/>
      <c r="D17" s="614"/>
      <c r="E17" s="614"/>
      <c r="F17" s="614"/>
      <c r="G17" s="614"/>
      <c r="H17" s="614"/>
      <c r="I17" s="405"/>
      <c r="J17" s="406"/>
      <c r="K17" s="406"/>
      <c r="L17" s="406"/>
      <c r="M17" s="406"/>
      <c r="N17" s="406"/>
      <c r="O17" s="406"/>
      <c r="P17" s="406"/>
      <c r="Q17" s="406"/>
      <c r="R17" s="406"/>
      <c r="S17" s="406"/>
      <c r="T17" s="406"/>
      <c r="U17" s="406"/>
      <c r="V17" s="406"/>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1"/>
    </row>
    <row r="18" spans="1:51" s="393" customFormat="1" ht="30" customHeight="1">
      <c r="A18" s="390"/>
      <c r="B18" s="615"/>
      <c r="C18" s="615"/>
      <c r="D18" s="615"/>
      <c r="E18" s="615"/>
      <c r="F18" s="615"/>
      <c r="G18" s="615"/>
      <c r="H18" s="615"/>
      <c r="I18" s="407" t="str">
        <f t="shared" ref="I18:AM18" si="1">IFERROR(IF(SUMIF($H:$H,"夜間　　",I:I)&gt;0,"🌙"&amp;CHAR(10)&amp;COUNTIFS($H:$H,"夜間　　",I:I,"&gt;0"),""),"")</f>
        <v/>
      </c>
      <c r="J18" s="407" t="str">
        <f t="shared" si="1"/>
        <v/>
      </c>
      <c r="K18" s="407" t="str">
        <f t="shared" si="1"/>
        <v/>
      </c>
      <c r="L18" s="407" t="str">
        <f t="shared" si="1"/>
        <v/>
      </c>
      <c r="M18" s="407" t="str">
        <f t="shared" si="1"/>
        <v/>
      </c>
      <c r="N18" s="407" t="str">
        <f t="shared" si="1"/>
        <v/>
      </c>
      <c r="O18" s="407" t="str">
        <f t="shared" si="1"/>
        <v/>
      </c>
      <c r="P18" s="407" t="str">
        <f t="shared" si="1"/>
        <v/>
      </c>
      <c r="Q18" s="407" t="str">
        <f t="shared" si="1"/>
        <v/>
      </c>
      <c r="R18" s="407" t="str">
        <f t="shared" si="1"/>
        <v/>
      </c>
      <c r="S18" s="407" t="str">
        <f t="shared" si="1"/>
        <v/>
      </c>
      <c r="T18" s="407" t="str">
        <f t="shared" si="1"/>
        <v/>
      </c>
      <c r="U18" s="407" t="str">
        <f t="shared" si="1"/>
        <v/>
      </c>
      <c r="V18" s="407" t="str">
        <f t="shared" si="1"/>
        <v/>
      </c>
      <c r="W18" s="407" t="str">
        <f t="shared" si="1"/>
        <v/>
      </c>
      <c r="X18" s="407" t="str">
        <f t="shared" si="1"/>
        <v/>
      </c>
      <c r="Y18" s="407" t="str">
        <f t="shared" si="1"/>
        <v/>
      </c>
      <c r="Z18" s="407" t="str">
        <f t="shared" si="1"/>
        <v/>
      </c>
      <c r="AA18" s="407" t="str">
        <f t="shared" si="1"/>
        <v/>
      </c>
      <c r="AB18" s="407" t="str">
        <f t="shared" si="1"/>
        <v/>
      </c>
      <c r="AC18" s="407" t="str">
        <f t="shared" si="1"/>
        <v/>
      </c>
      <c r="AD18" s="407" t="str">
        <f t="shared" si="1"/>
        <v/>
      </c>
      <c r="AE18" s="407" t="str">
        <f t="shared" si="1"/>
        <v/>
      </c>
      <c r="AF18" s="407" t="str">
        <f t="shared" si="1"/>
        <v/>
      </c>
      <c r="AG18" s="407" t="str">
        <f t="shared" si="1"/>
        <v/>
      </c>
      <c r="AH18" s="407" t="str">
        <f t="shared" si="1"/>
        <v/>
      </c>
      <c r="AI18" s="407" t="str">
        <f t="shared" si="1"/>
        <v/>
      </c>
      <c r="AJ18" s="407" t="str">
        <f t="shared" si="1"/>
        <v/>
      </c>
      <c r="AK18" s="407" t="str">
        <f t="shared" si="1"/>
        <v/>
      </c>
      <c r="AL18" s="407" t="str">
        <f t="shared" si="1"/>
        <v/>
      </c>
      <c r="AM18" s="407" t="str">
        <f t="shared" si="1"/>
        <v/>
      </c>
      <c r="AN18" s="389" t="s">
        <v>448</v>
      </c>
      <c r="AO18" s="395"/>
      <c r="AP18" s="390"/>
      <c r="AQ18" s="390"/>
      <c r="AR18" s="395"/>
      <c r="AS18" s="395"/>
      <c r="AT18" s="394"/>
    </row>
    <row r="19" spans="1:51" s="393" customFormat="1" ht="15" customHeight="1">
      <c r="A19" s="660" t="s">
        <v>22</v>
      </c>
      <c r="B19" s="573" t="s">
        <v>449</v>
      </c>
      <c r="C19" s="597" t="s">
        <v>450</v>
      </c>
      <c r="D19" s="598"/>
      <c r="E19" s="573" t="s">
        <v>451</v>
      </c>
      <c r="F19" s="581" t="s">
        <v>452</v>
      </c>
      <c r="G19" s="603"/>
      <c r="H19" s="582"/>
      <c r="I19" s="608" t="s">
        <v>453</v>
      </c>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10"/>
      <c r="AN19" s="651" t="s">
        <v>454</v>
      </c>
      <c r="AO19" s="652" t="s">
        <v>455</v>
      </c>
      <c r="AP19" s="653" t="s">
        <v>456</v>
      </c>
      <c r="AQ19" s="654"/>
      <c r="AR19" s="652" t="s">
        <v>457</v>
      </c>
      <c r="AS19" s="652"/>
      <c r="AT19" s="394"/>
    </row>
    <row r="20" spans="1:51" s="393" customFormat="1" ht="15" customHeight="1">
      <c r="A20" s="660"/>
      <c r="B20" s="573"/>
      <c r="C20" s="599"/>
      <c r="D20" s="600"/>
      <c r="E20" s="573"/>
      <c r="F20" s="604"/>
      <c r="G20" s="605"/>
      <c r="H20" s="606"/>
      <c r="I20" s="571" t="s">
        <v>458</v>
      </c>
      <c r="J20" s="659"/>
      <c r="K20" s="659"/>
      <c r="L20" s="659"/>
      <c r="M20" s="659"/>
      <c r="N20" s="659"/>
      <c r="O20" s="572"/>
      <c r="P20" s="573" t="s">
        <v>459</v>
      </c>
      <c r="Q20" s="573"/>
      <c r="R20" s="573"/>
      <c r="S20" s="573"/>
      <c r="T20" s="573"/>
      <c r="U20" s="573"/>
      <c r="V20" s="573"/>
      <c r="W20" s="573" t="s">
        <v>460</v>
      </c>
      <c r="X20" s="573"/>
      <c r="Y20" s="573"/>
      <c r="Z20" s="573"/>
      <c r="AA20" s="573"/>
      <c r="AB20" s="573"/>
      <c r="AC20" s="573"/>
      <c r="AD20" s="573" t="s">
        <v>461</v>
      </c>
      <c r="AE20" s="573"/>
      <c r="AF20" s="573"/>
      <c r="AG20" s="573"/>
      <c r="AH20" s="573"/>
      <c r="AI20" s="573"/>
      <c r="AJ20" s="573"/>
      <c r="AK20" s="573" t="str">
        <f>IF(AN3="暦月","第５週","")</f>
        <v>第５週</v>
      </c>
      <c r="AL20" s="573"/>
      <c r="AM20" s="573"/>
      <c r="AN20" s="651"/>
      <c r="AO20" s="652"/>
      <c r="AP20" s="655"/>
      <c r="AQ20" s="656"/>
      <c r="AR20" s="652"/>
      <c r="AS20" s="652"/>
      <c r="AT20" s="394"/>
    </row>
    <row r="21" spans="1:51" s="393" customFormat="1" ht="15" customHeight="1">
      <c r="A21" s="660"/>
      <c r="B21" s="573"/>
      <c r="C21" s="599"/>
      <c r="D21" s="600"/>
      <c r="E21" s="573"/>
      <c r="F21" s="604"/>
      <c r="G21" s="605"/>
      <c r="H21" s="606"/>
      <c r="I21" s="408">
        <f>DATE($P$2,$V$2,1)</f>
        <v>45474</v>
      </c>
      <c r="J21" s="408">
        <f>DATE($P$2,$V$2,2)</f>
        <v>45475</v>
      </c>
      <c r="K21" s="408">
        <f>DATE($P$2,$V$2,3)</f>
        <v>45476</v>
      </c>
      <c r="L21" s="408">
        <f>DATE($P$2,$V$2,4)</f>
        <v>45477</v>
      </c>
      <c r="M21" s="408">
        <f>DATE($P$2,$V$2,5)</f>
        <v>45478</v>
      </c>
      <c r="N21" s="408">
        <f>DATE($P$2,$V$2,6)</f>
        <v>45479</v>
      </c>
      <c r="O21" s="408">
        <f>DATE($P$2,$V$2,7)</f>
        <v>45480</v>
      </c>
      <c r="P21" s="408">
        <f>DATE($P$2,$V$2,8)</f>
        <v>45481</v>
      </c>
      <c r="Q21" s="408">
        <f>DATE($P$2,$V$2,9)</f>
        <v>45482</v>
      </c>
      <c r="R21" s="408">
        <f>DATE($P$2,$V$2,10)</f>
        <v>45483</v>
      </c>
      <c r="S21" s="408">
        <f>DATE($P$2,$V$2,11)</f>
        <v>45484</v>
      </c>
      <c r="T21" s="408">
        <f>DATE($P$2,$V$2,12)</f>
        <v>45485</v>
      </c>
      <c r="U21" s="408">
        <f>DATE($P$2,$V$2,13)</f>
        <v>45486</v>
      </c>
      <c r="V21" s="408">
        <f>DATE($P$2,$V$2,14)</f>
        <v>45487</v>
      </c>
      <c r="W21" s="408">
        <f>DATE($P$2,$V$2,15)</f>
        <v>45488</v>
      </c>
      <c r="X21" s="408">
        <f>DATE($P$2,$V$2,16)</f>
        <v>45489</v>
      </c>
      <c r="Y21" s="408">
        <f>DATE($P$2,$V$2,17)</f>
        <v>45490</v>
      </c>
      <c r="Z21" s="408">
        <f>DATE($P$2,$V$2,18)</f>
        <v>45491</v>
      </c>
      <c r="AA21" s="408">
        <f>DATE($P$2,$V$2,19)</f>
        <v>45492</v>
      </c>
      <c r="AB21" s="408">
        <f>DATE($P$2,$V$2,20)</f>
        <v>45493</v>
      </c>
      <c r="AC21" s="408">
        <f>DATE($P$2,$V$2,21)</f>
        <v>45494</v>
      </c>
      <c r="AD21" s="408">
        <f>DATE($P$2,$V$2,22)</f>
        <v>45495</v>
      </c>
      <c r="AE21" s="408">
        <f>DATE($P$2,$V$2,23)</f>
        <v>45496</v>
      </c>
      <c r="AF21" s="408">
        <f>DATE($P$2,$V$2,24)</f>
        <v>45497</v>
      </c>
      <c r="AG21" s="408">
        <f>DATE($P$2,$V$2,25)</f>
        <v>45498</v>
      </c>
      <c r="AH21" s="408">
        <f>DATE($P$2,$V$2,26)</f>
        <v>45499</v>
      </c>
      <c r="AI21" s="408">
        <f>DATE($P$2,$V$2,27)</f>
        <v>45500</v>
      </c>
      <c r="AJ21" s="408">
        <f>DATE($P$2,$V$2,28)</f>
        <v>45501</v>
      </c>
      <c r="AK21" s="408">
        <f>IF(AN3="暦月",IF(DAY(EOMONTH(I21,0))&lt;29,"",DATE($P$2,$V$2,29)),"")</f>
        <v>45502</v>
      </c>
      <c r="AL21" s="408">
        <f>IF(AN3="暦月",IF(DAY(EOMONTH(I21,0))&lt;30,"",DATE($P$2,$V$2,30)),"")</f>
        <v>45503</v>
      </c>
      <c r="AM21" s="408">
        <f>IF(AN3="暦月",IF(DAY(EOMONTH(I21,0))&lt;31,"",DATE($P$2,$V$2,31)),"")</f>
        <v>45504</v>
      </c>
      <c r="AN21" s="651"/>
      <c r="AO21" s="652"/>
      <c r="AP21" s="655"/>
      <c r="AQ21" s="656"/>
      <c r="AR21" s="652"/>
      <c r="AS21" s="652"/>
      <c r="AT21" s="394"/>
    </row>
    <row r="22" spans="1:51" s="393" customFormat="1" ht="15" customHeight="1">
      <c r="A22" s="660"/>
      <c r="B22" s="573"/>
      <c r="C22" s="601"/>
      <c r="D22" s="602"/>
      <c r="E22" s="573"/>
      <c r="F22" s="583"/>
      <c r="G22" s="607"/>
      <c r="H22" s="584"/>
      <c r="I22" s="409">
        <f>DATE($P$2,$V$2,1)</f>
        <v>45474</v>
      </c>
      <c r="J22" s="409">
        <f>DATE($P$2,$V$2,2)</f>
        <v>45475</v>
      </c>
      <c r="K22" s="409">
        <f>DATE($P$2,$V$2,3)</f>
        <v>45476</v>
      </c>
      <c r="L22" s="409">
        <f>DATE($P$2,$V$2,4)</f>
        <v>45477</v>
      </c>
      <c r="M22" s="409">
        <f>DATE($P$2,$V$2,5)</f>
        <v>45478</v>
      </c>
      <c r="N22" s="409">
        <f>DATE($P$2,$V$2,6)</f>
        <v>45479</v>
      </c>
      <c r="O22" s="409">
        <f>DATE($P$2,$V$2,7)</f>
        <v>45480</v>
      </c>
      <c r="P22" s="409">
        <f>DATE($P$2,$V$2,8)</f>
        <v>45481</v>
      </c>
      <c r="Q22" s="409">
        <f>DATE($P$2,$V$2,9)</f>
        <v>45482</v>
      </c>
      <c r="R22" s="409">
        <f>DATE($P$2,$V$2,10)</f>
        <v>45483</v>
      </c>
      <c r="S22" s="409">
        <f>DATE($P$2,$V$2,11)</f>
        <v>45484</v>
      </c>
      <c r="T22" s="409">
        <f>DATE($P$2,$V$2,12)</f>
        <v>45485</v>
      </c>
      <c r="U22" s="409">
        <f>DATE($P$2,$V$2,13)</f>
        <v>45486</v>
      </c>
      <c r="V22" s="409">
        <f>DATE($P$2,$V$2,14)</f>
        <v>45487</v>
      </c>
      <c r="W22" s="409">
        <f>DATE($P$2,$V$2,15)</f>
        <v>45488</v>
      </c>
      <c r="X22" s="409">
        <f>DATE($P$2,$V$2,16)</f>
        <v>45489</v>
      </c>
      <c r="Y22" s="409">
        <f>DATE($P$2,$V$2,17)</f>
        <v>45490</v>
      </c>
      <c r="Z22" s="409">
        <f>DATE($P$2,$V$2,18)</f>
        <v>45491</v>
      </c>
      <c r="AA22" s="409">
        <f>DATE($P$2,$V$2,19)</f>
        <v>45492</v>
      </c>
      <c r="AB22" s="409">
        <f>DATE($P$2,$V$2,20)</f>
        <v>45493</v>
      </c>
      <c r="AC22" s="409">
        <f>DATE($P$2,$V$2,21)</f>
        <v>45494</v>
      </c>
      <c r="AD22" s="409">
        <f>DATE($P$2,$V$2,22)</f>
        <v>45495</v>
      </c>
      <c r="AE22" s="409">
        <f>DATE($P$2,$V$2,23)</f>
        <v>45496</v>
      </c>
      <c r="AF22" s="409">
        <f>DATE($P$2,$V$2,24)</f>
        <v>45497</v>
      </c>
      <c r="AG22" s="409">
        <f>DATE($P$2,$V$2,25)</f>
        <v>45498</v>
      </c>
      <c r="AH22" s="409">
        <f>DATE($P$2,$V$2,26)</f>
        <v>45499</v>
      </c>
      <c r="AI22" s="409">
        <f>DATE($P$2,$V$2,27)</f>
        <v>45500</v>
      </c>
      <c r="AJ22" s="409">
        <f>DATE($P$2,$V$2,28)</f>
        <v>45501</v>
      </c>
      <c r="AK22" s="409">
        <f>IF(AN3="暦月",IF(DAY(EOMONTH(I22,0))&lt;29,"",DATE($P$2,$V$2,29)),"")</f>
        <v>45502</v>
      </c>
      <c r="AL22" s="409">
        <f>IF(AN3="暦月",IF(DAY(EOMONTH(I22,0))&lt;30,"",DATE($P$2,$V$2,30)),"")</f>
        <v>45503</v>
      </c>
      <c r="AM22" s="409">
        <f>IF(AN3="暦月",IF(DAY(EOMONTH(I22,0))&lt;31,"",DATE($P$2,$V$2,31)),"")</f>
        <v>45504</v>
      </c>
      <c r="AN22" s="651"/>
      <c r="AO22" s="652"/>
      <c r="AP22" s="657"/>
      <c r="AQ22" s="658"/>
      <c r="AR22" s="652"/>
      <c r="AS22" s="652"/>
      <c r="AT22" s="394"/>
      <c r="AU22" s="571" t="s">
        <v>445</v>
      </c>
      <c r="AV22" s="572"/>
      <c r="AX22" s="571" t="s">
        <v>462</v>
      </c>
      <c r="AY22" s="572"/>
    </row>
    <row r="23" spans="1:51" s="393" customFormat="1" ht="12" customHeight="1">
      <c r="A23" s="624">
        <v>1</v>
      </c>
      <c r="B23" s="627" t="s">
        <v>517</v>
      </c>
      <c r="C23" s="630"/>
      <c r="D23" s="633" t="s">
        <v>463</v>
      </c>
      <c r="E23" s="410"/>
      <c r="F23" s="636"/>
      <c r="G23" s="637"/>
      <c r="H23" s="411" t="s">
        <v>464</v>
      </c>
      <c r="I23" s="412"/>
      <c r="J23" s="412"/>
      <c r="K23" s="412"/>
      <c r="L23" s="412"/>
      <c r="M23" s="412"/>
      <c r="N23" s="412"/>
      <c r="O23" s="412"/>
      <c r="P23" s="412"/>
      <c r="Q23" s="412"/>
      <c r="R23" s="412"/>
      <c r="S23" s="412"/>
      <c r="T23" s="412"/>
      <c r="U23" s="412"/>
      <c r="V23" s="412"/>
      <c r="W23" s="412"/>
      <c r="X23" s="412"/>
      <c r="Y23" s="412"/>
      <c r="Z23" s="412"/>
      <c r="AA23" s="412"/>
      <c r="AB23" s="412"/>
      <c r="AC23" s="412"/>
      <c r="AD23" s="412"/>
      <c r="AE23" s="412"/>
      <c r="AF23" s="412"/>
      <c r="AG23" s="412"/>
      <c r="AH23" s="412"/>
      <c r="AI23" s="412"/>
      <c r="AJ23" s="412"/>
      <c r="AK23" s="412"/>
      <c r="AL23" s="412"/>
      <c r="AM23" s="412"/>
      <c r="AN23" s="642">
        <f>IF(LEFT($AN$1,6)="共同生活援助",SUM(I24:AM24),SUM(I24:AM25))</f>
        <v>0</v>
      </c>
      <c r="AO23" s="620">
        <f>IF($AN$3="４週",AN23/4,AN23/(DAY(EOMONTH($I$21,0))/7))</f>
        <v>0</v>
      </c>
      <c r="AP23" s="645"/>
      <c r="AQ23" s="646"/>
      <c r="AR23" s="620" t="str">
        <f>IF($AN$3="４週",AU24,AV24)</f>
        <v/>
      </c>
      <c r="AS23" s="620"/>
      <c r="AT23" s="623"/>
      <c r="AU23" s="413" t="s">
        <v>465</v>
      </c>
      <c r="AV23" s="413" t="s">
        <v>466</v>
      </c>
      <c r="AX23" s="413" t="s">
        <v>467</v>
      </c>
      <c r="AY23" s="413" t="s">
        <v>468</v>
      </c>
    </row>
    <row r="24" spans="1:51" s="393" customFormat="1" ht="12" customHeight="1">
      <c r="A24" s="625"/>
      <c r="B24" s="628"/>
      <c r="C24" s="631"/>
      <c r="D24" s="634"/>
      <c r="E24" s="414"/>
      <c r="F24" s="638"/>
      <c r="G24" s="639"/>
      <c r="H24" s="415" t="s">
        <v>469</v>
      </c>
      <c r="I24" s="416" t="str">
        <f>IFERROR(VLOOKUP(I23,'P1'!$B:$AP,41,FALSE),"")</f>
        <v/>
      </c>
      <c r="J24" s="416" t="str">
        <f>IFERROR(VLOOKUP(J23,'P1'!$B:$AP,41,FALSE),"")</f>
        <v/>
      </c>
      <c r="K24" s="416" t="str">
        <f>IFERROR(VLOOKUP(K23,'P1'!$B:$AP,41,FALSE),"")</f>
        <v/>
      </c>
      <c r="L24" s="416" t="str">
        <f>IFERROR(VLOOKUP(L23,'P1'!$B:$AP,41,FALSE),"")</f>
        <v/>
      </c>
      <c r="M24" s="416" t="str">
        <f>IFERROR(VLOOKUP(M23,'P1'!$B:$AP,41,FALSE),"")</f>
        <v/>
      </c>
      <c r="N24" s="416" t="str">
        <f>IFERROR(VLOOKUP(N23,'P1'!$B:$AP,41,FALSE),"")</f>
        <v/>
      </c>
      <c r="O24" s="416" t="str">
        <f>IFERROR(VLOOKUP(O23,'P1'!$B:$AP,41,FALSE),"")</f>
        <v/>
      </c>
      <c r="P24" s="416" t="str">
        <f>IFERROR(VLOOKUP(P23,'P1'!$B:$AP,41,FALSE),"")</f>
        <v/>
      </c>
      <c r="Q24" s="416" t="str">
        <f>IFERROR(VLOOKUP(Q23,'P1'!$B:$AP,41,FALSE),"")</f>
        <v/>
      </c>
      <c r="R24" s="416" t="str">
        <f>IFERROR(VLOOKUP(R23,'P1'!$B:$AP,41,FALSE),"")</f>
        <v/>
      </c>
      <c r="S24" s="416" t="str">
        <f>IFERROR(VLOOKUP(S23,'P1'!$B:$AP,41,FALSE),"")</f>
        <v/>
      </c>
      <c r="T24" s="416" t="str">
        <f>IFERROR(VLOOKUP(T23,'P1'!$B:$AP,41,FALSE),"")</f>
        <v/>
      </c>
      <c r="U24" s="416" t="str">
        <f>IFERROR(VLOOKUP(U23,'P1'!$B:$AP,41,FALSE),"")</f>
        <v/>
      </c>
      <c r="V24" s="416" t="str">
        <f>IFERROR(VLOOKUP(V23,'P1'!$B:$AP,41,FALSE),"")</f>
        <v/>
      </c>
      <c r="W24" s="416" t="str">
        <f>IFERROR(VLOOKUP(W23,'P1'!$B:$AP,41,FALSE),"")</f>
        <v/>
      </c>
      <c r="X24" s="416" t="str">
        <f>IFERROR(VLOOKUP(X23,'P1'!$B:$AP,41,FALSE),"")</f>
        <v/>
      </c>
      <c r="Y24" s="416" t="str">
        <f>IFERROR(VLOOKUP(Y23,'P1'!$B:$AP,41,FALSE),"")</f>
        <v/>
      </c>
      <c r="Z24" s="416" t="str">
        <f>IFERROR(VLOOKUP(Z23,'P1'!$B:$AP,41,FALSE),"")</f>
        <v/>
      </c>
      <c r="AA24" s="416" t="str">
        <f>IFERROR(VLOOKUP(AA23,'P1'!$B:$AP,41,FALSE),"")</f>
        <v/>
      </c>
      <c r="AB24" s="416" t="str">
        <f>IFERROR(VLOOKUP(AB23,'P1'!$B:$AP,41,FALSE),"")</f>
        <v/>
      </c>
      <c r="AC24" s="416" t="str">
        <f>IFERROR(VLOOKUP(AC23,'P1'!$B:$AP,41,FALSE),"")</f>
        <v/>
      </c>
      <c r="AD24" s="416" t="str">
        <f>IFERROR(VLOOKUP(AD23,'P1'!$B:$AP,41,FALSE),"")</f>
        <v/>
      </c>
      <c r="AE24" s="416" t="str">
        <f>IFERROR(VLOOKUP(AE23,'P1'!$B:$AP,41,FALSE),"")</f>
        <v/>
      </c>
      <c r="AF24" s="416" t="str">
        <f>IFERROR(VLOOKUP(AF23,'P1'!$B:$AP,41,FALSE),"")</f>
        <v/>
      </c>
      <c r="AG24" s="416" t="str">
        <f>IFERROR(VLOOKUP(AG23,'P1'!$B:$AP,41,FALSE),"")</f>
        <v/>
      </c>
      <c r="AH24" s="416" t="str">
        <f>IFERROR(VLOOKUP(AH23,'P1'!$B:$AP,41,FALSE),"")</f>
        <v/>
      </c>
      <c r="AI24" s="416" t="str">
        <f>IFERROR(VLOOKUP(AI23,'P1'!$B:$AP,41,FALSE),"")</f>
        <v/>
      </c>
      <c r="AJ24" s="416" t="str">
        <f>IFERROR(VLOOKUP(AJ23,'P1'!$B:$AP,41,FALSE),"")</f>
        <v/>
      </c>
      <c r="AK24" s="416" t="str">
        <f>IFERROR(VLOOKUP(AK23,'P1'!$B:$AP,41,FALSE),"")</f>
        <v/>
      </c>
      <c r="AL24" s="416" t="str">
        <f>IFERROR(VLOOKUP(AL23,'P1'!$B:$AP,41,FALSE),"")</f>
        <v/>
      </c>
      <c r="AM24" s="416" t="str">
        <f>IFERROR(VLOOKUP(AM23,'P1'!$B:$AP,41,FALSE),"")</f>
        <v/>
      </c>
      <c r="AN24" s="643"/>
      <c r="AO24" s="621"/>
      <c r="AP24" s="647"/>
      <c r="AQ24" s="648"/>
      <c r="AR24" s="621"/>
      <c r="AS24" s="621"/>
      <c r="AT24" s="623"/>
      <c r="AU24" s="417" t="str">
        <f>IFERROR(IF($D23="□",($AO23/$AK$6),($AO23/$AK$8)),"")</f>
        <v/>
      </c>
      <c r="AV24" s="417" t="str">
        <f>IFERROR(IF($D23="□",($AN23/$AO$6),($AN23/$AO$8)),"")</f>
        <v/>
      </c>
      <c r="AX24" s="417" t="s">
        <v>623</v>
      </c>
      <c r="AY24" s="417" t="s">
        <v>623</v>
      </c>
    </row>
    <row r="25" spans="1:51" s="393" customFormat="1" ht="12" customHeight="1">
      <c r="A25" s="626"/>
      <c r="B25" s="629"/>
      <c r="C25" s="632"/>
      <c r="D25" s="635"/>
      <c r="E25" s="414"/>
      <c r="F25" s="640"/>
      <c r="G25" s="641"/>
      <c r="H25" s="418" t="s">
        <v>470</v>
      </c>
      <c r="I25" s="419" t="str">
        <f>IFERROR(VLOOKUP(I23,'P1'!$B:$AP,31,FALSE),"")</f>
        <v/>
      </c>
      <c r="J25" s="419" t="str">
        <f>IFERROR(VLOOKUP(J23,'P1'!$B:$AP,31,FALSE),"")</f>
        <v/>
      </c>
      <c r="K25" s="419" t="str">
        <f>IFERROR(VLOOKUP(K23,'P1'!$B:$AP,31,FALSE),"")</f>
        <v/>
      </c>
      <c r="L25" s="419" t="str">
        <f>IFERROR(VLOOKUP(L23,'P1'!$B:$AP,31,FALSE),"")</f>
        <v/>
      </c>
      <c r="M25" s="419" t="str">
        <f>IFERROR(VLOOKUP(M23,'P1'!$B:$AP,31,FALSE),"")</f>
        <v/>
      </c>
      <c r="N25" s="419" t="str">
        <f>IFERROR(VLOOKUP(N23,'P1'!$B:$AP,31,FALSE),"")</f>
        <v/>
      </c>
      <c r="O25" s="419" t="str">
        <f>IFERROR(VLOOKUP(O23,'P1'!$B:$AP,31,FALSE),"")</f>
        <v/>
      </c>
      <c r="P25" s="419" t="str">
        <f>IFERROR(VLOOKUP(P23,'P1'!$B:$AP,31,FALSE),"")</f>
        <v/>
      </c>
      <c r="Q25" s="419" t="str">
        <f>IFERROR(VLOOKUP(Q23,'P1'!$B:$AP,31,FALSE),"")</f>
        <v/>
      </c>
      <c r="R25" s="419" t="str">
        <f>IFERROR(VLOOKUP(R23,'P1'!$B:$AP,31,FALSE),"")</f>
        <v/>
      </c>
      <c r="S25" s="419" t="str">
        <f>IFERROR(VLOOKUP(S23,'P1'!$B:$AP,31,FALSE),"")</f>
        <v/>
      </c>
      <c r="T25" s="419" t="str">
        <f>IFERROR(VLOOKUP(T23,'P1'!$B:$AP,31,FALSE),"")</f>
        <v/>
      </c>
      <c r="U25" s="419" t="str">
        <f>IFERROR(VLOOKUP(U23,'P1'!$B:$AP,31,FALSE),"")</f>
        <v/>
      </c>
      <c r="V25" s="419" t="str">
        <f>IFERROR(VLOOKUP(V23,'P1'!$B:$AP,31,FALSE),"")</f>
        <v/>
      </c>
      <c r="W25" s="419" t="str">
        <f>IFERROR(VLOOKUP(W23,'P1'!$B:$AP,31,FALSE),"")</f>
        <v/>
      </c>
      <c r="X25" s="419" t="str">
        <f>IFERROR(VLOOKUP(X23,'P1'!$B:$AP,31,FALSE),"")</f>
        <v/>
      </c>
      <c r="Y25" s="419" t="str">
        <f>IFERROR(VLOOKUP(Y23,'P1'!$B:$AP,31,FALSE),"")</f>
        <v/>
      </c>
      <c r="Z25" s="419" t="str">
        <f>IFERROR(VLOOKUP(Z23,'P1'!$B:$AP,31,FALSE),"")</f>
        <v/>
      </c>
      <c r="AA25" s="419" t="str">
        <f>IFERROR(VLOOKUP(AA23,'P1'!$B:$AP,31,FALSE),"")</f>
        <v/>
      </c>
      <c r="AB25" s="419" t="str">
        <f>IFERROR(VLOOKUP(AB23,'P1'!$B:$AP,31,FALSE),"")</f>
        <v/>
      </c>
      <c r="AC25" s="419" t="str">
        <f>IFERROR(VLOOKUP(AC23,'P1'!$B:$AP,31,FALSE),"")</f>
        <v/>
      </c>
      <c r="AD25" s="419" t="str">
        <f>IFERROR(VLOOKUP(AD23,'P1'!$B:$AP,31,FALSE),"")</f>
        <v/>
      </c>
      <c r="AE25" s="419" t="str">
        <f>IFERROR(VLOOKUP(AE23,'P1'!$B:$AP,31,FALSE),"")</f>
        <v/>
      </c>
      <c r="AF25" s="419" t="str">
        <f>IFERROR(VLOOKUP(AF23,'P1'!$B:$AP,31,FALSE),"")</f>
        <v/>
      </c>
      <c r="AG25" s="419" t="str">
        <f>IFERROR(VLOOKUP(AG23,'P1'!$B:$AP,31,FALSE),"")</f>
        <v/>
      </c>
      <c r="AH25" s="419" t="str">
        <f>IFERROR(VLOOKUP(AH23,'P1'!$B:$AP,31,FALSE),"")</f>
        <v/>
      </c>
      <c r="AI25" s="419" t="str">
        <f>IFERROR(VLOOKUP(AI23,'P1'!$B:$AP,31,FALSE),"")</f>
        <v/>
      </c>
      <c r="AJ25" s="419" t="str">
        <f>IFERROR(VLOOKUP(AJ23,'P1'!$B:$AP,31,FALSE),"")</f>
        <v/>
      </c>
      <c r="AK25" s="419" t="str">
        <f>IFERROR(VLOOKUP(AK23,'P1'!$B:$AP,31,FALSE),"")</f>
        <v/>
      </c>
      <c r="AL25" s="419" t="str">
        <f>IFERROR(VLOOKUP(AL23,'P1'!$B:$AP,31,FALSE),"")</f>
        <v/>
      </c>
      <c r="AM25" s="419" t="str">
        <f>IFERROR(VLOOKUP(AM23,'P1'!$B:$AP,31,FALSE),"")</f>
        <v/>
      </c>
      <c r="AN25" s="644"/>
      <c r="AO25" s="622"/>
      <c r="AP25" s="649"/>
      <c r="AQ25" s="650"/>
      <c r="AR25" s="622"/>
      <c r="AS25" s="622"/>
      <c r="AT25" s="623"/>
      <c r="AU25" s="420"/>
      <c r="AV25" s="420"/>
      <c r="AX25" s="420"/>
      <c r="AY25" s="420"/>
    </row>
    <row r="26" spans="1:51" s="393" customFormat="1" ht="12" customHeight="1">
      <c r="A26" s="624">
        <v>2</v>
      </c>
      <c r="B26" s="627" t="s">
        <v>523</v>
      </c>
      <c r="C26" s="630"/>
      <c r="D26" s="633" t="s">
        <v>463</v>
      </c>
      <c r="E26" s="410"/>
      <c r="F26" s="636"/>
      <c r="G26" s="637"/>
      <c r="H26" s="411" t="s">
        <v>464</v>
      </c>
      <c r="I26" s="412"/>
      <c r="J26" s="412"/>
      <c r="K26" s="412"/>
      <c r="L26" s="412"/>
      <c r="M26" s="412"/>
      <c r="N26" s="412"/>
      <c r="O26" s="412"/>
      <c r="P26" s="412"/>
      <c r="Q26" s="412"/>
      <c r="R26" s="412"/>
      <c r="S26" s="412"/>
      <c r="T26" s="412"/>
      <c r="U26" s="412"/>
      <c r="V26" s="412"/>
      <c r="W26" s="412"/>
      <c r="X26" s="412"/>
      <c r="Y26" s="412"/>
      <c r="Z26" s="412"/>
      <c r="AA26" s="412"/>
      <c r="AB26" s="412"/>
      <c r="AC26" s="412"/>
      <c r="AD26" s="412"/>
      <c r="AE26" s="412"/>
      <c r="AF26" s="412"/>
      <c r="AG26" s="412"/>
      <c r="AH26" s="412"/>
      <c r="AI26" s="412"/>
      <c r="AJ26" s="412"/>
      <c r="AK26" s="412"/>
      <c r="AL26" s="412"/>
      <c r="AM26" s="412"/>
      <c r="AN26" s="642">
        <f t="shared" ref="AN26" si="2">IF(LEFT($AN$1,6)="共同生活援助",SUM(I27:AM27),SUM(I27:AM28))</f>
        <v>0</v>
      </c>
      <c r="AO26" s="620">
        <f>IF($AN$3="４週",AN26/4,AN26/(DAY(EOMONTH($I$21,0))/7))</f>
        <v>0</v>
      </c>
      <c r="AP26" s="645"/>
      <c r="AQ26" s="646"/>
      <c r="AR26" s="620" t="str">
        <f>IF($AN$3="４週",AU27,AV27)</f>
        <v/>
      </c>
      <c r="AS26" s="620"/>
      <c r="AT26" s="623"/>
      <c r="AU26" s="413" t="s">
        <v>465</v>
      </c>
      <c r="AV26" s="413" t="s">
        <v>466</v>
      </c>
      <c r="AX26" s="413" t="s">
        <v>467</v>
      </c>
      <c r="AY26" s="413" t="s">
        <v>468</v>
      </c>
    </row>
    <row r="27" spans="1:51" s="393" customFormat="1" ht="12" customHeight="1">
      <c r="A27" s="625"/>
      <c r="B27" s="628"/>
      <c r="C27" s="631"/>
      <c r="D27" s="634"/>
      <c r="E27" s="414"/>
      <c r="F27" s="638"/>
      <c r="G27" s="639"/>
      <c r="H27" s="415" t="s">
        <v>469</v>
      </c>
      <c r="I27" s="419" t="str">
        <f>IFERROR(VLOOKUP(I26,'P1'!$B:$AP,41,FALSE),"")</f>
        <v/>
      </c>
      <c r="J27" s="419" t="str">
        <f>IFERROR(VLOOKUP(J26,'P1'!$B:$AP,41,FALSE),"")</f>
        <v/>
      </c>
      <c r="K27" s="419" t="str">
        <f>IFERROR(VLOOKUP(K26,'P1'!$B:$AP,41,FALSE),"")</f>
        <v/>
      </c>
      <c r="L27" s="419" t="str">
        <f>IFERROR(VLOOKUP(L26,'P1'!$B:$AP,41,FALSE),"")</f>
        <v/>
      </c>
      <c r="M27" s="419" t="str">
        <f>IFERROR(VLOOKUP(M26,'P1'!$B:$AP,41,FALSE),"")</f>
        <v/>
      </c>
      <c r="N27" s="419" t="str">
        <f>IFERROR(VLOOKUP(N26,'P1'!$B:$AP,41,FALSE),"")</f>
        <v/>
      </c>
      <c r="O27" s="419" t="str">
        <f>IFERROR(VLOOKUP(O26,'P1'!$B:$AP,41,FALSE),"")</f>
        <v/>
      </c>
      <c r="P27" s="419" t="str">
        <f>IFERROR(VLOOKUP(P26,'P1'!$B:$AP,41,FALSE),"")</f>
        <v/>
      </c>
      <c r="Q27" s="419" t="str">
        <f>IFERROR(VLOOKUP(Q26,'P1'!$B:$AP,41,FALSE),"")</f>
        <v/>
      </c>
      <c r="R27" s="419" t="str">
        <f>IFERROR(VLOOKUP(R26,'P1'!$B:$AP,41,FALSE),"")</f>
        <v/>
      </c>
      <c r="S27" s="419" t="str">
        <f>IFERROR(VLOOKUP(S26,'P1'!$B:$AP,41,FALSE),"")</f>
        <v/>
      </c>
      <c r="T27" s="419" t="str">
        <f>IFERROR(VLOOKUP(T26,'P1'!$B:$AP,41,FALSE),"")</f>
        <v/>
      </c>
      <c r="U27" s="419" t="str">
        <f>IFERROR(VLOOKUP(U26,'P1'!$B:$AP,41,FALSE),"")</f>
        <v/>
      </c>
      <c r="V27" s="419" t="str">
        <f>IFERROR(VLOOKUP(V26,'P1'!$B:$AP,41,FALSE),"")</f>
        <v/>
      </c>
      <c r="W27" s="419" t="str">
        <f>IFERROR(VLOOKUP(W26,'P1'!$B:$AP,41,FALSE),"")</f>
        <v/>
      </c>
      <c r="X27" s="419" t="str">
        <f>IFERROR(VLOOKUP(X26,'P1'!$B:$AP,41,FALSE),"")</f>
        <v/>
      </c>
      <c r="Y27" s="419" t="str">
        <f>IFERROR(VLOOKUP(Y26,'P1'!$B:$AP,41,FALSE),"")</f>
        <v/>
      </c>
      <c r="Z27" s="419" t="str">
        <f>IFERROR(VLOOKUP(Z26,'P1'!$B:$AP,41,FALSE),"")</f>
        <v/>
      </c>
      <c r="AA27" s="419" t="str">
        <f>IFERROR(VLOOKUP(AA26,'P1'!$B:$AP,41,FALSE),"")</f>
        <v/>
      </c>
      <c r="AB27" s="419" t="str">
        <f>IFERROR(VLOOKUP(AB26,'P1'!$B:$AP,41,FALSE),"")</f>
        <v/>
      </c>
      <c r="AC27" s="419" t="str">
        <f>IFERROR(VLOOKUP(AC26,'P1'!$B:$AP,41,FALSE),"")</f>
        <v/>
      </c>
      <c r="AD27" s="419" t="str">
        <f>IFERROR(VLOOKUP(AD26,'P1'!$B:$AP,41,FALSE),"")</f>
        <v/>
      </c>
      <c r="AE27" s="419" t="str">
        <f>IFERROR(VLOOKUP(AE26,'P1'!$B:$AP,41,FALSE),"")</f>
        <v/>
      </c>
      <c r="AF27" s="419" t="str">
        <f>IFERROR(VLOOKUP(AF26,'P1'!$B:$AP,41,FALSE),"")</f>
        <v/>
      </c>
      <c r="AG27" s="419" t="str">
        <f>IFERROR(VLOOKUP(AG26,'P1'!$B:$AP,41,FALSE),"")</f>
        <v/>
      </c>
      <c r="AH27" s="419" t="str">
        <f>IFERROR(VLOOKUP(AH26,'P1'!$B:$AP,41,FALSE),"")</f>
        <v/>
      </c>
      <c r="AI27" s="419" t="str">
        <f>IFERROR(VLOOKUP(AI26,'P1'!$B:$AP,41,FALSE),"")</f>
        <v/>
      </c>
      <c r="AJ27" s="419" t="str">
        <f>IFERROR(VLOOKUP(AJ26,'P1'!$B:$AP,41,FALSE),"")</f>
        <v/>
      </c>
      <c r="AK27" s="419" t="str">
        <f>IFERROR(VLOOKUP(AK26,'P1'!$B:$AP,41,FALSE),"")</f>
        <v/>
      </c>
      <c r="AL27" s="419" t="str">
        <f>IFERROR(VLOOKUP(AL26,'P1'!$B:$AP,41,FALSE),"")</f>
        <v/>
      </c>
      <c r="AM27" s="419" t="str">
        <f>IFERROR(VLOOKUP(AM26,'P1'!$B:$AP,41,FALSE),"")</f>
        <v/>
      </c>
      <c r="AN27" s="643"/>
      <c r="AO27" s="621"/>
      <c r="AP27" s="647"/>
      <c r="AQ27" s="648"/>
      <c r="AR27" s="621"/>
      <c r="AS27" s="621"/>
      <c r="AT27" s="623"/>
      <c r="AU27" s="417" t="str">
        <f t="shared" ref="AU27" si="3">IFERROR(IF($D26="□",($AO26/$AK$6),($AO26/$AK$8)),"")</f>
        <v/>
      </c>
      <c r="AV27" s="417" t="str">
        <f t="shared" ref="AV27" si="4">IFERROR(IF($D26="□",($AN26/$AO$6),($AN26/$AO$8)),"")</f>
        <v/>
      </c>
      <c r="AX27" s="417" t="s">
        <v>623</v>
      </c>
      <c r="AY27" s="417" t="s">
        <v>623</v>
      </c>
    </row>
    <row r="28" spans="1:51" s="393" customFormat="1" ht="12" customHeight="1">
      <c r="A28" s="626"/>
      <c r="B28" s="629"/>
      <c r="C28" s="632"/>
      <c r="D28" s="635"/>
      <c r="E28" s="414"/>
      <c r="F28" s="640"/>
      <c r="G28" s="641"/>
      <c r="H28" s="418" t="s">
        <v>470</v>
      </c>
      <c r="I28" s="419" t="str">
        <f>IFERROR(VLOOKUP(I26,'P1'!$B:$AP,31,FALSE),"")</f>
        <v/>
      </c>
      <c r="J28" s="419" t="str">
        <f>IFERROR(VLOOKUP(J26,'P1'!$B:$AP,31,FALSE),"")</f>
        <v/>
      </c>
      <c r="K28" s="419" t="str">
        <f>IFERROR(VLOOKUP(K26,'P1'!$B:$AP,31,FALSE),"")</f>
        <v/>
      </c>
      <c r="L28" s="419" t="str">
        <f>IFERROR(VLOOKUP(L26,'P1'!$B:$AP,31,FALSE),"")</f>
        <v/>
      </c>
      <c r="M28" s="419" t="str">
        <f>IFERROR(VLOOKUP(M26,'P1'!$B:$AP,31,FALSE),"")</f>
        <v/>
      </c>
      <c r="N28" s="419" t="str">
        <f>IFERROR(VLOOKUP(N26,'P1'!$B:$AP,31,FALSE),"")</f>
        <v/>
      </c>
      <c r="O28" s="419" t="str">
        <f>IFERROR(VLOOKUP(O26,'P1'!$B:$AP,31,FALSE),"")</f>
        <v/>
      </c>
      <c r="P28" s="419" t="str">
        <f>IFERROR(VLOOKUP(P26,'P1'!$B:$AP,31,FALSE),"")</f>
        <v/>
      </c>
      <c r="Q28" s="419" t="str">
        <f>IFERROR(VLOOKUP(Q26,'P1'!$B:$AP,31,FALSE),"")</f>
        <v/>
      </c>
      <c r="R28" s="419" t="str">
        <f>IFERROR(VLOOKUP(R26,'P1'!$B:$AP,31,FALSE),"")</f>
        <v/>
      </c>
      <c r="S28" s="419" t="str">
        <f>IFERROR(VLOOKUP(S26,'P1'!$B:$AP,31,FALSE),"")</f>
        <v/>
      </c>
      <c r="T28" s="419" t="str">
        <f>IFERROR(VLOOKUP(T26,'P1'!$B:$AP,31,FALSE),"")</f>
        <v/>
      </c>
      <c r="U28" s="419" t="str">
        <f>IFERROR(VLOOKUP(U26,'P1'!$B:$AP,31,FALSE),"")</f>
        <v/>
      </c>
      <c r="V28" s="419" t="str">
        <f>IFERROR(VLOOKUP(V26,'P1'!$B:$AP,31,FALSE),"")</f>
        <v/>
      </c>
      <c r="W28" s="419" t="str">
        <f>IFERROR(VLOOKUP(W26,'P1'!$B:$AP,31,FALSE),"")</f>
        <v/>
      </c>
      <c r="X28" s="419" t="str">
        <f>IFERROR(VLOOKUP(X26,'P1'!$B:$AP,31,FALSE),"")</f>
        <v/>
      </c>
      <c r="Y28" s="419" t="str">
        <f>IFERROR(VLOOKUP(Y26,'P1'!$B:$AP,31,FALSE),"")</f>
        <v/>
      </c>
      <c r="Z28" s="419" t="str">
        <f>IFERROR(VLOOKUP(Z26,'P1'!$B:$AP,31,FALSE),"")</f>
        <v/>
      </c>
      <c r="AA28" s="419" t="str">
        <f>IFERROR(VLOOKUP(AA26,'P1'!$B:$AP,31,FALSE),"")</f>
        <v/>
      </c>
      <c r="AB28" s="419" t="str">
        <f>IFERROR(VLOOKUP(AB26,'P1'!$B:$AP,31,FALSE),"")</f>
        <v/>
      </c>
      <c r="AC28" s="419" t="str">
        <f>IFERROR(VLOOKUP(AC26,'P1'!$B:$AP,31,FALSE),"")</f>
        <v/>
      </c>
      <c r="AD28" s="419" t="str">
        <f>IFERROR(VLOOKUP(AD26,'P1'!$B:$AP,31,FALSE),"")</f>
        <v/>
      </c>
      <c r="AE28" s="419" t="str">
        <f>IFERROR(VLOOKUP(AE26,'P1'!$B:$AP,31,FALSE),"")</f>
        <v/>
      </c>
      <c r="AF28" s="419" t="str">
        <f>IFERROR(VLOOKUP(AF26,'P1'!$B:$AP,31,FALSE),"")</f>
        <v/>
      </c>
      <c r="AG28" s="419" t="str">
        <f>IFERROR(VLOOKUP(AG26,'P1'!$B:$AP,31,FALSE),"")</f>
        <v/>
      </c>
      <c r="AH28" s="419" t="str">
        <f>IFERROR(VLOOKUP(AH26,'P1'!$B:$AP,31,FALSE),"")</f>
        <v/>
      </c>
      <c r="AI28" s="419" t="str">
        <f>IFERROR(VLOOKUP(AI26,'P1'!$B:$AP,31,FALSE),"")</f>
        <v/>
      </c>
      <c r="AJ28" s="419" t="str">
        <f>IFERROR(VLOOKUP(AJ26,'P1'!$B:$AP,31,FALSE),"")</f>
        <v/>
      </c>
      <c r="AK28" s="419" t="str">
        <f>IFERROR(VLOOKUP(AK26,'P1'!$B:$AP,31,FALSE),"")</f>
        <v/>
      </c>
      <c r="AL28" s="419" t="str">
        <f>IFERROR(VLOOKUP(AL26,'P1'!$B:$AP,31,FALSE),"")</f>
        <v/>
      </c>
      <c r="AM28" s="419" t="str">
        <f>IFERROR(VLOOKUP(AM26,'P1'!$B:$AP,31,FALSE),"")</f>
        <v/>
      </c>
      <c r="AN28" s="644"/>
      <c r="AO28" s="622"/>
      <c r="AP28" s="649"/>
      <c r="AQ28" s="650"/>
      <c r="AR28" s="622"/>
      <c r="AS28" s="622"/>
      <c r="AT28" s="623"/>
      <c r="AU28" s="420"/>
      <c r="AV28" s="420"/>
      <c r="AX28" s="420"/>
      <c r="AY28" s="420"/>
    </row>
    <row r="29" spans="1:51" s="393" customFormat="1" ht="12" customHeight="1">
      <c r="A29" s="624">
        <v>3</v>
      </c>
      <c r="B29" s="627"/>
      <c r="C29" s="630"/>
      <c r="D29" s="633" t="s">
        <v>463</v>
      </c>
      <c r="E29" s="410"/>
      <c r="F29" s="636"/>
      <c r="G29" s="637"/>
      <c r="H29" s="411" t="s">
        <v>464</v>
      </c>
      <c r="I29" s="412"/>
      <c r="J29" s="412"/>
      <c r="K29" s="412"/>
      <c r="L29" s="412"/>
      <c r="M29" s="412"/>
      <c r="N29" s="412"/>
      <c r="O29" s="412"/>
      <c r="P29" s="412"/>
      <c r="Q29" s="412"/>
      <c r="R29" s="412"/>
      <c r="S29" s="412"/>
      <c r="T29" s="412"/>
      <c r="U29" s="412"/>
      <c r="V29" s="412"/>
      <c r="W29" s="412"/>
      <c r="X29" s="412"/>
      <c r="Y29" s="412"/>
      <c r="Z29" s="412"/>
      <c r="AA29" s="412"/>
      <c r="AB29" s="412"/>
      <c r="AC29" s="412"/>
      <c r="AD29" s="412"/>
      <c r="AE29" s="412"/>
      <c r="AF29" s="412"/>
      <c r="AG29" s="412"/>
      <c r="AH29" s="412"/>
      <c r="AI29" s="412"/>
      <c r="AJ29" s="412"/>
      <c r="AK29" s="412"/>
      <c r="AL29" s="412"/>
      <c r="AM29" s="412"/>
      <c r="AN29" s="642">
        <f t="shared" ref="AN29" si="5">IF(LEFT($AN$1,6)="共同生活援助",SUM(I30:AM30),SUM(I30:AM31))</f>
        <v>0</v>
      </c>
      <c r="AO29" s="620">
        <f>IF($AN$3="４週",AN29/4,AN29/(DAY(EOMONTH($I$21,0))/7))</f>
        <v>0</v>
      </c>
      <c r="AP29" s="645"/>
      <c r="AQ29" s="646"/>
      <c r="AR29" s="620" t="str">
        <f>IF($AN$3="４週",AU30,AV30)</f>
        <v/>
      </c>
      <c r="AS29" s="620"/>
      <c r="AT29" s="623"/>
      <c r="AU29" s="413" t="s">
        <v>465</v>
      </c>
      <c r="AV29" s="413" t="s">
        <v>466</v>
      </c>
      <c r="AX29" s="413" t="s">
        <v>467</v>
      </c>
      <c r="AY29" s="413" t="s">
        <v>468</v>
      </c>
    </row>
    <row r="30" spans="1:51" s="393" customFormat="1" ht="12" customHeight="1">
      <c r="A30" s="625"/>
      <c r="B30" s="628"/>
      <c r="C30" s="631"/>
      <c r="D30" s="634"/>
      <c r="E30" s="414"/>
      <c r="F30" s="638"/>
      <c r="G30" s="639"/>
      <c r="H30" s="415" t="s">
        <v>469</v>
      </c>
      <c r="I30" s="419" t="str">
        <f>IFERROR(VLOOKUP(I29,'P1'!$B:$AP,41,FALSE),"")</f>
        <v/>
      </c>
      <c r="J30" s="419" t="str">
        <f>IFERROR(VLOOKUP(J29,'P1'!$B:$AP,41,FALSE),"")</f>
        <v/>
      </c>
      <c r="K30" s="419" t="str">
        <f>IFERROR(VLOOKUP(K29,'P1'!$B:$AP,41,FALSE),"")</f>
        <v/>
      </c>
      <c r="L30" s="419" t="str">
        <f>IFERROR(VLOOKUP(L29,'P1'!$B:$AP,41,FALSE),"")</f>
        <v/>
      </c>
      <c r="M30" s="419" t="str">
        <f>IFERROR(VLOOKUP(M29,'P1'!$B:$AP,41,FALSE),"")</f>
        <v/>
      </c>
      <c r="N30" s="419" t="str">
        <f>IFERROR(VLOOKUP(N29,'P1'!$B:$AP,41,FALSE),"")</f>
        <v/>
      </c>
      <c r="O30" s="419" t="str">
        <f>IFERROR(VLOOKUP(O29,'P1'!$B:$AP,41,FALSE),"")</f>
        <v/>
      </c>
      <c r="P30" s="419" t="str">
        <f>IFERROR(VLOOKUP(P29,'P1'!$B:$AP,41,FALSE),"")</f>
        <v/>
      </c>
      <c r="Q30" s="419" t="str">
        <f>IFERROR(VLOOKUP(Q29,'P1'!$B:$AP,41,FALSE),"")</f>
        <v/>
      </c>
      <c r="R30" s="419" t="str">
        <f>IFERROR(VLOOKUP(R29,'P1'!$B:$AP,41,FALSE),"")</f>
        <v/>
      </c>
      <c r="S30" s="419" t="str">
        <f>IFERROR(VLOOKUP(S29,'P1'!$B:$AP,41,FALSE),"")</f>
        <v/>
      </c>
      <c r="T30" s="419" t="str">
        <f>IFERROR(VLOOKUP(T29,'P1'!$B:$AP,41,FALSE),"")</f>
        <v/>
      </c>
      <c r="U30" s="419" t="str">
        <f>IFERROR(VLOOKUP(U29,'P1'!$B:$AP,41,FALSE),"")</f>
        <v/>
      </c>
      <c r="V30" s="419" t="str">
        <f>IFERROR(VLOOKUP(V29,'P1'!$B:$AP,41,FALSE),"")</f>
        <v/>
      </c>
      <c r="W30" s="419" t="str">
        <f>IFERROR(VLOOKUP(W29,'P1'!$B:$AP,41,FALSE),"")</f>
        <v/>
      </c>
      <c r="X30" s="419" t="str">
        <f>IFERROR(VLOOKUP(X29,'P1'!$B:$AP,41,FALSE),"")</f>
        <v/>
      </c>
      <c r="Y30" s="419" t="str">
        <f>IFERROR(VLOOKUP(Y29,'P1'!$B:$AP,41,FALSE),"")</f>
        <v/>
      </c>
      <c r="Z30" s="419" t="str">
        <f>IFERROR(VLOOKUP(Z29,'P1'!$B:$AP,41,FALSE),"")</f>
        <v/>
      </c>
      <c r="AA30" s="419" t="str">
        <f>IFERROR(VLOOKUP(AA29,'P1'!$B:$AP,41,FALSE),"")</f>
        <v/>
      </c>
      <c r="AB30" s="419" t="str">
        <f>IFERROR(VLOOKUP(AB29,'P1'!$B:$AP,41,FALSE),"")</f>
        <v/>
      </c>
      <c r="AC30" s="419" t="str">
        <f>IFERROR(VLOOKUP(AC29,'P1'!$B:$AP,41,FALSE),"")</f>
        <v/>
      </c>
      <c r="AD30" s="419" t="str">
        <f>IFERROR(VLOOKUP(AD29,'P1'!$B:$AP,41,FALSE),"")</f>
        <v/>
      </c>
      <c r="AE30" s="419" t="str">
        <f>IFERROR(VLOOKUP(AE29,'P1'!$B:$AP,41,FALSE),"")</f>
        <v/>
      </c>
      <c r="AF30" s="419" t="str">
        <f>IFERROR(VLOOKUP(AF29,'P1'!$B:$AP,41,FALSE),"")</f>
        <v/>
      </c>
      <c r="AG30" s="419" t="str">
        <f>IFERROR(VLOOKUP(AG29,'P1'!$B:$AP,41,FALSE),"")</f>
        <v/>
      </c>
      <c r="AH30" s="419" t="str">
        <f>IFERROR(VLOOKUP(AH29,'P1'!$B:$AP,41,FALSE),"")</f>
        <v/>
      </c>
      <c r="AI30" s="419" t="str">
        <f>IFERROR(VLOOKUP(AI29,'P1'!$B:$AP,41,FALSE),"")</f>
        <v/>
      </c>
      <c r="AJ30" s="419" t="str">
        <f>IFERROR(VLOOKUP(AJ29,'P1'!$B:$AP,41,FALSE),"")</f>
        <v/>
      </c>
      <c r="AK30" s="419" t="str">
        <f>IFERROR(VLOOKUP(AK29,'P1'!$B:$AP,41,FALSE),"")</f>
        <v/>
      </c>
      <c r="AL30" s="419" t="str">
        <f>IFERROR(VLOOKUP(AL29,'P1'!$B:$AP,41,FALSE),"")</f>
        <v/>
      </c>
      <c r="AM30" s="419" t="str">
        <f>IFERROR(VLOOKUP(AM29,'P1'!$B:$AP,41,FALSE),"")</f>
        <v/>
      </c>
      <c r="AN30" s="643"/>
      <c r="AO30" s="621"/>
      <c r="AP30" s="647"/>
      <c r="AQ30" s="648"/>
      <c r="AR30" s="621"/>
      <c r="AS30" s="621"/>
      <c r="AT30" s="623"/>
      <c r="AU30" s="417" t="str">
        <f t="shared" ref="AU30" si="6">IFERROR(IF($D29="□",($AO29/$AK$6),($AO29/$AK$8)),"")</f>
        <v/>
      </c>
      <c r="AV30" s="417" t="str">
        <f t="shared" ref="AV30" si="7">IFERROR(IF($D29="□",($AN29/$AO$6),($AN29/$AO$8)),"")</f>
        <v/>
      </c>
      <c r="AX30" s="417" t="s">
        <v>623</v>
      </c>
      <c r="AY30" s="417" t="s">
        <v>623</v>
      </c>
    </row>
    <row r="31" spans="1:51" s="393" customFormat="1" ht="12" customHeight="1">
      <c r="A31" s="626"/>
      <c r="B31" s="629"/>
      <c r="C31" s="632"/>
      <c r="D31" s="635"/>
      <c r="E31" s="414"/>
      <c r="F31" s="640"/>
      <c r="G31" s="641"/>
      <c r="H31" s="418" t="s">
        <v>470</v>
      </c>
      <c r="I31" s="419" t="str">
        <f>IFERROR(VLOOKUP(I29,'P1'!$B:$AP,31,FALSE),"")</f>
        <v/>
      </c>
      <c r="J31" s="419" t="str">
        <f>IFERROR(VLOOKUP(J29,'P1'!$B:$AP,31,FALSE),"")</f>
        <v/>
      </c>
      <c r="K31" s="419" t="str">
        <f>IFERROR(VLOOKUP(K29,'P1'!$B:$AP,31,FALSE),"")</f>
        <v/>
      </c>
      <c r="L31" s="419" t="str">
        <f>IFERROR(VLOOKUP(L29,'P1'!$B:$AP,31,FALSE),"")</f>
        <v/>
      </c>
      <c r="M31" s="419" t="str">
        <f>IFERROR(VLOOKUP(M29,'P1'!$B:$AP,31,FALSE),"")</f>
        <v/>
      </c>
      <c r="N31" s="419" t="str">
        <f>IFERROR(VLOOKUP(N29,'P1'!$B:$AP,31,FALSE),"")</f>
        <v/>
      </c>
      <c r="O31" s="419" t="str">
        <f>IFERROR(VLOOKUP(O29,'P1'!$B:$AP,31,FALSE),"")</f>
        <v/>
      </c>
      <c r="P31" s="419" t="str">
        <f>IFERROR(VLOOKUP(P29,'P1'!$B:$AP,31,FALSE),"")</f>
        <v/>
      </c>
      <c r="Q31" s="419" t="str">
        <f>IFERROR(VLOOKUP(Q29,'P1'!$B:$AP,31,FALSE),"")</f>
        <v/>
      </c>
      <c r="R31" s="419" t="str">
        <f>IFERROR(VLOOKUP(R29,'P1'!$B:$AP,31,FALSE),"")</f>
        <v/>
      </c>
      <c r="S31" s="419" t="str">
        <f>IFERROR(VLOOKUP(S29,'P1'!$B:$AP,31,FALSE),"")</f>
        <v/>
      </c>
      <c r="T31" s="419" t="str">
        <f>IFERROR(VLOOKUP(T29,'P1'!$B:$AP,31,FALSE),"")</f>
        <v/>
      </c>
      <c r="U31" s="419" t="str">
        <f>IFERROR(VLOOKUP(U29,'P1'!$B:$AP,31,FALSE),"")</f>
        <v/>
      </c>
      <c r="V31" s="419" t="str">
        <f>IFERROR(VLOOKUP(V29,'P1'!$B:$AP,31,FALSE),"")</f>
        <v/>
      </c>
      <c r="W31" s="419" t="str">
        <f>IFERROR(VLOOKUP(W29,'P1'!$B:$AP,31,FALSE),"")</f>
        <v/>
      </c>
      <c r="X31" s="419" t="str">
        <f>IFERROR(VLOOKUP(X29,'P1'!$B:$AP,31,FALSE),"")</f>
        <v/>
      </c>
      <c r="Y31" s="419" t="str">
        <f>IFERROR(VLOOKUP(Y29,'P1'!$B:$AP,31,FALSE),"")</f>
        <v/>
      </c>
      <c r="Z31" s="419" t="str">
        <f>IFERROR(VLOOKUP(Z29,'P1'!$B:$AP,31,FALSE),"")</f>
        <v/>
      </c>
      <c r="AA31" s="419" t="str">
        <f>IFERROR(VLOOKUP(AA29,'P1'!$B:$AP,31,FALSE),"")</f>
        <v/>
      </c>
      <c r="AB31" s="419" t="str">
        <f>IFERROR(VLOOKUP(AB29,'P1'!$B:$AP,31,FALSE),"")</f>
        <v/>
      </c>
      <c r="AC31" s="419" t="str">
        <f>IFERROR(VLOOKUP(AC29,'P1'!$B:$AP,31,FALSE),"")</f>
        <v/>
      </c>
      <c r="AD31" s="419" t="str">
        <f>IFERROR(VLOOKUP(AD29,'P1'!$B:$AP,31,FALSE),"")</f>
        <v/>
      </c>
      <c r="AE31" s="419" t="str">
        <f>IFERROR(VLOOKUP(AE29,'P1'!$B:$AP,31,FALSE),"")</f>
        <v/>
      </c>
      <c r="AF31" s="419" t="str">
        <f>IFERROR(VLOOKUP(AF29,'P1'!$B:$AP,31,FALSE),"")</f>
        <v/>
      </c>
      <c r="AG31" s="419" t="str">
        <f>IFERROR(VLOOKUP(AG29,'P1'!$B:$AP,31,FALSE),"")</f>
        <v/>
      </c>
      <c r="AH31" s="419" t="str">
        <f>IFERROR(VLOOKUP(AH29,'P1'!$B:$AP,31,FALSE),"")</f>
        <v/>
      </c>
      <c r="AI31" s="419" t="str">
        <f>IFERROR(VLOOKUP(AI29,'P1'!$B:$AP,31,FALSE),"")</f>
        <v/>
      </c>
      <c r="AJ31" s="419" t="str">
        <f>IFERROR(VLOOKUP(AJ29,'P1'!$B:$AP,31,FALSE),"")</f>
        <v/>
      </c>
      <c r="AK31" s="419" t="str">
        <f>IFERROR(VLOOKUP(AK29,'P1'!$B:$AP,31,FALSE),"")</f>
        <v/>
      </c>
      <c r="AL31" s="419" t="str">
        <f>IFERROR(VLOOKUP(AL29,'P1'!$B:$AP,31,FALSE),"")</f>
        <v/>
      </c>
      <c r="AM31" s="419" t="str">
        <f>IFERROR(VLOOKUP(AM29,'P1'!$B:$AP,31,FALSE),"")</f>
        <v/>
      </c>
      <c r="AN31" s="644"/>
      <c r="AO31" s="622"/>
      <c r="AP31" s="649"/>
      <c r="AQ31" s="650"/>
      <c r="AR31" s="622"/>
      <c r="AS31" s="622"/>
      <c r="AT31" s="623"/>
      <c r="AU31" s="420"/>
      <c r="AV31" s="420"/>
      <c r="AX31" s="420"/>
      <c r="AY31" s="420"/>
    </row>
    <row r="32" spans="1:51" s="393" customFormat="1" ht="12" customHeight="1">
      <c r="A32" s="624">
        <v>4</v>
      </c>
      <c r="B32" s="627"/>
      <c r="C32" s="630"/>
      <c r="D32" s="633" t="s">
        <v>463</v>
      </c>
      <c r="E32" s="410"/>
      <c r="F32" s="636"/>
      <c r="G32" s="637"/>
      <c r="H32" s="411" t="s">
        <v>464</v>
      </c>
      <c r="I32" s="412"/>
      <c r="J32" s="412"/>
      <c r="K32" s="412"/>
      <c r="L32" s="412"/>
      <c r="M32" s="412"/>
      <c r="N32" s="412"/>
      <c r="O32" s="412"/>
      <c r="P32" s="412"/>
      <c r="Q32" s="412"/>
      <c r="R32" s="412"/>
      <c r="S32" s="412"/>
      <c r="T32" s="412"/>
      <c r="U32" s="412"/>
      <c r="V32" s="412"/>
      <c r="W32" s="412"/>
      <c r="X32" s="412"/>
      <c r="Y32" s="412"/>
      <c r="Z32" s="412"/>
      <c r="AA32" s="412"/>
      <c r="AB32" s="412"/>
      <c r="AC32" s="412"/>
      <c r="AD32" s="412"/>
      <c r="AE32" s="412"/>
      <c r="AF32" s="412"/>
      <c r="AG32" s="412"/>
      <c r="AH32" s="412"/>
      <c r="AI32" s="412"/>
      <c r="AJ32" s="412"/>
      <c r="AK32" s="412"/>
      <c r="AL32" s="412"/>
      <c r="AM32" s="412"/>
      <c r="AN32" s="642">
        <f t="shared" ref="AN32" si="8">IF(LEFT($AN$1,6)="共同生活援助",SUM(I33:AM33),SUM(I33:AM34))</f>
        <v>0</v>
      </c>
      <c r="AO32" s="620">
        <f>IF($AN$3="４週",AN32/4,AN32/(DAY(EOMONTH($I$21,0))/7))</f>
        <v>0</v>
      </c>
      <c r="AP32" s="645"/>
      <c r="AQ32" s="646"/>
      <c r="AR32" s="620" t="str">
        <f t="shared" ref="AR32" si="9">IF($AN$3="４週",AU33,AV33)</f>
        <v/>
      </c>
      <c r="AS32" s="620"/>
      <c r="AT32" s="623"/>
      <c r="AU32" s="413" t="s">
        <v>465</v>
      </c>
      <c r="AV32" s="413" t="s">
        <v>466</v>
      </c>
      <c r="AX32" s="413" t="s">
        <v>467</v>
      </c>
      <c r="AY32" s="413" t="s">
        <v>468</v>
      </c>
    </row>
    <row r="33" spans="1:51" s="393" customFormat="1" ht="12" customHeight="1">
      <c r="A33" s="625"/>
      <c r="B33" s="628"/>
      <c r="C33" s="631"/>
      <c r="D33" s="634"/>
      <c r="E33" s="414"/>
      <c r="F33" s="638"/>
      <c r="G33" s="639"/>
      <c r="H33" s="415" t="s">
        <v>469</v>
      </c>
      <c r="I33" s="419" t="str">
        <f>IFERROR(VLOOKUP(I32,'P1'!$B:$AP,41,FALSE),"")</f>
        <v/>
      </c>
      <c r="J33" s="421" t="str">
        <f>IFERROR(VLOOKUP(J32,'P1'!$B:$AP,41,FALSE),"")</f>
        <v/>
      </c>
      <c r="K33" s="419" t="str">
        <f>IFERROR(VLOOKUP(K32,'P1'!$B:$AP,41,FALSE),"")</f>
        <v/>
      </c>
      <c r="L33" s="419" t="str">
        <f>IFERROR(VLOOKUP(L32,'P1'!$B:$AP,41,FALSE),"")</f>
        <v/>
      </c>
      <c r="M33" s="419" t="str">
        <f>IFERROR(VLOOKUP(M32,'P1'!$B:$AP,41,FALSE),"")</f>
        <v/>
      </c>
      <c r="N33" s="419" t="str">
        <f>IFERROR(VLOOKUP(N32,'P1'!$B:$AP,41,FALSE),"")</f>
        <v/>
      </c>
      <c r="O33" s="419" t="str">
        <f>IFERROR(VLOOKUP(O32,'P1'!$B:$AP,41,FALSE),"")</f>
        <v/>
      </c>
      <c r="P33" s="419" t="str">
        <f>IFERROR(VLOOKUP(P32,'P1'!$B:$AP,41,FALSE),"")</f>
        <v/>
      </c>
      <c r="Q33" s="419" t="str">
        <f>IFERROR(VLOOKUP(Q32,'P1'!$B:$AP,41,FALSE),"")</f>
        <v/>
      </c>
      <c r="R33" s="419" t="str">
        <f>IFERROR(VLOOKUP(R32,'P1'!$B:$AP,41,FALSE),"")</f>
        <v/>
      </c>
      <c r="S33" s="419" t="str">
        <f>IFERROR(VLOOKUP(S32,'P1'!$B:$AP,41,FALSE),"")</f>
        <v/>
      </c>
      <c r="T33" s="419" t="str">
        <f>IFERROR(VLOOKUP(T32,'P1'!$B:$AP,41,FALSE),"")</f>
        <v/>
      </c>
      <c r="U33" s="419" t="str">
        <f>IFERROR(VLOOKUP(U32,'P1'!$B:$AP,41,FALSE),"")</f>
        <v/>
      </c>
      <c r="V33" s="419" t="str">
        <f>IFERROR(VLOOKUP(V32,'P1'!$B:$AP,41,FALSE),"")</f>
        <v/>
      </c>
      <c r="W33" s="419" t="str">
        <f>IFERROR(VLOOKUP(W32,'P1'!$B:$AP,41,FALSE),"")</f>
        <v/>
      </c>
      <c r="X33" s="419" t="str">
        <f>IFERROR(VLOOKUP(X32,'P1'!$B:$AP,41,FALSE),"")</f>
        <v/>
      </c>
      <c r="Y33" s="419" t="str">
        <f>IFERROR(VLOOKUP(Y32,'P1'!$B:$AP,41,FALSE),"")</f>
        <v/>
      </c>
      <c r="Z33" s="419" t="str">
        <f>IFERROR(VLOOKUP(Z32,'P1'!$B:$AP,41,FALSE),"")</f>
        <v/>
      </c>
      <c r="AA33" s="419" t="str">
        <f>IFERROR(VLOOKUP(AA32,'P1'!$B:$AP,41,FALSE),"")</f>
        <v/>
      </c>
      <c r="AB33" s="419" t="str">
        <f>IFERROR(VLOOKUP(AB32,'P1'!$B:$AP,41,FALSE),"")</f>
        <v/>
      </c>
      <c r="AC33" s="419" t="str">
        <f>IFERROR(VLOOKUP(AC32,'P1'!$B:$AP,41,FALSE),"")</f>
        <v/>
      </c>
      <c r="AD33" s="419" t="str">
        <f>IFERROR(VLOOKUP(AD32,'P1'!$B:$AP,41,FALSE),"")</f>
        <v/>
      </c>
      <c r="AE33" s="419" t="str">
        <f>IFERROR(VLOOKUP(AE32,'P1'!$B:$AP,41,FALSE),"")</f>
        <v/>
      </c>
      <c r="AF33" s="419" t="str">
        <f>IFERROR(VLOOKUP(AF32,'P1'!$B:$AP,41,FALSE),"")</f>
        <v/>
      </c>
      <c r="AG33" s="419" t="str">
        <f>IFERROR(VLOOKUP(AG32,'P1'!$B:$AP,41,FALSE),"")</f>
        <v/>
      </c>
      <c r="AH33" s="419" t="str">
        <f>IFERROR(VLOOKUP(AH32,'P1'!$B:$AP,41,FALSE),"")</f>
        <v/>
      </c>
      <c r="AI33" s="419" t="str">
        <f>IFERROR(VLOOKUP(AI32,'P1'!$B:$AP,41,FALSE),"")</f>
        <v/>
      </c>
      <c r="AJ33" s="419" t="str">
        <f>IFERROR(VLOOKUP(AJ32,'P1'!$B:$AP,41,FALSE),"")</f>
        <v/>
      </c>
      <c r="AK33" s="419" t="str">
        <f>IFERROR(VLOOKUP(AK32,'P1'!$B:$AP,41,FALSE),"")</f>
        <v/>
      </c>
      <c r="AL33" s="419" t="str">
        <f>IFERROR(VLOOKUP(AL32,'P1'!$B:$AP,41,FALSE),"")</f>
        <v/>
      </c>
      <c r="AM33" s="419" t="str">
        <f>IFERROR(VLOOKUP(AM32,'P1'!$B:$AP,41,FALSE),"")</f>
        <v/>
      </c>
      <c r="AN33" s="643"/>
      <c r="AO33" s="621"/>
      <c r="AP33" s="647"/>
      <c r="AQ33" s="648"/>
      <c r="AR33" s="621"/>
      <c r="AS33" s="621"/>
      <c r="AT33" s="623"/>
      <c r="AU33" s="417" t="str">
        <f t="shared" ref="AU33" si="10">IFERROR(IF($D32="□",($AO32/$AK$6),($AO32/$AK$8)),"")</f>
        <v/>
      </c>
      <c r="AV33" s="417" t="str">
        <f t="shared" ref="AV33" si="11">IFERROR(IF($D32="□",($AN32/$AO$6),($AN32/$AO$8)),"")</f>
        <v/>
      </c>
      <c r="AX33" s="417" t="s">
        <v>623</v>
      </c>
      <c r="AY33" s="417" t="s">
        <v>623</v>
      </c>
    </row>
    <row r="34" spans="1:51" s="393" customFormat="1" ht="12" customHeight="1">
      <c r="A34" s="626"/>
      <c r="B34" s="629"/>
      <c r="C34" s="632"/>
      <c r="D34" s="635"/>
      <c r="E34" s="414"/>
      <c r="F34" s="640"/>
      <c r="G34" s="641"/>
      <c r="H34" s="418" t="s">
        <v>470</v>
      </c>
      <c r="I34" s="419" t="str">
        <f>IFERROR(VLOOKUP(I32,'P1'!$B:$AP,31,FALSE),"")</f>
        <v/>
      </c>
      <c r="J34" s="419" t="str">
        <f>IFERROR(VLOOKUP(J32,'P1'!$B:$AP,31,FALSE),"")</f>
        <v/>
      </c>
      <c r="K34" s="419" t="str">
        <f>IFERROR(VLOOKUP(K32,'P1'!$B:$AP,31,FALSE),"")</f>
        <v/>
      </c>
      <c r="L34" s="419" t="str">
        <f>IFERROR(VLOOKUP(L32,'P1'!$B:$AP,31,FALSE),"")</f>
        <v/>
      </c>
      <c r="M34" s="419" t="str">
        <f>IFERROR(VLOOKUP(M32,'P1'!$B:$AP,31,FALSE),"")</f>
        <v/>
      </c>
      <c r="N34" s="419" t="str">
        <f>IFERROR(VLOOKUP(N32,'P1'!$B:$AP,31,FALSE),"")</f>
        <v/>
      </c>
      <c r="O34" s="419" t="str">
        <f>IFERROR(VLOOKUP(O32,'P1'!$B:$AP,31,FALSE),"")</f>
        <v/>
      </c>
      <c r="P34" s="419" t="str">
        <f>IFERROR(VLOOKUP(P32,'P1'!$B:$AP,31,FALSE),"")</f>
        <v/>
      </c>
      <c r="Q34" s="419" t="str">
        <f>IFERROR(VLOOKUP(Q32,'P1'!$B:$AP,31,FALSE),"")</f>
        <v/>
      </c>
      <c r="R34" s="419" t="str">
        <f>IFERROR(VLOOKUP(R32,'P1'!$B:$AP,31,FALSE),"")</f>
        <v/>
      </c>
      <c r="S34" s="419" t="str">
        <f>IFERROR(VLOOKUP(S32,'P1'!$B:$AP,31,FALSE),"")</f>
        <v/>
      </c>
      <c r="T34" s="419" t="str">
        <f>IFERROR(VLOOKUP(T32,'P1'!$B:$AP,31,FALSE),"")</f>
        <v/>
      </c>
      <c r="U34" s="419" t="str">
        <f>IFERROR(VLOOKUP(U32,'P1'!$B:$AP,31,FALSE),"")</f>
        <v/>
      </c>
      <c r="V34" s="419" t="str">
        <f>IFERROR(VLOOKUP(V32,'P1'!$B:$AP,31,FALSE),"")</f>
        <v/>
      </c>
      <c r="W34" s="419" t="str">
        <f>IFERROR(VLOOKUP(W32,'P1'!$B:$AP,31,FALSE),"")</f>
        <v/>
      </c>
      <c r="X34" s="419" t="str">
        <f>IFERROR(VLOOKUP(X32,'P1'!$B:$AP,31,FALSE),"")</f>
        <v/>
      </c>
      <c r="Y34" s="419" t="str">
        <f>IFERROR(VLOOKUP(Y32,'P1'!$B:$AP,31,FALSE),"")</f>
        <v/>
      </c>
      <c r="Z34" s="419" t="str">
        <f>IFERROR(VLOOKUP(Z32,'P1'!$B:$AP,31,FALSE),"")</f>
        <v/>
      </c>
      <c r="AA34" s="419" t="str">
        <f>IFERROR(VLOOKUP(AA32,'P1'!$B:$AP,31,FALSE),"")</f>
        <v/>
      </c>
      <c r="AB34" s="419" t="str">
        <f>IFERROR(VLOOKUP(AB32,'P1'!$B:$AP,31,FALSE),"")</f>
        <v/>
      </c>
      <c r="AC34" s="419" t="str">
        <f>IFERROR(VLOOKUP(AC32,'P1'!$B:$AP,31,FALSE),"")</f>
        <v/>
      </c>
      <c r="AD34" s="419" t="str">
        <f>IFERROR(VLOOKUP(AD32,'P1'!$B:$AP,31,FALSE),"")</f>
        <v/>
      </c>
      <c r="AE34" s="419" t="str">
        <f>IFERROR(VLOOKUP(AE32,'P1'!$B:$AP,31,FALSE),"")</f>
        <v/>
      </c>
      <c r="AF34" s="419" t="str">
        <f>IFERROR(VLOOKUP(AF32,'P1'!$B:$AP,31,FALSE),"")</f>
        <v/>
      </c>
      <c r="AG34" s="419" t="str">
        <f>IFERROR(VLOOKUP(AG32,'P1'!$B:$AP,31,FALSE),"")</f>
        <v/>
      </c>
      <c r="AH34" s="419" t="str">
        <f>IFERROR(VLOOKUP(AH32,'P1'!$B:$AP,31,FALSE),"")</f>
        <v/>
      </c>
      <c r="AI34" s="419" t="str">
        <f>IFERROR(VLOOKUP(AI32,'P1'!$B:$AP,31,FALSE),"")</f>
        <v/>
      </c>
      <c r="AJ34" s="419" t="str">
        <f>IFERROR(VLOOKUP(AJ32,'P1'!$B:$AP,31,FALSE),"")</f>
        <v/>
      </c>
      <c r="AK34" s="419" t="str">
        <f>IFERROR(VLOOKUP(AK32,'P1'!$B:$AP,31,FALSE),"")</f>
        <v/>
      </c>
      <c r="AL34" s="419" t="str">
        <f>IFERROR(VLOOKUP(AL32,'P1'!$B:$AP,31,FALSE),"")</f>
        <v/>
      </c>
      <c r="AM34" s="419" t="str">
        <f>IFERROR(VLOOKUP(AM32,'P1'!$B:$AP,31,FALSE),"")</f>
        <v/>
      </c>
      <c r="AN34" s="644"/>
      <c r="AO34" s="622"/>
      <c r="AP34" s="649"/>
      <c r="AQ34" s="650"/>
      <c r="AR34" s="622"/>
      <c r="AS34" s="622"/>
      <c r="AT34" s="623"/>
      <c r="AU34" s="420"/>
      <c r="AV34" s="420"/>
      <c r="AX34" s="420"/>
      <c r="AY34" s="420"/>
    </row>
    <row r="35" spans="1:51" s="393" customFormat="1" ht="12" customHeight="1">
      <c r="A35" s="624">
        <v>5</v>
      </c>
      <c r="B35" s="627"/>
      <c r="C35" s="630"/>
      <c r="D35" s="633" t="s">
        <v>463</v>
      </c>
      <c r="E35" s="410"/>
      <c r="F35" s="636"/>
      <c r="G35" s="637"/>
      <c r="H35" s="411" t="s">
        <v>464</v>
      </c>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642">
        <f t="shared" ref="AN35" si="12">IF(LEFT($AN$1,6)="共同生活援助",SUM(I36:AM36),SUM(I36:AM37))</f>
        <v>0</v>
      </c>
      <c r="AO35" s="620">
        <f>IF($AN$3="４週",AN35/4,AN35/(DAY(EOMONTH($I$21,0))/7))</f>
        <v>0</v>
      </c>
      <c r="AP35" s="645"/>
      <c r="AQ35" s="646"/>
      <c r="AR35" s="620" t="str">
        <f t="shared" ref="AR35" si="13">IF($AN$3="４週",AU36,AV36)</f>
        <v/>
      </c>
      <c r="AS35" s="620"/>
      <c r="AT35" s="623"/>
      <c r="AU35" s="413" t="s">
        <v>465</v>
      </c>
      <c r="AV35" s="413" t="s">
        <v>466</v>
      </c>
      <c r="AX35" s="413" t="s">
        <v>467</v>
      </c>
      <c r="AY35" s="413" t="s">
        <v>468</v>
      </c>
    </row>
    <row r="36" spans="1:51" s="393" customFormat="1" ht="12" customHeight="1">
      <c r="A36" s="625"/>
      <c r="B36" s="628"/>
      <c r="C36" s="631"/>
      <c r="D36" s="634"/>
      <c r="E36" s="414"/>
      <c r="F36" s="638"/>
      <c r="G36" s="639"/>
      <c r="H36" s="415" t="s">
        <v>469</v>
      </c>
      <c r="I36" s="419" t="str">
        <f>IFERROR(VLOOKUP(I35,'P1'!$B:$AP,41,FALSE),"")</f>
        <v/>
      </c>
      <c r="J36" s="419" t="str">
        <f>IFERROR(VLOOKUP(J35,'P1'!$B:$AP,41,FALSE),"")</f>
        <v/>
      </c>
      <c r="K36" s="419" t="str">
        <f>IFERROR(VLOOKUP(K35,'P1'!$B:$AP,41,FALSE),"")</f>
        <v/>
      </c>
      <c r="L36" s="419" t="str">
        <f>IFERROR(VLOOKUP(L35,'P1'!$B:$AP,41,FALSE),"")</f>
        <v/>
      </c>
      <c r="M36" s="419" t="str">
        <f>IFERROR(VLOOKUP(M35,'P1'!$B:$AP,41,FALSE),"")</f>
        <v/>
      </c>
      <c r="N36" s="419" t="str">
        <f>IFERROR(VLOOKUP(N35,'P1'!$B:$AP,41,FALSE),"")</f>
        <v/>
      </c>
      <c r="O36" s="419" t="str">
        <f>IFERROR(VLOOKUP(O35,'P1'!$B:$AP,41,FALSE),"")</f>
        <v/>
      </c>
      <c r="P36" s="419" t="str">
        <f>IFERROR(VLOOKUP(P35,'P1'!$B:$AP,41,FALSE),"")</f>
        <v/>
      </c>
      <c r="Q36" s="419" t="str">
        <f>IFERROR(VLOOKUP(Q35,'P1'!$B:$AP,41,FALSE),"")</f>
        <v/>
      </c>
      <c r="R36" s="419" t="str">
        <f>IFERROR(VLOOKUP(R35,'P1'!$B:$AP,41,FALSE),"")</f>
        <v/>
      </c>
      <c r="S36" s="419" t="str">
        <f>IFERROR(VLOOKUP(S35,'P1'!$B:$AP,41,FALSE),"")</f>
        <v/>
      </c>
      <c r="T36" s="419" t="str">
        <f>IFERROR(VLOOKUP(T35,'P1'!$B:$AP,41,FALSE),"")</f>
        <v/>
      </c>
      <c r="U36" s="419" t="str">
        <f>IFERROR(VLOOKUP(U35,'P1'!$B:$AP,41,FALSE),"")</f>
        <v/>
      </c>
      <c r="V36" s="419" t="str">
        <f>IFERROR(VLOOKUP(V35,'P1'!$B:$AP,41,FALSE),"")</f>
        <v/>
      </c>
      <c r="W36" s="419" t="str">
        <f>IFERROR(VLOOKUP(W35,'P1'!$B:$AP,41,FALSE),"")</f>
        <v/>
      </c>
      <c r="X36" s="419" t="str">
        <f>IFERROR(VLOOKUP(X35,'P1'!$B:$AP,41,FALSE),"")</f>
        <v/>
      </c>
      <c r="Y36" s="419" t="str">
        <f>IFERROR(VLOOKUP(Y35,'P1'!$B:$AP,41,FALSE),"")</f>
        <v/>
      </c>
      <c r="Z36" s="419" t="str">
        <f>IFERROR(VLOOKUP(Z35,'P1'!$B:$AP,41,FALSE),"")</f>
        <v/>
      </c>
      <c r="AA36" s="419" t="str">
        <f>IFERROR(VLOOKUP(AA35,'P1'!$B:$AP,41,FALSE),"")</f>
        <v/>
      </c>
      <c r="AB36" s="419" t="str">
        <f>IFERROR(VLOOKUP(AB35,'P1'!$B:$AP,41,FALSE),"")</f>
        <v/>
      </c>
      <c r="AC36" s="419" t="str">
        <f>IFERROR(VLOOKUP(AC35,'P1'!$B:$AP,41,FALSE),"")</f>
        <v/>
      </c>
      <c r="AD36" s="419" t="str">
        <f>IFERROR(VLOOKUP(AD35,'P1'!$B:$AP,41,FALSE),"")</f>
        <v/>
      </c>
      <c r="AE36" s="419" t="str">
        <f>IFERROR(VLOOKUP(AE35,'P1'!$B:$AP,41,FALSE),"")</f>
        <v/>
      </c>
      <c r="AF36" s="419" t="str">
        <f>IFERROR(VLOOKUP(AF35,'P1'!$B:$AP,41,FALSE),"")</f>
        <v/>
      </c>
      <c r="AG36" s="419" t="str">
        <f>IFERROR(VLOOKUP(AG35,'P1'!$B:$AP,41,FALSE),"")</f>
        <v/>
      </c>
      <c r="AH36" s="419" t="str">
        <f>IFERROR(VLOOKUP(AH35,'P1'!$B:$AP,41,FALSE),"")</f>
        <v/>
      </c>
      <c r="AI36" s="419" t="str">
        <f>IFERROR(VLOOKUP(AI35,'P1'!$B:$AP,41,FALSE),"")</f>
        <v/>
      </c>
      <c r="AJ36" s="419" t="str">
        <f>IFERROR(VLOOKUP(AJ35,'P1'!$B:$AP,41,FALSE),"")</f>
        <v/>
      </c>
      <c r="AK36" s="419" t="str">
        <f>IFERROR(VLOOKUP(AK35,'P1'!$B:$AP,41,FALSE),"")</f>
        <v/>
      </c>
      <c r="AL36" s="419" t="str">
        <f>IFERROR(VLOOKUP(AL35,'P1'!$B:$AP,41,FALSE),"")</f>
        <v/>
      </c>
      <c r="AM36" s="419" t="str">
        <f>IFERROR(VLOOKUP(AM35,'P1'!$B:$AP,41,FALSE),"")</f>
        <v/>
      </c>
      <c r="AN36" s="643"/>
      <c r="AO36" s="621"/>
      <c r="AP36" s="647"/>
      <c r="AQ36" s="648"/>
      <c r="AR36" s="621"/>
      <c r="AS36" s="621"/>
      <c r="AT36" s="623"/>
      <c r="AU36" s="417" t="str">
        <f t="shared" ref="AU36" si="14">IFERROR(IF($D35="□",($AO35/$AK$6),($AO35/$AK$8)),"")</f>
        <v/>
      </c>
      <c r="AV36" s="417" t="str">
        <f t="shared" ref="AV36" si="15">IFERROR(IF($D35="□",($AN35/$AO$6),($AN35/$AO$8)),"")</f>
        <v/>
      </c>
      <c r="AX36" s="417" t="s">
        <v>623</v>
      </c>
      <c r="AY36" s="417" t="s">
        <v>623</v>
      </c>
    </row>
    <row r="37" spans="1:51" s="393" customFormat="1" ht="12" customHeight="1">
      <c r="A37" s="626"/>
      <c r="B37" s="629"/>
      <c r="C37" s="632"/>
      <c r="D37" s="635"/>
      <c r="E37" s="414"/>
      <c r="F37" s="640"/>
      <c r="G37" s="641"/>
      <c r="H37" s="418" t="s">
        <v>470</v>
      </c>
      <c r="I37" s="419" t="str">
        <f>IFERROR(VLOOKUP(I35,'P1'!$B:$AP,31,FALSE),"")</f>
        <v/>
      </c>
      <c r="J37" s="419" t="str">
        <f>IFERROR(VLOOKUP(J35,'P1'!$B:$AP,31,FALSE),"")</f>
        <v/>
      </c>
      <c r="K37" s="419" t="str">
        <f>IFERROR(VLOOKUP(K35,'P1'!$B:$AP,31,FALSE),"")</f>
        <v/>
      </c>
      <c r="L37" s="419" t="str">
        <f>IFERROR(VLOOKUP(L35,'P1'!$B:$AP,31,FALSE),"")</f>
        <v/>
      </c>
      <c r="M37" s="419" t="str">
        <f>IFERROR(VLOOKUP(M35,'P1'!$B:$AP,31,FALSE),"")</f>
        <v/>
      </c>
      <c r="N37" s="419" t="str">
        <f>IFERROR(VLOOKUP(N35,'P1'!$B:$AP,31,FALSE),"")</f>
        <v/>
      </c>
      <c r="O37" s="419" t="str">
        <f>IFERROR(VLOOKUP(O35,'P1'!$B:$AP,31,FALSE),"")</f>
        <v/>
      </c>
      <c r="P37" s="419" t="str">
        <f>IFERROR(VLOOKUP(P35,'P1'!$B:$AP,31,FALSE),"")</f>
        <v/>
      </c>
      <c r="Q37" s="419" t="str">
        <f>IFERROR(VLOOKUP(Q35,'P1'!$B:$AP,31,FALSE),"")</f>
        <v/>
      </c>
      <c r="R37" s="419" t="str">
        <f>IFERROR(VLOOKUP(R35,'P1'!$B:$AP,31,FALSE),"")</f>
        <v/>
      </c>
      <c r="S37" s="419" t="str">
        <f>IFERROR(VLOOKUP(S35,'P1'!$B:$AP,31,FALSE),"")</f>
        <v/>
      </c>
      <c r="T37" s="419" t="str">
        <f>IFERROR(VLOOKUP(T35,'P1'!$B:$AP,31,FALSE),"")</f>
        <v/>
      </c>
      <c r="U37" s="419" t="str">
        <f>IFERROR(VLOOKUP(U35,'P1'!$B:$AP,31,FALSE),"")</f>
        <v/>
      </c>
      <c r="V37" s="419" t="str">
        <f>IFERROR(VLOOKUP(V35,'P1'!$B:$AP,31,FALSE),"")</f>
        <v/>
      </c>
      <c r="W37" s="419" t="str">
        <f>IFERROR(VLOOKUP(W35,'P1'!$B:$AP,31,FALSE),"")</f>
        <v/>
      </c>
      <c r="X37" s="419" t="str">
        <f>IFERROR(VLOOKUP(X35,'P1'!$B:$AP,31,FALSE),"")</f>
        <v/>
      </c>
      <c r="Y37" s="419" t="str">
        <f>IFERROR(VLOOKUP(Y35,'P1'!$B:$AP,31,FALSE),"")</f>
        <v/>
      </c>
      <c r="Z37" s="419" t="str">
        <f>IFERROR(VLOOKUP(Z35,'P1'!$B:$AP,31,FALSE),"")</f>
        <v/>
      </c>
      <c r="AA37" s="419" t="str">
        <f>IFERROR(VLOOKUP(AA35,'P1'!$B:$AP,31,FALSE),"")</f>
        <v/>
      </c>
      <c r="AB37" s="419" t="str">
        <f>IFERROR(VLOOKUP(AB35,'P1'!$B:$AP,31,FALSE),"")</f>
        <v/>
      </c>
      <c r="AC37" s="419" t="str">
        <f>IFERROR(VLOOKUP(AC35,'P1'!$B:$AP,31,FALSE),"")</f>
        <v/>
      </c>
      <c r="AD37" s="419" t="str">
        <f>IFERROR(VLOOKUP(AD35,'P1'!$B:$AP,31,FALSE),"")</f>
        <v/>
      </c>
      <c r="AE37" s="419" t="str">
        <f>IFERROR(VLOOKUP(AE35,'P1'!$B:$AP,31,FALSE),"")</f>
        <v/>
      </c>
      <c r="AF37" s="419" t="str">
        <f>IFERROR(VLOOKUP(AF35,'P1'!$B:$AP,31,FALSE),"")</f>
        <v/>
      </c>
      <c r="AG37" s="419" t="str">
        <f>IFERROR(VLOOKUP(AG35,'P1'!$B:$AP,31,FALSE),"")</f>
        <v/>
      </c>
      <c r="AH37" s="419" t="str">
        <f>IFERROR(VLOOKUP(AH35,'P1'!$B:$AP,31,FALSE),"")</f>
        <v/>
      </c>
      <c r="AI37" s="419" t="str">
        <f>IFERROR(VLOOKUP(AI35,'P1'!$B:$AP,31,FALSE),"")</f>
        <v/>
      </c>
      <c r="AJ37" s="419" t="str">
        <f>IFERROR(VLOOKUP(AJ35,'P1'!$B:$AP,31,FALSE),"")</f>
        <v/>
      </c>
      <c r="AK37" s="419" t="str">
        <f>IFERROR(VLOOKUP(AK35,'P1'!$B:$AP,31,FALSE),"")</f>
        <v/>
      </c>
      <c r="AL37" s="419" t="str">
        <f>IFERROR(VLOOKUP(AL35,'P1'!$B:$AP,31,FALSE),"")</f>
        <v/>
      </c>
      <c r="AM37" s="419" t="str">
        <f>IFERROR(VLOOKUP(AM35,'P1'!$B:$AP,31,FALSE),"")</f>
        <v/>
      </c>
      <c r="AN37" s="644"/>
      <c r="AO37" s="622"/>
      <c r="AP37" s="649"/>
      <c r="AQ37" s="650"/>
      <c r="AR37" s="622"/>
      <c r="AS37" s="622"/>
      <c r="AT37" s="623"/>
      <c r="AU37" s="420"/>
      <c r="AV37" s="420"/>
      <c r="AX37" s="420"/>
      <c r="AY37" s="420"/>
    </row>
    <row r="38" spans="1:51" s="393" customFormat="1" ht="12" customHeight="1">
      <c r="A38" s="624">
        <v>6</v>
      </c>
      <c r="B38" s="627"/>
      <c r="C38" s="630"/>
      <c r="D38" s="633" t="s">
        <v>463</v>
      </c>
      <c r="E38" s="410"/>
      <c r="F38" s="636"/>
      <c r="G38" s="637"/>
      <c r="H38" s="411" t="s">
        <v>464</v>
      </c>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642">
        <f t="shared" ref="AN38" si="16">IF(LEFT($AN$1,6)="共同生活援助",SUM(I39:AM39),SUM(I39:AM40))</f>
        <v>0</v>
      </c>
      <c r="AO38" s="620">
        <f>IF($AN$3="４週",AN38/4,AN38/(DAY(EOMONTH($I$21,0))/7))</f>
        <v>0</v>
      </c>
      <c r="AP38" s="645"/>
      <c r="AQ38" s="646"/>
      <c r="AR38" s="620" t="str">
        <f t="shared" ref="AR38" si="17">IF($AN$3="４週",AU39,AV39)</f>
        <v/>
      </c>
      <c r="AS38" s="620"/>
      <c r="AT38" s="623"/>
      <c r="AU38" s="413" t="s">
        <v>465</v>
      </c>
      <c r="AV38" s="413" t="s">
        <v>466</v>
      </c>
      <c r="AX38" s="413" t="s">
        <v>467</v>
      </c>
      <c r="AY38" s="413" t="s">
        <v>468</v>
      </c>
    </row>
    <row r="39" spans="1:51" s="393" customFormat="1" ht="12" customHeight="1">
      <c r="A39" s="625"/>
      <c r="B39" s="628"/>
      <c r="C39" s="631"/>
      <c r="D39" s="634"/>
      <c r="E39" s="414"/>
      <c r="F39" s="638"/>
      <c r="G39" s="639"/>
      <c r="H39" s="415" t="s">
        <v>469</v>
      </c>
      <c r="I39" s="419" t="str">
        <f>IFERROR(VLOOKUP(I38,'P1'!$B:$AP,41,FALSE),"")</f>
        <v/>
      </c>
      <c r="J39" s="419" t="str">
        <f>IFERROR(VLOOKUP(J38,'P1'!$B:$AP,41,FALSE),"")</f>
        <v/>
      </c>
      <c r="K39" s="419" t="str">
        <f>IFERROR(VLOOKUP(K38,'P1'!$B:$AP,41,FALSE),"")</f>
        <v/>
      </c>
      <c r="L39" s="419" t="str">
        <f>IFERROR(VLOOKUP(L38,'P1'!$B:$AP,41,FALSE),"")</f>
        <v/>
      </c>
      <c r="M39" s="419" t="str">
        <f>IFERROR(VLOOKUP(M38,'P1'!$B:$AP,41,FALSE),"")</f>
        <v/>
      </c>
      <c r="N39" s="419" t="str">
        <f>IFERROR(VLOOKUP(N38,'P1'!$B:$AP,41,FALSE),"")</f>
        <v/>
      </c>
      <c r="O39" s="419" t="str">
        <f>IFERROR(VLOOKUP(O38,'P1'!$B:$AP,41,FALSE),"")</f>
        <v/>
      </c>
      <c r="P39" s="419" t="str">
        <f>IFERROR(VLOOKUP(P38,'P1'!$B:$AP,41,FALSE),"")</f>
        <v/>
      </c>
      <c r="Q39" s="419" t="str">
        <f>IFERROR(VLOOKUP(Q38,'P1'!$B:$AP,41,FALSE),"")</f>
        <v/>
      </c>
      <c r="R39" s="419" t="str">
        <f>IFERROR(VLOOKUP(R38,'P1'!$B:$AP,41,FALSE),"")</f>
        <v/>
      </c>
      <c r="S39" s="419" t="str">
        <f>IFERROR(VLOOKUP(S38,'P1'!$B:$AP,41,FALSE),"")</f>
        <v/>
      </c>
      <c r="T39" s="419" t="str">
        <f>IFERROR(VLOOKUP(T38,'P1'!$B:$AP,41,FALSE),"")</f>
        <v/>
      </c>
      <c r="U39" s="419" t="str">
        <f>IFERROR(VLOOKUP(U38,'P1'!$B:$AP,41,FALSE),"")</f>
        <v/>
      </c>
      <c r="V39" s="419" t="str">
        <f>IFERROR(VLOOKUP(V38,'P1'!$B:$AP,41,FALSE),"")</f>
        <v/>
      </c>
      <c r="W39" s="419" t="str">
        <f>IFERROR(VLOOKUP(W38,'P1'!$B:$AP,41,FALSE),"")</f>
        <v/>
      </c>
      <c r="X39" s="419" t="str">
        <f>IFERROR(VLOOKUP(X38,'P1'!$B:$AP,41,FALSE),"")</f>
        <v/>
      </c>
      <c r="Y39" s="419" t="str">
        <f>IFERROR(VLOOKUP(Y38,'P1'!$B:$AP,41,FALSE),"")</f>
        <v/>
      </c>
      <c r="Z39" s="419" t="str">
        <f>IFERROR(VLOOKUP(Z38,'P1'!$B:$AP,41,FALSE),"")</f>
        <v/>
      </c>
      <c r="AA39" s="419" t="str">
        <f>IFERROR(VLOOKUP(AA38,'P1'!$B:$AP,41,FALSE),"")</f>
        <v/>
      </c>
      <c r="AB39" s="419" t="str">
        <f>IFERROR(VLOOKUP(AB38,'P1'!$B:$AP,41,FALSE),"")</f>
        <v/>
      </c>
      <c r="AC39" s="419" t="str">
        <f>IFERROR(VLOOKUP(AC38,'P1'!$B:$AP,41,FALSE),"")</f>
        <v/>
      </c>
      <c r="AD39" s="419" t="str">
        <f>IFERROR(VLOOKUP(AD38,'P1'!$B:$AP,41,FALSE),"")</f>
        <v/>
      </c>
      <c r="AE39" s="419" t="str">
        <f>IFERROR(VLOOKUP(AE38,'P1'!$B:$AP,41,FALSE),"")</f>
        <v/>
      </c>
      <c r="AF39" s="419" t="str">
        <f>IFERROR(VLOOKUP(AF38,'P1'!$B:$AP,41,FALSE),"")</f>
        <v/>
      </c>
      <c r="AG39" s="419" t="str">
        <f>IFERROR(VLOOKUP(AG38,'P1'!$B:$AP,41,FALSE),"")</f>
        <v/>
      </c>
      <c r="AH39" s="419" t="str">
        <f>IFERROR(VLOOKUP(AH38,'P1'!$B:$AP,41,FALSE),"")</f>
        <v/>
      </c>
      <c r="AI39" s="419" t="str">
        <f>IFERROR(VLOOKUP(AI38,'P1'!$B:$AP,41,FALSE),"")</f>
        <v/>
      </c>
      <c r="AJ39" s="419" t="str">
        <f>IFERROR(VLOOKUP(AJ38,'P1'!$B:$AP,41,FALSE),"")</f>
        <v/>
      </c>
      <c r="AK39" s="419" t="str">
        <f>IFERROR(VLOOKUP(AK38,'P1'!$B:$AP,41,FALSE),"")</f>
        <v/>
      </c>
      <c r="AL39" s="419" t="str">
        <f>IFERROR(VLOOKUP(AL38,'P1'!$B:$AP,41,FALSE),"")</f>
        <v/>
      </c>
      <c r="AM39" s="419" t="str">
        <f>IFERROR(VLOOKUP(AM38,'P1'!$B:$AP,41,FALSE),"")</f>
        <v/>
      </c>
      <c r="AN39" s="643"/>
      <c r="AO39" s="621"/>
      <c r="AP39" s="647"/>
      <c r="AQ39" s="648"/>
      <c r="AR39" s="621"/>
      <c r="AS39" s="621"/>
      <c r="AT39" s="623"/>
      <c r="AU39" s="417" t="str">
        <f t="shared" ref="AU39" si="18">IFERROR(IF($D38="□",($AO38/$AK$6),($AO38/$AK$8)),"")</f>
        <v/>
      </c>
      <c r="AV39" s="417" t="str">
        <f t="shared" ref="AV39" si="19">IFERROR(IF($D38="□",($AN38/$AO$6),($AN38/$AO$8)),"")</f>
        <v/>
      </c>
      <c r="AX39" s="417" t="s">
        <v>623</v>
      </c>
      <c r="AY39" s="417" t="s">
        <v>623</v>
      </c>
    </row>
    <row r="40" spans="1:51" s="393" customFormat="1" ht="12" customHeight="1">
      <c r="A40" s="626"/>
      <c r="B40" s="629"/>
      <c r="C40" s="632"/>
      <c r="D40" s="635"/>
      <c r="E40" s="414"/>
      <c r="F40" s="640"/>
      <c r="G40" s="641"/>
      <c r="H40" s="418" t="s">
        <v>470</v>
      </c>
      <c r="I40" s="419" t="str">
        <f>IFERROR(VLOOKUP(I38,'P1'!$B:$AP,31,FALSE),"")</f>
        <v/>
      </c>
      <c r="J40" s="419" t="str">
        <f>IFERROR(VLOOKUP(J38,'P1'!$B:$AP,31,FALSE),"")</f>
        <v/>
      </c>
      <c r="K40" s="419" t="str">
        <f>IFERROR(VLOOKUP(K38,'P1'!$B:$AP,31,FALSE),"")</f>
        <v/>
      </c>
      <c r="L40" s="419" t="str">
        <f>IFERROR(VLOOKUP(L38,'P1'!$B:$AP,31,FALSE),"")</f>
        <v/>
      </c>
      <c r="M40" s="419" t="str">
        <f>IFERROR(VLOOKUP(M38,'P1'!$B:$AP,31,FALSE),"")</f>
        <v/>
      </c>
      <c r="N40" s="419" t="str">
        <f>IFERROR(VLOOKUP(N38,'P1'!$B:$AP,31,FALSE),"")</f>
        <v/>
      </c>
      <c r="O40" s="419" t="str">
        <f>IFERROR(VLOOKUP(O38,'P1'!$B:$AP,31,FALSE),"")</f>
        <v/>
      </c>
      <c r="P40" s="419" t="str">
        <f>IFERROR(VLOOKUP(P38,'P1'!$B:$AP,31,FALSE),"")</f>
        <v/>
      </c>
      <c r="Q40" s="419" t="str">
        <f>IFERROR(VLOOKUP(Q38,'P1'!$B:$AP,31,FALSE),"")</f>
        <v/>
      </c>
      <c r="R40" s="419" t="str">
        <f>IFERROR(VLOOKUP(R38,'P1'!$B:$AP,31,FALSE),"")</f>
        <v/>
      </c>
      <c r="S40" s="419" t="str">
        <f>IFERROR(VLOOKUP(S38,'P1'!$B:$AP,31,FALSE),"")</f>
        <v/>
      </c>
      <c r="T40" s="419" t="str">
        <f>IFERROR(VLOOKUP(T38,'P1'!$B:$AP,31,FALSE),"")</f>
        <v/>
      </c>
      <c r="U40" s="419" t="str">
        <f>IFERROR(VLOOKUP(U38,'P1'!$B:$AP,31,FALSE),"")</f>
        <v/>
      </c>
      <c r="V40" s="419" t="str">
        <f>IFERROR(VLOOKUP(V38,'P1'!$B:$AP,31,FALSE),"")</f>
        <v/>
      </c>
      <c r="W40" s="419" t="str">
        <f>IFERROR(VLOOKUP(W38,'P1'!$B:$AP,31,FALSE),"")</f>
        <v/>
      </c>
      <c r="X40" s="419" t="str">
        <f>IFERROR(VLOOKUP(X38,'P1'!$B:$AP,31,FALSE),"")</f>
        <v/>
      </c>
      <c r="Y40" s="419" t="str">
        <f>IFERROR(VLOOKUP(Y38,'P1'!$B:$AP,31,FALSE),"")</f>
        <v/>
      </c>
      <c r="Z40" s="419" t="str">
        <f>IFERROR(VLOOKUP(Z38,'P1'!$B:$AP,31,FALSE),"")</f>
        <v/>
      </c>
      <c r="AA40" s="419" t="str">
        <f>IFERROR(VLOOKUP(AA38,'P1'!$B:$AP,31,FALSE),"")</f>
        <v/>
      </c>
      <c r="AB40" s="419" t="str">
        <f>IFERROR(VLOOKUP(AB38,'P1'!$B:$AP,31,FALSE),"")</f>
        <v/>
      </c>
      <c r="AC40" s="419" t="str">
        <f>IFERROR(VLOOKUP(AC38,'P1'!$B:$AP,31,FALSE),"")</f>
        <v/>
      </c>
      <c r="AD40" s="419" t="str">
        <f>IFERROR(VLOOKUP(AD38,'P1'!$B:$AP,31,FALSE),"")</f>
        <v/>
      </c>
      <c r="AE40" s="419" t="str">
        <f>IFERROR(VLOOKUP(AE38,'P1'!$B:$AP,31,FALSE),"")</f>
        <v/>
      </c>
      <c r="AF40" s="419" t="str">
        <f>IFERROR(VLOOKUP(AF38,'P1'!$B:$AP,31,FALSE),"")</f>
        <v/>
      </c>
      <c r="AG40" s="419" t="str">
        <f>IFERROR(VLOOKUP(AG38,'P1'!$B:$AP,31,FALSE),"")</f>
        <v/>
      </c>
      <c r="AH40" s="419" t="str">
        <f>IFERROR(VLOOKUP(AH38,'P1'!$B:$AP,31,FALSE),"")</f>
        <v/>
      </c>
      <c r="AI40" s="419" t="str">
        <f>IFERROR(VLOOKUP(AI38,'P1'!$B:$AP,31,FALSE),"")</f>
        <v/>
      </c>
      <c r="AJ40" s="419" t="str">
        <f>IFERROR(VLOOKUP(AJ38,'P1'!$B:$AP,31,FALSE),"")</f>
        <v/>
      </c>
      <c r="AK40" s="419" t="str">
        <f>IFERROR(VLOOKUP(AK38,'P1'!$B:$AP,31,FALSE),"")</f>
        <v/>
      </c>
      <c r="AL40" s="419" t="str">
        <f>IFERROR(VLOOKUP(AL38,'P1'!$B:$AP,31,FALSE),"")</f>
        <v/>
      </c>
      <c r="AM40" s="419" t="str">
        <f>IFERROR(VLOOKUP(AM38,'P1'!$B:$AP,31,FALSE),"")</f>
        <v/>
      </c>
      <c r="AN40" s="644"/>
      <c r="AO40" s="622"/>
      <c r="AP40" s="649"/>
      <c r="AQ40" s="650"/>
      <c r="AR40" s="622"/>
      <c r="AS40" s="622"/>
      <c r="AT40" s="623"/>
      <c r="AU40" s="420"/>
      <c r="AV40" s="420"/>
      <c r="AX40" s="420"/>
      <c r="AY40" s="420"/>
    </row>
    <row r="41" spans="1:51" s="393" customFormat="1" ht="12" customHeight="1">
      <c r="A41" s="624">
        <v>7</v>
      </c>
      <c r="B41" s="627"/>
      <c r="C41" s="630"/>
      <c r="D41" s="633" t="s">
        <v>463</v>
      </c>
      <c r="E41" s="410"/>
      <c r="F41" s="636"/>
      <c r="G41" s="637"/>
      <c r="H41" s="411" t="s">
        <v>464</v>
      </c>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642">
        <f t="shared" ref="AN41" si="20">IF(LEFT($AN$1,6)="共同生活援助",SUM(I42:AM42),SUM(I42:AM43))</f>
        <v>0</v>
      </c>
      <c r="AO41" s="620">
        <f>IF($AN$3="４週",AN41/4,AN41/(DAY(EOMONTH($I$21,0))/7))</f>
        <v>0</v>
      </c>
      <c r="AP41" s="645"/>
      <c r="AQ41" s="646"/>
      <c r="AR41" s="620" t="str">
        <f t="shared" ref="AR41" si="21">IF($AN$3="４週",AU42,AV42)</f>
        <v/>
      </c>
      <c r="AS41" s="620"/>
      <c r="AT41" s="623"/>
      <c r="AU41" s="413" t="s">
        <v>465</v>
      </c>
      <c r="AV41" s="413" t="s">
        <v>466</v>
      </c>
      <c r="AX41" s="413" t="s">
        <v>467</v>
      </c>
      <c r="AY41" s="413" t="s">
        <v>468</v>
      </c>
    </row>
    <row r="42" spans="1:51" s="393" customFormat="1" ht="12" customHeight="1">
      <c r="A42" s="625"/>
      <c r="B42" s="628"/>
      <c r="C42" s="631"/>
      <c r="D42" s="634"/>
      <c r="E42" s="414"/>
      <c r="F42" s="638"/>
      <c r="G42" s="639"/>
      <c r="H42" s="415" t="s">
        <v>469</v>
      </c>
      <c r="I42" s="419" t="str">
        <f>IFERROR(VLOOKUP(I41,'P1'!$B:$AP,41,FALSE),"")</f>
        <v/>
      </c>
      <c r="J42" s="419" t="str">
        <f>IFERROR(VLOOKUP(J41,'P1'!$B:$AP,41,FALSE),"")</f>
        <v/>
      </c>
      <c r="K42" s="419" t="str">
        <f>IFERROR(VLOOKUP(K41,'P1'!$B:$AP,41,FALSE),"")</f>
        <v/>
      </c>
      <c r="L42" s="419" t="str">
        <f>IFERROR(VLOOKUP(L41,'P1'!$B:$AP,41,FALSE),"")</f>
        <v/>
      </c>
      <c r="M42" s="419" t="str">
        <f>IFERROR(VLOOKUP(M41,'P1'!$B:$AP,41,FALSE),"")</f>
        <v/>
      </c>
      <c r="N42" s="419" t="str">
        <f>IFERROR(VLOOKUP(N41,'P1'!$B:$AP,41,FALSE),"")</f>
        <v/>
      </c>
      <c r="O42" s="419" t="str">
        <f>IFERROR(VLOOKUP(O41,'P1'!$B:$AP,41,FALSE),"")</f>
        <v/>
      </c>
      <c r="P42" s="419" t="str">
        <f>IFERROR(VLOOKUP(P41,'P1'!$B:$AP,41,FALSE),"")</f>
        <v/>
      </c>
      <c r="Q42" s="419" t="str">
        <f>IFERROR(VLOOKUP(Q41,'P1'!$B:$AP,41,FALSE),"")</f>
        <v/>
      </c>
      <c r="R42" s="419" t="str">
        <f>IFERROR(VLOOKUP(R41,'P1'!$B:$AP,41,FALSE),"")</f>
        <v/>
      </c>
      <c r="S42" s="419" t="str">
        <f>IFERROR(VLOOKUP(S41,'P1'!$B:$AP,41,FALSE),"")</f>
        <v/>
      </c>
      <c r="T42" s="419" t="str">
        <f>IFERROR(VLOOKUP(T41,'P1'!$B:$AP,41,FALSE),"")</f>
        <v/>
      </c>
      <c r="U42" s="419" t="str">
        <f>IFERROR(VLOOKUP(U41,'P1'!$B:$AP,41,FALSE),"")</f>
        <v/>
      </c>
      <c r="V42" s="419" t="str">
        <f>IFERROR(VLOOKUP(V41,'P1'!$B:$AP,41,FALSE),"")</f>
        <v/>
      </c>
      <c r="W42" s="419" t="str">
        <f>IFERROR(VLOOKUP(W41,'P1'!$B:$AP,41,FALSE),"")</f>
        <v/>
      </c>
      <c r="X42" s="419" t="str">
        <f>IFERROR(VLOOKUP(X41,'P1'!$B:$AP,41,FALSE),"")</f>
        <v/>
      </c>
      <c r="Y42" s="419" t="str">
        <f>IFERROR(VLOOKUP(Y41,'P1'!$B:$AP,41,FALSE),"")</f>
        <v/>
      </c>
      <c r="Z42" s="419" t="str">
        <f>IFERROR(VLOOKUP(Z41,'P1'!$B:$AP,41,FALSE),"")</f>
        <v/>
      </c>
      <c r="AA42" s="419" t="str">
        <f>IFERROR(VLOOKUP(AA41,'P1'!$B:$AP,41,FALSE),"")</f>
        <v/>
      </c>
      <c r="AB42" s="419" t="str">
        <f>IFERROR(VLOOKUP(AB41,'P1'!$B:$AP,41,FALSE),"")</f>
        <v/>
      </c>
      <c r="AC42" s="419" t="str">
        <f>IFERROR(VLOOKUP(AC41,'P1'!$B:$AP,41,FALSE),"")</f>
        <v/>
      </c>
      <c r="AD42" s="419" t="str">
        <f>IFERROR(VLOOKUP(AD41,'P1'!$B:$AP,41,FALSE),"")</f>
        <v/>
      </c>
      <c r="AE42" s="419" t="str">
        <f>IFERROR(VLOOKUP(AE41,'P1'!$B:$AP,41,FALSE),"")</f>
        <v/>
      </c>
      <c r="AF42" s="419" t="str">
        <f>IFERROR(VLOOKUP(AF41,'P1'!$B:$AP,41,FALSE),"")</f>
        <v/>
      </c>
      <c r="AG42" s="419" t="str">
        <f>IFERROR(VLOOKUP(AG41,'P1'!$B:$AP,41,FALSE),"")</f>
        <v/>
      </c>
      <c r="AH42" s="419" t="str">
        <f>IFERROR(VLOOKUP(AH41,'P1'!$B:$AP,41,FALSE),"")</f>
        <v/>
      </c>
      <c r="AI42" s="419" t="str">
        <f>IFERROR(VLOOKUP(AI41,'P1'!$B:$AP,41,FALSE),"")</f>
        <v/>
      </c>
      <c r="AJ42" s="419" t="str">
        <f>IFERROR(VLOOKUP(AJ41,'P1'!$B:$AP,41,FALSE),"")</f>
        <v/>
      </c>
      <c r="AK42" s="419" t="str">
        <f>IFERROR(VLOOKUP(AK41,'P1'!$B:$AP,41,FALSE),"")</f>
        <v/>
      </c>
      <c r="AL42" s="419" t="str">
        <f>IFERROR(VLOOKUP(AL41,'P1'!$B:$AP,41,FALSE),"")</f>
        <v/>
      </c>
      <c r="AM42" s="419" t="str">
        <f>IFERROR(VLOOKUP(AM41,'P1'!$B:$AP,41,FALSE),"")</f>
        <v/>
      </c>
      <c r="AN42" s="643"/>
      <c r="AO42" s="621"/>
      <c r="AP42" s="647"/>
      <c r="AQ42" s="648"/>
      <c r="AR42" s="621"/>
      <c r="AS42" s="621"/>
      <c r="AT42" s="623"/>
      <c r="AU42" s="417" t="str">
        <f t="shared" ref="AU42" si="22">IFERROR(IF($D41="□",($AO41/$AK$6),($AO41/$AK$8)),"")</f>
        <v/>
      </c>
      <c r="AV42" s="417" t="str">
        <f t="shared" ref="AV42" si="23">IFERROR(IF($D41="□",($AN41/$AO$6),($AN41/$AO$8)),"")</f>
        <v/>
      </c>
      <c r="AX42" s="417" t="s">
        <v>623</v>
      </c>
      <c r="AY42" s="417" t="s">
        <v>623</v>
      </c>
    </row>
    <row r="43" spans="1:51" s="393" customFormat="1" ht="12" customHeight="1">
      <c r="A43" s="626"/>
      <c r="B43" s="629"/>
      <c r="C43" s="632"/>
      <c r="D43" s="635"/>
      <c r="E43" s="414"/>
      <c r="F43" s="640"/>
      <c r="G43" s="641"/>
      <c r="H43" s="418" t="s">
        <v>470</v>
      </c>
      <c r="I43" s="419" t="str">
        <f>IFERROR(VLOOKUP(I41,'P1'!$B:$AP,31,FALSE),"")</f>
        <v/>
      </c>
      <c r="J43" s="419" t="str">
        <f>IFERROR(VLOOKUP(J41,'P1'!$B:$AP,31,FALSE),"")</f>
        <v/>
      </c>
      <c r="K43" s="419" t="str">
        <f>IFERROR(VLOOKUP(K41,'P1'!$B:$AP,31,FALSE),"")</f>
        <v/>
      </c>
      <c r="L43" s="419" t="str">
        <f>IFERROR(VLOOKUP(L41,'P1'!$B:$AP,31,FALSE),"")</f>
        <v/>
      </c>
      <c r="M43" s="419" t="str">
        <f>IFERROR(VLOOKUP(M41,'P1'!$B:$AP,31,FALSE),"")</f>
        <v/>
      </c>
      <c r="N43" s="419" t="str">
        <f>IFERROR(VLOOKUP(N41,'P1'!$B:$AP,31,FALSE),"")</f>
        <v/>
      </c>
      <c r="O43" s="419" t="str">
        <f>IFERROR(VLOOKUP(O41,'P1'!$B:$AP,31,FALSE),"")</f>
        <v/>
      </c>
      <c r="P43" s="419" t="str">
        <f>IFERROR(VLOOKUP(P41,'P1'!$B:$AP,31,FALSE),"")</f>
        <v/>
      </c>
      <c r="Q43" s="419" t="str">
        <f>IFERROR(VLOOKUP(Q41,'P1'!$B:$AP,31,FALSE),"")</f>
        <v/>
      </c>
      <c r="R43" s="419" t="str">
        <f>IFERROR(VLOOKUP(R41,'P1'!$B:$AP,31,FALSE),"")</f>
        <v/>
      </c>
      <c r="S43" s="419" t="str">
        <f>IFERROR(VLOOKUP(S41,'P1'!$B:$AP,31,FALSE),"")</f>
        <v/>
      </c>
      <c r="T43" s="419" t="str">
        <f>IFERROR(VLOOKUP(T41,'P1'!$B:$AP,31,FALSE),"")</f>
        <v/>
      </c>
      <c r="U43" s="419" t="str">
        <f>IFERROR(VLOOKUP(U41,'P1'!$B:$AP,31,FALSE),"")</f>
        <v/>
      </c>
      <c r="V43" s="419" t="str">
        <f>IFERROR(VLOOKUP(V41,'P1'!$B:$AP,31,FALSE),"")</f>
        <v/>
      </c>
      <c r="W43" s="419" t="str">
        <f>IFERROR(VLOOKUP(W41,'P1'!$B:$AP,31,FALSE),"")</f>
        <v/>
      </c>
      <c r="X43" s="419" t="str">
        <f>IFERROR(VLOOKUP(X41,'P1'!$B:$AP,31,FALSE),"")</f>
        <v/>
      </c>
      <c r="Y43" s="419" t="str">
        <f>IFERROR(VLOOKUP(Y41,'P1'!$B:$AP,31,FALSE),"")</f>
        <v/>
      </c>
      <c r="Z43" s="419" t="str">
        <f>IFERROR(VLOOKUP(Z41,'P1'!$B:$AP,31,FALSE),"")</f>
        <v/>
      </c>
      <c r="AA43" s="419" t="str">
        <f>IFERROR(VLOOKUP(AA41,'P1'!$B:$AP,31,FALSE),"")</f>
        <v/>
      </c>
      <c r="AB43" s="419" t="str">
        <f>IFERROR(VLOOKUP(AB41,'P1'!$B:$AP,31,FALSE),"")</f>
        <v/>
      </c>
      <c r="AC43" s="419" t="str">
        <f>IFERROR(VLOOKUP(AC41,'P1'!$B:$AP,31,FALSE),"")</f>
        <v/>
      </c>
      <c r="AD43" s="419" t="str">
        <f>IFERROR(VLOOKUP(AD41,'P1'!$B:$AP,31,FALSE),"")</f>
        <v/>
      </c>
      <c r="AE43" s="419" t="str">
        <f>IFERROR(VLOOKUP(AE41,'P1'!$B:$AP,31,FALSE),"")</f>
        <v/>
      </c>
      <c r="AF43" s="419" t="str">
        <f>IFERROR(VLOOKUP(AF41,'P1'!$B:$AP,31,FALSE),"")</f>
        <v/>
      </c>
      <c r="AG43" s="419" t="str">
        <f>IFERROR(VLOOKUP(AG41,'P1'!$B:$AP,31,FALSE),"")</f>
        <v/>
      </c>
      <c r="AH43" s="419" t="str">
        <f>IFERROR(VLOOKUP(AH41,'P1'!$B:$AP,31,FALSE),"")</f>
        <v/>
      </c>
      <c r="AI43" s="419" t="str">
        <f>IFERROR(VLOOKUP(AI41,'P1'!$B:$AP,31,FALSE),"")</f>
        <v/>
      </c>
      <c r="AJ43" s="419" t="str">
        <f>IFERROR(VLOOKUP(AJ41,'P1'!$B:$AP,31,FALSE),"")</f>
        <v/>
      </c>
      <c r="AK43" s="419" t="str">
        <f>IFERROR(VLOOKUP(AK41,'P1'!$B:$AP,31,FALSE),"")</f>
        <v/>
      </c>
      <c r="AL43" s="419" t="str">
        <f>IFERROR(VLOOKUP(AL41,'P1'!$B:$AP,31,FALSE),"")</f>
        <v/>
      </c>
      <c r="AM43" s="419" t="str">
        <f>IFERROR(VLOOKUP(AM41,'P1'!$B:$AP,31,FALSE),"")</f>
        <v/>
      </c>
      <c r="AN43" s="644"/>
      <c r="AO43" s="622"/>
      <c r="AP43" s="649"/>
      <c r="AQ43" s="650"/>
      <c r="AR43" s="622"/>
      <c r="AS43" s="622"/>
      <c r="AT43" s="623"/>
      <c r="AU43" s="420"/>
      <c r="AV43" s="420"/>
      <c r="AX43" s="420"/>
      <c r="AY43" s="420"/>
    </row>
    <row r="44" spans="1:51" s="393" customFormat="1" ht="12" customHeight="1">
      <c r="A44" s="624">
        <v>8</v>
      </c>
      <c r="B44" s="627"/>
      <c r="C44" s="630"/>
      <c r="D44" s="633" t="s">
        <v>463</v>
      </c>
      <c r="E44" s="410"/>
      <c r="F44" s="636"/>
      <c r="G44" s="637"/>
      <c r="H44" s="411" t="s">
        <v>464</v>
      </c>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642">
        <f t="shared" ref="AN44" si="24">IF(LEFT($AN$1,6)="共同生活援助",SUM(I45:AM45),SUM(I45:AM46))</f>
        <v>0</v>
      </c>
      <c r="AO44" s="620">
        <f>IF($AN$3="４週",AN44/4,AN44/(DAY(EOMONTH($I$21,0))/7))</f>
        <v>0</v>
      </c>
      <c r="AP44" s="645"/>
      <c r="AQ44" s="646"/>
      <c r="AR44" s="620" t="str">
        <f t="shared" ref="AR44" si="25">IF($AN$3="４週",AU45,AV45)</f>
        <v/>
      </c>
      <c r="AS44" s="620"/>
      <c r="AT44" s="623"/>
      <c r="AU44" s="413" t="s">
        <v>465</v>
      </c>
      <c r="AV44" s="413" t="s">
        <v>466</v>
      </c>
      <c r="AX44" s="413" t="s">
        <v>467</v>
      </c>
      <c r="AY44" s="413" t="s">
        <v>468</v>
      </c>
    </row>
    <row r="45" spans="1:51" s="393" customFormat="1" ht="12" customHeight="1">
      <c r="A45" s="625"/>
      <c r="B45" s="628"/>
      <c r="C45" s="631"/>
      <c r="D45" s="634"/>
      <c r="E45" s="414"/>
      <c r="F45" s="638"/>
      <c r="G45" s="639"/>
      <c r="H45" s="415" t="s">
        <v>469</v>
      </c>
      <c r="I45" s="419" t="str">
        <f>IFERROR(VLOOKUP(I44,'P1'!$B:$AP,41,FALSE),"")</f>
        <v/>
      </c>
      <c r="J45" s="419" t="str">
        <f>IFERROR(VLOOKUP(J44,'P1'!$B:$AP,41,FALSE),"")</f>
        <v/>
      </c>
      <c r="K45" s="419" t="str">
        <f>IFERROR(VLOOKUP(K44,'P1'!$B:$AP,41,FALSE),"")</f>
        <v/>
      </c>
      <c r="L45" s="419" t="str">
        <f>IFERROR(VLOOKUP(L44,'P1'!$B:$AP,41,FALSE),"")</f>
        <v/>
      </c>
      <c r="M45" s="419" t="str">
        <f>IFERROR(VLOOKUP(M44,'P1'!$B:$AP,41,FALSE),"")</f>
        <v/>
      </c>
      <c r="N45" s="419" t="str">
        <f>IFERROR(VLOOKUP(N44,'P1'!$B:$AP,41,FALSE),"")</f>
        <v/>
      </c>
      <c r="O45" s="419" t="str">
        <f>IFERROR(VLOOKUP(O44,'P1'!$B:$AP,41,FALSE),"")</f>
        <v/>
      </c>
      <c r="P45" s="419" t="str">
        <f>IFERROR(VLOOKUP(P44,'P1'!$B:$AP,41,FALSE),"")</f>
        <v/>
      </c>
      <c r="Q45" s="419" t="str">
        <f>IFERROR(VLOOKUP(Q44,'P1'!$B:$AP,41,FALSE),"")</f>
        <v/>
      </c>
      <c r="R45" s="419" t="str">
        <f>IFERROR(VLOOKUP(R44,'P1'!$B:$AP,41,FALSE),"")</f>
        <v/>
      </c>
      <c r="S45" s="419" t="str">
        <f>IFERROR(VLOOKUP(S44,'P1'!$B:$AP,41,FALSE),"")</f>
        <v/>
      </c>
      <c r="T45" s="419" t="str">
        <f>IFERROR(VLOOKUP(T44,'P1'!$B:$AP,41,FALSE),"")</f>
        <v/>
      </c>
      <c r="U45" s="419" t="str">
        <f>IFERROR(VLOOKUP(U44,'P1'!$B:$AP,41,FALSE),"")</f>
        <v/>
      </c>
      <c r="V45" s="419" t="str">
        <f>IFERROR(VLOOKUP(V44,'P1'!$B:$AP,41,FALSE),"")</f>
        <v/>
      </c>
      <c r="W45" s="419" t="str">
        <f>IFERROR(VLOOKUP(W44,'P1'!$B:$AP,41,FALSE),"")</f>
        <v/>
      </c>
      <c r="X45" s="419" t="str">
        <f>IFERROR(VLOOKUP(X44,'P1'!$B:$AP,41,FALSE),"")</f>
        <v/>
      </c>
      <c r="Y45" s="419" t="str">
        <f>IFERROR(VLOOKUP(Y44,'P1'!$B:$AP,41,FALSE),"")</f>
        <v/>
      </c>
      <c r="Z45" s="419" t="str">
        <f>IFERROR(VLOOKUP(Z44,'P1'!$B:$AP,41,FALSE),"")</f>
        <v/>
      </c>
      <c r="AA45" s="419" t="str">
        <f>IFERROR(VLOOKUP(AA44,'P1'!$B:$AP,41,FALSE),"")</f>
        <v/>
      </c>
      <c r="AB45" s="419" t="str">
        <f>IFERROR(VLOOKUP(AB44,'P1'!$B:$AP,41,FALSE),"")</f>
        <v/>
      </c>
      <c r="AC45" s="419" t="str">
        <f>IFERROR(VLOOKUP(AC44,'P1'!$B:$AP,41,FALSE),"")</f>
        <v/>
      </c>
      <c r="AD45" s="419" t="str">
        <f>IFERROR(VLOOKUP(AD44,'P1'!$B:$AP,41,FALSE),"")</f>
        <v/>
      </c>
      <c r="AE45" s="419" t="str">
        <f>IFERROR(VLOOKUP(AE44,'P1'!$B:$AP,41,FALSE),"")</f>
        <v/>
      </c>
      <c r="AF45" s="419" t="str">
        <f>IFERROR(VLOOKUP(AF44,'P1'!$B:$AP,41,FALSE),"")</f>
        <v/>
      </c>
      <c r="AG45" s="419" t="str">
        <f>IFERROR(VLOOKUP(AG44,'P1'!$B:$AP,41,FALSE),"")</f>
        <v/>
      </c>
      <c r="AH45" s="419" t="str">
        <f>IFERROR(VLOOKUP(AH44,'P1'!$B:$AP,41,FALSE),"")</f>
        <v/>
      </c>
      <c r="AI45" s="419" t="str">
        <f>IFERROR(VLOOKUP(AI44,'P1'!$B:$AP,41,FALSE),"")</f>
        <v/>
      </c>
      <c r="AJ45" s="419" t="str">
        <f>IFERROR(VLOOKUP(AJ44,'P1'!$B:$AP,41,FALSE),"")</f>
        <v/>
      </c>
      <c r="AK45" s="419" t="str">
        <f>IFERROR(VLOOKUP(AK44,'P1'!$B:$AP,41,FALSE),"")</f>
        <v/>
      </c>
      <c r="AL45" s="419" t="str">
        <f>IFERROR(VLOOKUP(AL44,'P1'!$B:$AP,41,FALSE),"")</f>
        <v/>
      </c>
      <c r="AM45" s="419" t="str">
        <f>IFERROR(VLOOKUP(AM44,'P1'!$B:$AP,41,FALSE),"")</f>
        <v/>
      </c>
      <c r="AN45" s="643"/>
      <c r="AO45" s="621"/>
      <c r="AP45" s="647"/>
      <c r="AQ45" s="648"/>
      <c r="AR45" s="621"/>
      <c r="AS45" s="621"/>
      <c r="AT45" s="623"/>
      <c r="AU45" s="417" t="str">
        <f t="shared" ref="AU45" si="26">IFERROR(IF($D44="□",($AO44/$AK$6),($AO44/$AK$8)),"")</f>
        <v/>
      </c>
      <c r="AV45" s="417" t="str">
        <f t="shared" ref="AV45" si="27">IFERROR(IF($D44="□",($AN44/$AO$6),($AN44/$AO$8)),"")</f>
        <v/>
      </c>
      <c r="AX45" s="417" t="s">
        <v>623</v>
      </c>
      <c r="AY45" s="417" t="s">
        <v>623</v>
      </c>
    </row>
    <row r="46" spans="1:51" s="393" customFormat="1" ht="12" customHeight="1">
      <c r="A46" s="626"/>
      <c r="B46" s="629"/>
      <c r="C46" s="632"/>
      <c r="D46" s="635"/>
      <c r="E46" s="414"/>
      <c r="F46" s="640"/>
      <c r="G46" s="641"/>
      <c r="H46" s="418" t="s">
        <v>470</v>
      </c>
      <c r="I46" s="419" t="str">
        <f>IFERROR(VLOOKUP(I44,'P1'!$B:$AP,31,FALSE),"")</f>
        <v/>
      </c>
      <c r="J46" s="419" t="str">
        <f>IFERROR(VLOOKUP(J44,'P1'!$B:$AP,31,FALSE),"")</f>
        <v/>
      </c>
      <c r="K46" s="419" t="str">
        <f>IFERROR(VLOOKUP(K44,'P1'!$B:$AP,31,FALSE),"")</f>
        <v/>
      </c>
      <c r="L46" s="419" t="str">
        <f>IFERROR(VLOOKUP(L44,'P1'!$B:$AP,31,FALSE),"")</f>
        <v/>
      </c>
      <c r="M46" s="419" t="str">
        <f>IFERROR(VLOOKUP(M44,'P1'!$B:$AP,31,FALSE),"")</f>
        <v/>
      </c>
      <c r="N46" s="419" t="str">
        <f>IFERROR(VLOOKUP(N44,'P1'!$B:$AP,31,FALSE),"")</f>
        <v/>
      </c>
      <c r="O46" s="419" t="str">
        <f>IFERROR(VLOOKUP(O44,'P1'!$B:$AP,31,FALSE),"")</f>
        <v/>
      </c>
      <c r="P46" s="419" t="str">
        <f>IFERROR(VLOOKUP(P44,'P1'!$B:$AP,31,FALSE),"")</f>
        <v/>
      </c>
      <c r="Q46" s="419" t="str">
        <f>IFERROR(VLOOKUP(Q44,'P1'!$B:$AP,31,FALSE),"")</f>
        <v/>
      </c>
      <c r="R46" s="419" t="str">
        <f>IFERROR(VLOOKUP(R44,'P1'!$B:$AP,31,FALSE),"")</f>
        <v/>
      </c>
      <c r="S46" s="419" t="str">
        <f>IFERROR(VLOOKUP(S44,'P1'!$B:$AP,31,FALSE),"")</f>
        <v/>
      </c>
      <c r="T46" s="419" t="str">
        <f>IFERROR(VLOOKUP(T44,'P1'!$B:$AP,31,FALSE),"")</f>
        <v/>
      </c>
      <c r="U46" s="419" t="str">
        <f>IFERROR(VLOOKUP(U44,'P1'!$B:$AP,31,FALSE),"")</f>
        <v/>
      </c>
      <c r="V46" s="419" t="str">
        <f>IFERROR(VLOOKUP(V44,'P1'!$B:$AP,31,FALSE),"")</f>
        <v/>
      </c>
      <c r="W46" s="419" t="str">
        <f>IFERROR(VLOOKUP(W44,'P1'!$B:$AP,31,FALSE),"")</f>
        <v/>
      </c>
      <c r="X46" s="419" t="str">
        <f>IFERROR(VLOOKUP(X44,'P1'!$B:$AP,31,FALSE),"")</f>
        <v/>
      </c>
      <c r="Y46" s="419" t="str">
        <f>IFERROR(VLOOKUP(Y44,'P1'!$B:$AP,31,FALSE),"")</f>
        <v/>
      </c>
      <c r="Z46" s="419" t="str">
        <f>IFERROR(VLOOKUP(Z44,'P1'!$B:$AP,31,FALSE),"")</f>
        <v/>
      </c>
      <c r="AA46" s="419" t="str">
        <f>IFERROR(VLOOKUP(AA44,'P1'!$B:$AP,31,FALSE),"")</f>
        <v/>
      </c>
      <c r="AB46" s="419" t="str">
        <f>IFERROR(VLOOKUP(AB44,'P1'!$B:$AP,31,FALSE),"")</f>
        <v/>
      </c>
      <c r="AC46" s="419" t="str">
        <f>IFERROR(VLOOKUP(AC44,'P1'!$B:$AP,31,FALSE),"")</f>
        <v/>
      </c>
      <c r="AD46" s="419" t="str">
        <f>IFERROR(VLOOKUP(AD44,'P1'!$B:$AP,31,FALSE),"")</f>
        <v/>
      </c>
      <c r="AE46" s="419" t="str">
        <f>IFERROR(VLOOKUP(AE44,'P1'!$B:$AP,31,FALSE),"")</f>
        <v/>
      </c>
      <c r="AF46" s="419" t="str">
        <f>IFERROR(VLOOKUP(AF44,'P1'!$B:$AP,31,FALSE),"")</f>
        <v/>
      </c>
      <c r="AG46" s="419" t="str">
        <f>IFERROR(VLOOKUP(AG44,'P1'!$B:$AP,31,FALSE),"")</f>
        <v/>
      </c>
      <c r="AH46" s="419" t="str">
        <f>IFERROR(VLOOKUP(AH44,'P1'!$B:$AP,31,FALSE),"")</f>
        <v/>
      </c>
      <c r="AI46" s="419" t="str">
        <f>IFERROR(VLOOKUP(AI44,'P1'!$B:$AP,31,FALSE),"")</f>
        <v/>
      </c>
      <c r="AJ46" s="419" t="str">
        <f>IFERROR(VLOOKUP(AJ44,'P1'!$B:$AP,31,FALSE),"")</f>
        <v/>
      </c>
      <c r="AK46" s="419" t="str">
        <f>IFERROR(VLOOKUP(AK44,'P1'!$B:$AP,31,FALSE),"")</f>
        <v/>
      </c>
      <c r="AL46" s="419" t="str">
        <f>IFERROR(VLOOKUP(AL44,'P1'!$B:$AP,31,FALSE),"")</f>
        <v/>
      </c>
      <c r="AM46" s="419" t="str">
        <f>IFERROR(VLOOKUP(AM44,'P1'!$B:$AP,31,FALSE),"")</f>
        <v/>
      </c>
      <c r="AN46" s="644"/>
      <c r="AO46" s="622"/>
      <c r="AP46" s="649"/>
      <c r="AQ46" s="650"/>
      <c r="AR46" s="622"/>
      <c r="AS46" s="622"/>
      <c r="AT46" s="623"/>
      <c r="AU46" s="420"/>
      <c r="AV46" s="420"/>
      <c r="AX46" s="420"/>
      <c r="AY46" s="420"/>
    </row>
    <row r="47" spans="1:51" s="393" customFormat="1" ht="12" customHeight="1">
      <c r="A47" s="624">
        <v>9</v>
      </c>
      <c r="B47" s="627"/>
      <c r="C47" s="630"/>
      <c r="D47" s="633" t="s">
        <v>463</v>
      </c>
      <c r="E47" s="410"/>
      <c r="F47" s="636"/>
      <c r="G47" s="637"/>
      <c r="H47" s="411" t="s">
        <v>464</v>
      </c>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642">
        <f t="shared" ref="AN47" si="28">IF(LEFT($AN$1,6)="共同生活援助",SUM(I48:AM48),SUM(I48:AM49))</f>
        <v>0</v>
      </c>
      <c r="AO47" s="620">
        <f>IF($AN$3="４週",AN47/4,AN47/(DAY(EOMONTH($I$21,0))/7))</f>
        <v>0</v>
      </c>
      <c r="AP47" s="645"/>
      <c r="AQ47" s="646"/>
      <c r="AR47" s="620" t="str">
        <f t="shared" ref="AR47" si="29">IF($AN$3="４週",AU48,AV48)</f>
        <v/>
      </c>
      <c r="AS47" s="620"/>
      <c r="AT47" s="623"/>
      <c r="AU47" s="413" t="s">
        <v>465</v>
      </c>
      <c r="AV47" s="413" t="s">
        <v>466</v>
      </c>
      <c r="AX47" s="413" t="s">
        <v>467</v>
      </c>
      <c r="AY47" s="413" t="s">
        <v>468</v>
      </c>
    </row>
    <row r="48" spans="1:51" s="393" customFormat="1" ht="12" customHeight="1">
      <c r="A48" s="625"/>
      <c r="B48" s="628"/>
      <c r="C48" s="631"/>
      <c r="D48" s="634"/>
      <c r="E48" s="414"/>
      <c r="F48" s="638"/>
      <c r="G48" s="639"/>
      <c r="H48" s="415" t="s">
        <v>469</v>
      </c>
      <c r="I48" s="419" t="str">
        <f>IFERROR(VLOOKUP(I47,'P1'!$B:$AP,41,FALSE),"")</f>
        <v/>
      </c>
      <c r="J48" s="419" t="str">
        <f>IFERROR(VLOOKUP(J47,'P1'!$B:$AP,41,FALSE),"")</f>
        <v/>
      </c>
      <c r="K48" s="419" t="str">
        <f>IFERROR(VLOOKUP(K47,'P1'!$B:$AP,41,FALSE),"")</f>
        <v/>
      </c>
      <c r="L48" s="419" t="str">
        <f>IFERROR(VLOOKUP(L47,'P1'!$B:$AP,41,FALSE),"")</f>
        <v/>
      </c>
      <c r="M48" s="419" t="str">
        <f>IFERROR(VLOOKUP(M47,'P1'!$B:$AP,41,FALSE),"")</f>
        <v/>
      </c>
      <c r="N48" s="419" t="str">
        <f>IFERROR(VLOOKUP(N47,'P1'!$B:$AP,41,FALSE),"")</f>
        <v/>
      </c>
      <c r="O48" s="419" t="str">
        <f>IFERROR(VLOOKUP(O47,'P1'!$B:$AP,41,FALSE),"")</f>
        <v/>
      </c>
      <c r="P48" s="419" t="str">
        <f>IFERROR(VLOOKUP(P47,'P1'!$B:$AP,41,FALSE),"")</f>
        <v/>
      </c>
      <c r="Q48" s="419" t="str">
        <f>IFERROR(VLOOKUP(Q47,'P1'!$B:$AP,41,FALSE),"")</f>
        <v/>
      </c>
      <c r="R48" s="419" t="str">
        <f>IFERROR(VLOOKUP(R47,'P1'!$B:$AP,41,FALSE),"")</f>
        <v/>
      </c>
      <c r="S48" s="419" t="str">
        <f>IFERROR(VLOOKUP(S47,'P1'!$B:$AP,41,FALSE),"")</f>
        <v/>
      </c>
      <c r="T48" s="419" t="str">
        <f>IFERROR(VLOOKUP(T47,'P1'!$B:$AP,41,FALSE),"")</f>
        <v/>
      </c>
      <c r="U48" s="419" t="str">
        <f>IFERROR(VLOOKUP(U47,'P1'!$B:$AP,41,FALSE),"")</f>
        <v/>
      </c>
      <c r="V48" s="419" t="str">
        <f>IFERROR(VLOOKUP(V47,'P1'!$B:$AP,41,FALSE),"")</f>
        <v/>
      </c>
      <c r="W48" s="419" t="str">
        <f>IFERROR(VLOOKUP(W47,'P1'!$B:$AP,41,FALSE),"")</f>
        <v/>
      </c>
      <c r="X48" s="419" t="str">
        <f>IFERROR(VLOOKUP(X47,'P1'!$B:$AP,41,FALSE),"")</f>
        <v/>
      </c>
      <c r="Y48" s="419" t="str">
        <f>IFERROR(VLOOKUP(Y47,'P1'!$B:$AP,41,FALSE),"")</f>
        <v/>
      </c>
      <c r="Z48" s="419" t="str">
        <f>IFERROR(VLOOKUP(Z47,'P1'!$B:$AP,41,FALSE),"")</f>
        <v/>
      </c>
      <c r="AA48" s="419" t="str">
        <f>IFERROR(VLOOKUP(AA47,'P1'!$B:$AP,41,FALSE),"")</f>
        <v/>
      </c>
      <c r="AB48" s="419" t="str">
        <f>IFERROR(VLOOKUP(AB47,'P1'!$B:$AP,41,FALSE),"")</f>
        <v/>
      </c>
      <c r="AC48" s="419" t="str">
        <f>IFERROR(VLOOKUP(AC47,'P1'!$B:$AP,41,FALSE),"")</f>
        <v/>
      </c>
      <c r="AD48" s="419" t="str">
        <f>IFERROR(VLOOKUP(AD47,'P1'!$B:$AP,41,FALSE),"")</f>
        <v/>
      </c>
      <c r="AE48" s="419" t="str">
        <f>IFERROR(VLOOKUP(AE47,'P1'!$B:$AP,41,FALSE),"")</f>
        <v/>
      </c>
      <c r="AF48" s="419" t="str">
        <f>IFERROR(VLOOKUP(AF47,'P1'!$B:$AP,41,FALSE),"")</f>
        <v/>
      </c>
      <c r="AG48" s="419" t="str">
        <f>IFERROR(VLOOKUP(AG47,'P1'!$B:$AP,41,FALSE),"")</f>
        <v/>
      </c>
      <c r="AH48" s="419" t="str">
        <f>IFERROR(VLOOKUP(AH47,'P1'!$B:$AP,41,FALSE),"")</f>
        <v/>
      </c>
      <c r="AI48" s="419" t="str">
        <f>IFERROR(VLOOKUP(AI47,'P1'!$B:$AP,41,FALSE),"")</f>
        <v/>
      </c>
      <c r="AJ48" s="419" t="str">
        <f>IFERROR(VLOOKUP(AJ47,'P1'!$B:$AP,41,FALSE),"")</f>
        <v/>
      </c>
      <c r="AK48" s="419" t="str">
        <f>IFERROR(VLOOKUP(AK47,'P1'!$B:$AP,41,FALSE),"")</f>
        <v/>
      </c>
      <c r="AL48" s="419" t="str">
        <f>IFERROR(VLOOKUP(AL47,'P1'!$B:$AP,41,FALSE),"")</f>
        <v/>
      </c>
      <c r="AM48" s="419" t="str">
        <f>IFERROR(VLOOKUP(AM47,'P1'!$B:$AP,41,FALSE),"")</f>
        <v/>
      </c>
      <c r="AN48" s="643"/>
      <c r="AO48" s="621"/>
      <c r="AP48" s="647"/>
      <c r="AQ48" s="648"/>
      <c r="AR48" s="621"/>
      <c r="AS48" s="621"/>
      <c r="AT48" s="623"/>
      <c r="AU48" s="417" t="str">
        <f t="shared" ref="AU48" si="30">IFERROR(IF($D47="□",($AO47/$AK$6),($AO47/$AK$8)),"")</f>
        <v/>
      </c>
      <c r="AV48" s="417" t="str">
        <f t="shared" ref="AV48" si="31">IFERROR(IF($D47="□",($AN47/$AO$6),($AN47/$AO$8)),"")</f>
        <v/>
      </c>
      <c r="AX48" s="417" t="s">
        <v>623</v>
      </c>
      <c r="AY48" s="417" t="s">
        <v>623</v>
      </c>
    </row>
    <row r="49" spans="1:51" s="393" customFormat="1" ht="12" customHeight="1">
      <c r="A49" s="626"/>
      <c r="B49" s="629"/>
      <c r="C49" s="632"/>
      <c r="D49" s="635"/>
      <c r="E49" s="414"/>
      <c r="F49" s="640"/>
      <c r="G49" s="641"/>
      <c r="H49" s="418" t="s">
        <v>470</v>
      </c>
      <c r="I49" s="419" t="str">
        <f>IFERROR(VLOOKUP(I47,'P1'!$B:$AP,31,FALSE),"")</f>
        <v/>
      </c>
      <c r="J49" s="419" t="str">
        <f>IFERROR(VLOOKUP(J47,'P1'!$B:$AP,31,FALSE),"")</f>
        <v/>
      </c>
      <c r="K49" s="419" t="str">
        <f>IFERROR(VLOOKUP(K47,'P1'!$B:$AP,31,FALSE),"")</f>
        <v/>
      </c>
      <c r="L49" s="419" t="str">
        <f>IFERROR(VLOOKUP(L47,'P1'!$B:$AP,31,FALSE),"")</f>
        <v/>
      </c>
      <c r="M49" s="419" t="str">
        <f>IFERROR(VLOOKUP(M47,'P1'!$B:$AP,31,FALSE),"")</f>
        <v/>
      </c>
      <c r="N49" s="419" t="str">
        <f>IFERROR(VLOOKUP(N47,'P1'!$B:$AP,31,FALSE),"")</f>
        <v/>
      </c>
      <c r="O49" s="419" t="str">
        <f>IFERROR(VLOOKUP(O47,'P1'!$B:$AP,31,FALSE),"")</f>
        <v/>
      </c>
      <c r="P49" s="419" t="str">
        <f>IFERROR(VLOOKUP(P47,'P1'!$B:$AP,31,FALSE),"")</f>
        <v/>
      </c>
      <c r="Q49" s="419" t="str">
        <f>IFERROR(VLOOKUP(Q47,'P1'!$B:$AP,31,FALSE),"")</f>
        <v/>
      </c>
      <c r="R49" s="419" t="str">
        <f>IFERROR(VLOOKUP(R47,'P1'!$B:$AP,31,FALSE),"")</f>
        <v/>
      </c>
      <c r="S49" s="419" t="str">
        <f>IFERROR(VLOOKUP(S47,'P1'!$B:$AP,31,FALSE),"")</f>
        <v/>
      </c>
      <c r="T49" s="419" t="str">
        <f>IFERROR(VLOOKUP(T47,'P1'!$B:$AP,31,FALSE),"")</f>
        <v/>
      </c>
      <c r="U49" s="419" t="str">
        <f>IFERROR(VLOOKUP(U47,'P1'!$B:$AP,31,FALSE),"")</f>
        <v/>
      </c>
      <c r="V49" s="419" t="str">
        <f>IFERROR(VLOOKUP(V47,'P1'!$B:$AP,31,FALSE),"")</f>
        <v/>
      </c>
      <c r="W49" s="419" t="str">
        <f>IFERROR(VLOOKUP(W47,'P1'!$B:$AP,31,FALSE),"")</f>
        <v/>
      </c>
      <c r="X49" s="419" t="str">
        <f>IFERROR(VLOOKUP(X47,'P1'!$B:$AP,31,FALSE),"")</f>
        <v/>
      </c>
      <c r="Y49" s="419" t="str">
        <f>IFERROR(VLOOKUP(Y47,'P1'!$B:$AP,31,FALSE),"")</f>
        <v/>
      </c>
      <c r="Z49" s="419" t="str">
        <f>IFERROR(VLOOKUP(Z47,'P1'!$B:$AP,31,FALSE),"")</f>
        <v/>
      </c>
      <c r="AA49" s="419" t="str">
        <f>IFERROR(VLOOKUP(AA47,'P1'!$B:$AP,31,FALSE),"")</f>
        <v/>
      </c>
      <c r="AB49" s="419" t="str">
        <f>IFERROR(VLOOKUP(AB47,'P1'!$B:$AP,31,FALSE),"")</f>
        <v/>
      </c>
      <c r="AC49" s="419" t="str">
        <f>IFERROR(VLOOKUP(AC47,'P1'!$B:$AP,31,FALSE),"")</f>
        <v/>
      </c>
      <c r="AD49" s="419" t="str">
        <f>IFERROR(VLOOKUP(AD47,'P1'!$B:$AP,31,FALSE),"")</f>
        <v/>
      </c>
      <c r="AE49" s="419" t="str">
        <f>IFERROR(VLOOKUP(AE47,'P1'!$B:$AP,31,FALSE),"")</f>
        <v/>
      </c>
      <c r="AF49" s="419" t="str">
        <f>IFERROR(VLOOKUP(AF47,'P1'!$B:$AP,31,FALSE),"")</f>
        <v/>
      </c>
      <c r="AG49" s="419" t="str">
        <f>IFERROR(VLOOKUP(AG47,'P1'!$B:$AP,31,FALSE),"")</f>
        <v/>
      </c>
      <c r="AH49" s="419" t="str">
        <f>IFERROR(VLOOKUP(AH47,'P1'!$B:$AP,31,FALSE),"")</f>
        <v/>
      </c>
      <c r="AI49" s="419" t="str">
        <f>IFERROR(VLOOKUP(AI47,'P1'!$B:$AP,31,FALSE),"")</f>
        <v/>
      </c>
      <c r="AJ49" s="419" t="str">
        <f>IFERROR(VLOOKUP(AJ47,'P1'!$B:$AP,31,FALSE),"")</f>
        <v/>
      </c>
      <c r="AK49" s="419" t="str">
        <f>IFERROR(VLOOKUP(AK47,'P1'!$B:$AP,31,FALSE),"")</f>
        <v/>
      </c>
      <c r="AL49" s="419" t="str">
        <f>IFERROR(VLOOKUP(AL47,'P1'!$B:$AP,31,FALSE),"")</f>
        <v/>
      </c>
      <c r="AM49" s="419" t="str">
        <f>IFERROR(VLOOKUP(AM47,'P1'!$B:$AP,31,FALSE),"")</f>
        <v/>
      </c>
      <c r="AN49" s="644"/>
      <c r="AO49" s="622"/>
      <c r="AP49" s="649"/>
      <c r="AQ49" s="650"/>
      <c r="AR49" s="622"/>
      <c r="AS49" s="622"/>
      <c r="AT49" s="623"/>
      <c r="AU49" s="420"/>
      <c r="AV49" s="420"/>
      <c r="AX49" s="420"/>
      <c r="AY49" s="420"/>
    </row>
    <row r="50" spans="1:51" s="393" customFormat="1" ht="12" customHeight="1">
      <c r="A50" s="624">
        <v>10</v>
      </c>
      <c r="B50" s="627"/>
      <c r="C50" s="630"/>
      <c r="D50" s="633" t="s">
        <v>463</v>
      </c>
      <c r="E50" s="410"/>
      <c r="F50" s="636"/>
      <c r="G50" s="637"/>
      <c r="H50" s="411" t="s">
        <v>464</v>
      </c>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642">
        <f t="shared" ref="AN50" si="32">IF(LEFT($AN$1,6)="共同生活援助",SUM(I51:AM51),SUM(I51:AM52))</f>
        <v>0</v>
      </c>
      <c r="AO50" s="620">
        <f>IF($AN$3="４週",AN50/4,AN50/(DAY(EOMONTH($I$21,0))/7))</f>
        <v>0</v>
      </c>
      <c r="AP50" s="645"/>
      <c r="AQ50" s="646"/>
      <c r="AR50" s="620" t="str">
        <f t="shared" ref="AR50" si="33">IF($AN$3="４週",AU51,AV51)</f>
        <v/>
      </c>
      <c r="AS50" s="620"/>
      <c r="AT50" s="623"/>
      <c r="AU50" s="413" t="s">
        <v>465</v>
      </c>
      <c r="AV50" s="413" t="s">
        <v>466</v>
      </c>
      <c r="AX50" s="413" t="s">
        <v>467</v>
      </c>
      <c r="AY50" s="413" t="s">
        <v>468</v>
      </c>
    </row>
    <row r="51" spans="1:51" s="393" customFormat="1" ht="12" customHeight="1">
      <c r="A51" s="625"/>
      <c r="B51" s="628"/>
      <c r="C51" s="631"/>
      <c r="D51" s="634"/>
      <c r="E51" s="414"/>
      <c r="F51" s="638"/>
      <c r="G51" s="639"/>
      <c r="H51" s="415" t="s">
        <v>469</v>
      </c>
      <c r="I51" s="419" t="str">
        <f>IFERROR(VLOOKUP(I50,'P1'!$B:$AP,41,FALSE),"")</f>
        <v/>
      </c>
      <c r="J51" s="419" t="str">
        <f>IFERROR(VLOOKUP(J50,'P1'!$B:$AP,41,FALSE),"")</f>
        <v/>
      </c>
      <c r="K51" s="419" t="str">
        <f>IFERROR(VLOOKUP(K50,'P1'!$B:$AP,41,FALSE),"")</f>
        <v/>
      </c>
      <c r="L51" s="419" t="str">
        <f>IFERROR(VLOOKUP(L50,'P1'!$B:$AP,41,FALSE),"")</f>
        <v/>
      </c>
      <c r="M51" s="419" t="str">
        <f>IFERROR(VLOOKUP(M50,'P1'!$B:$AP,41,FALSE),"")</f>
        <v/>
      </c>
      <c r="N51" s="419" t="str">
        <f>IFERROR(VLOOKUP(N50,'P1'!$B:$AP,41,FALSE),"")</f>
        <v/>
      </c>
      <c r="O51" s="419" t="str">
        <f>IFERROR(VLOOKUP(O50,'P1'!$B:$AP,41,FALSE),"")</f>
        <v/>
      </c>
      <c r="P51" s="419" t="str">
        <f>IFERROR(VLOOKUP(P50,'P1'!$B:$AP,41,FALSE),"")</f>
        <v/>
      </c>
      <c r="Q51" s="419" t="str">
        <f>IFERROR(VLOOKUP(Q50,'P1'!$B:$AP,41,FALSE),"")</f>
        <v/>
      </c>
      <c r="R51" s="419" t="str">
        <f>IFERROR(VLOOKUP(R50,'P1'!$B:$AP,41,FALSE),"")</f>
        <v/>
      </c>
      <c r="S51" s="419" t="str">
        <f>IFERROR(VLOOKUP(S50,'P1'!$B:$AP,41,FALSE),"")</f>
        <v/>
      </c>
      <c r="T51" s="419" t="str">
        <f>IFERROR(VLOOKUP(T50,'P1'!$B:$AP,41,FALSE),"")</f>
        <v/>
      </c>
      <c r="U51" s="419" t="str">
        <f>IFERROR(VLOOKUP(U50,'P1'!$B:$AP,41,FALSE),"")</f>
        <v/>
      </c>
      <c r="V51" s="419" t="str">
        <f>IFERROR(VLOOKUP(V50,'P1'!$B:$AP,41,FALSE),"")</f>
        <v/>
      </c>
      <c r="W51" s="419" t="str">
        <f>IFERROR(VLOOKUP(W50,'P1'!$B:$AP,41,FALSE),"")</f>
        <v/>
      </c>
      <c r="X51" s="419" t="str">
        <f>IFERROR(VLOOKUP(X50,'P1'!$B:$AP,41,FALSE),"")</f>
        <v/>
      </c>
      <c r="Y51" s="419" t="str">
        <f>IFERROR(VLOOKUP(Y50,'P1'!$B:$AP,41,FALSE),"")</f>
        <v/>
      </c>
      <c r="Z51" s="419" t="str">
        <f>IFERROR(VLOOKUP(Z50,'P1'!$B:$AP,41,FALSE),"")</f>
        <v/>
      </c>
      <c r="AA51" s="419" t="str">
        <f>IFERROR(VLOOKUP(AA50,'P1'!$B:$AP,41,FALSE),"")</f>
        <v/>
      </c>
      <c r="AB51" s="419" t="str">
        <f>IFERROR(VLOOKUP(AB50,'P1'!$B:$AP,41,FALSE),"")</f>
        <v/>
      </c>
      <c r="AC51" s="419" t="str">
        <f>IFERROR(VLOOKUP(AC50,'P1'!$B:$AP,41,FALSE),"")</f>
        <v/>
      </c>
      <c r="AD51" s="419" t="str">
        <f>IFERROR(VLOOKUP(AD50,'P1'!$B:$AP,41,FALSE),"")</f>
        <v/>
      </c>
      <c r="AE51" s="419" t="str">
        <f>IFERROR(VLOOKUP(AE50,'P1'!$B:$AP,41,FALSE),"")</f>
        <v/>
      </c>
      <c r="AF51" s="419" t="str">
        <f>IFERROR(VLOOKUP(AF50,'P1'!$B:$AP,41,FALSE),"")</f>
        <v/>
      </c>
      <c r="AG51" s="419" t="str">
        <f>IFERROR(VLOOKUP(AG50,'P1'!$B:$AP,41,FALSE),"")</f>
        <v/>
      </c>
      <c r="AH51" s="419" t="str">
        <f>IFERROR(VLOOKUP(AH50,'P1'!$B:$AP,41,FALSE),"")</f>
        <v/>
      </c>
      <c r="AI51" s="419" t="str">
        <f>IFERROR(VLOOKUP(AI50,'P1'!$B:$AP,41,FALSE),"")</f>
        <v/>
      </c>
      <c r="AJ51" s="419" t="str">
        <f>IFERROR(VLOOKUP(AJ50,'P1'!$B:$AP,41,FALSE),"")</f>
        <v/>
      </c>
      <c r="AK51" s="419" t="str">
        <f>IFERROR(VLOOKUP(AK50,'P1'!$B:$AP,41,FALSE),"")</f>
        <v/>
      </c>
      <c r="AL51" s="419" t="str">
        <f>IFERROR(VLOOKUP(AL50,'P1'!$B:$AP,41,FALSE),"")</f>
        <v/>
      </c>
      <c r="AM51" s="419" t="str">
        <f>IFERROR(VLOOKUP(AM50,'P1'!$B:$AP,41,FALSE),"")</f>
        <v/>
      </c>
      <c r="AN51" s="643"/>
      <c r="AO51" s="621"/>
      <c r="AP51" s="647"/>
      <c r="AQ51" s="648"/>
      <c r="AR51" s="621"/>
      <c r="AS51" s="621"/>
      <c r="AT51" s="623"/>
      <c r="AU51" s="417" t="str">
        <f t="shared" ref="AU51" si="34">IFERROR(IF($D50="□",($AO50/$AK$6),($AO50/$AK$8)),"")</f>
        <v/>
      </c>
      <c r="AV51" s="417" t="str">
        <f t="shared" ref="AV51" si="35">IFERROR(IF($D50="□",($AN50/$AO$6),($AN50/$AO$8)),"")</f>
        <v/>
      </c>
      <c r="AX51" s="417" t="s">
        <v>623</v>
      </c>
      <c r="AY51" s="417" t="s">
        <v>623</v>
      </c>
    </row>
    <row r="52" spans="1:51" s="393" customFormat="1" ht="12" customHeight="1">
      <c r="A52" s="626"/>
      <c r="B52" s="629"/>
      <c r="C52" s="632"/>
      <c r="D52" s="635"/>
      <c r="E52" s="414"/>
      <c r="F52" s="640"/>
      <c r="G52" s="641"/>
      <c r="H52" s="418" t="s">
        <v>470</v>
      </c>
      <c r="I52" s="419" t="str">
        <f>IFERROR(VLOOKUP(I50,'P1'!$B:$AP,31,FALSE),"")</f>
        <v/>
      </c>
      <c r="J52" s="419" t="str">
        <f>IFERROR(VLOOKUP(J50,'P1'!$B:$AP,31,FALSE),"")</f>
        <v/>
      </c>
      <c r="K52" s="419" t="str">
        <f>IFERROR(VLOOKUP(K50,'P1'!$B:$AP,31,FALSE),"")</f>
        <v/>
      </c>
      <c r="L52" s="419" t="str">
        <f>IFERROR(VLOOKUP(L50,'P1'!$B:$AP,31,FALSE),"")</f>
        <v/>
      </c>
      <c r="M52" s="419" t="str">
        <f>IFERROR(VLOOKUP(M50,'P1'!$B:$AP,31,FALSE),"")</f>
        <v/>
      </c>
      <c r="N52" s="419" t="str">
        <f>IFERROR(VLOOKUP(N50,'P1'!$B:$AP,31,FALSE),"")</f>
        <v/>
      </c>
      <c r="O52" s="419" t="str">
        <f>IFERROR(VLOOKUP(O50,'P1'!$B:$AP,31,FALSE),"")</f>
        <v/>
      </c>
      <c r="P52" s="419" t="str">
        <f>IFERROR(VLOOKUP(P50,'P1'!$B:$AP,31,FALSE),"")</f>
        <v/>
      </c>
      <c r="Q52" s="419" t="str">
        <f>IFERROR(VLOOKUP(Q50,'P1'!$B:$AP,31,FALSE),"")</f>
        <v/>
      </c>
      <c r="R52" s="419" t="str">
        <f>IFERROR(VLOOKUP(R50,'P1'!$B:$AP,31,FALSE),"")</f>
        <v/>
      </c>
      <c r="S52" s="419" t="str">
        <f>IFERROR(VLOOKUP(S50,'P1'!$B:$AP,31,FALSE),"")</f>
        <v/>
      </c>
      <c r="T52" s="419" t="str">
        <f>IFERROR(VLOOKUP(T50,'P1'!$B:$AP,31,FALSE),"")</f>
        <v/>
      </c>
      <c r="U52" s="419" t="str">
        <f>IFERROR(VLOOKUP(U50,'P1'!$B:$AP,31,FALSE),"")</f>
        <v/>
      </c>
      <c r="V52" s="419" t="str">
        <f>IFERROR(VLOOKUP(V50,'P1'!$B:$AP,31,FALSE),"")</f>
        <v/>
      </c>
      <c r="W52" s="419" t="str">
        <f>IFERROR(VLOOKUP(W50,'P1'!$B:$AP,31,FALSE),"")</f>
        <v/>
      </c>
      <c r="X52" s="419" t="str">
        <f>IFERROR(VLOOKUP(X50,'P1'!$B:$AP,31,FALSE),"")</f>
        <v/>
      </c>
      <c r="Y52" s="419" t="str">
        <f>IFERROR(VLOOKUP(Y50,'P1'!$B:$AP,31,FALSE),"")</f>
        <v/>
      </c>
      <c r="Z52" s="419" t="str">
        <f>IFERROR(VLOOKUP(Z50,'P1'!$B:$AP,31,FALSE),"")</f>
        <v/>
      </c>
      <c r="AA52" s="419" t="str">
        <f>IFERROR(VLOOKUP(AA50,'P1'!$B:$AP,31,FALSE),"")</f>
        <v/>
      </c>
      <c r="AB52" s="419" t="str">
        <f>IFERROR(VLOOKUP(AB50,'P1'!$B:$AP,31,FALSE),"")</f>
        <v/>
      </c>
      <c r="AC52" s="419" t="str">
        <f>IFERROR(VLOOKUP(AC50,'P1'!$B:$AP,31,FALSE),"")</f>
        <v/>
      </c>
      <c r="AD52" s="419" t="str">
        <f>IFERROR(VLOOKUP(AD50,'P1'!$B:$AP,31,FALSE),"")</f>
        <v/>
      </c>
      <c r="AE52" s="419" t="str">
        <f>IFERROR(VLOOKUP(AE50,'P1'!$B:$AP,31,FALSE),"")</f>
        <v/>
      </c>
      <c r="AF52" s="419" t="str">
        <f>IFERROR(VLOOKUP(AF50,'P1'!$B:$AP,31,FALSE),"")</f>
        <v/>
      </c>
      <c r="AG52" s="419" t="str">
        <f>IFERROR(VLOOKUP(AG50,'P1'!$B:$AP,31,FALSE),"")</f>
        <v/>
      </c>
      <c r="AH52" s="419" t="str">
        <f>IFERROR(VLOOKUP(AH50,'P1'!$B:$AP,31,FALSE),"")</f>
        <v/>
      </c>
      <c r="AI52" s="419" t="str">
        <f>IFERROR(VLOOKUP(AI50,'P1'!$B:$AP,31,FALSE),"")</f>
        <v/>
      </c>
      <c r="AJ52" s="419" t="str">
        <f>IFERROR(VLOOKUP(AJ50,'P1'!$B:$AP,31,FALSE),"")</f>
        <v/>
      </c>
      <c r="AK52" s="419" t="str">
        <f>IFERROR(VLOOKUP(AK50,'P1'!$B:$AP,31,FALSE),"")</f>
        <v/>
      </c>
      <c r="AL52" s="419" t="str">
        <f>IFERROR(VLOOKUP(AL50,'P1'!$B:$AP,31,FALSE),"")</f>
        <v/>
      </c>
      <c r="AM52" s="419" t="str">
        <f>IFERROR(VLOOKUP(AM50,'P1'!$B:$AP,31,FALSE),"")</f>
        <v/>
      </c>
      <c r="AN52" s="644"/>
      <c r="AO52" s="622"/>
      <c r="AP52" s="649"/>
      <c r="AQ52" s="650"/>
      <c r="AR52" s="622"/>
      <c r="AS52" s="622"/>
      <c r="AT52" s="623"/>
      <c r="AU52" s="420"/>
      <c r="AV52" s="420"/>
      <c r="AX52" s="420"/>
      <c r="AY52" s="420"/>
    </row>
    <row r="53" spans="1:51" s="393" customFormat="1" ht="12" customHeight="1">
      <c r="A53" s="624">
        <v>11</v>
      </c>
      <c r="B53" s="627"/>
      <c r="C53" s="630"/>
      <c r="D53" s="633" t="s">
        <v>463</v>
      </c>
      <c r="E53" s="410"/>
      <c r="F53" s="636"/>
      <c r="G53" s="637"/>
      <c r="H53" s="411" t="s">
        <v>464</v>
      </c>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2"/>
      <c r="AH53" s="412"/>
      <c r="AI53" s="412"/>
      <c r="AJ53" s="412"/>
      <c r="AK53" s="412"/>
      <c r="AL53" s="412"/>
      <c r="AM53" s="412"/>
      <c r="AN53" s="642">
        <f t="shared" ref="AN53" si="36">IF(LEFT($AN$1,6)="共同生活援助",SUM(I54:AM54),SUM(I54:AM55))</f>
        <v>0</v>
      </c>
      <c r="AO53" s="620">
        <f>IF($AN$3="４週",AN53/4,AN53/(DAY(EOMONTH($I$21,0))/7))</f>
        <v>0</v>
      </c>
      <c r="AP53" s="645"/>
      <c r="AQ53" s="646"/>
      <c r="AR53" s="620" t="str">
        <f t="shared" ref="AR53" si="37">IF($AN$3="４週",AU54,AV54)</f>
        <v/>
      </c>
      <c r="AS53" s="620"/>
      <c r="AT53" s="623"/>
      <c r="AU53" s="413" t="s">
        <v>465</v>
      </c>
      <c r="AV53" s="413" t="s">
        <v>466</v>
      </c>
      <c r="AX53" s="413" t="s">
        <v>467</v>
      </c>
      <c r="AY53" s="413" t="s">
        <v>468</v>
      </c>
    </row>
    <row r="54" spans="1:51" s="393" customFormat="1" ht="12" customHeight="1">
      <c r="A54" s="625"/>
      <c r="B54" s="628"/>
      <c r="C54" s="631"/>
      <c r="D54" s="634"/>
      <c r="E54" s="414"/>
      <c r="F54" s="638"/>
      <c r="G54" s="639"/>
      <c r="H54" s="415" t="s">
        <v>469</v>
      </c>
      <c r="I54" s="419" t="str">
        <f>IFERROR(VLOOKUP(I53,'P1'!$B:$AP,41,FALSE),"")</f>
        <v/>
      </c>
      <c r="J54" s="419" t="str">
        <f>IFERROR(VLOOKUP(J53,'P1'!$B:$AP,41,FALSE),"")</f>
        <v/>
      </c>
      <c r="K54" s="419" t="str">
        <f>IFERROR(VLOOKUP(K53,'P1'!$B:$AP,41,FALSE),"")</f>
        <v/>
      </c>
      <c r="L54" s="419" t="str">
        <f>IFERROR(VLOOKUP(L53,'P1'!$B:$AP,41,FALSE),"")</f>
        <v/>
      </c>
      <c r="M54" s="419" t="str">
        <f>IFERROR(VLOOKUP(M53,'P1'!$B:$AP,41,FALSE),"")</f>
        <v/>
      </c>
      <c r="N54" s="419" t="str">
        <f>IFERROR(VLOOKUP(N53,'P1'!$B:$AP,41,FALSE),"")</f>
        <v/>
      </c>
      <c r="O54" s="419" t="str">
        <f>IFERROR(VLOOKUP(O53,'P1'!$B:$AP,41,FALSE),"")</f>
        <v/>
      </c>
      <c r="P54" s="419" t="str">
        <f>IFERROR(VLOOKUP(P53,'P1'!$B:$AP,41,FALSE),"")</f>
        <v/>
      </c>
      <c r="Q54" s="419" t="str">
        <f>IFERROR(VLOOKUP(Q53,'P1'!$B:$AP,41,FALSE),"")</f>
        <v/>
      </c>
      <c r="R54" s="419" t="str">
        <f>IFERROR(VLOOKUP(R53,'P1'!$B:$AP,41,FALSE),"")</f>
        <v/>
      </c>
      <c r="S54" s="419" t="str">
        <f>IFERROR(VLOOKUP(S53,'P1'!$B:$AP,41,FALSE),"")</f>
        <v/>
      </c>
      <c r="T54" s="419" t="str">
        <f>IFERROR(VLOOKUP(T53,'P1'!$B:$AP,41,FALSE),"")</f>
        <v/>
      </c>
      <c r="U54" s="419" t="str">
        <f>IFERROR(VLOOKUP(U53,'P1'!$B:$AP,41,FALSE),"")</f>
        <v/>
      </c>
      <c r="V54" s="419" t="str">
        <f>IFERROR(VLOOKUP(V53,'P1'!$B:$AP,41,FALSE),"")</f>
        <v/>
      </c>
      <c r="W54" s="419" t="str">
        <f>IFERROR(VLOOKUP(W53,'P1'!$B:$AP,41,FALSE),"")</f>
        <v/>
      </c>
      <c r="X54" s="419" t="str">
        <f>IFERROR(VLOOKUP(X53,'P1'!$B:$AP,41,FALSE),"")</f>
        <v/>
      </c>
      <c r="Y54" s="419" t="str">
        <f>IFERROR(VLOOKUP(Y53,'P1'!$B:$AP,41,FALSE),"")</f>
        <v/>
      </c>
      <c r="Z54" s="419" t="str">
        <f>IFERROR(VLOOKUP(Z53,'P1'!$B:$AP,41,FALSE),"")</f>
        <v/>
      </c>
      <c r="AA54" s="419" t="str">
        <f>IFERROR(VLOOKUP(AA53,'P1'!$B:$AP,41,FALSE),"")</f>
        <v/>
      </c>
      <c r="AB54" s="419" t="str">
        <f>IFERROR(VLOOKUP(AB53,'P1'!$B:$AP,41,FALSE),"")</f>
        <v/>
      </c>
      <c r="AC54" s="419" t="str">
        <f>IFERROR(VLOOKUP(AC53,'P1'!$B:$AP,41,FALSE),"")</f>
        <v/>
      </c>
      <c r="AD54" s="419" t="str">
        <f>IFERROR(VLOOKUP(AD53,'P1'!$B:$AP,41,FALSE),"")</f>
        <v/>
      </c>
      <c r="AE54" s="419" t="str">
        <f>IFERROR(VLOOKUP(AE53,'P1'!$B:$AP,41,FALSE),"")</f>
        <v/>
      </c>
      <c r="AF54" s="419" t="str">
        <f>IFERROR(VLOOKUP(AF53,'P1'!$B:$AP,41,FALSE),"")</f>
        <v/>
      </c>
      <c r="AG54" s="419" t="str">
        <f>IFERROR(VLOOKUP(AG53,'P1'!$B:$AP,41,FALSE),"")</f>
        <v/>
      </c>
      <c r="AH54" s="419" t="str">
        <f>IFERROR(VLOOKUP(AH53,'P1'!$B:$AP,41,FALSE),"")</f>
        <v/>
      </c>
      <c r="AI54" s="419" t="str">
        <f>IFERROR(VLOOKUP(AI53,'P1'!$B:$AP,41,FALSE),"")</f>
        <v/>
      </c>
      <c r="AJ54" s="419" t="str">
        <f>IFERROR(VLOOKUP(AJ53,'P1'!$B:$AP,41,FALSE),"")</f>
        <v/>
      </c>
      <c r="AK54" s="419" t="str">
        <f>IFERROR(VLOOKUP(AK53,'P1'!$B:$AP,41,FALSE),"")</f>
        <v/>
      </c>
      <c r="AL54" s="419" t="str">
        <f>IFERROR(VLOOKUP(AL53,'P1'!$B:$AP,41,FALSE),"")</f>
        <v/>
      </c>
      <c r="AM54" s="419" t="str">
        <f>IFERROR(VLOOKUP(AM53,'P1'!$B:$AP,41,FALSE),"")</f>
        <v/>
      </c>
      <c r="AN54" s="643"/>
      <c r="AO54" s="621"/>
      <c r="AP54" s="647"/>
      <c r="AQ54" s="648"/>
      <c r="AR54" s="621"/>
      <c r="AS54" s="621"/>
      <c r="AT54" s="623"/>
      <c r="AU54" s="417" t="str">
        <f t="shared" ref="AU54" si="38">IFERROR(IF($D53="□",($AO53/$AK$6),($AO53/$AK$8)),"")</f>
        <v/>
      </c>
      <c r="AV54" s="417" t="str">
        <f t="shared" ref="AV54" si="39">IFERROR(IF($D53="□",($AN53/$AO$6),($AN53/$AO$8)),"")</f>
        <v/>
      </c>
      <c r="AX54" s="417" t="s">
        <v>623</v>
      </c>
      <c r="AY54" s="417" t="s">
        <v>623</v>
      </c>
    </row>
    <row r="55" spans="1:51" s="393" customFormat="1" ht="12" customHeight="1">
      <c r="A55" s="626"/>
      <c r="B55" s="629"/>
      <c r="C55" s="632"/>
      <c r="D55" s="635"/>
      <c r="E55" s="414"/>
      <c r="F55" s="640"/>
      <c r="G55" s="641"/>
      <c r="H55" s="418" t="s">
        <v>470</v>
      </c>
      <c r="I55" s="419" t="str">
        <f>IFERROR(VLOOKUP(I53,'P1'!$B:$AP,31,FALSE),"")</f>
        <v/>
      </c>
      <c r="J55" s="419" t="str">
        <f>IFERROR(VLOOKUP(J53,'P1'!$B:$AP,31,FALSE),"")</f>
        <v/>
      </c>
      <c r="K55" s="419" t="str">
        <f>IFERROR(VLOOKUP(K53,'P1'!$B:$AP,31,FALSE),"")</f>
        <v/>
      </c>
      <c r="L55" s="419" t="str">
        <f>IFERROR(VLOOKUP(L53,'P1'!$B:$AP,31,FALSE),"")</f>
        <v/>
      </c>
      <c r="M55" s="419" t="str">
        <f>IFERROR(VLOOKUP(M53,'P1'!$B:$AP,31,FALSE),"")</f>
        <v/>
      </c>
      <c r="N55" s="419" t="str">
        <f>IFERROR(VLOOKUP(N53,'P1'!$B:$AP,31,FALSE),"")</f>
        <v/>
      </c>
      <c r="O55" s="419" t="str">
        <f>IFERROR(VLOOKUP(O53,'P1'!$B:$AP,31,FALSE),"")</f>
        <v/>
      </c>
      <c r="P55" s="419" t="str">
        <f>IFERROR(VLOOKUP(P53,'P1'!$B:$AP,31,FALSE),"")</f>
        <v/>
      </c>
      <c r="Q55" s="419" t="str">
        <f>IFERROR(VLOOKUP(Q53,'P1'!$B:$AP,31,FALSE),"")</f>
        <v/>
      </c>
      <c r="R55" s="419" t="str">
        <f>IFERROR(VLOOKUP(R53,'P1'!$B:$AP,31,FALSE),"")</f>
        <v/>
      </c>
      <c r="S55" s="419" t="str">
        <f>IFERROR(VLOOKUP(S53,'P1'!$B:$AP,31,FALSE),"")</f>
        <v/>
      </c>
      <c r="T55" s="419" t="str">
        <f>IFERROR(VLOOKUP(T53,'P1'!$B:$AP,31,FALSE),"")</f>
        <v/>
      </c>
      <c r="U55" s="419" t="str">
        <f>IFERROR(VLOOKUP(U53,'P1'!$B:$AP,31,FALSE),"")</f>
        <v/>
      </c>
      <c r="V55" s="419" t="str">
        <f>IFERROR(VLOOKUP(V53,'P1'!$B:$AP,31,FALSE),"")</f>
        <v/>
      </c>
      <c r="W55" s="419" t="str">
        <f>IFERROR(VLOOKUP(W53,'P1'!$B:$AP,31,FALSE),"")</f>
        <v/>
      </c>
      <c r="X55" s="419" t="str">
        <f>IFERROR(VLOOKUP(X53,'P1'!$B:$AP,31,FALSE),"")</f>
        <v/>
      </c>
      <c r="Y55" s="419" t="str">
        <f>IFERROR(VLOOKUP(Y53,'P1'!$B:$AP,31,FALSE),"")</f>
        <v/>
      </c>
      <c r="Z55" s="419" t="str">
        <f>IFERROR(VLOOKUP(Z53,'P1'!$B:$AP,31,FALSE),"")</f>
        <v/>
      </c>
      <c r="AA55" s="419" t="str">
        <f>IFERROR(VLOOKUP(AA53,'P1'!$B:$AP,31,FALSE),"")</f>
        <v/>
      </c>
      <c r="AB55" s="419" t="str">
        <f>IFERROR(VLOOKUP(AB53,'P1'!$B:$AP,31,FALSE),"")</f>
        <v/>
      </c>
      <c r="AC55" s="419" t="str">
        <f>IFERROR(VLOOKUP(AC53,'P1'!$B:$AP,31,FALSE),"")</f>
        <v/>
      </c>
      <c r="AD55" s="419" t="str">
        <f>IFERROR(VLOOKUP(AD53,'P1'!$B:$AP,31,FALSE),"")</f>
        <v/>
      </c>
      <c r="AE55" s="419" t="str">
        <f>IFERROR(VLOOKUP(AE53,'P1'!$B:$AP,31,FALSE),"")</f>
        <v/>
      </c>
      <c r="AF55" s="419" t="str">
        <f>IFERROR(VLOOKUP(AF53,'P1'!$B:$AP,31,FALSE),"")</f>
        <v/>
      </c>
      <c r="AG55" s="419" t="str">
        <f>IFERROR(VLOOKUP(AG53,'P1'!$B:$AP,31,FALSE),"")</f>
        <v/>
      </c>
      <c r="AH55" s="419" t="str">
        <f>IFERROR(VLOOKUP(AH53,'P1'!$B:$AP,31,FALSE),"")</f>
        <v/>
      </c>
      <c r="AI55" s="419" t="str">
        <f>IFERROR(VLOOKUP(AI53,'P1'!$B:$AP,31,FALSE),"")</f>
        <v/>
      </c>
      <c r="AJ55" s="419" t="str">
        <f>IFERROR(VLOOKUP(AJ53,'P1'!$B:$AP,31,FALSE),"")</f>
        <v/>
      </c>
      <c r="AK55" s="419" t="str">
        <f>IFERROR(VLOOKUP(AK53,'P1'!$B:$AP,31,FALSE),"")</f>
        <v/>
      </c>
      <c r="AL55" s="419" t="str">
        <f>IFERROR(VLOOKUP(AL53,'P1'!$B:$AP,31,FALSE),"")</f>
        <v/>
      </c>
      <c r="AM55" s="419" t="str">
        <f>IFERROR(VLOOKUP(AM53,'P1'!$B:$AP,31,FALSE),"")</f>
        <v/>
      </c>
      <c r="AN55" s="644"/>
      <c r="AO55" s="622"/>
      <c r="AP55" s="649"/>
      <c r="AQ55" s="650"/>
      <c r="AR55" s="622"/>
      <c r="AS55" s="622"/>
      <c r="AT55" s="623"/>
      <c r="AU55" s="420"/>
      <c r="AV55" s="420"/>
      <c r="AX55" s="420"/>
      <c r="AY55" s="420"/>
    </row>
    <row r="56" spans="1:51" s="393" customFormat="1" ht="12" customHeight="1">
      <c r="A56" s="624">
        <v>12</v>
      </c>
      <c r="B56" s="627"/>
      <c r="C56" s="630"/>
      <c r="D56" s="633" t="s">
        <v>463</v>
      </c>
      <c r="E56" s="410"/>
      <c r="F56" s="636"/>
      <c r="G56" s="637"/>
      <c r="H56" s="411" t="s">
        <v>464</v>
      </c>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642">
        <f t="shared" ref="AN56" si="40">IF(LEFT($AN$1,6)="共同生活援助",SUM(I57:AM57),SUM(I57:AM58))</f>
        <v>0</v>
      </c>
      <c r="AO56" s="620">
        <f>IF($AN$3="４週",AN56/4,AN56/(DAY(EOMONTH($I$21,0))/7))</f>
        <v>0</v>
      </c>
      <c r="AP56" s="645"/>
      <c r="AQ56" s="646"/>
      <c r="AR56" s="620" t="str">
        <f t="shared" ref="AR56" si="41">IF($AN$3="４週",AU57,AV57)</f>
        <v/>
      </c>
      <c r="AS56" s="620"/>
      <c r="AT56" s="623"/>
      <c r="AU56" s="413" t="s">
        <v>465</v>
      </c>
      <c r="AV56" s="413" t="s">
        <v>466</v>
      </c>
      <c r="AX56" s="413" t="s">
        <v>467</v>
      </c>
      <c r="AY56" s="413" t="s">
        <v>468</v>
      </c>
    </row>
    <row r="57" spans="1:51" s="393" customFormat="1" ht="12" customHeight="1">
      <c r="A57" s="625"/>
      <c r="B57" s="628"/>
      <c r="C57" s="631"/>
      <c r="D57" s="634"/>
      <c r="E57" s="414"/>
      <c r="F57" s="638"/>
      <c r="G57" s="639"/>
      <c r="H57" s="415" t="s">
        <v>469</v>
      </c>
      <c r="I57" s="419" t="str">
        <f>IFERROR(VLOOKUP(I56,'P1'!$B:$AP,41,FALSE),"")</f>
        <v/>
      </c>
      <c r="J57" s="419" t="str">
        <f>IFERROR(VLOOKUP(J56,'P1'!$B:$AP,41,FALSE),"")</f>
        <v/>
      </c>
      <c r="K57" s="419" t="str">
        <f>IFERROR(VLOOKUP(K56,'P1'!$B:$AP,41,FALSE),"")</f>
        <v/>
      </c>
      <c r="L57" s="419" t="str">
        <f>IFERROR(VLOOKUP(L56,'P1'!$B:$AP,41,FALSE),"")</f>
        <v/>
      </c>
      <c r="M57" s="419" t="str">
        <f>IFERROR(VLOOKUP(M56,'P1'!$B:$AP,41,FALSE),"")</f>
        <v/>
      </c>
      <c r="N57" s="419" t="str">
        <f>IFERROR(VLOOKUP(N56,'P1'!$B:$AP,41,FALSE),"")</f>
        <v/>
      </c>
      <c r="O57" s="419" t="str">
        <f>IFERROR(VLOOKUP(O56,'P1'!$B:$AP,41,FALSE),"")</f>
        <v/>
      </c>
      <c r="P57" s="419" t="str">
        <f>IFERROR(VLOOKUP(P56,'P1'!$B:$AP,41,FALSE),"")</f>
        <v/>
      </c>
      <c r="Q57" s="419" t="str">
        <f>IFERROR(VLOOKUP(Q56,'P1'!$B:$AP,41,FALSE),"")</f>
        <v/>
      </c>
      <c r="R57" s="419" t="str">
        <f>IFERROR(VLOOKUP(R56,'P1'!$B:$AP,41,FALSE),"")</f>
        <v/>
      </c>
      <c r="S57" s="419" t="str">
        <f>IFERROR(VLOOKUP(S56,'P1'!$B:$AP,41,FALSE),"")</f>
        <v/>
      </c>
      <c r="T57" s="419" t="str">
        <f>IFERROR(VLOOKUP(T56,'P1'!$B:$AP,41,FALSE),"")</f>
        <v/>
      </c>
      <c r="U57" s="419" t="str">
        <f>IFERROR(VLOOKUP(U56,'P1'!$B:$AP,41,FALSE),"")</f>
        <v/>
      </c>
      <c r="V57" s="419" t="str">
        <f>IFERROR(VLOOKUP(V56,'P1'!$B:$AP,41,FALSE),"")</f>
        <v/>
      </c>
      <c r="W57" s="419" t="str">
        <f>IFERROR(VLOOKUP(W56,'P1'!$B:$AP,41,FALSE),"")</f>
        <v/>
      </c>
      <c r="X57" s="419" t="str">
        <f>IFERROR(VLOOKUP(X56,'P1'!$B:$AP,41,FALSE),"")</f>
        <v/>
      </c>
      <c r="Y57" s="419" t="str">
        <f>IFERROR(VLOOKUP(Y56,'P1'!$B:$AP,41,FALSE),"")</f>
        <v/>
      </c>
      <c r="Z57" s="419" t="str">
        <f>IFERROR(VLOOKUP(Z56,'P1'!$B:$AP,41,FALSE),"")</f>
        <v/>
      </c>
      <c r="AA57" s="419" t="str">
        <f>IFERROR(VLOOKUP(AA56,'P1'!$B:$AP,41,FALSE),"")</f>
        <v/>
      </c>
      <c r="AB57" s="419" t="str">
        <f>IFERROR(VLOOKUP(AB56,'P1'!$B:$AP,41,FALSE),"")</f>
        <v/>
      </c>
      <c r="AC57" s="419" t="str">
        <f>IFERROR(VLOOKUP(AC56,'P1'!$B:$AP,41,FALSE),"")</f>
        <v/>
      </c>
      <c r="AD57" s="419" t="str">
        <f>IFERROR(VLOOKUP(AD56,'P1'!$B:$AP,41,FALSE),"")</f>
        <v/>
      </c>
      <c r="AE57" s="419" t="str">
        <f>IFERROR(VLOOKUP(AE56,'P1'!$B:$AP,41,FALSE),"")</f>
        <v/>
      </c>
      <c r="AF57" s="419" t="str">
        <f>IFERROR(VLOOKUP(AF56,'P1'!$B:$AP,41,FALSE),"")</f>
        <v/>
      </c>
      <c r="AG57" s="419" t="str">
        <f>IFERROR(VLOOKUP(AG56,'P1'!$B:$AP,41,FALSE),"")</f>
        <v/>
      </c>
      <c r="AH57" s="419" t="str">
        <f>IFERROR(VLOOKUP(AH56,'P1'!$B:$AP,41,FALSE),"")</f>
        <v/>
      </c>
      <c r="AI57" s="419" t="str">
        <f>IFERROR(VLOOKUP(AI56,'P1'!$B:$AP,41,FALSE),"")</f>
        <v/>
      </c>
      <c r="AJ57" s="419" t="str">
        <f>IFERROR(VLOOKUP(AJ56,'P1'!$B:$AP,41,FALSE),"")</f>
        <v/>
      </c>
      <c r="AK57" s="419" t="str">
        <f>IFERROR(VLOOKUP(AK56,'P1'!$B:$AP,41,FALSE),"")</f>
        <v/>
      </c>
      <c r="AL57" s="419" t="str">
        <f>IFERROR(VLOOKUP(AL56,'P1'!$B:$AP,41,FALSE),"")</f>
        <v/>
      </c>
      <c r="AM57" s="419" t="str">
        <f>IFERROR(VLOOKUP(AM56,'P1'!$B:$AP,41,FALSE),"")</f>
        <v/>
      </c>
      <c r="AN57" s="643"/>
      <c r="AO57" s="621"/>
      <c r="AP57" s="647"/>
      <c r="AQ57" s="648"/>
      <c r="AR57" s="621"/>
      <c r="AS57" s="621"/>
      <c r="AT57" s="623"/>
      <c r="AU57" s="417" t="str">
        <f t="shared" ref="AU57" si="42">IFERROR(IF($D56="□",($AO56/$AK$6),($AO56/$AK$8)),"")</f>
        <v/>
      </c>
      <c r="AV57" s="417" t="str">
        <f t="shared" ref="AV57" si="43">IFERROR(IF($D56="□",($AN56/$AO$6),($AN56/$AO$8)),"")</f>
        <v/>
      </c>
      <c r="AX57" s="417" t="s">
        <v>623</v>
      </c>
      <c r="AY57" s="417" t="s">
        <v>623</v>
      </c>
    </row>
    <row r="58" spans="1:51" s="393" customFormat="1" ht="12" customHeight="1">
      <c r="A58" s="626"/>
      <c r="B58" s="629"/>
      <c r="C58" s="632"/>
      <c r="D58" s="635"/>
      <c r="E58" s="414"/>
      <c r="F58" s="640"/>
      <c r="G58" s="641"/>
      <c r="H58" s="418" t="s">
        <v>470</v>
      </c>
      <c r="I58" s="419" t="str">
        <f>IFERROR(VLOOKUP(I56,'P1'!$B:$AP,31,FALSE),"")</f>
        <v/>
      </c>
      <c r="J58" s="419" t="str">
        <f>IFERROR(VLOOKUP(J56,'P1'!$B:$AP,31,FALSE),"")</f>
        <v/>
      </c>
      <c r="K58" s="419" t="str">
        <f>IFERROR(VLOOKUP(K56,'P1'!$B:$AP,31,FALSE),"")</f>
        <v/>
      </c>
      <c r="L58" s="419" t="str">
        <f>IFERROR(VLOOKUP(L56,'P1'!$B:$AP,31,FALSE),"")</f>
        <v/>
      </c>
      <c r="M58" s="419" t="str">
        <f>IFERROR(VLOOKUP(M56,'P1'!$B:$AP,31,FALSE),"")</f>
        <v/>
      </c>
      <c r="N58" s="419" t="str">
        <f>IFERROR(VLOOKUP(N56,'P1'!$B:$AP,31,FALSE),"")</f>
        <v/>
      </c>
      <c r="O58" s="419" t="str">
        <f>IFERROR(VLOOKUP(O56,'P1'!$B:$AP,31,FALSE),"")</f>
        <v/>
      </c>
      <c r="P58" s="419" t="str">
        <f>IFERROR(VLOOKUP(P56,'P1'!$B:$AP,31,FALSE),"")</f>
        <v/>
      </c>
      <c r="Q58" s="419" t="str">
        <f>IFERROR(VLOOKUP(Q56,'P1'!$B:$AP,31,FALSE),"")</f>
        <v/>
      </c>
      <c r="R58" s="419" t="str">
        <f>IFERROR(VLOOKUP(R56,'P1'!$B:$AP,31,FALSE),"")</f>
        <v/>
      </c>
      <c r="S58" s="419" t="str">
        <f>IFERROR(VLOOKUP(S56,'P1'!$B:$AP,31,FALSE),"")</f>
        <v/>
      </c>
      <c r="T58" s="419" t="str">
        <f>IFERROR(VLOOKUP(T56,'P1'!$B:$AP,31,FALSE),"")</f>
        <v/>
      </c>
      <c r="U58" s="419" t="str">
        <f>IFERROR(VLOOKUP(U56,'P1'!$B:$AP,31,FALSE),"")</f>
        <v/>
      </c>
      <c r="V58" s="419" t="str">
        <f>IFERROR(VLOOKUP(V56,'P1'!$B:$AP,31,FALSE),"")</f>
        <v/>
      </c>
      <c r="W58" s="419" t="str">
        <f>IFERROR(VLOOKUP(W56,'P1'!$B:$AP,31,FALSE),"")</f>
        <v/>
      </c>
      <c r="X58" s="419" t="str">
        <f>IFERROR(VLOOKUP(X56,'P1'!$B:$AP,31,FALSE),"")</f>
        <v/>
      </c>
      <c r="Y58" s="419" t="str">
        <f>IFERROR(VLOOKUP(Y56,'P1'!$B:$AP,31,FALSE),"")</f>
        <v/>
      </c>
      <c r="Z58" s="419" t="str">
        <f>IFERROR(VLOOKUP(Z56,'P1'!$B:$AP,31,FALSE),"")</f>
        <v/>
      </c>
      <c r="AA58" s="419" t="str">
        <f>IFERROR(VLOOKUP(AA56,'P1'!$B:$AP,31,FALSE),"")</f>
        <v/>
      </c>
      <c r="AB58" s="419" t="str">
        <f>IFERROR(VLOOKUP(AB56,'P1'!$B:$AP,31,FALSE),"")</f>
        <v/>
      </c>
      <c r="AC58" s="419" t="str">
        <f>IFERROR(VLOOKUP(AC56,'P1'!$B:$AP,31,FALSE),"")</f>
        <v/>
      </c>
      <c r="AD58" s="419" t="str">
        <f>IFERROR(VLOOKUP(AD56,'P1'!$B:$AP,31,FALSE),"")</f>
        <v/>
      </c>
      <c r="AE58" s="419" t="str">
        <f>IFERROR(VLOOKUP(AE56,'P1'!$B:$AP,31,FALSE),"")</f>
        <v/>
      </c>
      <c r="AF58" s="419" t="str">
        <f>IFERROR(VLOOKUP(AF56,'P1'!$B:$AP,31,FALSE),"")</f>
        <v/>
      </c>
      <c r="AG58" s="419" t="str">
        <f>IFERROR(VLOOKUP(AG56,'P1'!$B:$AP,31,FALSE),"")</f>
        <v/>
      </c>
      <c r="AH58" s="419" t="str">
        <f>IFERROR(VLOOKUP(AH56,'P1'!$B:$AP,31,FALSE),"")</f>
        <v/>
      </c>
      <c r="AI58" s="419" t="str">
        <f>IFERROR(VLOOKUP(AI56,'P1'!$B:$AP,31,FALSE),"")</f>
        <v/>
      </c>
      <c r="AJ58" s="419" t="str">
        <f>IFERROR(VLOOKUP(AJ56,'P1'!$B:$AP,31,FALSE),"")</f>
        <v/>
      </c>
      <c r="AK58" s="419" t="str">
        <f>IFERROR(VLOOKUP(AK56,'P1'!$B:$AP,31,FALSE),"")</f>
        <v/>
      </c>
      <c r="AL58" s="419" t="str">
        <f>IFERROR(VLOOKUP(AL56,'P1'!$B:$AP,31,FALSE),"")</f>
        <v/>
      </c>
      <c r="AM58" s="419" t="str">
        <f>IFERROR(VLOOKUP(AM56,'P1'!$B:$AP,31,FALSE),"")</f>
        <v/>
      </c>
      <c r="AN58" s="644"/>
      <c r="AO58" s="622"/>
      <c r="AP58" s="649"/>
      <c r="AQ58" s="650"/>
      <c r="AR58" s="622"/>
      <c r="AS58" s="622"/>
      <c r="AT58" s="623"/>
      <c r="AU58" s="420"/>
      <c r="AV58" s="420"/>
      <c r="AX58" s="420"/>
      <c r="AY58" s="420"/>
    </row>
    <row r="59" spans="1:51" s="393" customFormat="1" ht="12" customHeight="1">
      <c r="A59" s="624">
        <v>13</v>
      </c>
      <c r="B59" s="627"/>
      <c r="C59" s="630"/>
      <c r="D59" s="633" t="s">
        <v>463</v>
      </c>
      <c r="E59" s="410"/>
      <c r="F59" s="636"/>
      <c r="G59" s="637"/>
      <c r="H59" s="411" t="s">
        <v>464</v>
      </c>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642">
        <f t="shared" ref="AN59" si="44">IF(LEFT($AN$1,6)="共同生活援助",SUM(I60:AM60),SUM(I60:AM61))</f>
        <v>0</v>
      </c>
      <c r="AO59" s="620">
        <f>IF($AN$3="４週",AN59/4,AN59/(DAY(EOMONTH($I$21,0))/7))</f>
        <v>0</v>
      </c>
      <c r="AP59" s="645"/>
      <c r="AQ59" s="646"/>
      <c r="AR59" s="620" t="str">
        <f t="shared" ref="AR59" si="45">IF($AN$3="４週",AU60,AV60)</f>
        <v/>
      </c>
      <c r="AS59" s="620"/>
      <c r="AT59" s="623"/>
      <c r="AU59" s="413" t="s">
        <v>465</v>
      </c>
      <c r="AV59" s="413" t="s">
        <v>466</v>
      </c>
      <c r="AX59" s="413" t="s">
        <v>467</v>
      </c>
      <c r="AY59" s="413" t="s">
        <v>468</v>
      </c>
    </row>
    <row r="60" spans="1:51" s="393" customFormat="1" ht="12" customHeight="1">
      <c r="A60" s="625"/>
      <c r="B60" s="628"/>
      <c r="C60" s="631"/>
      <c r="D60" s="634"/>
      <c r="E60" s="414"/>
      <c r="F60" s="638"/>
      <c r="G60" s="639"/>
      <c r="H60" s="415" t="s">
        <v>469</v>
      </c>
      <c r="I60" s="419" t="str">
        <f>IFERROR(VLOOKUP(I59,'P1'!$B:$AP,41,FALSE),"")</f>
        <v/>
      </c>
      <c r="J60" s="419" t="str">
        <f>IFERROR(VLOOKUP(J59,'P1'!$B:$AP,41,FALSE),"")</f>
        <v/>
      </c>
      <c r="K60" s="419" t="str">
        <f>IFERROR(VLOOKUP(K59,'P1'!$B:$AP,41,FALSE),"")</f>
        <v/>
      </c>
      <c r="L60" s="419" t="str">
        <f>IFERROR(VLOOKUP(L59,'P1'!$B:$AP,41,FALSE),"")</f>
        <v/>
      </c>
      <c r="M60" s="419" t="str">
        <f>IFERROR(VLOOKUP(M59,'P1'!$B:$AP,41,FALSE),"")</f>
        <v/>
      </c>
      <c r="N60" s="419" t="str">
        <f>IFERROR(VLOOKUP(N59,'P1'!$B:$AP,41,FALSE),"")</f>
        <v/>
      </c>
      <c r="O60" s="419" t="str">
        <f>IFERROR(VLOOKUP(O59,'P1'!$B:$AP,41,FALSE),"")</f>
        <v/>
      </c>
      <c r="P60" s="419" t="str">
        <f>IFERROR(VLOOKUP(P59,'P1'!$B:$AP,41,FALSE),"")</f>
        <v/>
      </c>
      <c r="Q60" s="419" t="str">
        <f>IFERROR(VLOOKUP(Q59,'P1'!$B:$AP,41,FALSE),"")</f>
        <v/>
      </c>
      <c r="R60" s="419" t="str">
        <f>IFERROR(VLOOKUP(R59,'P1'!$B:$AP,41,FALSE),"")</f>
        <v/>
      </c>
      <c r="S60" s="419" t="str">
        <f>IFERROR(VLOOKUP(S59,'P1'!$B:$AP,41,FALSE),"")</f>
        <v/>
      </c>
      <c r="T60" s="419" t="str">
        <f>IFERROR(VLOOKUP(T59,'P1'!$B:$AP,41,FALSE),"")</f>
        <v/>
      </c>
      <c r="U60" s="419" t="str">
        <f>IFERROR(VLOOKUP(U59,'P1'!$B:$AP,41,FALSE),"")</f>
        <v/>
      </c>
      <c r="V60" s="419" t="str">
        <f>IFERROR(VLOOKUP(V59,'P1'!$B:$AP,41,FALSE),"")</f>
        <v/>
      </c>
      <c r="W60" s="419" t="str">
        <f>IFERROR(VLOOKUP(W59,'P1'!$B:$AP,41,FALSE),"")</f>
        <v/>
      </c>
      <c r="X60" s="419" t="str">
        <f>IFERROR(VLOOKUP(X59,'P1'!$B:$AP,41,FALSE),"")</f>
        <v/>
      </c>
      <c r="Y60" s="419" t="str">
        <f>IFERROR(VLOOKUP(Y59,'P1'!$B:$AP,41,FALSE),"")</f>
        <v/>
      </c>
      <c r="Z60" s="419" t="str">
        <f>IFERROR(VLOOKUP(Z59,'P1'!$B:$AP,41,FALSE),"")</f>
        <v/>
      </c>
      <c r="AA60" s="419" t="str">
        <f>IFERROR(VLOOKUP(AA59,'P1'!$B:$AP,41,FALSE),"")</f>
        <v/>
      </c>
      <c r="AB60" s="419" t="str">
        <f>IFERROR(VLOOKUP(AB59,'P1'!$B:$AP,41,FALSE),"")</f>
        <v/>
      </c>
      <c r="AC60" s="419" t="str">
        <f>IFERROR(VLOOKUP(AC59,'P1'!$B:$AP,41,FALSE),"")</f>
        <v/>
      </c>
      <c r="AD60" s="419" t="str">
        <f>IFERROR(VLOOKUP(AD59,'P1'!$B:$AP,41,FALSE),"")</f>
        <v/>
      </c>
      <c r="AE60" s="419" t="str">
        <f>IFERROR(VLOOKUP(AE59,'P1'!$B:$AP,41,FALSE),"")</f>
        <v/>
      </c>
      <c r="AF60" s="419" t="str">
        <f>IFERROR(VLOOKUP(AF59,'P1'!$B:$AP,41,FALSE),"")</f>
        <v/>
      </c>
      <c r="AG60" s="419" t="str">
        <f>IFERROR(VLOOKUP(AG59,'P1'!$B:$AP,41,FALSE),"")</f>
        <v/>
      </c>
      <c r="AH60" s="419" t="str">
        <f>IFERROR(VLOOKUP(AH59,'P1'!$B:$AP,41,FALSE),"")</f>
        <v/>
      </c>
      <c r="AI60" s="419" t="str">
        <f>IFERROR(VLOOKUP(AI59,'P1'!$B:$AP,41,FALSE),"")</f>
        <v/>
      </c>
      <c r="AJ60" s="419" t="str">
        <f>IFERROR(VLOOKUP(AJ59,'P1'!$B:$AP,41,FALSE),"")</f>
        <v/>
      </c>
      <c r="AK60" s="419" t="str">
        <f>IFERROR(VLOOKUP(AK59,'P1'!$B:$AP,41,FALSE),"")</f>
        <v/>
      </c>
      <c r="AL60" s="419" t="str">
        <f>IFERROR(VLOOKUP(AL59,'P1'!$B:$AP,41,FALSE),"")</f>
        <v/>
      </c>
      <c r="AM60" s="419" t="str">
        <f>IFERROR(VLOOKUP(AM59,'P1'!$B:$AP,41,FALSE),"")</f>
        <v/>
      </c>
      <c r="AN60" s="643"/>
      <c r="AO60" s="621"/>
      <c r="AP60" s="647"/>
      <c r="AQ60" s="648"/>
      <c r="AR60" s="621"/>
      <c r="AS60" s="621"/>
      <c r="AT60" s="623"/>
      <c r="AU60" s="417" t="str">
        <f t="shared" ref="AU60" si="46">IFERROR(IF($D59="□",($AO59/$AK$6),($AO59/$AK$8)),"")</f>
        <v/>
      </c>
      <c r="AV60" s="417" t="str">
        <f t="shared" ref="AV60" si="47">IFERROR(IF($D59="□",($AN59/$AO$6),($AN59/$AO$8)),"")</f>
        <v/>
      </c>
      <c r="AX60" s="417" t="s">
        <v>623</v>
      </c>
      <c r="AY60" s="417" t="s">
        <v>623</v>
      </c>
    </row>
    <row r="61" spans="1:51" s="393" customFormat="1" ht="12" customHeight="1">
      <c r="A61" s="626"/>
      <c r="B61" s="629"/>
      <c r="C61" s="632"/>
      <c r="D61" s="635"/>
      <c r="E61" s="414"/>
      <c r="F61" s="640"/>
      <c r="G61" s="641"/>
      <c r="H61" s="418" t="s">
        <v>470</v>
      </c>
      <c r="I61" s="419" t="str">
        <f>IFERROR(VLOOKUP(I59,'P1'!$B:$AP,31,FALSE),"")</f>
        <v/>
      </c>
      <c r="J61" s="419" t="str">
        <f>IFERROR(VLOOKUP(J59,'P1'!$B:$AP,31,FALSE),"")</f>
        <v/>
      </c>
      <c r="K61" s="419" t="str">
        <f>IFERROR(VLOOKUP(K59,'P1'!$B:$AP,31,FALSE),"")</f>
        <v/>
      </c>
      <c r="L61" s="419" t="str">
        <f>IFERROR(VLOOKUP(L59,'P1'!$B:$AP,31,FALSE),"")</f>
        <v/>
      </c>
      <c r="M61" s="419" t="str">
        <f>IFERROR(VLOOKUP(M59,'P1'!$B:$AP,31,FALSE),"")</f>
        <v/>
      </c>
      <c r="N61" s="419" t="str">
        <f>IFERROR(VLOOKUP(N59,'P1'!$B:$AP,31,FALSE),"")</f>
        <v/>
      </c>
      <c r="O61" s="419" t="str">
        <f>IFERROR(VLOOKUP(O59,'P1'!$B:$AP,31,FALSE),"")</f>
        <v/>
      </c>
      <c r="P61" s="419" t="str">
        <f>IFERROR(VLOOKUP(P59,'P1'!$B:$AP,31,FALSE),"")</f>
        <v/>
      </c>
      <c r="Q61" s="419" t="str">
        <f>IFERROR(VLOOKUP(Q59,'P1'!$B:$AP,31,FALSE),"")</f>
        <v/>
      </c>
      <c r="R61" s="419" t="str">
        <f>IFERROR(VLOOKUP(R59,'P1'!$B:$AP,31,FALSE),"")</f>
        <v/>
      </c>
      <c r="S61" s="419" t="str">
        <f>IFERROR(VLOOKUP(S59,'P1'!$B:$AP,31,FALSE),"")</f>
        <v/>
      </c>
      <c r="T61" s="419" t="str">
        <f>IFERROR(VLOOKUP(T59,'P1'!$B:$AP,31,FALSE),"")</f>
        <v/>
      </c>
      <c r="U61" s="419" t="str">
        <f>IFERROR(VLOOKUP(U59,'P1'!$B:$AP,31,FALSE),"")</f>
        <v/>
      </c>
      <c r="V61" s="419" t="str">
        <f>IFERROR(VLOOKUP(V59,'P1'!$B:$AP,31,FALSE),"")</f>
        <v/>
      </c>
      <c r="W61" s="419" t="str">
        <f>IFERROR(VLOOKUP(W59,'P1'!$B:$AP,31,FALSE),"")</f>
        <v/>
      </c>
      <c r="X61" s="419" t="str">
        <f>IFERROR(VLOOKUP(X59,'P1'!$B:$AP,31,FALSE),"")</f>
        <v/>
      </c>
      <c r="Y61" s="419" t="str">
        <f>IFERROR(VLOOKUP(Y59,'P1'!$B:$AP,31,FALSE),"")</f>
        <v/>
      </c>
      <c r="Z61" s="419" t="str">
        <f>IFERROR(VLOOKUP(Z59,'P1'!$B:$AP,31,FALSE),"")</f>
        <v/>
      </c>
      <c r="AA61" s="419" t="str">
        <f>IFERROR(VLOOKUP(AA59,'P1'!$B:$AP,31,FALSE),"")</f>
        <v/>
      </c>
      <c r="AB61" s="419" t="str">
        <f>IFERROR(VLOOKUP(AB59,'P1'!$B:$AP,31,FALSE),"")</f>
        <v/>
      </c>
      <c r="AC61" s="419" t="str">
        <f>IFERROR(VLOOKUP(AC59,'P1'!$B:$AP,31,FALSE),"")</f>
        <v/>
      </c>
      <c r="AD61" s="419" t="str">
        <f>IFERROR(VLOOKUP(AD59,'P1'!$B:$AP,31,FALSE),"")</f>
        <v/>
      </c>
      <c r="AE61" s="419" t="str">
        <f>IFERROR(VLOOKUP(AE59,'P1'!$B:$AP,31,FALSE),"")</f>
        <v/>
      </c>
      <c r="AF61" s="419" t="str">
        <f>IFERROR(VLOOKUP(AF59,'P1'!$B:$AP,31,FALSE),"")</f>
        <v/>
      </c>
      <c r="AG61" s="419" t="str">
        <f>IFERROR(VLOOKUP(AG59,'P1'!$B:$AP,31,FALSE),"")</f>
        <v/>
      </c>
      <c r="AH61" s="419" t="str">
        <f>IFERROR(VLOOKUP(AH59,'P1'!$B:$AP,31,FALSE),"")</f>
        <v/>
      </c>
      <c r="AI61" s="419" t="str">
        <f>IFERROR(VLOOKUP(AI59,'P1'!$B:$AP,31,FALSE),"")</f>
        <v/>
      </c>
      <c r="AJ61" s="419" t="str">
        <f>IFERROR(VLOOKUP(AJ59,'P1'!$B:$AP,31,FALSE),"")</f>
        <v/>
      </c>
      <c r="AK61" s="419" t="str">
        <f>IFERROR(VLOOKUP(AK59,'P1'!$B:$AP,31,FALSE),"")</f>
        <v/>
      </c>
      <c r="AL61" s="419" t="str">
        <f>IFERROR(VLOOKUP(AL59,'P1'!$B:$AP,31,FALSE),"")</f>
        <v/>
      </c>
      <c r="AM61" s="419" t="str">
        <f>IFERROR(VLOOKUP(AM59,'P1'!$B:$AP,31,FALSE),"")</f>
        <v/>
      </c>
      <c r="AN61" s="644"/>
      <c r="AO61" s="622"/>
      <c r="AP61" s="649"/>
      <c r="AQ61" s="650"/>
      <c r="AR61" s="622"/>
      <c r="AS61" s="622"/>
      <c r="AT61" s="623"/>
      <c r="AU61" s="420"/>
      <c r="AV61" s="420"/>
      <c r="AX61" s="420"/>
      <c r="AY61" s="420"/>
    </row>
    <row r="62" spans="1:51" s="393" customFormat="1" ht="12" customHeight="1">
      <c r="A62" s="624">
        <v>14</v>
      </c>
      <c r="B62" s="627"/>
      <c r="C62" s="630"/>
      <c r="D62" s="633" t="s">
        <v>463</v>
      </c>
      <c r="E62" s="410"/>
      <c r="F62" s="636"/>
      <c r="G62" s="637"/>
      <c r="H62" s="411" t="s">
        <v>464</v>
      </c>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642">
        <f t="shared" ref="AN62" si="48">IF(LEFT($AN$1,6)="共同生活援助",SUM(I63:AM63),SUM(I63:AM64))</f>
        <v>0</v>
      </c>
      <c r="AO62" s="620">
        <f>IF($AN$3="４週",AN62/4,AN62/(DAY(EOMONTH($I$21,0))/7))</f>
        <v>0</v>
      </c>
      <c r="AP62" s="645"/>
      <c r="AQ62" s="646"/>
      <c r="AR62" s="620" t="str">
        <f t="shared" ref="AR62" si="49">IF($AN$3="４週",AU63,AV63)</f>
        <v/>
      </c>
      <c r="AS62" s="620"/>
      <c r="AT62" s="623"/>
      <c r="AU62" s="413" t="s">
        <v>465</v>
      </c>
      <c r="AV62" s="413" t="s">
        <v>466</v>
      </c>
      <c r="AX62" s="413" t="s">
        <v>467</v>
      </c>
      <c r="AY62" s="413" t="s">
        <v>468</v>
      </c>
    </row>
    <row r="63" spans="1:51" s="393" customFormat="1" ht="12" customHeight="1">
      <c r="A63" s="625"/>
      <c r="B63" s="628"/>
      <c r="C63" s="631"/>
      <c r="D63" s="634"/>
      <c r="E63" s="414"/>
      <c r="F63" s="638"/>
      <c r="G63" s="639"/>
      <c r="H63" s="415" t="s">
        <v>469</v>
      </c>
      <c r="I63" s="419" t="str">
        <f>IFERROR(VLOOKUP(I62,'P1'!$B:$AP,41,FALSE),"")</f>
        <v/>
      </c>
      <c r="J63" s="419" t="str">
        <f>IFERROR(VLOOKUP(J62,'P1'!$B:$AP,41,FALSE),"")</f>
        <v/>
      </c>
      <c r="K63" s="419" t="str">
        <f>IFERROR(VLOOKUP(K62,'P1'!$B:$AP,41,FALSE),"")</f>
        <v/>
      </c>
      <c r="L63" s="419" t="str">
        <f>IFERROR(VLOOKUP(L62,'P1'!$B:$AP,41,FALSE),"")</f>
        <v/>
      </c>
      <c r="M63" s="419" t="str">
        <f>IFERROR(VLOOKUP(M62,'P1'!$B:$AP,41,FALSE),"")</f>
        <v/>
      </c>
      <c r="N63" s="419" t="str">
        <f>IFERROR(VLOOKUP(N62,'P1'!$B:$AP,41,FALSE),"")</f>
        <v/>
      </c>
      <c r="O63" s="419" t="str">
        <f>IFERROR(VLOOKUP(O62,'P1'!$B:$AP,41,FALSE),"")</f>
        <v/>
      </c>
      <c r="P63" s="419" t="str">
        <f>IFERROR(VLOOKUP(P62,'P1'!$B:$AP,41,FALSE),"")</f>
        <v/>
      </c>
      <c r="Q63" s="419" t="str">
        <f>IFERROR(VLOOKUP(Q62,'P1'!$B:$AP,41,FALSE),"")</f>
        <v/>
      </c>
      <c r="R63" s="419" t="str">
        <f>IFERROR(VLOOKUP(R62,'P1'!$B:$AP,41,FALSE),"")</f>
        <v/>
      </c>
      <c r="S63" s="419" t="str">
        <f>IFERROR(VLOOKUP(S62,'P1'!$B:$AP,41,FALSE),"")</f>
        <v/>
      </c>
      <c r="T63" s="419" t="str">
        <f>IFERROR(VLOOKUP(T62,'P1'!$B:$AP,41,FALSE),"")</f>
        <v/>
      </c>
      <c r="U63" s="419" t="str">
        <f>IFERROR(VLOOKUP(U62,'P1'!$B:$AP,41,FALSE),"")</f>
        <v/>
      </c>
      <c r="V63" s="419" t="str">
        <f>IFERROR(VLOOKUP(V62,'P1'!$B:$AP,41,FALSE),"")</f>
        <v/>
      </c>
      <c r="W63" s="419" t="str">
        <f>IFERROR(VLOOKUP(W62,'P1'!$B:$AP,41,FALSE),"")</f>
        <v/>
      </c>
      <c r="X63" s="419" t="str">
        <f>IFERROR(VLOOKUP(X62,'P1'!$B:$AP,41,FALSE),"")</f>
        <v/>
      </c>
      <c r="Y63" s="419" t="str">
        <f>IFERROR(VLOOKUP(Y62,'P1'!$B:$AP,41,FALSE),"")</f>
        <v/>
      </c>
      <c r="Z63" s="419" t="str">
        <f>IFERROR(VLOOKUP(Z62,'P1'!$B:$AP,41,FALSE),"")</f>
        <v/>
      </c>
      <c r="AA63" s="419" t="str">
        <f>IFERROR(VLOOKUP(AA62,'P1'!$B:$AP,41,FALSE),"")</f>
        <v/>
      </c>
      <c r="AB63" s="419" t="str">
        <f>IFERROR(VLOOKUP(AB62,'P1'!$B:$AP,41,FALSE),"")</f>
        <v/>
      </c>
      <c r="AC63" s="419" t="str">
        <f>IFERROR(VLOOKUP(AC62,'P1'!$B:$AP,41,FALSE),"")</f>
        <v/>
      </c>
      <c r="AD63" s="419" t="str">
        <f>IFERROR(VLOOKUP(AD62,'P1'!$B:$AP,41,FALSE),"")</f>
        <v/>
      </c>
      <c r="AE63" s="419" t="str">
        <f>IFERROR(VLOOKUP(AE62,'P1'!$B:$AP,41,FALSE),"")</f>
        <v/>
      </c>
      <c r="AF63" s="419" t="str">
        <f>IFERROR(VLOOKUP(AF62,'P1'!$B:$AP,41,FALSE),"")</f>
        <v/>
      </c>
      <c r="AG63" s="419" t="str">
        <f>IFERROR(VLOOKUP(AG62,'P1'!$B:$AP,41,FALSE),"")</f>
        <v/>
      </c>
      <c r="AH63" s="419" t="str">
        <f>IFERROR(VLOOKUP(AH62,'P1'!$B:$AP,41,FALSE),"")</f>
        <v/>
      </c>
      <c r="AI63" s="419" t="str">
        <f>IFERROR(VLOOKUP(AI62,'P1'!$B:$AP,41,FALSE),"")</f>
        <v/>
      </c>
      <c r="AJ63" s="419" t="str">
        <f>IFERROR(VLOOKUP(AJ62,'P1'!$B:$AP,41,FALSE),"")</f>
        <v/>
      </c>
      <c r="AK63" s="419" t="str">
        <f>IFERROR(VLOOKUP(AK62,'P1'!$B:$AP,41,FALSE),"")</f>
        <v/>
      </c>
      <c r="AL63" s="419" t="str">
        <f>IFERROR(VLOOKUP(AL62,'P1'!$B:$AP,41,FALSE),"")</f>
        <v/>
      </c>
      <c r="AM63" s="419" t="str">
        <f>IFERROR(VLOOKUP(AM62,'P1'!$B:$AP,41,FALSE),"")</f>
        <v/>
      </c>
      <c r="AN63" s="643"/>
      <c r="AO63" s="621"/>
      <c r="AP63" s="647"/>
      <c r="AQ63" s="648"/>
      <c r="AR63" s="621"/>
      <c r="AS63" s="621"/>
      <c r="AT63" s="623"/>
      <c r="AU63" s="417" t="str">
        <f t="shared" ref="AU63" si="50">IFERROR(IF($D62="□",($AO62/$AK$6),($AO62/$AK$8)),"")</f>
        <v/>
      </c>
      <c r="AV63" s="417" t="str">
        <f t="shared" ref="AV63" si="51">IFERROR(IF($D62="□",($AN62/$AO$6),($AN62/$AO$8)),"")</f>
        <v/>
      </c>
      <c r="AX63" s="417" t="s">
        <v>623</v>
      </c>
      <c r="AY63" s="417" t="s">
        <v>623</v>
      </c>
    </row>
    <row r="64" spans="1:51" s="393" customFormat="1" ht="12" customHeight="1">
      <c r="A64" s="626"/>
      <c r="B64" s="629"/>
      <c r="C64" s="632"/>
      <c r="D64" s="635"/>
      <c r="E64" s="414"/>
      <c r="F64" s="640"/>
      <c r="G64" s="641"/>
      <c r="H64" s="418" t="s">
        <v>470</v>
      </c>
      <c r="I64" s="421" t="str">
        <f>IFERROR(VLOOKUP(I62,'P1'!$B:$AP,31,FALSE),"")</f>
        <v/>
      </c>
      <c r="J64" s="419" t="str">
        <f>IFERROR(VLOOKUP(J62,'P1'!$B:$AP,31,FALSE),"")</f>
        <v/>
      </c>
      <c r="K64" s="419" t="str">
        <f>IFERROR(VLOOKUP(K62,'P1'!$B:$AP,31,FALSE),"")</f>
        <v/>
      </c>
      <c r="L64" s="419" t="str">
        <f>IFERROR(VLOOKUP(L62,'P1'!$B:$AP,31,FALSE),"")</f>
        <v/>
      </c>
      <c r="M64" s="419" t="str">
        <f>IFERROR(VLOOKUP(M62,'P1'!$B:$AP,31,FALSE),"")</f>
        <v/>
      </c>
      <c r="N64" s="419" t="str">
        <f>IFERROR(VLOOKUP(N62,'P1'!$B:$AP,31,FALSE),"")</f>
        <v/>
      </c>
      <c r="O64" s="419" t="str">
        <f>IFERROR(VLOOKUP(O62,'P1'!$B:$AP,31,FALSE),"")</f>
        <v/>
      </c>
      <c r="P64" s="419" t="str">
        <f>IFERROR(VLOOKUP(P62,'P1'!$B:$AP,31,FALSE),"")</f>
        <v/>
      </c>
      <c r="Q64" s="419" t="str">
        <f>IFERROR(VLOOKUP(Q62,'P1'!$B:$AP,31,FALSE),"")</f>
        <v/>
      </c>
      <c r="R64" s="419" t="str">
        <f>IFERROR(VLOOKUP(R62,'P1'!$B:$AP,31,FALSE),"")</f>
        <v/>
      </c>
      <c r="S64" s="419" t="str">
        <f>IFERROR(VLOOKUP(S62,'P1'!$B:$AP,31,FALSE),"")</f>
        <v/>
      </c>
      <c r="T64" s="419" t="str">
        <f>IFERROR(VLOOKUP(T62,'P1'!$B:$AP,31,FALSE),"")</f>
        <v/>
      </c>
      <c r="U64" s="419" t="str">
        <f>IFERROR(VLOOKUP(U62,'P1'!$B:$AP,31,FALSE),"")</f>
        <v/>
      </c>
      <c r="V64" s="419" t="str">
        <f>IFERROR(VLOOKUP(V62,'P1'!$B:$AP,31,FALSE),"")</f>
        <v/>
      </c>
      <c r="W64" s="419" t="str">
        <f>IFERROR(VLOOKUP(W62,'P1'!$B:$AP,31,FALSE),"")</f>
        <v/>
      </c>
      <c r="X64" s="419" t="str">
        <f>IFERROR(VLOOKUP(X62,'P1'!$B:$AP,31,FALSE),"")</f>
        <v/>
      </c>
      <c r="Y64" s="419" t="str">
        <f>IFERROR(VLOOKUP(Y62,'P1'!$B:$AP,31,FALSE),"")</f>
        <v/>
      </c>
      <c r="Z64" s="419" t="str">
        <f>IFERROR(VLOOKUP(Z62,'P1'!$B:$AP,31,FALSE),"")</f>
        <v/>
      </c>
      <c r="AA64" s="419" t="str">
        <f>IFERROR(VLOOKUP(AA62,'P1'!$B:$AP,31,FALSE),"")</f>
        <v/>
      </c>
      <c r="AB64" s="419" t="str">
        <f>IFERROR(VLOOKUP(AB62,'P1'!$B:$AP,31,FALSE),"")</f>
        <v/>
      </c>
      <c r="AC64" s="419" t="str">
        <f>IFERROR(VLOOKUP(AC62,'P1'!$B:$AP,31,FALSE),"")</f>
        <v/>
      </c>
      <c r="AD64" s="419" t="str">
        <f>IFERROR(VLOOKUP(AD62,'P1'!$B:$AP,31,FALSE),"")</f>
        <v/>
      </c>
      <c r="AE64" s="419" t="str">
        <f>IFERROR(VLOOKUP(AE62,'P1'!$B:$AP,31,FALSE),"")</f>
        <v/>
      </c>
      <c r="AF64" s="419" t="str">
        <f>IFERROR(VLOOKUP(AF62,'P1'!$B:$AP,31,FALSE),"")</f>
        <v/>
      </c>
      <c r="AG64" s="419" t="str">
        <f>IFERROR(VLOOKUP(AG62,'P1'!$B:$AP,31,FALSE),"")</f>
        <v/>
      </c>
      <c r="AH64" s="419" t="str">
        <f>IFERROR(VLOOKUP(AH62,'P1'!$B:$AP,31,FALSE),"")</f>
        <v/>
      </c>
      <c r="AI64" s="419" t="str">
        <f>IFERROR(VLOOKUP(AI62,'P1'!$B:$AP,31,FALSE),"")</f>
        <v/>
      </c>
      <c r="AJ64" s="419" t="str">
        <f>IFERROR(VLOOKUP(AJ62,'P1'!$B:$AP,31,FALSE),"")</f>
        <v/>
      </c>
      <c r="AK64" s="419" t="str">
        <f>IFERROR(VLOOKUP(AK62,'P1'!$B:$AP,31,FALSE),"")</f>
        <v/>
      </c>
      <c r="AL64" s="419" t="str">
        <f>IFERROR(VLOOKUP(AL62,'P1'!$B:$AP,31,FALSE),"")</f>
        <v/>
      </c>
      <c r="AM64" s="419" t="str">
        <f>IFERROR(VLOOKUP(AM62,'P1'!$B:$AP,31,FALSE),"")</f>
        <v/>
      </c>
      <c r="AN64" s="644"/>
      <c r="AO64" s="622"/>
      <c r="AP64" s="649"/>
      <c r="AQ64" s="650"/>
      <c r="AR64" s="622"/>
      <c r="AS64" s="622"/>
      <c r="AT64" s="623"/>
      <c r="AU64" s="420"/>
      <c r="AV64" s="420"/>
      <c r="AX64" s="420"/>
      <c r="AY64" s="420"/>
    </row>
    <row r="65" spans="1:51" s="393" customFormat="1" ht="12" customHeight="1">
      <c r="A65" s="624">
        <v>15</v>
      </c>
      <c r="B65" s="627"/>
      <c r="C65" s="630"/>
      <c r="D65" s="633" t="s">
        <v>463</v>
      </c>
      <c r="E65" s="410"/>
      <c r="F65" s="636"/>
      <c r="G65" s="637"/>
      <c r="H65" s="411" t="s">
        <v>464</v>
      </c>
      <c r="I65" s="412"/>
      <c r="J65" s="412"/>
      <c r="K65" s="412"/>
      <c r="L65" s="412"/>
      <c r="M65" s="412"/>
      <c r="N65" s="412"/>
      <c r="O65" s="412"/>
      <c r="P65" s="412"/>
      <c r="Q65" s="412"/>
      <c r="R65" s="412"/>
      <c r="S65" s="412"/>
      <c r="T65" s="412"/>
      <c r="U65" s="412"/>
      <c r="V65" s="412"/>
      <c r="W65" s="412"/>
      <c r="X65" s="412"/>
      <c r="Y65" s="412"/>
      <c r="Z65" s="412"/>
      <c r="AA65" s="412"/>
      <c r="AB65" s="412"/>
      <c r="AC65" s="412"/>
      <c r="AD65" s="412"/>
      <c r="AE65" s="412"/>
      <c r="AF65" s="412"/>
      <c r="AG65" s="412"/>
      <c r="AH65" s="412"/>
      <c r="AI65" s="412"/>
      <c r="AJ65" s="412"/>
      <c r="AK65" s="412"/>
      <c r="AL65" s="412"/>
      <c r="AM65" s="412"/>
      <c r="AN65" s="642">
        <f t="shared" ref="AN65" si="52">IF(LEFT($AN$1,6)="共同生活援助",SUM(I66:AM66),SUM(I66:AM67))</f>
        <v>0</v>
      </c>
      <c r="AO65" s="620">
        <f>IF($AN$3="４週",AN65/4,AN65/(DAY(EOMONTH($I$21,0))/7))</f>
        <v>0</v>
      </c>
      <c r="AP65" s="645"/>
      <c r="AQ65" s="646"/>
      <c r="AR65" s="620" t="str">
        <f t="shared" ref="AR65" si="53">IF($AN$3="４週",AU66,AV66)</f>
        <v/>
      </c>
      <c r="AS65" s="620"/>
      <c r="AT65" s="623"/>
      <c r="AU65" s="413" t="s">
        <v>465</v>
      </c>
      <c r="AV65" s="413" t="s">
        <v>466</v>
      </c>
      <c r="AX65" s="413" t="s">
        <v>467</v>
      </c>
      <c r="AY65" s="413" t="s">
        <v>468</v>
      </c>
    </row>
    <row r="66" spans="1:51" s="393" customFormat="1" ht="12" customHeight="1">
      <c r="A66" s="625"/>
      <c r="B66" s="628"/>
      <c r="C66" s="631"/>
      <c r="D66" s="634"/>
      <c r="E66" s="414"/>
      <c r="F66" s="638"/>
      <c r="G66" s="639"/>
      <c r="H66" s="415" t="s">
        <v>469</v>
      </c>
      <c r="I66" s="419" t="str">
        <f>IFERROR(VLOOKUP(I65,'P1'!$B:$AP,41,FALSE),"")</f>
        <v/>
      </c>
      <c r="J66" s="419" t="str">
        <f>IFERROR(VLOOKUP(J65,'P1'!$B:$AP,41,FALSE),"")</f>
        <v/>
      </c>
      <c r="K66" s="419" t="str">
        <f>IFERROR(VLOOKUP(K65,'P1'!$B:$AP,41,FALSE),"")</f>
        <v/>
      </c>
      <c r="L66" s="419" t="str">
        <f>IFERROR(VLOOKUP(L65,'P1'!$B:$AP,41,FALSE),"")</f>
        <v/>
      </c>
      <c r="M66" s="419" t="str">
        <f>IFERROR(VLOOKUP(M65,'P1'!$B:$AP,41,FALSE),"")</f>
        <v/>
      </c>
      <c r="N66" s="419" t="str">
        <f>IFERROR(VLOOKUP(N65,'P1'!$B:$AP,41,FALSE),"")</f>
        <v/>
      </c>
      <c r="O66" s="419" t="str">
        <f>IFERROR(VLOOKUP(O65,'P1'!$B:$AP,41,FALSE),"")</f>
        <v/>
      </c>
      <c r="P66" s="419" t="str">
        <f>IFERROR(VLOOKUP(P65,'P1'!$B:$AP,41,FALSE),"")</f>
        <v/>
      </c>
      <c r="Q66" s="419" t="str">
        <f>IFERROR(VLOOKUP(Q65,'P1'!$B:$AP,41,FALSE),"")</f>
        <v/>
      </c>
      <c r="R66" s="419" t="str">
        <f>IFERROR(VLOOKUP(R65,'P1'!$B:$AP,41,FALSE),"")</f>
        <v/>
      </c>
      <c r="S66" s="419" t="str">
        <f>IFERROR(VLOOKUP(S65,'P1'!$B:$AP,41,FALSE),"")</f>
        <v/>
      </c>
      <c r="T66" s="419" t="str">
        <f>IFERROR(VLOOKUP(T65,'P1'!$B:$AP,41,FALSE),"")</f>
        <v/>
      </c>
      <c r="U66" s="419" t="str">
        <f>IFERROR(VLOOKUP(U65,'P1'!$B:$AP,41,FALSE),"")</f>
        <v/>
      </c>
      <c r="V66" s="419" t="str">
        <f>IFERROR(VLOOKUP(V65,'P1'!$B:$AP,41,FALSE),"")</f>
        <v/>
      </c>
      <c r="W66" s="419" t="str">
        <f>IFERROR(VLOOKUP(W65,'P1'!$B:$AP,41,FALSE),"")</f>
        <v/>
      </c>
      <c r="X66" s="419" t="str">
        <f>IFERROR(VLOOKUP(X65,'P1'!$B:$AP,41,FALSE),"")</f>
        <v/>
      </c>
      <c r="Y66" s="419" t="str">
        <f>IFERROR(VLOOKUP(Y65,'P1'!$B:$AP,41,FALSE),"")</f>
        <v/>
      </c>
      <c r="Z66" s="419" t="str">
        <f>IFERROR(VLOOKUP(Z65,'P1'!$B:$AP,41,FALSE),"")</f>
        <v/>
      </c>
      <c r="AA66" s="419" t="str">
        <f>IFERROR(VLOOKUP(AA65,'P1'!$B:$AP,41,FALSE),"")</f>
        <v/>
      </c>
      <c r="AB66" s="419" t="str">
        <f>IFERROR(VLOOKUP(AB65,'P1'!$B:$AP,41,FALSE),"")</f>
        <v/>
      </c>
      <c r="AC66" s="419" t="str">
        <f>IFERROR(VLOOKUP(AC65,'P1'!$B:$AP,41,FALSE),"")</f>
        <v/>
      </c>
      <c r="AD66" s="419" t="str">
        <f>IFERROR(VLOOKUP(AD65,'P1'!$B:$AP,41,FALSE),"")</f>
        <v/>
      </c>
      <c r="AE66" s="419" t="str">
        <f>IFERROR(VLOOKUP(AE65,'P1'!$B:$AP,41,FALSE),"")</f>
        <v/>
      </c>
      <c r="AF66" s="419" t="str">
        <f>IFERROR(VLOOKUP(AF65,'P1'!$B:$AP,41,FALSE),"")</f>
        <v/>
      </c>
      <c r="AG66" s="419" t="str">
        <f>IFERROR(VLOOKUP(AG65,'P1'!$B:$AP,41,FALSE),"")</f>
        <v/>
      </c>
      <c r="AH66" s="419" t="str">
        <f>IFERROR(VLOOKUP(AH65,'P1'!$B:$AP,41,FALSE),"")</f>
        <v/>
      </c>
      <c r="AI66" s="419" t="str">
        <f>IFERROR(VLOOKUP(AI65,'P1'!$B:$AP,41,FALSE),"")</f>
        <v/>
      </c>
      <c r="AJ66" s="419" t="str">
        <f>IFERROR(VLOOKUP(AJ65,'P1'!$B:$AP,41,FALSE),"")</f>
        <v/>
      </c>
      <c r="AK66" s="419" t="str">
        <f>IFERROR(VLOOKUP(AK65,'P1'!$B:$AP,41,FALSE),"")</f>
        <v/>
      </c>
      <c r="AL66" s="419" t="str">
        <f>IFERROR(VLOOKUP(AL65,'P1'!$B:$AP,41,FALSE),"")</f>
        <v/>
      </c>
      <c r="AM66" s="419" t="str">
        <f>IFERROR(VLOOKUP(AM65,'P1'!$B:$AP,41,FALSE),"")</f>
        <v/>
      </c>
      <c r="AN66" s="643"/>
      <c r="AO66" s="621"/>
      <c r="AP66" s="647"/>
      <c r="AQ66" s="648"/>
      <c r="AR66" s="621"/>
      <c r="AS66" s="621"/>
      <c r="AT66" s="623"/>
      <c r="AU66" s="417" t="str">
        <f t="shared" ref="AU66" si="54">IFERROR(IF($D65="□",($AO65/$AK$6),($AO65/$AK$8)),"")</f>
        <v/>
      </c>
      <c r="AV66" s="417" t="str">
        <f t="shared" ref="AV66" si="55">IFERROR(IF($D65="□",($AN65/$AO$6),($AN65/$AO$8)),"")</f>
        <v/>
      </c>
      <c r="AX66" s="417" t="s">
        <v>623</v>
      </c>
      <c r="AY66" s="417" t="s">
        <v>623</v>
      </c>
    </row>
    <row r="67" spans="1:51" s="393" customFormat="1" ht="12" customHeight="1">
      <c r="A67" s="626"/>
      <c r="B67" s="629"/>
      <c r="C67" s="632"/>
      <c r="D67" s="635"/>
      <c r="E67" s="414"/>
      <c r="F67" s="640"/>
      <c r="G67" s="641"/>
      <c r="H67" s="418" t="s">
        <v>470</v>
      </c>
      <c r="I67" s="419" t="str">
        <f>IFERROR(VLOOKUP(I65,'P1'!$B:$AP,31,FALSE),"")</f>
        <v/>
      </c>
      <c r="J67" s="419" t="str">
        <f>IFERROR(VLOOKUP(J65,'P1'!$B:$AP,31,FALSE),"")</f>
        <v/>
      </c>
      <c r="K67" s="419" t="str">
        <f>IFERROR(VLOOKUP(K65,'P1'!$B:$AP,31,FALSE),"")</f>
        <v/>
      </c>
      <c r="L67" s="419" t="str">
        <f>IFERROR(VLOOKUP(L65,'P1'!$B:$AP,31,FALSE),"")</f>
        <v/>
      </c>
      <c r="M67" s="419" t="str">
        <f>IFERROR(VLOOKUP(M65,'P1'!$B:$AP,31,FALSE),"")</f>
        <v/>
      </c>
      <c r="N67" s="419" t="str">
        <f>IFERROR(VLOOKUP(N65,'P1'!$B:$AP,31,FALSE),"")</f>
        <v/>
      </c>
      <c r="O67" s="419" t="str">
        <f>IFERROR(VLOOKUP(O65,'P1'!$B:$AP,31,FALSE),"")</f>
        <v/>
      </c>
      <c r="P67" s="419" t="str">
        <f>IFERROR(VLOOKUP(P65,'P1'!$B:$AP,31,FALSE),"")</f>
        <v/>
      </c>
      <c r="Q67" s="419" t="str">
        <f>IFERROR(VLOOKUP(Q65,'P1'!$B:$AP,31,FALSE),"")</f>
        <v/>
      </c>
      <c r="R67" s="419" t="str">
        <f>IFERROR(VLOOKUP(R65,'P1'!$B:$AP,31,FALSE),"")</f>
        <v/>
      </c>
      <c r="S67" s="419" t="str">
        <f>IFERROR(VLOOKUP(S65,'P1'!$B:$AP,31,FALSE),"")</f>
        <v/>
      </c>
      <c r="T67" s="419" t="str">
        <f>IFERROR(VLOOKUP(T65,'P1'!$B:$AP,31,FALSE),"")</f>
        <v/>
      </c>
      <c r="U67" s="419" t="str">
        <f>IFERROR(VLOOKUP(U65,'P1'!$B:$AP,31,FALSE),"")</f>
        <v/>
      </c>
      <c r="V67" s="419" t="str">
        <f>IFERROR(VLOOKUP(V65,'P1'!$B:$AP,31,FALSE),"")</f>
        <v/>
      </c>
      <c r="W67" s="419" t="str">
        <f>IFERROR(VLOOKUP(W65,'P1'!$B:$AP,31,FALSE),"")</f>
        <v/>
      </c>
      <c r="X67" s="419" t="str">
        <f>IFERROR(VLOOKUP(X65,'P1'!$B:$AP,31,FALSE),"")</f>
        <v/>
      </c>
      <c r="Y67" s="419" t="str">
        <f>IFERROR(VLOOKUP(Y65,'P1'!$B:$AP,31,FALSE),"")</f>
        <v/>
      </c>
      <c r="Z67" s="419" t="str">
        <f>IFERROR(VLOOKUP(Z65,'P1'!$B:$AP,31,FALSE),"")</f>
        <v/>
      </c>
      <c r="AA67" s="419" t="str">
        <f>IFERROR(VLOOKUP(AA65,'P1'!$B:$AP,31,FALSE),"")</f>
        <v/>
      </c>
      <c r="AB67" s="419" t="str">
        <f>IFERROR(VLOOKUP(AB65,'P1'!$B:$AP,31,FALSE),"")</f>
        <v/>
      </c>
      <c r="AC67" s="419" t="str">
        <f>IFERROR(VLOOKUP(AC65,'P1'!$B:$AP,31,FALSE),"")</f>
        <v/>
      </c>
      <c r="AD67" s="419" t="str">
        <f>IFERROR(VLOOKUP(AD65,'P1'!$B:$AP,31,FALSE),"")</f>
        <v/>
      </c>
      <c r="AE67" s="419" t="str">
        <f>IFERROR(VLOOKUP(AE65,'P1'!$B:$AP,31,FALSE),"")</f>
        <v/>
      </c>
      <c r="AF67" s="419" t="str">
        <f>IFERROR(VLOOKUP(AF65,'P1'!$B:$AP,31,FALSE),"")</f>
        <v/>
      </c>
      <c r="AG67" s="419" t="str">
        <f>IFERROR(VLOOKUP(AG65,'P1'!$B:$AP,31,FALSE),"")</f>
        <v/>
      </c>
      <c r="AH67" s="419" t="str">
        <f>IFERROR(VLOOKUP(AH65,'P1'!$B:$AP,31,FALSE),"")</f>
        <v/>
      </c>
      <c r="AI67" s="419" t="str">
        <f>IFERROR(VLOOKUP(AI65,'P1'!$B:$AP,31,FALSE),"")</f>
        <v/>
      </c>
      <c r="AJ67" s="419" t="str">
        <f>IFERROR(VLOOKUP(AJ65,'P1'!$B:$AP,31,FALSE),"")</f>
        <v/>
      </c>
      <c r="AK67" s="419" t="str">
        <f>IFERROR(VLOOKUP(AK65,'P1'!$B:$AP,31,FALSE),"")</f>
        <v/>
      </c>
      <c r="AL67" s="419" t="str">
        <f>IFERROR(VLOOKUP(AL65,'P1'!$B:$AP,31,FALSE),"")</f>
        <v/>
      </c>
      <c r="AM67" s="419" t="str">
        <f>IFERROR(VLOOKUP(AM65,'P1'!$B:$AP,31,FALSE),"")</f>
        <v/>
      </c>
      <c r="AN67" s="644"/>
      <c r="AO67" s="622"/>
      <c r="AP67" s="649"/>
      <c r="AQ67" s="650"/>
      <c r="AR67" s="622"/>
      <c r="AS67" s="622"/>
      <c r="AT67" s="623"/>
      <c r="AU67" s="420"/>
      <c r="AV67" s="420"/>
      <c r="AX67" s="420"/>
      <c r="AY67" s="420"/>
    </row>
    <row r="68" spans="1:51" s="393" customFormat="1" ht="12" customHeight="1">
      <c r="A68" s="624">
        <v>16</v>
      </c>
      <c r="B68" s="627"/>
      <c r="C68" s="630"/>
      <c r="D68" s="633" t="s">
        <v>463</v>
      </c>
      <c r="E68" s="410"/>
      <c r="F68" s="636"/>
      <c r="G68" s="637"/>
      <c r="H68" s="411" t="s">
        <v>464</v>
      </c>
      <c r="I68" s="412"/>
      <c r="J68" s="412"/>
      <c r="K68" s="412"/>
      <c r="L68" s="412"/>
      <c r="M68" s="412"/>
      <c r="N68" s="412"/>
      <c r="O68" s="412"/>
      <c r="P68" s="412"/>
      <c r="Q68" s="412"/>
      <c r="R68" s="412"/>
      <c r="S68" s="412"/>
      <c r="T68" s="412"/>
      <c r="U68" s="412"/>
      <c r="V68" s="412"/>
      <c r="W68" s="412"/>
      <c r="X68" s="412"/>
      <c r="Y68" s="412"/>
      <c r="Z68" s="412"/>
      <c r="AA68" s="412"/>
      <c r="AB68" s="412"/>
      <c r="AC68" s="412"/>
      <c r="AD68" s="412"/>
      <c r="AE68" s="412"/>
      <c r="AF68" s="412"/>
      <c r="AG68" s="412"/>
      <c r="AH68" s="412"/>
      <c r="AI68" s="412"/>
      <c r="AJ68" s="412"/>
      <c r="AK68" s="412"/>
      <c r="AL68" s="412"/>
      <c r="AM68" s="412"/>
      <c r="AN68" s="642">
        <f t="shared" ref="AN68" si="56">IF(LEFT($AN$1,6)="共同生活援助",SUM(I69:AM69),SUM(I69:AM70))</f>
        <v>0</v>
      </c>
      <c r="AO68" s="620">
        <f>IF($AN$3="４週",AN68/4,AN68/(DAY(EOMONTH($I$21,0))/7))</f>
        <v>0</v>
      </c>
      <c r="AP68" s="645"/>
      <c r="AQ68" s="646"/>
      <c r="AR68" s="620" t="str">
        <f t="shared" ref="AR68" si="57">IF($AN$3="４週",AU69,AV69)</f>
        <v/>
      </c>
      <c r="AS68" s="620"/>
      <c r="AT68" s="623"/>
      <c r="AU68" s="413" t="s">
        <v>465</v>
      </c>
      <c r="AV68" s="413" t="s">
        <v>466</v>
      </c>
      <c r="AX68" s="413" t="s">
        <v>467</v>
      </c>
      <c r="AY68" s="413" t="s">
        <v>468</v>
      </c>
    </row>
    <row r="69" spans="1:51" s="393" customFormat="1" ht="12" customHeight="1">
      <c r="A69" s="625"/>
      <c r="B69" s="628"/>
      <c r="C69" s="631"/>
      <c r="D69" s="634"/>
      <c r="E69" s="414"/>
      <c r="F69" s="638"/>
      <c r="G69" s="639"/>
      <c r="H69" s="415" t="s">
        <v>469</v>
      </c>
      <c r="I69" s="419" t="str">
        <f>IFERROR(VLOOKUP(I68,'P1'!$B:$AP,41,FALSE),"")</f>
        <v/>
      </c>
      <c r="J69" s="419" t="str">
        <f>IFERROR(VLOOKUP(J68,'P1'!$B:$AP,41,FALSE),"")</f>
        <v/>
      </c>
      <c r="K69" s="419" t="str">
        <f>IFERROR(VLOOKUP(K68,'P1'!$B:$AP,41,FALSE),"")</f>
        <v/>
      </c>
      <c r="L69" s="419" t="str">
        <f>IFERROR(VLOOKUP(L68,'P1'!$B:$AP,41,FALSE),"")</f>
        <v/>
      </c>
      <c r="M69" s="419" t="str">
        <f>IFERROR(VLOOKUP(M68,'P1'!$B:$AP,41,FALSE),"")</f>
        <v/>
      </c>
      <c r="N69" s="419" t="str">
        <f>IFERROR(VLOOKUP(N68,'P1'!$B:$AP,41,FALSE),"")</f>
        <v/>
      </c>
      <c r="O69" s="419" t="str">
        <f>IFERROR(VLOOKUP(O68,'P1'!$B:$AP,41,FALSE),"")</f>
        <v/>
      </c>
      <c r="P69" s="419" t="str">
        <f>IFERROR(VLOOKUP(P68,'P1'!$B:$AP,41,FALSE),"")</f>
        <v/>
      </c>
      <c r="Q69" s="419" t="str">
        <f>IFERROR(VLOOKUP(Q68,'P1'!$B:$AP,41,FALSE),"")</f>
        <v/>
      </c>
      <c r="R69" s="419" t="str">
        <f>IFERROR(VLOOKUP(R68,'P1'!$B:$AP,41,FALSE),"")</f>
        <v/>
      </c>
      <c r="S69" s="419" t="str">
        <f>IFERROR(VLOOKUP(S68,'P1'!$B:$AP,41,FALSE),"")</f>
        <v/>
      </c>
      <c r="T69" s="419" t="str">
        <f>IFERROR(VLOOKUP(T68,'P1'!$B:$AP,41,FALSE),"")</f>
        <v/>
      </c>
      <c r="U69" s="419" t="str">
        <f>IFERROR(VLOOKUP(U68,'P1'!$B:$AP,41,FALSE),"")</f>
        <v/>
      </c>
      <c r="V69" s="419" t="str">
        <f>IFERROR(VLOOKUP(V68,'P1'!$B:$AP,41,FALSE),"")</f>
        <v/>
      </c>
      <c r="W69" s="419" t="str">
        <f>IFERROR(VLOOKUP(W68,'P1'!$B:$AP,41,FALSE),"")</f>
        <v/>
      </c>
      <c r="X69" s="419" t="str">
        <f>IFERROR(VLOOKUP(X68,'P1'!$B:$AP,41,FALSE),"")</f>
        <v/>
      </c>
      <c r="Y69" s="419" t="str">
        <f>IFERROR(VLOOKUP(Y68,'P1'!$B:$AP,41,FALSE),"")</f>
        <v/>
      </c>
      <c r="Z69" s="419" t="str">
        <f>IFERROR(VLOOKUP(Z68,'P1'!$B:$AP,41,FALSE),"")</f>
        <v/>
      </c>
      <c r="AA69" s="419" t="str">
        <f>IFERROR(VLOOKUP(AA68,'P1'!$B:$AP,41,FALSE),"")</f>
        <v/>
      </c>
      <c r="AB69" s="419" t="str">
        <f>IFERROR(VLOOKUP(AB68,'P1'!$B:$AP,41,FALSE),"")</f>
        <v/>
      </c>
      <c r="AC69" s="419" t="str">
        <f>IFERROR(VLOOKUP(AC68,'P1'!$B:$AP,41,FALSE),"")</f>
        <v/>
      </c>
      <c r="AD69" s="419" t="str">
        <f>IFERROR(VLOOKUP(AD68,'P1'!$B:$AP,41,FALSE),"")</f>
        <v/>
      </c>
      <c r="AE69" s="419" t="str">
        <f>IFERROR(VLOOKUP(AE68,'P1'!$B:$AP,41,FALSE),"")</f>
        <v/>
      </c>
      <c r="AF69" s="419" t="str">
        <f>IFERROR(VLOOKUP(AF68,'P1'!$B:$AP,41,FALSE),"")</f>
        <v/>
      </c>
      <c r="AG69" s="419" t="str">
        <f>IFERROR(VLOOKUP(AG68,'P1'!$B:$AP,41,FALSE),"")</f>
        <v/>
      </c>
      <c r="AH69" s="419" t="str">
        <f>IFERROR(VLOOKUP(AH68,'P1'!$B:$AP,41,FALSE),"")</f>
        <v/>
      </c>
      <c r="AI69" s="419" t="str">
        <f>IFERROR(VLOOKUP(AI68,'P1'!$B:$AP,41,FALSE),"")</f>
        <v/>
      </c>
      <c r="AJ69" s="419" t="str">
        <f>IFERROR(VLOOKUP(AJ68,'P1'!$B:$AP,41,FALSE),"")</f>
        <v/>
      </c>
      <c r="AK69" s="419" t="str">
        <f>IFERROR(VLOOKUP(AK68,'P1'!$B:$AP,41,FALSE),"")</f>
        <v/>
      </c>
      <c r="AL69" s="419" t="str">
        <f>IFERROR(VLOOKUP(AL68,'P1'!$B:$AP,41,FALSE),"")</f>
        <v/>
      </c>
      <c r="AM69" s="419" t="str">
        <f>IFERROR(VLOOKUP(AM68,'P1'!$B:$AP,41,FALSE),"")</f>
        <v/>
      </c>
      <c r="AN69" s="643"/>
      <c r="AO69" s="621"/>
      <c r="AP69" s="647"/>
      <c r="AQ69" s="648"/>
      <c r="AR69" s="621"/>
      <c r="AS69" s="621"/>
      <c r="AT69" s="623"/>
      <c r="AU69" s="417" t="str">
        <f t="shared" ref="AU69" si="58">IFERROR(IF($D68="□",($AO68/$AK$6),($AO68/$AK$8)),"")</f>
        <v/>
      </c>
      <c r="AV69" s="417" t="str">
        <f t="shared" ref="AV69" si="59">IFERROR(IF($D68="□",($AN68/$AO$6),($AN68/$AO$8)),"")</f>
        <v/>
      </c>
      <c r="AX69" s="417" t="s">
        <v>623</v>
      </c>
      <c r="AY69" s="417" t="s">
        <v>623</v>
      </c>
    </row>
    <row r="70" spans="1:51" s="393" customFormat="1" ht="12" customHeight="1">
      <c r="A70" s="626"/>
      <c r="B70" s="629"/>
      <c r="C70" s="632"/>
      <c r="D70" s="635"/>
      <c r="E70" s="414"/>
      <c r="F70" s="640"/>
      <c r="G70" s="641"/>
      <c r="H70" s="418" t="s">
        <v>470</v>
      </c>
      <c r="I70" s="419" t="str">
        <f>IFERROR(VLOOKUP(I68,'P1'!$B:$AP,31,FALSE),"")</f>
        <v/>
      </c>
      <c r="J70" s="419" t="str">
        <f>IFERROR(VLOOKUP(J68,'P1'!$B:$AP,31,FALSE),"")</f>
        <v/>
      </c>
      <c r="K70" s="419" t="str">
        <f>IFERROR(VLOOKUP(K68,'P1'!$B:$AP,31,FALSE),"")</f>
        <v/>
      </c>
      <c r="L70" s="419" t="str">
        <f>IFERROR(VLOOKUP(L68,'P1'!$B:$AP,31,FALSE),"")</f>
        <v/>
      </c>
      <c r="M70" s="419" t="str">
        <f>IFERROR(VLOOKUP(M68,'P1'!$B:$AP,31,FALSE),"")</f>
        <v/>
      </c>
      <c r="N70" s="419" t="str">
        <f>IFERROR(VLOOKUP(N68,'P1'!$B:$AP,31,FALSE),"")</f>
        <v/>
      </c>
      <c r="O70" s="419" t="str">
        <f>IFERROR(VLOOKUP(O68,'P1'!$B:$AP,31,FALSE),"")</f>
        <v/>
      </c>
      <c r="P70" s="419" t="str">
        <f>IFERROR(VLOOKUP(P68,'P1'!$B:$AP,31,FALSE),"")</f>
        <v/>
      </c>
      <c r="Q70" s="419" t="str">
        <f>IFERROR(VLOOKUP(Q68,'P1'!$B:$AP,31,FALSE),"")</f>
        <v/>
      </c>
      <c r="R70" s="419" t="str">
        <f>IFERROR(VLOOKUP(R68,'P1'!$B:$AP,31,FALSE),"")</f>
        <v/>
      </c>
      <c r="S70" s="419" t="str">
        <f>IFERROR(VLOOKUP(S68,'P1'!$B:$AP,31,FALSE),"")</f>
        <v/>
      </c>
      <c r="T70" s="419" t="str">
        <f>IFERROR(VLOOKUP(T68,'P1'!$B:$AP,31,FALSE),"")</f>
        <v/>
      </c>
      <c r="U70" s="419" t="str">
        <f>IFERROR(VLOOKUP(U68,'P1'!$B:$AP,31,FALSE),"")</f>
        <v/>
      </c>
      <c r="V70" s="419" t="str">
        <f>IFERROR(VLOOKUP(V68,'P1'!$B:$AP,31,FALSE),"")</f>
        <v/>
      </c>
      <c r="W70" s="419" t="str">
        <f>IFERROR(VLOOKUP(W68,'P1'!$B:$AP,31,FALSE),"")</f>
        <v/>
      </c>
      <c r="X70" s="419" t="str">
        <f>IFERROR(VLOOKUP(X68,'P1'!$B:$AP,31,FALSE),"")</f>
        <v/>
      </c>
      <c r="Y70" s="419" t="str">
        <f>IFERROR(VLOOKUP(Y68,'P1'!$B:$AP,31,FALSE),"")</f>
        <v/>
      </c>
      <c r="Z70" s="419" t="str">
        <f>IFERROR(VLOOKUP(Z68,'P1'!$B:$AP,31,FALSE),"")</f>
        <v/>
      </c>
      <c r="AA70" s="419" t="str">
        <f>IFERROR(VLOOKUP(AA68,'P1'!$B:$AP,31,FALSE),"")</f>
        <v/>
      </c>
      <c r="AB70" s="419" t="str">
        <f>IFERROR(VLOOKUP(AB68,'P1'!$B:$AP,31,FALSE),"")</f>
        <v/>
      </c>
      <c r="AC70" s="419" t="str">
        <f>IFERROR(VLOOKUP(AC68,'P1'!$B:$AP,31,FALSE),"")</f>
        <v/>
      </c>
      <c r="AD70" s="419" t="str">
        <f>IFERROR(VLOOKUP(AD68,'P1'!$B:$AP,31,FALSE),"")</f>
        <v/>
      </c>
      <c r="AE70" s="419" t="str">
        <f>IFERROR(VLOOKUP(AE68,'P1'!$B:$AP,31,FALSE),"")</f>
        <v/>
      </c>
      <c r="AF70" s="419" t="str">
        <f>IFERROR(VLOOKUP(AF68,'P1'!$B:$AP,31,FALSE),"")</f>
        <v/>
      </c>
      <c r="AG70" s="419" t="str">
        <f>IFERROR(VLOOKUP(AG68,'P1'!$B:$AP,31,FALSE),"")</f>
        <v/>
      </c>
      <c r="AH70" s="419" t="str">
        <f>IFERROR(VLOOKUP(AH68,'P1'!$B:$AP,31,FALSE),"")</f>
        <v/>
      </c>
      <c r="AI70" s="419" t="str">
        <f>IFERROR(VLOOKUP(AI68,'P1'!$B:$AP,31,FALSE),"")</f>
        <v/>
      </c>
      <c r="AJ70" s="419" t="str">
        <f>IFERROR(VLOOKUP(AJ68,'P1'!$B:$AP,31,FALSE),"")</f>
        <v/>
      </c>
      <c r="AK70" s="419" t="str">
        <f>IFERROR(VLOOKUP(AK68,'P1'!$B:$AP,31,FALSE),"")</f>
        <v/>
      </c>
      <c r="AL70" s="419" t="str">
        <f>IFERROR(VLOOKUP(AL68,'P1'!$B:$AP,31,FALSE),"")</f>
        <v/>
      </c>
      <c r="AM70" s="419" t="str">
        <f>IFERROR(VLOOKUP(AM68,'P1'!$B:$AP,31,FALSE),"")</f>
        <v/>
      </c>
      <c r="AN70" s="644"/>
      <c r="AO70" s="622"/>
      <c r="AP70" s="649"/>
      <c r="AQ70" s="650"/>
      <c r="AR70" s="622"/>
      <c r="AS70" s="622"/>
      <c r="AT70" s="623"/>
      <c r="AU70" s="420"/>
      <c r="AV70" s="420"/>
      <c r="AX70" s="420"/>
      <c r="AY70" s="420"/>
    </row>
    <row r="71" spans="1:51" s="393" customFormat="1" ht="12" customHeight="1">
      <c r="A71" s="624">
        <v>17</v>
      </c>
      <c r="B71" s="627"/>
      <c r="C71" s="661"/>
      <c r="D71" s="633" t="s">
        <v>463</v>
      </c>
      <c r="E71" s="410"/>
      <c r="F71" s="636"/>
      <c r="G71" s="637"/>
      <c r="H71" s="411" t="s">
        <v>464</v>
      </c>
      <c r="I71" s="412"/>
      <c r="J71" s="412"/>
      <c r="K71" s="412"/>
      <c r="L71" s="412"/>
      <c r="M71" s="412"/>
      <c r="N71" s="412"/>
      <c r="O71" s="412"/>
      <c r="P71" s="412"/>
      <c r="Q71" s="412"/>
      <c r="R71" s="412"/>
      <c r="S71" s="412"/>
      <c r="T71" s="412"/>
      <c r="U71" s="412"/>
      <c r="V71" s="412"/>
      <c r="W71" s="412"/>
      <c r="X71" s="412"/>
      <c r="Y71" s="412"/>
      <c r="Z71" s="412"/>
      <c r="AA71" s="412"/>
      <c r="AB71" s="412"/>
      <c r="AC71" s="412"/>
      <c r="AD71" s="412"/>
      <c r="AE71" s="412"/>
      <c r="AF71" s="412"/>
      <c r="AG71" s="412"/>
      <c r="AH71" s="412"/>
      <c r="AI71" s="412"/>
      <c r="AJ71" s="412"/>
      <c r="AK71" s="412"/>
      <c r="AL71" s="412"/>
      <c r="AM71" s="412"/>
      <c r="AN71" s="642">
        <f t="shared" ref="AN71" si="60">IF(LEFT($AN$1,6)="共同生活援助",SUM(I72:AM72),SUM(I72:AM73))</f>
        <v>0</v>
      </c>
      <c r="AO71" s="620">
        <f>IF($AN$3="４週",AN71/4,AN71/(DAY(EOMONTH($I$21,0))/7))</f>
        <v>0</v>
      </c>
      <c r="AP71" s="645"/>
      <c r="AQ71" s="646"/>
      <c r="AR71" s="620" t="str">
        <f t="shared" ref="AR71" si="61">IF($AN$3="４週",AU72,AV72)</f>
        <v/>
      </c>
      <c r="AS71" s="620"/>
      <c r="AT71" s="623"/>
      <c r="AU71" s="413" t="s">
        <v>465</v>
      </c>
      <c r="AV71" s="413" t="s">
        <v>466</v>
      </c>
      <c r="AX71" s="413" t="s">
        <v>467</v>
      </c>
      <c r="AY71" s="413" t="s">
        <v>468</v>
      </c>
    </row>
    <row r="72" spans="1:51" s="393" customFormat="1" ht="12" customHeight="1">
      <c r="A72" s="625"/>
      <c r="B72" s="628"/>
      <c r="C72" s="662"/>
      <c r="D72" s="634"/>
      <c r="E72" s="414"/>
      <c r="F72" s="638"/>
      <c r="G72" s="639"/>
      <c r="H72" s="415" t="s">
        <v>469</v>
      </c>
      <c r="I72" s="419" t="str">
        <f>IFERROR(VLOOKUP(I71,'P1'!$B:$AP,41,FALSE),"")</f>
        <v/>
      </c>
      <c r="J72" s="419" t="str">
        <f>IFERROR(VLOOKUP(J71,'P1'!$B:$AP,41,FALSE),"")</f>
        <v/>
      </c>
      <c r="K72" s="419" t="str">
        <f>IFERROR(VLOOKUP(K71,'P1'!$B:$AP,41,FALSE),"")</f>
        <v/>
      </c>
      <c r="L72" s="419" t="str">
        <f>IFERROR(VLOOKUP(L71,'P1'!$B:$AP,41,FALSE),"")</f>
        <v/>
      </c>
      <c r="M72" s="419" t="str">
        <f>IFERROR(VLOOKUP(M71,'P1'!$B:$AP,41,FALSE),"")</f>
        <v/>
      </c>
      <c r="N72" s="419" t="str">
        <f>IFERROR(VLOOKUP(N71,'P1'!$B:$AP,41,FALSE),"")</f>
        <v/>
      </c>
      <c r="O72" s="419" t="str">
        <f>IFERROR(VLOOKUP(O71,'P1'!$B:$AP,41,FALSE),"")</f>
        <v/>
      </c>
      <c r="P72" s="419" t="str">
        <f>IFERROR(VLOOKUP(P71,'P1'!$B:$AP,41,FALSE),"")</f>
        <v/>
      </c>
      <c r="Q72" s="419" t="str">
        <f>IFERROR(VLOOKUP(Q71,'P1'!$B:$AP,41,FALSE),"")</f>
        <v/>
      </c>
      <c r="R72" s="419" t="str">
        <f>IFERROR(VLOOKUP(R71,'P1'!$B:$AP,41,FALSE),"")</f>
        <v/>
      </c>
      <c r="S72" s="419" t="str">
        <f>IFERROR(VLOOKUP(S71,'P1'!$B:$AP,41,FALSE),"")</f>
        <v/>
      </c>
      <c r="T72" s="419" t="str">
        <f>IFERROR(VLOOKUP(T71,'P1'!$B:$AP,41,FALSE),"")</f>
        <v/>
      </c>
      <c r="U72" s="419" t="str">
        <f>IFERROR(VLOOKUP(U71,'P1'!$B:$AP,41,FALSE),"")</f>
        <v/>
      </c>
      <c r="V72" s="419" t="str">
        <f>IFERROR(VLOOKUP(V71,'P1'!$B:$AP,41,FALSE),"")</f>
        <v/>
      </c>
      <c r="W72" s="419" t="str">
        <f>IFERROR(VLOOKUP(W71,'P1'!$B:$AP,41,FALSE),"")</f>
        <v/>
      </c>
      <c r="X72" s="419" t="str">
        <f>IFERROR(VLOOKUP(X71,'P1'!$B:$AP,41,FALSE),"")</f>
        <v/>
      </c>
      <c r="Y72" s="419" t="str">
        <f>IFERROR(VLOOKUP(Y71,'P1'!$B:$AP,41,FALSE),"")</f>
        <v/>
      </c>
      <c r="Z72" s="419" t="str">
        <f>IFERROR(VLOOKUP(Z71,'P1'!$B:$AP,41,FALSE),"")</f>
        <v/>
      </c>
      <c r="AA72" s="419" t="str">
        <f>IFERROR(VLOOKUP(AA71,'P1'!$B:$AP,41,FALSE),"")</f>
        <v/>
      </c>
      <c r="AB72" s="419" t="str">
        <f>IFERROR(VLOOKUP(AB71,'P1'!$B:$AP,41,FALSE),"")</f>
        <v/>
      </c>
      <c r="AC72" s="419" t="str">
        <f>IFERROR(VLOOKUP(AC71,'P1'!$B:$AP,41,FALSE),"")</f>
        <v/>
      </c>
      <c r="AD72" s="419" t="str">
        <f>IFERROR(VLOOKUP(AD71,'P1'!$B:$AP,41,FALSE),"")</f>
        <v/>
      </c>
      <c r="AE72" s="419" t="str">
        <f>IFERROR(VLOOKUP(AE71,'P1'!$B:$AP,41,FALSE),"")</f>
        <v/>
      </c>
      <c r="AF72" s="419" t="str">
        <f>IFERROR(VLOOKUP(AF71,'P1'!$B:$AP,41,FALSE),"")</f>
        <v/>
      </c>
      <c r="AG72" s="419" t="str">
        <f>IFERROR(VLOOKUP(AG71,'P1'!$B:$AP,41,FALSE),"")</f>
        <v/>
      </c>
      <c r="AH72" s="419" t="str">
        <f>IFERROR(VLOOKUP(AH71,'P1'!$B:$AP,41,FALSE),"")</f>
        <v/>
      </c>
      <c r="AI72" s="419" t="str">
        <f>IFERROR(VLOOKUP(AI71,'P1'!$B:$AP,41,FALSE),"")</f>
        <v/>
      </c>
      <c r="AJ72" s="419" t="str">
        <f>IFERROR(VLOOKUP(AJ71,'P1'!$B:$AP,41,FALSE),"")</f>
        <v/>
      </c>
      <c r="AK72" s="419" t="str">
        <f>IFERROR(VLOOKUP(AK71,'P1'!$B:$AP,41,FALSE),"")</f>
        <v/>
      </c>
      <c r="AL72" s="419" t="str">
        <f>IFERROR(VLOOKUP(AL71,'P1'!$B:$AP,41,FALSE),"")</f>
        <v/>
      </c>
      <c r="AM72" s="419" t="str">
        <f>IFERROR(VLOOKUP(AM71,'P1'!$B:$AP,41,FALSE),"")</f>
        <v/>
      </c>
      <c r="AN72" s="643"/>
      <c r="AO72" s="621"/>
      <c r="AP72" s="647"/>
      <c r="AQ72" s="648"/>
      <c r="AR72" s="621"/>
      <c r="AS72" s="621"/>
      <c r="AT72" s="623"/>
      <c r="AU72" s="417" t="str">
        <f t="shared" ref="AU72" si="62">IFERROR(IF($D71="□",($AO71/$AK$6),($AO71/$AK$8)),"")</f>
        <v/>
      </c>
      <c r="AV72" s="417" t="str">
        <f t="shared" ref="AV72" si="63">IFERROR(IF($D71="□",($AN71/$AO$6),($AN71/$AO$8)),"")</f>
        <v/>
      </c>
      <c r="AX72" s="417" t="s">
        <v>623</v>
      </c>
      <c r="AY72" s="417" t="s">
        <v>623</v>
      </c>
    </row>
    <row r="73" spans="1:51" s="393" customFormat="1" ht="12" customHeight="1">
      <c r="A73" s="626"/>
      <c r="B73" s="629"/>
      <c r="C73" s="663"/>
      <c r="D73" s="635"/>
      <c r="E73" s="414"/>
      <c r="F73" s="640"/>
      <c r="G73" s="641"/>
      <c r="H73" s="418" t="s">
        <v>470</v>
      </c>
      <c r="I73" s="419" t="str">
        <f>IFERROR(VLOOKUP(I71,'P1'!$B:$AP,31,FALSE),"")</f>
        <v/>
      </c>
      <c r="J73" s="419" t="str">
        <f>IFERROR(VLOOKUP(J71,'P1'!$B:$AP,31,FALSE),"")</f>
        <v/>
      </c>
      <c r="K73" s="419" t="str">
        <f>IFERROR(VLOOKUP(K71,'P1'!$B:$AP,31,FALSE),"")</f>
        <v/>
      </c>
      <c r="L73" s="419" t="str">
        <f>IFERROR(VLOOKUP(L71,'P1'!$B:$AP,31,FALSE),"")</f>
        <v/>
      </c>
      <c r="M73" s="419" t="str">
        <f>IFERROR(VLOOKUP(M71,'P1'!$B:$AP,31,FALSE),"")</f>
        <v/>
      </c>
      <c r="N73" s="419" t="str">
        <f>IFERROR(VLOOKUP(N71,'P1'!$B:$AP,31,FALSE),"")</f>
        <v/>
      </c>
      <c r="O73" s="419" t="str">
        <f>IFERROR(VLOOKUP(O71,'P1'!$B:$AP,31,FALSE),"")</f>
        <v/>
      </c>
      <c r="P73" s="419" t="str">
        <f>IFERROR(VLOOKUP(P71,'P1'!$B:$AP,31,FALSE),"")</f>
        <v/>
      </c>
      <c r="Q73" s="419" t="str">
        <f>IFERROR(VLOOKUP(Q71,'P1'!$B:$AP,31,FALSE),"")</f>
        <v/>
      </c>
      <c r="R73" s="419" t="str">
        <f>IFERROR(VLOOKUP(R71,'P1'!$B:$AP,31,FALSE),"")</f>
        <v/>
      </c>
      <c r="S73" s="419" t="str">
        <f>IFERROR(VLOOKUP(S71,'P1'!$B:$AP,31,FALSE),"")</f>
        <v/>
      </c>
      <c r="T73" s="419" t="str">
        <f>IFERROR(VLOOKUP(T71,'P1'!$B:$AP,31,FALSE),"")</f>
        <v/>
      </c>
      <c r="U73" s="419" t="str">
        <f>IFERROR(VLOOKUP(U71,'P1'!$B:$AP,31,FALSE),"")</f>
        <v/>
      </c>
      <c r="V73" s="419" t="str">
        <f>IFERROR(VLOOKUP(V71,'P1'!$B:$AP,31,FALSE),"")</f>
        <v/>
      </c>
      <c r="W73" s="419" t="str">
        <f>IFERROR(VLOOKUP(W71,'P1'!$B:$AP,31,FALSE),"")</f>
        <v/>
      </c>
      <c r="X73" s="419" t="str">
        <f>IFERROR(VLOOKUP(X71,'P1'!$B:$AP,31,FALSE),"")</f>
        <v/>
      </c>
      <c r="Y73" s="419" t="str">
        <f>IFERROR(VLOOKUP(Y71,'P1'!$B:$AP,31,FALSE),"")</f>
        <v/>
      </c>
      <c r="Z73" s="419" t="str">
        <f>IFERROR(VLOOKUP(Z71,'P1'!$B:$AP,31,FALSE),"")</f>
        <v/>
      </c>
      <c r="AA73" s="419" t="str">
        <f>IFERROR(VLOOKUP(AA71,'P1'!$B:$AP,31,FALSE),"")</f>
        <v/>
      </c>
      <c r="AB73" s="419" t="str">
        <f>IFERROR(VLOOKUP(AB71,'P1'!$B:$AP,31,FALSE),"")</f>
        <v/>
      </c>
      <c r="AC73" s="419" t="str">
        <f>IFERROR(VLOOKUP(AC71,'P1'!$B:$AP,31,FALSE),"")</f>
        <v/>
      </c>
      <c r="AD73" s="419" t="str">
        <f>IFERROR(VLOOKUP(AD71,'P1'!$B:$AP,31,FALSE),"")</f>
        <v/>
      </c>
      <c r="AE73" s="419" t="str">
        <f>IFERROR(VLOOKUP(AE71,'P1'!$B:$AP,31,FALSE),"")</f>
        <v/>
      </c>
      <c r="AF73" s="419" t="str">
        <f>IFERROR(VLOOKUP(AF71,'P1'!$B:$AP,31,FALSE),"")</f>
        <v/>
      </c>
      <c r="AG73" s="419" t="str">
        <f>IFERROR(VLOOKUP(AG71,'P1'!$B:$AP,31,FALSE),"")</f>
        <v/>
      </c>
      <c r="AH73" s="419" t="str">
        <f>IFERROR(VLOOKUP(AH71,'P1'!$B:$AP,31,FALSE),"")</f>
        <v/>
      </c>
      <c r="AI73" s="419" t="str">
        <f>IFERROR(VLOOKUP(AI71,'P1'!$B:$AP,31,FALSE),"")</f>
        <v/>
      </c>
      <c r="AJ73" s="419" t="str">
        <f>IFERROR(VLOOKUP(AJ71,'P1'!$B:$AP,31,FALSE),"")</f>
        <v/>
      </c>
      <c r="AK73" s="419" t="str">
        <f>IFERROR(VLOOKUP(AK71,'P1'!$B:$AP,31,FALSE),"")</f>
        <v/>
      </c>
      <c r="AL73" s="419" t="str">
        <f>IFERROR(VLOOKUP(AL71,'P1'!$B:$AP,31,FALSE),"")</f>
        <v/>
      </c>
      <c r="AM73" s="419" t="str">
        <f>IFERROR(VLOOKUP(AM71,'P1'!$B:$AP,31,FALSE),"")</f>
        <v/>
      </c>
      <c r="AN73" s="644"/>
      <c r="AO73" s="622"/>
      <c r="AP73" s="649"/>
      <c r="AQ73" s="650"/>
      <c r="AR73" s="622"/>
      <c r="AS73" s="622"/>
      <c r="AT73" s="623"/>
      <c r="AU73" s="420"/>
      <c r="AV73" s="420"/>
      <c r="AX73" s="420"/>
      <c r="AY73" s="420"/>
    </row>
    <row r="74" spans="1:51" s="393" customFormat="1" ht="12" customHeight="1">
      <c r="A74" s="624">
        <v>18</v>
      </c>
      <c r="B74" s="627"/>
      <c r="C74" s="630"/>
      <c r="D74" s="633" t="s">
        <v>463</v>
      </c>
      <c r="E74" s="410"/>
      <c r="F74" s="636"/>
      <c r="G74" s="637"/>
      <c r="H74" s="411" t="s">
        <v>464</v>
      </c>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c r="AH74" s="412"/>
      <c r="AI74" s="412"/>
      <c r="AJ74" s="412"/>
      <c r="AK74" s="412"/>
      <c r="AL74" s="412"/>
      <c r="AM74" s="412"/>
      <c r="AN74" s="642">
        <f t="shared" ref="AN74" si="64">IF(LEFT($AN$1,6)="共同生活援助",SUM(I75:AM75),SUM(I75:AM76))</f>
        <v>0</v>
      </c>
      <c r="AO74" s="620">
        <f>IF($AN$3="４週",AN74/4,AN74/(DAY(EOMONTH($I$21,0))/7))</f>
        <v>0</v>
      </c>
      <c r="AP74" s="645"/>
      <c r="AQ74" s="646"/>
      <c r="AR74" s="620" t="str">
        <f t="shared" ref="AR74" si="65">IF($AN$3="４週",AU75,AV75)</f>
        <v/>
      </c>
      <c r="AS74" s="620"/>
      <c r="AT74" s="623"/>
      <c r="AU74" s="413" t="s">
        <v>465</v>
      </c>
      <c r="AV74" s="413" t="s">
        <v>466</v>
      </c>
      <c r="AX74" s="413" t="s">
        <v>467</v>
      </c>
      <c r="AY74" s="413" t="s">
        <v>468</v>
      </c>
    </row>
    <row r="75" spans="1:51" s="393" customFormat="1" ht="12" customHeight="1">
      <c r="A75" s="625"/>
      <c r="B75" s="628"/>
      <c r="C75" s="631"/>
      <c r="D75" s="634"/>
      <c r="E75" s="414"/>
      <c r="F75" s="638"/>
      <c r="G75" s="639"/>
      <c r="H75" s="415" t="s">
        <v>469</v>
      </c>
      <c r="I75" s="419" t="str">
        <f>IFERROR(VLOOKUP(I74,'P1'!$B:$AP,41,FALSE),"")</f>
        <v/>
      </c>
      <c r="J75" s="419" t="str">
        <f>IFERROR(VLOOKUP(J74,'P1'!$B:$AP,41,FALSE),"")</f>
        <v/>
      </c>
      <c r="K75" s="419" t="str">
        <f>IFERROR(VLOOKUP(K74,'P1'!$B:$AP,41,FALSE),"")</f>
        <v/>
      </c>
      <c r="L75" s="419" t="str">
        <f>IFERROR(VLOOKUP(L74,'P1'!$B:$AP,41,FALSE),"")</f>
        <v/>
      </c>
      <c r="M75" s="419" t="str">
        <f>IFERROR(VLOOKUP(M74,'P1'!$B:$AP,41,FALSE),"")</f>
        <v/>
      </c>
      <c r="N75" s="419" t="str">
        <f>IFERROR(VLOOKUP(N74,'P1'!$B:$AP,41,FALSE),"")</f>
        <v/>
      </c>
      <c r="O75" s="419" t="str">
        <f>IFERROR(VLOOKUP(O74,'P1'!$B:$AP,41,FALSE),"")</f>
        <v/>
      </c>
      <c r="P75" s="419" t="str">
        <f>IFERROR(VLOOKUP(P74,'P1'!$B:$AP,41,FALSE),"")</f>
        <v/>
      </c>
      <c r="Q75" s="419" t="str">
        <f>IFERROR(VLOOKUP(Q74,'P1'!$B:$AP,41,FALSE),"")</f>
        <v/>
      </c>
      <c r="R75" s="419" t="str">
        <f>IFERROR(VLOOKUP(R74,'P1'!$B:$AP,41,FALSE),"")</f>
        <v/>
      </c>
      <c r="S75" s="419" t="str">
        <f>IFERROR(VLOOKUP(S74,'P1'!$B:$AP,41,FALSE),"")</f>
        <v/>
      </c>
      <c r="T75" s="419" t="str">
        <f>IFERROR(VLOOKUP(T74,'P1'!$B:$AP,41,FALSE),"")</f>
        <v/>
      </c>
      <c r="U75" s="419" t="str">
        <f>IFERROR(VLOOKUP(U74,'P1'!$B:$AP,41,FALSE),"")</f>
        <v/>
      </c>
      <c r="V75" s="419" t="str">
        <f>IFERROR(VLOOKUP(V74,'P1'!$B:$AP,41,FALSE),"")</f>
        <v/>
      </c>
      <c r="W75" s="419" t="str">
        <f>IFERROR(VLOOKUP(W74,'P1'!$B:$AP,41,FALSE),"")</f>
        <v/>
      </c>
      <c r="X75" s="419" t="str">
        <f>IFERROR(VLOOKUP(X74,'P1'!$B:$AP,41,FALSE),"")</f>
        <v/>
      </c>
      <c r="Y75" s="419" t="str">
        <f>IFERROR(VLOOKUP(Y74,'P1'!$B:$AP,41,FALSE),"")</f>
        <v/>
      </c>
      <c r="Z75" s="419" t="str">
        <f>IFERROR(VLOOKUP(Z74,'P1'!$B:$AP,41,FALSE),"")</f>
        <v/>
      </c>
      <c r="AA75" s="419" t="str">
        <f>IFERROR(VLOOKUP(AA74,'P1'!$B:$AP,41,FALSE),"")</f>
        <v/>
      </c>
      <c r="AB75" s="419" t="str">
        <f>IFERROR(VLOOKUP(AB74,'P1'!$B:$AP,41,FALSE),"")</f>
        <v/>
      </c>
      <c r="AC75" s="419" t="str">
        <f>IFERROR(VLOOKUP(AC74,'P1'!$B:$AP,41,FALSE),"")</f>
        <v/>
      </c>
      <c r="AD75" s="419" t="str">
        <f>IFERROR(VLOOKUP(AD74,'P1'!$B:$AP,41,FALSE),"")</f>
        <v/>
      </c>
      <c r="AE75" s="419" t="str">
        <f>IFERROR(VLOOKUP(AE74,'P1'!$B:$AP,41,FALSE),"")</f>
        <v/>
      </c>
      <c r="AF75" s="419" t="str">
        <f>IFERROR(VLOOKUP(AF74,'P1'!$B:$AP,41,FALSE),"")</f>
        <v/>
      </c>
      <c r="AG75" s="419" t="str">
        <f>IFERROR(VLOOKUP(AG74,'P1'!$B:$AP,41,FALSE),"")</f>
        <v/>
      </c>
      <c r="AH75" s="419" t="str">
        <f>IFERROR(VLOOKUP(AH74,'P1'!$B:$AP,41,FALSE),"")</f>
        <v/>
      </c>
      <c r="AI75" s="419" t="str">
        <f>IFERROR(VLOOKUP(AI74,'P1'!$B:$AP,41,FALSE),"")</f>
        <v/>
      </c>
      <c r="AJ75" s="419" t="str">
        <f>IFERROR(VLOOKUP(AJ74,'P1'!$B:$AP,41,FALSE),"")</f>
        <v/>
      </c>
      <c r="AK75" s="419" t="str">
        <f>IFERROR(VLOOKUP(AK74,'P1'!$B:$AP,41,FALSE),"")</f>
        <v/>
      </c>
      <c r="AL75" s="419" t="str">
        <f>IFERROR(VLOOKUP(AL74,'P1'!$B:$AP,41,FALSE),"")</f>
        <v/>
      </c>
      <c r="AM75" s="419" t="str">
        <f>IFERROR(VLOOKUP(AM74,'P1'!$B:$AP,41,FALSE),"")</f>
        <v/>
      </c>
      <c r="AN75" s="643"/>
      <c r="AO75" s="621"/>
      <c r="AP75" s="647"/>
      <c r="AQ75" s="648"/>
      <c r="AR75" s="621"/>
      <c r="AS75" s="621"/>
      <c r="AT75" s="623"/>
      <c r="AU75" s="417" t="str">
        <f t="shared" ref="AU75" si="66">IFERROR(IF($D74="□",($AO74/$AK$6),($AO74/$AK$8)),"")</f>
        <v/>
      </c>
      <c r="AV75" s="417" t="str">
        <f t="shared" ref="AV75" si="67">IFERROR(IF($D74="□",($AN74/$AO$6),($AN74/$AO$8)),"")</f>
        <v/>
      </c>
      <c r="AX75" s="417" t="s">
        <v>623</v>
      </c>
      <c r="AY75" s="417" t="s">
        <v>623</v>
      </c>
    </row>
    <row r="76" spans="1:51" s="393" customFormat="1" ht="12" customHeight="1">
      <c r="A76" s="626"/>
      <c r="B76" s="629"/>
      <c r="C76" s="632"/>
      <c r="D76" s="635"/>
      <c r="E76" s="414"/>
      <c r="F76" s="640"/>
      <c r="G76" s="641"/>
      <c r="H76" s="418" t="s">
        <v>470</v>
      </c>
      <c r="I76" s="419" t="str">
        <f>IFERROR(VLOOKUP(I74,'P1'!$B:$AP,31,FALSE),"")</f>
        <v/>
      </c>
      <c r="J76" s="419" t="str">
        <f>IFERROR(VLOOKUP(J74,'P1'!$B:$AP,31,FALSE),"")</f>
        <v/>
      </c>
      <c r="K76" s="419" t="str">
        <f>IFERROR(VLOOKUP(K74,'P1'!$B:$AP,31,FALSE),"")</f>
        <v/>
      </c>
      <c r="L76" s="419" t="str">
        <f>IFERROR(VLOOKUP(L74,'P1'!$B:$AP,31,FALSE),"")</f>
        <v/>
      </c>
      <c r="M76" s="419" t="str">
        <f>IFERROR(VLOOKUP(M74,'P1'!$B:$AP,31,FALSE),"")</f>
        <v/>
      </c>
      <c r="N76" s="419" t="str">
        <f>IFERROR(VLOOKUP(N74,'P1'!$B:$AP,31,FALSE),"")</f>
        <v/>
      </c>
      <c r="O76" s="419" t="str">
        <f>IFERROR(VLOOKUP(O74,'P1'!$B:$AP,31,FALSE),"")</f>
        <v/>
      </c>
      <c r="P76" s="419" t="str">
        <f>IFERROR(VLOOKUP(P74,'P1'!$B:$AP,31,FALSE),"")</f>
        <v/>
      </c>
      <c r="Q76" s="419" t="str">
        <f>IFERROR(VLOOKUP(Q74,'P1'!$B:$AP,31,FALSE),"")</f>
        <v/>
      </c>
      <c r="R76" s="419" t="str">
        <f>IFERROR(VLOOKUP(R74,'P1'!$B:$AP,31,FALSE),"")</f>
        <v/>
      </c>
      <c r="S76" s="419" t="str">
        <f>IFERROR(VLOOKUP(S74,'P1'!$B:$AP,31,FALSE),"")</f>
        <v/>
      </c>
      <c r="T76" s="419" t="str">
        <f>IFERROR(VLOOKUP(T74,'P1'!$B:$AP,31,FALSE),"")</f>
        <v/>
      </c>
      <c r="U76" s="419" t="str">
        <f>IFERROR(VLOOKUP(U74,'P1'!$B:$AP,31,FALSE),"")</f>
        <v/>
      </c>
      <c r="V76" s="419" t="str">
        <f>IFERROR(VLOOKUP(V74,'P1'!$B:$AP,31,FALSE),"")</f>
        <v/>
      </c>
      <c r="W76" s="419" t="str">
        <f>IFERROR(VLOOKUP(W74,'P1'!$B:$AP,31,FALSE),"")</f>
        <v/>
      </c>
      <c r="X76" s="419" t="str">
        <f>IFERROR(VLOOKUP(X74,'P1'!$B:$AP,31,FALSE),"")</f>
        <v/>
      </c>
      <c r="Y76" s="419" t="str">
        <f>IFERROR(VLOOKUP(Y74,'P1'!$B:$AP,31,FALSE),"")</f>
        <v/>
      </c>
      <c r="Z76" s="419" t="str">
        <f>IFERROR(VLOOKUP(Z74,'P1'!$B:$AP,31,FALSE),"")</f>
        <v/>
      </c>
      <c r="AA76" s="419" t="str">
        <f>IFERROR(VLOOKUP(AA74,'P1'!$B:$AP,31,FALSE),"")</f>
        <v/>
      </c>
      <c r="AB76" s="419" t="str">
        <f>IFERROR(VLOOKUP(AB74,'P1'!$B:$AP,31,FALSE),"")</f>
        <v/>
      </c>
      <c r="AC76" s="419" t="str">
        <f>IFERROR(VLOOKUP(AC74,'P1'!$B:$AP,31,FALSE),"")</f>
        <v/>
      </c>
      <c r="AD76" s="419" t="str">
        <f>IFERROR(VLOOKUP(AD74,'P1'!$B:$AP,31,FALSE),"")</f>
        <v/>
      </c>
      <c r="AE76" s="419" t="str">
        <f>IFERROR(VLOOKUP(AE74,'P1'!$B:$AP,31,FALSE),"")</f>
        <v/>
      </c>
      <c r="AF76" s="419" t="str">
        <f>IFERROR(VLOOKUP(AF74,'P1'!$B:$AP,31,FALSE),"")</f>
        <v/>
      </c>
      <c r="AG76" s="419" t="str">
        <f>IFERROR(VLOOKUP(AG74,'P1'!$B:$AP,31,FALSE),"")</f>
        <v/>
      </c>
      <c r="AH76" s="419" t="str">
        <f>IFERROR(VLOOKUP(AH74,'P1'!$B:$AP,31,FALSE),"")</f>
        <v/>
      </c>
      <c r="AI76" s="419" t="str">
        <f>IFERROR(VLOOKUP(AI74,'P1'!$B:$AP,31,FALSE),"")</f>
        <v/>
      </c>
      <c r="AJ76" s="419" t="str">
        <f>IFERROR(VLOOKUP(AJ74,'P1'!$B:$AP,31,FALSE),"")</f>
        <v/>
      </c>
      <c r="AK76" s="419" t="str">
        <f>IFERROR(VLOOKUP(AK74,'P1'!$B:$AP,31,FALSE),"")</f>
        <v/>
      </c>
      <c r="AL76" s="419" t="str">
        <f>IFERROR(VLOOKUP(AL74,'P1'!$B:$AP,31,FALSE),"")</f>
        <v/>
      </c>
      <c r="AM76" s="419" t="str">
        <f>IFERROR(VLOOKUP(AM74,'P1'!$B:$AP,31,FALSE),"")</f>
        <v/>
      </c>
      <c r="AN76" s="644"/>
      <c r="AO76" s="622"/>
      <c r="AP76" s="649"/>
      <c r="AQ76" s="650"/>
      <c r="AR76" s="622"/>
      <c r="AS76" s="622"/>
      <c r="AT76" s="623"/>
      <c r="AU76" s="420"/>
      <c r="AV76" s="420"/>
      <c r="AX76" s="420"/>
      <c r="AY76" s="420"/>
    </row>
    <row r="77" spans="1:51" s="393" customFormat="1" ht="12" customHeight="1">
      <c r="A77" s="624">
        <v>19</v>
      </c>
      <c r="B77" s="627"/>
      <c r="C77" s="630"/>
      <c r="D77" s="633" t="s">
        <v>463</v>
      </c>
      <c r="E77" s="410"/>
      <c r="F77" s="636"/>
      <c r="G77" s="637"/>
      <c r="H77" s="411" t="s">
        <v>464</v>
      </c>
      <c r="I77" s="412"/>
      <c r="J77" s="412"/>
      <c r="K77" s="412"/>
      <c r="L77" s="412"/>
      <c r="M77" s="412"/>
      <c r="N77" s="412"/>
      <c r="O77" s="412"/>
      <c r="P77" s="412"/>
      <c r="Q77" s="412"/>
      <c r="R77" s="412"/>
      <c r="S77" s="412"/>
      <c r="T77" s="412"/>
      <c r="U77" s="412"/>
      <c r="V77" s="412"/>
      <c r="W77" s="412"/>
      <c r="X77" s="412"/>
      <c r="Y77" s="412"/>
      <c r="Z77" s="412"/>
      <c r="AA77" s="412"/>
      <c r="AB77" s="412"/>
      <c r="AC77" s="412"/>
      <c r="AD77" s="412"/>
      <c r="AE77" s="412"/>
      <c r="AF77" s="412"/>
      <c r="AG77" s="412"/>
      <c r="AH77" s="412"/>
      <c r="AI77" s="412"/>
      <c r="AJ77" s="412"/>
      <c r="AK77" s="412"/>
      <c r="AL77" s="412"/>
      <c r="AM77" s="412"/>
      <c r="AN77" s="642">
        <f t="shared" ref="AN77" si="68">IF(LEFT($AN$1,6)="共同生活援助",SUM(I78:AM78),SUM(I78:AM79))</f>
        <v>0</v>
      </c>
      <c r="AO77" s="620">
        <f>IF($AN$3="４週",AN77/4,AN77/(DAY(EOMONTH($I$21,0))/7))</f>
        <v>0</v>
      </c>
      <c r="AP77" s="645"/>
      <c r="AQ77" s="646"/>
      <c r="AR77" s="620" t="str">
        <f t="shared" ref="AR77" si="69">IF($AN$3="４週",AU78,AV78)</f>
        <v/>
      </c>
      <c r="AS77" s="620"/>
      <c r="AT77" s="623"/>
      <c r="AU77" s="413" t="s">
        <v>465</v>
      </c>
      <c r="AV77" s="413" t="s">
        <v>466</v>
      </c>
      <c r="AX77" s="413" t="s">
        <v>467</v>
      </c>
      <c r="AY77" s="413" t="s">
        <v>468</v>
      </c>
    </row>
    <row r="78" spans="1:51" s="393" customFormat="1" ht="12" customHeight="1">
      <c r="A78" s="625"/>
      <c r="B78" s="628"/>
      <c r="C78" s="631"/>
      <c r="D78" s="634"/>
      <c r="E78" s="414"/>
      <c r="F78" s="638"/>
      <c r="G78" s="639"/>
      <c r="H78" s="415" t="s">
        <v>469</v>
      </c>
      <c r="I78" s="419" t="str">
        <f>IFERROR(VLOOKUP(I77,'P1'!$B:$AP,41,FALSE),"")</f>
        <v/>
      </c>
      <c r="J78" s="419" t="str">
        <f>IFERROR(VLOOKUP(J77,'P1'!$B:$AP,41,FALSE),"")</f>
        <v/>
      </c>
      <c r="K78" s="419" t="str">
        <f>IFERROR(VLOOKUP(K77,'P1'!$B:$AP,41,FALSE),"")</f>
        <v/>
      </c>
      <c r="L78" s="419" t="str">
        <f>IFERROR(VLOOKUP(L77,'P1'!$B:$AP,41,FALSE),"")</f>
        <v/>
      </c>
      <c r="M78" s="419" t="str">
        <f>IFERROR(VLOOKUP(M77,'P1'!$B:$AP,41,FALSE),"")</f>
        <v/>
      </c>
      <c r="N78" s="419" t="str">
        <f>IFERROR(VLOOKUP(N77,'P1'!$B:$AP,41,FALSE),"")</f>
        <v/>
      </c>
      <c r="O78" s="419" t="str">
        <f>IFERROR(VLOOKUP(O77,'P1'!$B:$AP,41,FALSE),"")</f>
        <v/>
      </c>
      <c r="P78" s="419" t="str">
        <f>IFERROR(VLOOKUP(P77,'P1'!$B:$AP,41,FALSE),"")</f>
        <v/>
      </c>
      <c r="Q78" s="419" t="str">
        <f>IFERROR(VLOOKUP(Q77,'P1'!$B:$AP,41,FALSE),"")</f>
        <v/>
      </c>
      <c r="R78" s="419" t="str">
        <f>IFERROR(VLOOKUP(R77,'P1'!$B:$AP,41,FALSE),"")</f>
        <v/>
      </c>
      <c r="S78" s="419" t="str">
        <f>IFERROR(VLOOKUP(S77,'P1'!$B:$AP,41,FALSE),"")</f>
        <v/>
      </c>
      <c r="T78" s="419" t="str">
        <f>IFERROR(VLOOKUP(T77,'P1'!$B:$AP,41,FALSE),"")</f>
        <v/>
      </c>
      <c r="U78" s="419" t="str">
        <f>IFERROR(VLOOKUP(U77,'P1'!$B:$AP,41,FALSE),"")</f>
        <v/>
      </c>
      <c r="V78" s="419" t="str">
        <f>IFERROR(VLOOKUP(V77,'P1'!$B:$AP,41,FALSE),"")</f>
        <v/>
      </c>
      <c r="W78" s="419" t="str">
        <f>IFERROR(VLOOKUP(W77,'P1'!$B:$AP,41,FALSE),"")</f>
        <v/>
      </c>
      <c r="X78" s="419" t="str">
        <f>IFERROR(VLOOKUP(X77,'P1'!$B:$AP,41,FALSE),"")</f>
        <v/>
      </c>
      <c r="Y78" s="419" t="str">
        <f>IFERROR(VLOOKUP(Y77,'P1'!$B:$AP,41,FALSE),"")</f>
        <v/>
      </c>
      <c r="Z78" s="419" t="str">
        <f>IFERROR(VLOOKUP(Z77,'P1'!$B:$AP,41,FALSE),"")</f>
        <v/>
      </c>
      <c r="AA78" s="419" t="str">
        <f>IFERROR(VLOOKUP(AA77,'P1'!$B:$AP,41,FALSE),"")</f>
        <v/>
      </c>
      <c r="AB78" s="419" t="str">
        <f>IFERROR(VLOOKUP(AB77,'P1'!$B:$AP,41,FALSE),"")</f>
        <v/>
      </c>
      <c r="AC78" s="419" t="str">
        <f>IFERROR(VLOOKUP(AC77,'P1'!$B:$AP,41,FALSE),"")</f>
        <v/>
      </c>
      <c r="AD78" s="419" t="str">
        <f>IFERROR(VLOOKUP(AD77,'P1'!$B:$AP,41,FALSE),"")</f>
        <v/>
      </c>
      <c r="AE78" s="419" t="str">
        <f>IFERROR(VLOOKUP(AE77,'P1'!$B:$AP,41,FALSE),"")</f>
        <v/>
      </c>
      <c r="AF78" s="419" t="str">
        <f>IFERROR(VLOOKUP(AF77,'P1'!$B:$AP,41,FALSE),"")</f>
        <v/>
      </c>
      <c r="AG78" s="419" t="str">
        <f>IFERROR(VLOOKUP(AG77,'P1'!$B:$AP,41,FALSE),"")</f>
        <v/>
      </c>
      <c r="AH78" s="419" t="str">
        <f>IFERROR(VLOOKUP(AH77,'P1'!$B:$AP,41,FALSE),"")</f>
        <v/>
      </c>
      <c r="AI78" s="419" t="str">
        <f>IFERROR(VLOOKUP(AI77,'P1'!$B:$AP,41,FALSE),"")</f>
        <v/>
      </c>
      <c r="AJ78" s="419" t="str">
        <f>IFERROR(VLOOKUP(AJ77,'P1'!$B:$AP,41,FALSE),"")</f>
        <v/>
      </c>
      <c r="AK78" s="419" t="str">
        <f>IFERROR(VLOOKUP(AK77,'P1'!$B:$AP,41,FALSE),"")</f>
        <v/>
      </c>
      <c r="AL78" s="419" t="str">
        <f>IFERROR(VLOOKUP(AL77,'P1'!$B:$AP,41,FALSE),"")</f>
        <v/>
      </c>
      <c r="AM78" s="419" t="str">
        <f>IFERROR(VLOOKUP(AM77,'P1'!$B:$AP,41,FALSE),"")</f>
        <v/>
      </c>
      <c r="AN78" s="643"/>
      <c r="AO78" s="621"/>
      <c r="AP78" s="647"/>
      <c r="AQ78" s="648"/>
      <c r="AR78" s="621"/>
      <c r="AS78" s="621"/>
      <c r="AT78" s="623"/>
      <c r="AU78" s="417" t="str">
        <f t="shared" ref="AU78" si="70">IFERROR(IF($D77="□",($AO77/$AK$6),($AO77/$AK$8)),"")</f>
        <v/>
      </c>
      <c r="AV78" s="417" t="str">
        <f t="shared" ref="AV78" si="71">IFERROR(IF($D77="□",($AN77/$AO$6),($AN77/$AO$8)),"")</f>
        <v/>
      </c>
      <c r="AX78" s="417" t="s">
        <v>623</v>
      </c>
      <c r="AY78" s="417" t="s">
        <v>623</v>
      </c>
    </row>
    <row r="79" spans="1:51" s="393" customFormat="1" ht="12" customHeight="1">
      <c r="A79" s="626"/>
      <c r="B79" s="629"/>
      <c r="C79" s="632"/>
      <c r="D79" s="635"/>
      <c r="E79" s="414"/>
      <c r="F79" s="640"/>
      <c r="G79" s="641"/>
      <c r="H79" s="418" t="s">
        <v>470</v>
      </c>
      <c r="I79" s="419" t="str">
        <f>IFERROR(VLOOKUP(I77,'P1'!$B:$AP,31,FALSE),"")</f>
        <v/>
      </c>
      <c r="J79" s="419" t="str">
        <f>IFERROR(VLOOKUP(J77,'P1'!$B:$AP,31,FALSE),"")</f>
        <v/>
      </c>
      <c r="K79" s="419" t="str">
        <f>IFERROR(VLOOKUP(K77,'P1'!$B:$AP,31,FALSE),"")</f>
        <v/>
      </c>
      <c r="L79" s="419" t="str">
        <f>IFERROR(VLOOKUP(L77,'P1'!$B:$AP,31,FALSE),"")</f>
        <v/>
      </c>
      <c r="M79" s="419" t="str">
        <f>IFERROR(VLOOKUP(M77,'P1'!$B:$AP,31,FALSE),"")</f>
        <v/>
      </c>
      <c r="N79" s="419" t="str">
        <f>IFERROR(VLOOKUP(N77,'P1'!$B:$AP,31,FALSE),"")</f>
        <v/>
      </c>
      <c r="O79" s="419" t="str">
        <f>IFERROR(VLOOKUP(O77,'P1'!$B:$AP,31,FALSE),"")</f>
        <v/>
      </c>
      <c r="P79" s="419" t="str">
        <f>IFERROR(VLOOKUP(P77,'P1'!$B:$AP,31,FALSE),"")</f>
        <v/>
      </c>
      <c r="Q79" s="419" t="str">
        <f>IFERROR(VLOOKUP(Q77,'P1'!$B:$AP,31,FALSE),"")</f>
        <v/>
      </c>
      <c r="R79" s="419" t="str">
        <f>IFERROR(VLOOKUP(R77,'P1'!$B:$AP,31,FALSE),"")</f>
        <v/>
      </c>
      <c r="S79" s="419" t="str">
        <f>IFERROR(VLOOKUP(S77,'P1'!$B:$AP,31,FALSE),"")</f>
        <v/>
      </c>
      <c r="T79" s="419" t="str">
        <f>IFERROR(VLOOKUP(T77,'P1'!$B:$AP,31,FALSE),"")</f>
        <v/>
      </c>
      <c r="U79" s="419" t="str">
        <f>IFERROR(VLOOKUP(U77,'P1'!$B:$AP,31,FALSE),"")</f>
        <v/>
      </c>
      <c r="V79" s="419" t="str">
        <f>IFERROR(VLOOKUP(V77,'P1'!$B:$AP,31,FALSE),"")</f>
        <v/>
      </c>
      <c r="W79" s="419" t="str">
        <f>IFERROR(VLOOKUP(W77,'P1'!$B:$AP,31,FALSE),"")</f>
        <v/>
      </c>
      <c r="X79" s="419" t="str">
        <f>IFERROR(VLOOKUP(X77,'P1'!$B:$AP,31,FALSE),"")</f>
        <v/>
      </c>
      <c r="Y79" s="419" t="str">
        <f>IFERROR(VLOOKUP(Y77,'P1'!$B:$AP,31,FALSE),"")</f>
        <v/>
      </c>
      <c r="Z79" s="419" t="str">
        <f>IFERROR(VLOOKUP(Z77,'P1'!$B:$AP,31,FALSE),"")</f>
        <v/>
      </c>
      <c r="AA79" s="419" t="str">
        <f>IFERROR(VLOOKUP(AA77,'P1'!$B:$AP,31,FALSE),"")</f>
        <v/>
      </c>
      <c r="AB79" s="419" t="str">
        <f>IFERROR(VLOOKUP(AB77,'P1'!$B:$AP,31,FALSE),"")</f>
        <v/>
      </c>
      <c r="AC79" s="419" t="str">
        <f>IFERROR(VLOOKUP(AC77,'P1'!$B:$AP,31,FALSE),"")</f>
        <v/>
      </c>
      <c r="AD79" s="419" t="str">
        <f>IFERROR(VLOOKUP(AD77,'P1'!$B:$AP,31,FALSE),"")</f>
        <v/>
      </c>
      <c r="AE79" s="419" t="str">
        <f>IFERROR(VLOOKUP(AE77,'P1'!$B:$AP,31,FALSE),"")</f>
        <v/>
      </c>
      <c r="AF79" s="419" t="str">
        <f>IFERROR(VLOOKUP(AF77,'P1'!$B:$AP,31,FALSE),"")</f>
        <v/>
      </c>
      <c r="AG79" s="419" t="str">
        <f>IFERROR(VLOOKUP(AG77,'P1'!$B:$AP,31,FALSE),"")</f>
        <v/>
      </c>
      <c r="AH79" s="419" t="str">
        <f>IFERROR(VLOOKUP(AH77,'P1'!$B:$AP,31,FALSE),"")</f>
        <v/>
      </c>
      <c r="AI79" s="419" t="str">
        <f>IFERROR(VLOOKUP(AI77,'P1'!$B:$AP,31,FALSE),"")</f>
        <v/>
      </c>
      <c r="AJ79" s="419" t="str">
        <f>IFERROR(VLOOKUP(AJ77,'P1'!$B:$AP,31,FALSE),"")</f>
        <v/>
      </c>
      <c r="AK79" s="419" t="str">
        <f>IFERROR(VLOOKUP(AK77,'P1'!$B:$AP,31,FALSE),"")</f>
        <v/>
      </c>
      <c r="AL79" s="419" t="str">
        <f>IFERROR(VLOOKUP(AL77,'P1'!$B:$AP,31,FALSE),"")</f>
        <v/>
      </c>
      <c r="AM79" s="419" t="str">
        <f>IFERROR(VLOOKUP(AM77,'P1'!$B:$AP,31,FALSE),"")</f>
        <v/>
      </c>
      <c r="AN79" s="644"/>
      <c r="AO79" s="622"/>
      <c r="AP79" s="649"/>
      <c r="AQ79" s="650"/>
      <c r="AR79" s="622"/>
      <c r="AS79" s="622"/>
      <c r="AT79" s="623"/>
      <c r="AU79" s="420"/>
      <c r="AV79" s="420"/>
      <c r="AX79" s="420"/>
      <c r="AY79" s="420"/>
    </row>
    <row r="80" spans="1:51" s="393" customFormat="1" ht="12" customHeight="1">
      <c r="A80" s="624">
        <v>20</v>
      </c>
      <c r="B80" s="627"/>
      <c r="C80" s="630"/>
      <c r="D80" s="633" t="s">
        <v>463</v>
      </c>
      <c r="E80" s="410"/>
      <c r="F80" s="636"/>
      <c r="G80" s="637"/>
      <c r="H80" s="411" t="s">
        <v>464</v>
      </c>
      <c r="I80" s="412"/>
      <c r="J80" s="412"/>
      <c r="K80" s="412"/>
      <c r="L80" s="412"/>
      <c r="M80" s="412"/>
      <c r="N80" s="412"/>
      <c r="O80" s="412"/>
      <c r="P80" s="412"/>
      <c r="Q80" s="412"/>
      <c r="R80" s="412"/>
      <c r="S80" s="412"/>
      <c r="T80" s="412"/>
      <c r="U80" s="412"/>
      <c r="V80" s="412"/>
      <c r="W80" s="412"/>
      <c r="X80" s="412"/>
      <c r="Y80" s="412"/>
      <c r="Z80" s="412"/>
      <c r="AA80" s="412"/>
      <c r="AB80" s="412"/>
      <c r="AC80" s="412"/>
      <c r="AD80" s="412"/>
      <c r="AE80" s="412"/>
      <c r="AF80" s="412"/>
      <c r="AG80" s="412"/>
      <c r="AH80" s="412"/>
      <c r="AI80" s="412"/>
      <c r="AJ80" s="412"/>
      <c r="AK80" s="412"/>
      <c r="AL80" s="412"/>
      <c r="AM80" s="412"/>
      <c r="AN80" s="642">
        <f t="shared" ref="AN80" si="72">IF(LEFT($AN$1,6)="共同生活援助",SUM(I81:AM81),SUM(I81:AM82))</f>
        <v>0</v>
      </c>
      <c r="AO80" s="620">
        <f>IF($AN$3="４週",AN80/4,AN80/(DAY(EOMONTH($I$21,0))/7))</f>
        <v>0</v>
      </c>
      <c r="AP80" s="645"/>
      <c r="AQ80" s="646"/>
      <c r="AR80" s="620" t="str">
        <f t="shared" ref="AR80" si="73">IF($AN$3="４週",AU81,AV81)</f>
        <v/>
      </c>
      <c r="AS80" s="620"/>
      <c r="AT80" s="623"/>
      <c r="AU80" s="413" t="s">
        <v>465</v>
      </c>
      <c r="AV80" s="413" t="s">
        <v>466</v>
      </c>
      <c r="AX80" s="413" t="s">
        <v>467</v>
      </c>
      <c r="AY80" s="413" t="s">
        <v>468</v>
      </c>
    </row>
    <row r="81" spans="1:51" s="393" customFormat="1" ht="12" customHeight="1">
      <c r="A81" s="625"/>
      <c r="B81" s="628"/>
      <c r="C81" s="631"/>
      <c r="D81" s="634"/>
      <c r="E81" s="414"/>
      <c r="F81" s="638"/>
      <c r="G81" s="639"/>
      <c r="H81" s="415" t="s">
        <v>469</v>
      </c>
      <c r="I81" s="419" t="str">
        <f>IFERROR(VLOOKUP(I80,'P1'!$B:$AP,41,FALSE),"")</f>
        <v/>
      </c>
      <c r="J81" s="419" t="str">
        <f>IFERROR(VLOOKUP(J80,'P1'!$B:$AP,41,FALSE),"")</f>
        <v/>
      </c>
      <c r="K81" s="419" t="str">
        <f>IFERROR(VLOOKUP(K80,'P1'!$B:$AP,41,FALSE),"")</f>
        <v/>
      </c>
      <c r="L81" s="419" t="str">
        <f>IFERROR(VLOOKUP(L80,'P1'!$B:$AP,41,FALSE),"")</f>
        <v/>
      </c>
      <c r="M81" s="419" t="str">
        <f>IFERROR(VLOOKUP(M80,'P1'!$B:$AP,41,FALSE),"")</f>
        <v/>
      </c>
      <c r="N81" s="419" t="str">
        <f>IFERROR(VLOOKUP(N80,'P1'!$B:$AP,41,FALSE),"")</f>
        <v/>
      </c>
      <c r="O81" s="419" t="str">
        <f>IFERROR(VLOOKUP(O80,'P1'!$B:$AP,41,FALSE),"")</f>
        <v/>
      </c>
      <c r="P81" s="419" t="str">
        <f>IFERROR(VLOOKUP(P80,'P1'!$B:$AP,41,FALSE),"")</f>
        <v/>
      </c>
      <c r="Q81" s="419" t="str">
        <f>IFERROR(VLOOKUP(Q80,'P1'!$B:$AP,41,FALSE),"")</f>
        <v/>
      </c>
      <c r="R81" s="419" t="str">
        <f>IFERROR(VLOOKUP(R80,'P1'!$B:$AP,41,FALSE),"")</f>
        <v/>
      </c>
      <c r="S81" s="419" t="str">
        <f>IFERROR(VLOOKUP(S80,'P1'!$B:$AP,41,FALSE),"")</f>
        <v/>
      </c>
      <c r="T81" s="419" t="str">
        <f>IFERROR(VLOOKUP(T80,'P1'!$B:$AP,41,FALSE),"")</f>
        <v/>
      </c>
      <c r="U81" s="419" t="str">
        <f>IFERROR(VLOOKUP(U80,'P1'!$B:$AP,41,FALSE),"")</f>
        <v/>
      </c>
      <c r="V81" s="419" t="str">
        <f>IFERROR(VLOOKUP(V80,'P1'!$B:$AP,41,FALSE),"")</f>
        <v/>
      </c>
      <c r="W81" s="419" t="str">
        <f>IFERROR(VLOOKUP(W80,'P1'!$B:$AP,41,FALSE),"")</f>
        <v/>
      </c>
      <c r="X81" s="419" t="str">
        <f>IFERROR(VLOOKUP(X80,'P1'!$B:$AP,41,FALSE),"")</f>
        <v/>
      </c>
      <c r="Y81" s="419" t="str">
        <f>IFERROR(VLOOKUP(Y80,'P1'!$B:$AP,41,FALSE),"")</f>
        <v/>
      </c>
      <c r="Z81" s="419" t="str">
        <f>IFERROR(VLOOKUP(Z80,'P1'!$B:$AP,41,FALSE),"")</f>
        <v/>
      </c>
      <c r="AA81" s="419" t="str">
        <f>IFERROR(VLOOKUP(AA80,'P1'!$B:$AP,41,FALSE),"")</f>
        <v/>
      </c>
      <c r="AB81" s="419" t="str">
        <f>IFERROR(VLOOKUP(AB80,'P1'!$B:$AP,41,FALSE),"")</f>
        <v/>
      </c>
      <c r="AC81" s="419" t="str">
        <f>IFERROR(VLOOKUP(AC80,'P1'!$B:$AP,41,FALSE),"")</f>
        <v/>
      </c>
      <c r="AD81" s="419" t="str">
        <f>IFERROR(VLOOKUP(AD80,'P1'!$B:$AP,41,FALSE),"")</f>
        <v/>
      </c>
      <c r="AE81" s="419" t="str">
        <f>IFERROR(VLOOKUP(AE80,'P1'!$B:$AP,41,FALSE),"")</f>
        <v/>
      </c>
      <c r="AF81" s="419" t="str">
        <f>IFERROR(VLOOKUP(AF80,'P1'!$B:$AP,41,FALSE),"")</f>
        <v/>
      </c>
      <c r="AG81" s="419" t="str">
        <f>IFERROR(VLOOKUP(AG80,'P1'!$B:$AP,41,FALSE),"")</f>
        <v/>
      </c>
      <c r="AH81" s="419" t="str">
        <f>IFERROR(VLOOKUP(AH80,'P1'!$B:$AP,41,FALSE),"")</f>
        <v/>
      </c>
      <c r="AI81" s="419" t="str">
        <f>IFERROR(VLOOKUP(AI80,'P1'!$B:$AP,41,FALSE),"")</f>
        <v/>
      </c>
      <c r="AJ81" s="419" t="str">
        <f>IFERROR(VLOOKUP(AJ80,'P1'!$B:$AP,41,FALSE),"")</f>
        <v/>
      </c>
      <c r="AK81" s="419" t="str">
        <f>IFERROR(VLOOKUP(AK80,'P1'!$B:$AP,41,FALSE),"")</f>
        <v/>
      </c>
      <c r="AL81" s="419" t="str">
        <f>IFERROR(VLOOKUP(AL80,'P1'!$B:$AP,41,FALSE),"")</f>
        <v/>
      </c>
      <c r="AM81" s="419" t="str">
        <f>IFERROR(VLOOKUP(AM80,'P1'!$B:$AP,41,FALSE),"")</f>
        <v/>
      </c>
      <c r="AN81" s="643"/>
      <c r="AO81" s="621"/>
      <c r="AP81" s="647"/>
      <c r="AQ81" s="648"/>
      <c r="AR81" s="621"/>
      <c r="AS81" s="621"/>
      <c r="AT81" s="623"/>
      <c r="AU81" s="417" t="str">
        <f t="shared" ref="AU81" si="74">IFERROR(IF($D80="□",($AO80/$AK$6),($AO80/$AK$8)),"")</f>
        <v/>
      </c>
      <c r="AV81" s="417" t="str">
        <f t="shared" ref="AV81" si="75">IFERROR(IF($D80="□",($AN80/$AO$6),($AN80/$AO$8)),"")</f>
        <v/>
      </c>
      <c r="AX81" s="417" t="s">
        <v>623</v>
      </c>
      <c r="AY81" s="417" t="s">
        <v>623</v>
      </c>
    </row>
    <row r="82" spans="1:51" s="393" customFormat="1" ht="12" customHeight="1">
      <c r="A82" s="626"/>
      <c r="B82" s="629"/>
      <c r="C82" s="632"/>
      <c r="D82" s="635"/>
      <c r="E82" s="414"/>
      <c r="F82" s="640"/>
      <c r="G82" s="641"/>
      <c r="H82" s="418" t="s">
        <v>470</v>
      </c>
      <c r="I82" s="419" t="str">
        <f>IFERROR(VLOOKUP(I80,'P1'!$B:$AP,31,FALSE),"")</f>
        <v/>
      </c>
      <c r="J82" s="419" t="str">
        <f>IFERROR(VLOOKUP(J80,'P1'!$B:$AP,31,FALSE),"")</f>
        <v/>
      </c>
      <c r="K82" s="419" t="str">
        <f>IFERROR(VLOOKUP(K80,'P1'!$B:$AP,31,FALSE),"")</f>
        <v/>
      </c>
      <c r="L82" s="419" t="str">
        <f>IFERROR(VLOOKUP(L80,'P1'!$B:$AP,31,FALSE),"")</f>
        <v/>
      </c>
      <c r="M82" s="419" t="str">
        <f>IFERROR(VLOOKUP(M80,'P1'!$B:$AP,31,FALSE),"")</f>
        <v/>
      </c>
      <c r="N82" s="419" t="str">
        <f>IFERROR(VLOOKUP(N80,'P1'!$B:$AP,31,FALSE),"")</f>
        <v/>
      </c>
      <c r="O82" s="419" t="str">
        <f>IFERROR(VLOOKUP(O80,'P1'!$B:$AP,31,FALSE),"")</f>
        <v/>
      </c>
      <c r="P82" s="419" t="str">
        <f>IFERROR(VLOOKUP(P80,'P1'!$B:$AP,31,FALSE),"")</f>
        <v/>
      </c>
      <c r="Q82" s="419" t="str">
        <f>IFERROR(VLOOKUP(Q80,'P1'!$B:$AP,31,FALSE),"")</f>
        <v/>
      </c>
      <c r="R82" s="419" t="str">
        <f>IFERROR(VLOOKUP(R80,'P1'!$B:$AP,31,FALSE),"")</f>
        <v/>
      </c>
      <c r="S82" s="419" t="str">
        <f>IFERROR(VLOOKUP(S80,'P1'!$B:$AP,31,FALSE),"")</f>
        <v/>
      </c>
      <c r="T82" s="419" t="str">
        <f>IFERROR(VLOOKUP(T80,'P1'!$B:$AP,31,FALSE),"")</f>
        <v/>
      </c>
      <c r="U82" s="419" t="str">
        <f>IFERROR(VLOOKUP(U80,'P1'!$B:$AP,31,FALSE),"")</f>
        <v/>
      </c>
      <c r="V82" s="419" t="str">
        <f>IFERROR(VLOOKUP(V80,'P1'!$B:$AP,31,FALSE),"")</f>
        <v/>
      </c>
      <c r="W82" s="419" t="str">
        <f>IFERROR(VLOOKUP(W80,'P1'!$B:$AP,31,FALSE),"")</f>
        <v/>
      </c>
      <c r="X82" s="419" t="str">
        <f>IFERROR(VLOOKUP(X80,'P1'!$B:$AP,31,FALSE),"")</f>
        <v/>
      </c>
      <c r="Y82" s="419" t="str">
        <f>IFERROR(VLOOKUP(Y80,'P1'!$B:$AP,31,FALSE),"")</f>
        <v/>
      </c>
      <c r="Z82" s="419" t="str">
        <f>IFERROR(VLOOKUP(Z80,'P1'!$B:$AP,31,FALSE),"")</f>
        <v/>
      </c>
      <c r="AA82" s="419" t="str">
        <f>IFERROR(VLOOKUP(AA80,'P1'!$B:$AP,31,FALSE),"")</f>
        <v/>
      </c>
      <c r="AB82" s="419" t="str">
        <f>IFERROR(VLOOKUP(AB80,'P1'!$B:$AP,31,FALSE),"")</f>
        <v/>
      </c>
      <c r="AC82" s="419" t="str">
        <f>IFERROR(VLOOKUP(AC80,'P1'!$B:$AP,31,FALSE),"")</f>
        <v/>
      </c>
      <c r="AD82" s="419" t="str">
        <f>IFERROR(VLOOKUP(AD80,'P1'!$B:$AP,31,FALSE),"")</f>
        <v/>
      </c>
      <c r="AE82" s="419" t="str">
        <f>IFERROR(VLOOKUP(AE80,'P1'!$B:$AP,31,FALSE),"")</f>
        <v/>
      </c>
      <c r="AF82" s="419" t="str">
        <f>IFERROR(VLOOKUP(AF80,'P1'!$B:$AP,31,FALSE),"")</f>
        <v/>
      </c>
      <c r="AG82" s="419" t="str">
        <f>IFERROR(VLOOKUP(AG80,'P1'!$B:$AP,31,FALSE),"")</f>
        <v/>
      </c>
      <c r="AH82" s="419" t="str">
        <f>IFERROR(VLOOKUP(AH80,'P1'!$B:$AP,31,FALSE),"")</f>
        <v/>
      </c>
      <c r="AI82" s="419" t="str">
        <f>IFERROR(VLOOKUP(AI80,'P1'!$B:$AP,31,FALSE),"")</f>
        <v/>
      </c>
      <c r="AJ82" s="419" t="str">
        <f>IFERROR(VLOOKUP(AJ80,'P1'!$B:$AP,31,FALSE),"")</f>
        <v/>
      </c>
      <c r="AK82" s="419" t="str">
        <f>IFERROR(VLOOKUP(AK80,'P1'!$B:$AP,31,FALSE),"")</f>
        <v/>
      </c>
      <c r="AL82" s="419" t="str">
        <f>IFERROR(VLOOKUP(AL80,'P1'!$B:$AP,31,FALSE),"")</f>
        <v/>
      </c>
      <c r="AM82" s="419" t="str">
        <f>IFERROR(VLOOKUP(AM80,'P1'!$B:$AP,31,FALSE),"")</f>
        <v/>
      </c>
      <c r="AN82" s="644"/>
      <c r="AO82" s="622"/>
      <c r="AP82" s="649"/>
      <c r="AQ82" s="650"/>
      <c r="AR82" s="622"/>
      <c r="AS82" s="622"/>
      <c r="AT82" s="623"/>
      <c r="AU82" s="420"/>
      <c r="AV82" s="420"/>
      <c r="AX82" s="420"/>
      <c r="AY82" s="420"/>
    </row>
    <row r="83" spans="1:51" s="393" customFormat="1" ht="12" customHeight="1">
      <c r="A83" s="624">
        <v>21</v>
      </c>
      <c r="B83" s="627"/>
      <c r="C83" s="630"/>
      <c r="D83" s="633" t="s">
        <v>463</v>
      </c>
      <c r="E83" s="410"/>
      <c r="F83" s="636"/>
      <c r="G83" s="637"/>
      <c r="H83" s="411" t="s">
        <v>464</v>
      </c>
      <c r="I83" s="412"/>
      <c r="J83" s="412"/>
      <c r="K83" s="412"/>
      <c r="L83" s="412"/>
      <c r="M83" s="412"/>
      <c r="N83" s="412"/>
      <c r="O83" s="412"/>
      <c r="P83" s="412"/>
      <c r="Q83" s="412"/>
      <c r="R83" s="412"/>
      <c r="S83" s="412"/>
      <c r="T83" s="412"/>
      <c r="U83" s="412"/>
      <c r="V83" s="412"/>
      <c r="W83" s="412"/>
      <c r="X83" s="412"/>
      <c r="Y83" s="412"/>
      <c r="Z83" s="412"/>
      <c r="AA83" s="412"/>
      <c r="AB83" s="412"/>
      <c r="AC83" s="412"/>
      <c r="AD83" s="412"/>
      <c r="AE83" s="412"/>
      <c r="AF83" s="412"/>
      <c r="AG83" s="412"/>
      <c r="AH83" s="412"/>
      <c r="AI83" s="412"/>
      <c r="AJ83" s="412"/>
      <c r="AK83" s="412"/>
      <c r="AL83" s="412"/>
      <c r="AM83" s="412"/>
      <c r="AN83" s="642">
        <f t="shared" ref="AN83" si="76">IF(LEFT($AN$1,6)="共同生活援助",SUM(I84:AM84),SUM(I84:AM85))</f>
        <v>0</v>
      </c>
      <c r="AO83" s="620">
        <f>IF($AN$3="４週",AN83/4,AN83/(DAY(EOMONTH($I$21,0))/7))</f>
        <v>0</v>
      </c>
      <c r="AP83" s="645"/>
      <c r="AQ83" s="646"/>
      <c r="AR83" s="620" t="str">
        <f t="shared" ref="AR83" si="77">IF($AN$3="４週",AU84,AV84)</f>
        <v/>
      </c>
      <c r="AS83" s="620"/>
      <c r="AT83" s="623"/>
      <c r="AU83" s="413" t="s">
        <v>465</v>
      </c>
      <c r="AV83" s="413" t="s">
        <v>466</v>
      </c>
      <c r="AX83" s="413" t="s">
        <v>467</v>
      </c>
      <c r="AY83" s="413" t="s">
        <v>468</v>
      </c>
    </row>
    <row r="84" spans="1:51" s="393" customFormat="1" ht="12" customHeight="1">
      <c r="A84" s="625"/>
      <c r="B84" s="628"/>
      <c r="C84" s="631"/>
      <c r="D84" s="634"/>
      <c r="E84" s="414"/>
      <c r="F84" s="638"/>
      <c r="G84" s="639"/>
      <c r="H84" s="415" t="s">
        <v>469</v>
      </c>
      <c r="I84" s="419" t="str">
        <f>IFERROR(VLOOKUP(I83,'P1'!$B:$AP,41,FALSE),"")</f>
        <v/>
      </c>
      <c r="J84" s="419" t="str">
        <f>IFERROR(VLOOKUP(J83,'P1'!$B:$AP,41,FALSE),"")</f>
        <v/>
      </c>
      <c r="K84" s="419" t="str">
        <f>IFERROR(VLOOKUP(K83,'P1'!$B:$AP,41,FALSE),"")</f>
        <v/>
      </c>
      <c r="L84" s="419" t="str">
        <f>IFERROR(VLOOKUP(L83,'P1'!$B:$AP,41,FALSE),"")</f>
        <v/>
      </c>
      <c r="M84" s="419" t="str">
        <f>IFERROR(VLOOKUP(M83,'P1'!$B:$AP,41,FALSE),"")</f>
        <v/>
      </c>
      <c r="N84" s="419" t="str">
        <f>IFERROR(VLOOKUP(N83,'P1'!$B:$AP,41,FALSE),"")</f>
        <v/>
      </c>
      <c r="O84" s="419" t="str">
        <f>IFERROR(VLOOKUP(O83,'P1'!$B:$AP,41,FALSE),"")</f>
        <v/>
      </c>
      <c r="P84" s="419" t="str">
        <f>IFERROR(VLOOKUP(P83,'P1'!$B:$AP,41,FALSE),"")</f>
        <v/>
      </c>
      <c r="Q84" s="419" t="str">
        <f>IFERROR(VLOOKUP(Q83,'P1'!$B:$AP,41,FALSE),"")</f>
        <v/>
      </c>
      <c r="R84" s="419" t="str">
        <f>IFERROR(VLOOKUP(R83,'P1'!$B:$AP,41,FALSE),"")</f>
        <v/>
      </c>
      <c r="S84" s="419" t="str">
        <f>IFERROR(VLOOKUP(S83,'P1'!$B:$AP,41,FALSE),"")</f>
        <v/>
      </c>
      <c r="T84" s="419" t="str">
        <f>IFERROR(VLOOKUP(T83,'P1'!$B:$AP,41,FALSE),"")</f>
        <v/>
      </c>
      <c r="U84" s="419" t="str">
        <f>IFERROR(VLOOKUP(U83,'P1'!$B:$AP,41,FALSE),"")</f>
        <v/>
      </c>
      <c r="V84" s="419" t="str">
        <f>IFERROR(VLOOKUP(V83,'P1'!$B:$AP,41,FALSE),"")</f>
        <v/>
      </c>
      <c r="W84" s="419" t="str">
        <f>IFERROR(VLOOKUP(W83,'P1'!$B:$AP,41,FALSE),"")</f>
        <v/>
      </c>
      <c r="X84" s="419" t="str">
        <f>IFERROR(VLOOKUP(X83,'P1'!$B:$AP,41,FALSE),"")</f>
        <v/>
      </c>
      <c r="Y84" s="419" t="str">
        <f>IFERROR(VLOOKUP(Y83,'P1'!$B:$AP,41,FALSE),"")</f>
        <v/>
      </c>
      <c r="Z84" s="419" t="str">
        <f>IFERROR(VLOOKUP(Z83,'P1'!$B:$AP,41,FALSE),"")</f>
        <v/>
      </c>
      <c r="AA84" s="419" t="str">
        <f>IFERROR(VLOOKUP(AA83,'P1'!$B:$AP,41,FALSE),"")</f>
        <v/>
      </c>
      <c r="AB84" s="419" t="str">
        <f>IFERROR(VLOOKUP(AB83,'P1'!$B:$AP,41,FALSE),"")</f>
        <v/>
      </c>
      <c r="AC84" s="419" t="str">
        <f>IFERROR(VLOOKUP(AC83,'P1'!$B:$AP,41,FALSE),"")</f>
        <v/>
      </c>
      <c r="AD84" s="419" t="str">
        <f>IFERROR(VLOOKUP(AD83,'P1'!$B:$AP,41,FALSE),"")</f>
        <v/>
      </c>
      <c r="AE84" s="419" t="str">
        <f>IFERROR(VLOOKUP(AE83,'P1'!$B:$AP,41,FALSE),"")</f>
        <v/>
      </c>
      <c r="AF84" s="419" t="str">
        <f>IFERROR(VLOOKUP(AF83,'P1'!$B:$AP,41,FALSE),"")</f>
        <v/>
      </c>
      <c r="AG84" s="419" t="str">
        <f>IFERROR(VLOOKUP(AG83,'P1'!$B:$AP,41,FALSE),"")</f>
        <v/>
      </c>
      <c r="AH84" s="419" t="str">
        <f>IFERROR(VLOOKUP(AH83,'P1'!$B:$AP,41,FALSE),"")</f>
        <v/>
      </c>
      <c r="AI84" s="419" t="str">
        <f>IFERROR(VLOOKUP(AI83,'P1'!$B:$AP,41,FALSE),"")</f>
        <v/>
      </c>
      <c r="AJ84" s="419" t="str">
        <f>IFERROR(VLOOKUP(AJ83,'P1'!$B:$AP,41,FALSE),"")</f>
        <v/>
      </c>
      <c r="AK84" s="419" t="str">
        <f>IFERROR(VLOOKUP(AK83,'P1'!$B:$AP,41,FALSE),"")</f>
        <v/>
      </c>
      <c r="AL84" s="419" t="str">
        <f>IFERROR(VLOOKUP(AL83,'P1'!$B:$AP,41,FALSE),"")</f>
        <v/>
      </c>
      <c r="AM84" s="419" t="str">
        <f>IFERROR(VLOOKUP(AM83,'P1'!$B:$AP,41,FALSE),"")</f>
        <v/>
      </c>
      <c r="AN84" s="643"/>
      <c r="AO84" s="621"/>
      <c r="AP84" s="647"/>
      <c r="AQ84" s="648"/>
      <c r="AR84" s="621"/>
      <c r="AS84" s="621"/>
      <c r="AT84" s="623"/>
      <c r="AU84" s="417" t="str">
        <f>IFERROR(IF($D83="□",($AO83/$AK$6),($AO83/$AK$8)),"")</f>
        <v/>
      </c>
      <c r="AV84" s="417" t="str">
        <f>IFERROR(IF($D83="□",($AN83/$AO$6),($AN83/$AO$8)),"")</f>
        <v/>
      </c>
      <c r="AX84" s="417" t="s">
        <v>623</v>
      </c>
      <c r="AY84" s="417" t="s">
        <v>623</v>
      </c>
    </row>
    <row r="85" spans="1:51" s="393" customFormat="1" ht="12" customHeight="1">
      <c r="A85" s="626"/>
      <c r="B85" s="629"/>
      <c r="C85" s="632"/>
      <c r="D85" s="635"/>
      <c r="E85" s="414"/>
      <c r="F85" s="640"/>
      <c r="G85" s="641"/>
      <c r="H85" s="418" t="s">
        <v>470</v>
      </c>
      <c r="I85" s="419" t="str">
        <f>IFERROR(VLOOKUP(I83,'P1'!$B:$AP,31,FALSE),"")</f>
        <v/>
      </c>
      <c r="J85" s="419" t="str">
        <f>IFERROR(VLOOKUP(J83,'P1'!$B:$AP,31,FALSE),"")</f>
        <v/>
      </c>
      <c r="K85" s="419" t="str">
        <f>IFERROR(VLOOKUP(K83,'P1'!$B:$AP,31,FALSE),"")</f>
        <v/>
      </c>
      <c r="L85" s="419" t="str">
        <f>IFERROR(VLOOKUP(L83,'P1'!$B:$AP,31,FALSE),"")</f>
        <v/>
      </c>
      <c r="M85" s="419" t="str">
        <f>IFERROR(VLOOKUP(M83,'P1'!$B:$AP,31,FALSE),"")</f>
        <v/>
      </c>
      <c r="N85" s="419" t="str">
        <f>IFERROR(VLOOKUP(N83,'P1'!$B:$AP,31,FALSE),"")</f>
        <v/>
      </c>
      <c r="O85" s="419" t="str">
        <f>IFERROR(VLOOKUP(O83,'P1'!$B:$AP,31,FALSE),"")</f>
        <v/>
      </c>
      <c r="P85" s="419" t="str">
        <f>IFERROR(VLOOKUP(P83,'P1'!$B:$AP,31,FALSE),"")</f>
        <v/>
      </c>
      <c r="Q85" s="419" t="str">
        <f>IFERROR(VLOOKUP(Q83,'P1'!$B:$AP,31,FALSE),"")</f>
        <v/>
      </c>
      <c r="R85" s="419" t="str">
        <f>IFERROR(VLOOKUP(R83,'P1'!$B:$AP,31,FALSE),"")</f>
        <v/>
      </c>
      <c r="S85" s="419" t="str">
        <f>IFERROR(VLOOKUP(S83,'P1'!$B:$AP,31,FALSE),"")</f>
        <v/>
      </c>
      <c r="T85" s="419" t="str">
        <f>IFERROR(VLOOKUP(T83,'P1'!$B:$AP,31,FALSE),"")</f>
        <v/>
      </c>
      <c r="U85" s="419" t="str">
        <f>IFERROR(VLOOKUP(U83,'P1'!$B:$AP,31,FALSE),"")</f>
        <v/>
      </c>
      <c r="V85" s="419" t="str">
        <f>IFERROR(VLOOKUP(V83,'P1'!$B:$AP,31,FALSE),"")</f>
        <v/>
      </c>
      <c r="W85" s="419" t="str">
        <f>IFERROR(VLOOKUP(W83,'P1'!$B:$AP,31,FALSE),"")</f>
        <v/>
      </c>
      <c r="X85" s="419" t="str">
        <f>IFERROR(VLOOKUP(X83,'P1'!$B:$AP,31,FALSE),"")</f>
        <v/>
      </c>
      <c r="Y85" s="419" t="str">
        <f>IFERROR(VLOOKUP(Y83,'P1'!$B:$AP,31,FALSE),"")</f>
        <v/>
      </c>
      <c r="Z85" s="419" t="str">
        <f>IFERROR(VLOOKUP(Z83,'P1'!$B:$AP,31,FALSE),"")</f>
        <v/>
      </c>
      <c r="AA85" s="419" t="str">
        <f>IFERROR(VLOOKUP(AA83,'P1'!$B:$AP,31,FALSE),"")</f>
        <v/>
      </c>
      <c r="AB85" s="419" t="str">
        <f>IFERROR(VLOOKUP(AB83,'P1'!$B:$AP,31,FALSE),"")</f>
        <v/>
      </c>
      <c r="AC85" s="419" t="str">
        <f>IFERROR(VLOOKUP(AC83,'P1'!$B:$AP,31,FALSE),"")</f>
        <v/>
      </c>
      <c r="AD85" s="419" t="str">
        <f>IFERROR(VLOOKUP(AD83,'P1'!$B:$AP,31,FALSE),"")</f>
        <v/>
      </c>
      <c r="AE85" s="419" t="str">
        <f>IFERROR(VLOOKUP(AE83,'P1'!$B:$AP,31,FALSE),"")</f>
        <v/>
      </c>
      <c r="AF85" s="419" t="str">
        <f>IFERROR(VLOOKUP(AF83,'P1'!$B:$AP,31,FALSE),"")</f>
        <v/>
      </c>
      <c r="AG85" s="419" t="str">
        <f>IFERROR(VLOOKUP(AG83,'P1'!$B:$AP,31,FALSE),"")</f>
        <v/>
      </c>
      <c r="AH85" s="419" t="str">
        <f>IFERROR(VLOOKUP(AH83,'P1'!$B:$AP,31,FALSE),"")</f>
        <v/>
      </c>
      <c r="AI85" s="419" t="str">
        <f>IFERROR(VLOOKUP(AI83,'P1'!$B:$AP,31,FALSE),"")</f>
        <v/>
      </c>
      <c r="AJ85" s="419" t="str">
        <f>IFERROR(VLOOKUP(AJ83,'P1'!$B:$AP,31,FALSE),"")</f>
        <v/>
      </c>
      <c r="AK85" s="419" t="str">
        <f>IFERROR(VLOOKUP(AK83,'P1'!$B:$AP,31,FALSE),"")</f>
        <v/>
      </c>
      <c r="AL85" s="419" t="str">
        <f>IFERROR(VLOOKUP(AL83,'P1'!$B:$AP,31,FALSE),"")</f>
        <v/>
      </c>
      <c r="AM85" s="419" t="str">
        <f>IFERROR(VLOOKUP(AM83,'P1'!$B:$AP,31,FALSE),"")</f>
        <v/>
      </c>
      <c r="AN85" s="644"/>
      <c r="AO85" s="622"/>
      <c r="AP85" s="649"/>
      <c r="AQ85" s="650"/>
      <c r="AR85" s="622"/>
      <c r="AS85" s="622"/>
      <c r="AT85" s="623"/>
      <c r="AU85" s="420"/>
      <c r="AV85" s="420"/>
      <c r="AX85" s="420"/>
      <c r="AY85" s="420"/>
    </row>
    <row r="86" spans="1:51" s="393" customFormat="1" ht="12" customHeight="1">
      <c r="A86" s="624">
        <v>22</v>
      </c>
      <c r="B86" s="627"/>
      <c r="C86" s="630"/>
      <c r="D86" s="633" t="s">
        <v>463</v>
      </c>
      <c r="E86" s="410"/>
      <c r="F86" s="636"/>
      <c r="G86" s="637"/>
      <c r="H86" s="411" t="s">
        <v>464</v>
      </c>
      <c r="I86" s="412"/>
      <c r="J86" s="412"/>
      <c r="K86" s="412"/>
      <c r="L86" s="412"/>
      <c r="M86" s="412"/>
      <c r="N86" s="412"/>
      <c r="O86" s="412"/>
      <c r="P86" s="412"/>
      <c r="Q86" s="412"/>
      <c r="R86" s="412"/>
      <c r="S86" s="412"/>
      <c r="T86" s="412"/>
      <c r="U86" s="412"/>
      <c r="V86" s="412"/>
      <c r="W86" s="412"/>
      <c r="X86" s="412"/>
      <c r="Y86" s="412"/>
      <c r="Z86" s="412"/>
      <c r="AA86" s="412"/>
      <c r="AB86" s="412"/>
      <c r="AC86" s="412"/>
      <c r="AD86" s="412"/>
      <c r="AE86" s="412"/>
      <c r="AF86" s="412"/>
      <c r="AG86" s="412"/>
      <c r="AH86" s="412"/>
      <c r="AI86" s="412"/>
      <c r="AJ86" s="412"/>
      <c r="AK86" s="412"/>
      <c r="AL86" s="412"/>
      <c r="AM86" s="412"/>
      <c r="AN86" s="642">
        <f t="shared" ref="AN86" si="78">IF(LEFT($AN$1,6)="共同生活援助",SUM(I87:AM87),SUM(I87:AM88))</f>
        <v>0</v>
      </c>
      <c r="AO86" s="620">
        <f>IF($AN$3="４週",AN86/4,AN86/(DAY(EOMONTH($I$21,0))/7))</f>
        <v>0</v>
      </c>
      <c r="AP86" s="645"/>
      <c r="AQ86" s="646"/>
      <c r="AR86" s="620" t="str">
        <f t="shared" ref="AR86" si="79">IF($AN$3="４週",AU87,AV87)</f>
        <v/>
      </c>
      <c r="AS86" s="620"/>
      <c r="AT86" s="623"/>
      <c r="AU86" s="413" t="s">
        <v>465</v>
      </c>
      <c r="AV86" s="413" t="s">
        <v>466</v>
      </c>
      <c r="AX86" s="413" t="s">
        <v>467</v>
      </c>
      <c r="AY86" s="413" t="s">
        <v>468</v>
      </c>
    </row>
    <row r="87" spans="1:51" s="393" customFormat="1" ht="12" customHeight="1">
      <c r="A87" s="625"/>
      <c r="B87" s="628"/>
      <c r="C87" s="631"/>
      <c r="D87" s="634"/>
      <c r="E87" s="414"/>
      <c r="F87" s="638"/>
      <c r="G87" s="639"/>
      <c r="H87" s="415" t="s">
        <v>469</v>
      </c>
      <c r="I87" s="419" t="str">
        <f>IFERROR(VLOOKUP(I86,'P1'!$B:$AP,41,FALSE),"")</f>
        <v/>
      </c>
      <c r="J87" s="419" t="str">
        <f>IFERROR(VLOOKUP(J86,'P1'!$B:$AP,41,FALSE),"")</f>
        <v/>
      </c>
      <c r="K87" s="419" t="str">
        <f>IFERROR(VLOOKUP(K86,'P1'!$B:$AP,41,FALSE),"")</f>
        <v/>
      </c>
      <c r="L87" s="419" t="str">
        <f>IFERROR(VLOOKUP(L86,'P1'!$B:$AP,41,FALSE),"")</f>
        <v/>
      </c>
      <c r="M87" s="419" t="str">
        <f>IFERROR(VLOOKUP(M86,'P1'!$B:$AP,41,FALSE),"")</f>
        <v/>
      </c>
      <c r="N87" s="419" t="str">
        <f>IFERROR(VLOOKUP(N86,'P1'!$B:$AP,41,FALSE),"")</f>
        <v/>
      </c>
      <c r="O87" s="419" t="str">
        <f>IFERROR(VLOOKUP(O86,'P1'!$B:$AP,41,FALSE),"")</f>
        <v/>
      </c>
      <c r="P87" s="419" t="str">
        <f>IFERROR(VLOOKUP(P86,'P1'!$B:$AP,41,FALSE),"")</f>
        <v/>
      </c>
      <c r="Q87" s="419" t="str">
        <f>IFERROR(VLOOKUP(Q86,'P1'!$B:$AP,41,FALSE),"")</f>
        <v/>
      </c>
      <c r="R87" s="419" t="str">
        <f>IFERROR(VLOOKUP(R86,'P1'!$B:$AP,41,FALSE),"")</f>
        <v/>
      </c>
      <c r="S87" s="419" t="str">
        <f>IFERROR(VLOOKUP(S86,'P1'!$B:$AP,41,FALSE),"")</f>
        <v/>
      </c>
      <c r="T87" s="419" t="str">
        <f>IFERROR(VLOOKUP(T86,'P1'!$B:$AP,41,FALSE),"")</f>
        <v/>
      </c>
      <c r="U87" s="419" t="str">
        <f>IFERROR(VLOOKUP(U86,'P1'!$B:$AP,41,FALSE),"")</f>
        <v/>
      </c>
      <c r="V87" s="419" t="str">
        <f>IFERROR(VLOOKUP(V86,'P1'!$B:$AP,41,FALSE),"")</f>
        <v/>
      </c>
      <c r="W87" s="419" t="str">
        <f>IFERROR(VLOOKUP(W86,'P1'!$B:$AP,41,FALSE),"")</f>
        <v/>
      </c>
      <c r="X87" s="419" t="str">
        <f>IFERROR(VLOOKUP(X86,'P1'!$B:$AP,41,FALSE),"")</f>
        <v/>
      </c>
      <c r="Y87" s="419" t="str">
        <f>IFERROR(VLOOKUP(Y86,'P1'!$B:$AP,41,FALSE),"")</f>
        <v/>
      </c>
      <c r="Z87" s="419" t="str">
        <f>IFERROR(VLOOKUP(Z86,'P1'!$B:$AP,41,FALSE),"")</f>
        <v/>
      </c>
      <c r="AA87" s="419" t="str">
        <f>IFERROR(VLOOKUP(AA86,'P1'!$B:$AP,41,FALSE),"")</f>
        <v/>
      </c>
      <c r="AB87" s="419" t="str">
        <f>IFERROR(VLOOKUP(AB86,'P1'!$B:$AP,41,FALSE),"")</f>
        <v/>
      </c>
      <c r="AC87" s="419" t="str">
        <f>IFERROR(VLOOKUP(AC86,'P1'!$B:$AP,41,FALSE),"")</f>
        <v/>
      </c>
      <c r="AD87" s="419" t="str">
        <f>IFERROR(VLOOKUP(AD86,'P1'!$B:$AP,41,FALSE),"")</f>
        <v/>
      </c>
      <c r="AE87" s="419" t="str">
        <f>IFERROR(VLOOKUP(AE86,'P1'!$B:$AP,41,FALSE),"")</f>
        <v/>
      </c>
      <c r="AF87" s="419" t="str">
        <f>IFERROR(VLOOKUP(AF86,'P1'!$B:$AP,41,FALSE),"")</f>
        <v/>
      </c>
      <c r="AG87" s="419" t="str">
        <f>IFERROR(VLOOKUP(AG86,'P1'!$B:$AP,41,FALSE),"")</f>
        <v/>
      </c>
      <c r="AH87" s="419" t="str">
        <f>IFERROR(VLOOKUP(AH86,'P1'!$B:$AP,41,FALSE),"")</f>
        <v/>
      </c>
      <c r="AI87" s="419" t="str">
        <f>IFERROR(VLOOKUP(AI86,'P1'!$B:$AP,41,FALSE),"")</f>
        <v/>
      </c>
      <c r="AJ87" s="419" t="str">
        <f>IFERROR(VLOOKUP(AJ86,'P1'!$B:$AP,41,FALSE),"")</f>
        <v/>
      </c>
      <c r="AK87" s="419" t="str">
        <f>IFERROR(VLOOKUP(AK86,'P1'!$B:$AP,41,FALSE),"")</f>
        <v/>
      </c>
      <c r="AL87" s="419" t="str">
        <f>IFERROR(VLOOKUP(AL86,'P1'!$B:$AP,41,FALSE),"")</f>
        <v/>
      </c>
      <c r="AM87" s="419" t="str">
        <f>IFERROR(VLOOKUP(AM86,'P1'!$B:$AP,41,FALSE),"")</f>
        <v/>
      </c>
      <c r="AN87" s="643"/>
      <c r="AO87" s="621"/>
      <c r="AP87" s="647"/>
      <c r="AQ87" s="648"/>
      <c r="AR87" s="621"/>
      <c r="AS87" s="621"/>
      <c r="AT87" s="623"/>
      <c r="AU87" s="417" t="str">
        <f t="shared" ref="AU87" si="80">IFERROR(IF($D86="□",($AO86/$AK$6),($AO86/$AK$8)),"")</f>
        <v/>
      </c>
      <c r="AV87" s="417" t="str">
        <f t="shared" ref="AV87" si="81">IFERROR(IF($D86="□",($AN86/$AO$6),($AN86/$AO$8)),"")</f>
        <v/>
      </c>
      <c r="AX87" s="417" t="s">
        <v>623</v>
      </c>
      <c r="AY87" s="417" t="s">
        <v>623</v>
      </c>
    </row>
    <row r="88" spans="1:51" s="393" customFormat="1" ht="12" customHeight="1">
      <c r="A88" s="626"/>
      <c r="B88" s="629"/>
      <c r="C88" s="632"/>
      <c r="D88" s="635"/>
      <c r="E88" s="414"/>
      <c r="F88" s="640"/>
      <c r="G88" s="641"/>
      <c r="H88" s="418" t="s">
        <v>470</v>
      </c>
      <c r="I88" s="419" t="str">
        <f>IFERROR(VLOOKUP(I86,'P1'!$B:$AP,31,FALSE),"")</f>
        <v/>
      </c>
      <c r="J88" s="419" t="str">
        <f>IFERROR(VLOOKUP(J86,'P1'!$B:$AP,31,FALSE),"")</f>
        <v/>
      </c>
      <c r="K88" s="419" t="str">
        <f>IFERROR(VLOOKUP(K86,'P1'!$B:$AP,31,FALSE),"")</f>
        <v/>
      </c>
      <c r="L88" s="419" t="str">
        <f>IFERROR(VLOOKUP(L86,'P1'!$B:$AP,31,FALSE),"")</f>
        <v/>
      </c>
      <c r="M88" s="419" t="str">
        <f>IFERROR(VLOOKUP(M86,'P1'!$B:$AP,31,FALSE),"")</f>
        <v/>
      </c>
      <c r="N88" s="419" t="str">
        <f>IFERROR(VLOOKUP(N86,'P1'!$B:$AP,31,FALSE),"")</f>
        <v/>
      </c>
      <c r="O88" s="419" t="str">
        <f>IFERROR(VLOOKUP(O86,'P1'!$B:$AP,31,FALSE),"")</f>
        <v/>
      </c>
      <c r="P88" s="419" t="str">
        <f>IFERROR(VLOOKUP(P86,'P1'!$B:$AP,31,FALSE),"")</f>
        <v/>
      </c>
      <c r="Q88" s="419" t="str">
        <f>IFERROR(VLOOKUP(Q86,'P1'!$B:$AP,31,FALSE),"")</f>
        <v/>
      </c>
      <c r="R88" s="419" t="str">
        <f>IFERROR(VLOOKUP(R86,'P1'!$B:$AP,31,FALSE),"")</f>
        <v/>
      </c>
      <c r="S88" s="419" t="str">
        <f>IFERROR(VLOOKUP(S86,'P1'!$B:$AP,31,FALSE),"")</f>
        <v/>
      </c>
      <c r="T88" s="419" t="str">
        <f>IFERROR(VLOOKUP(T86,'P1'!$B:$AP,31,FALSE),"")</f>
        <v/>
      </c>
      <c r="U88" s="419" t="str">
        <f>IFERROR(VLOOKUP(U86,'P1'!$B:$AP,31,FALSE),"")</f>
        <v/>
      </c>
      <c r="V88" s="419" t="str">
        <f>IFERROR(VLOOKUP(V86,'P1'!$B:$AP,31,FALSE),"")</f>
        <v/>
      </c>
      <c r="W88" s="419" t="str">
        <f>IFERROR(VLOOKUP(W86,'P1'!$B:$AP,31,FALSE),"")</f>
        <v/>
      </c>
      <c r="X88" s="419" t="str">
        <f>IFERROR(VLOOKUP(X86,'P1'!$B:$AP,31,FALSE),"")</f>
        <v/>
      </c>
      <c r="Y88" s="419" t="str">
        <f>IFERROR(VLOOKUP(Y86,'P1'!$B:$AP,31,FALSE),"")</f>
        <v/>
      </c>
      <c r="Z88" s="419" t="str">
        <f>IFERROR(VLOOKUP(Z86,'P1'!$B:$AP,31,FALSE),"")</f>
        <v/>
      </c>
      <c r="AA88" s="419" t="str">
        <f>IFERROR(VLOOKUP(AA86,'P1'!$B:$AP,31,FALSE),"")</f>
        <v/>
      </c>
      <c r="AB88" s="419" t="str">
        <f>IFERROR(VLOOKUP(AB86,'P1'!$B:$AP,31,FALSE),"")</f>
        <v/>
      </c>
      <c r="AC88" s="419" t="str">
        <f>IFERROR(VLOOKUP(AC86,'P1'!$B:$AP,31,FALSE),"")</f>
        <v/>
      </c>
      <c r="AD88" s="419" t="str">
        <f>IFERROR(VLOOKUP(AD86,'P1'!$B:$AP,31,FALSE),"")</f>
        <v/>
      </c>
      <c r="AE88" s="419" t="str">
        <f>IFERROR(VLOOKUP(AE86,'P1'!$B:$AP,31,FALSE),"")</f>
        <v/>
      </c>
      <c r="AF88" s="419" t="str">
        <f>IFERROR(VLOOKUP(AF86,'P1'!$B:$AP,31,FALSE),"")</f>
        <v/>
      </c>
      <c r="AG88" s="419" t="str">
        <f>IFERROR(VLOOKUP(AG86,'P1'!$B:$AP,31,FALSE),"")</f>
        <v/>
      </c>
      <c r="AH88" s="419" t="str">
        <f>IFERROR(VLOOKUP(AH86,'P1'!$B:$AP,31,FALSE),"")</f>
        <v/>
      </c>
      <c r="AI88" s="419" t="str">
        <f>IFERROR(VLOOKUP(AI86,'P1'!$B:$AP,31,FALSE),"")</f>
        <v/>
      </c>
      <c r="AJ88" s="419" t="str">
        <f>IFERROR(VLOOKUP(AJ86,'P1'!$B:$AP,31,FALSE),"")</f>
        <v/>
      </c>
      <c r="AK88" s="419" t="str">
        <f>IFERROR(VLOOKUP(AK86,'P1'!$B:$AP,31,FALSE),"")</f>
        <v/>
      </c>
      <c r="AL88" s="419" t="str">
        <f>IFERROR(VLOOKUP(AL86,'P1'!$B:$AP,31,FALSE),"")</f>
        <v/>
      </c>
      <c r="AM88" s="419" t="str">
        <f>IFERROR(VLOOKUP(AM86,'P1'!$B:$AP,31,FALSE),"")</f>
        <v/>
      </c>
      <c r="AN88" s="644"/>
      <c r="AO88" s="622"/>
      <c r="AP88" s="649"/>
      <c r="AQ88" s="650"/>
      <c r="AR88" s="622"/>
      <c r="AS88" s="622"/>
      <c r="AT88" s="623"/>
      <c r="AU88" s="420"/>
      <c r="AV88" s="420"/>
      <c r="AX88" s="420"/>
      <c r="AY88" s="420"/>
    </row>
    <row r="89" spans="1:51" s="393" customFormat="1" ht="12" customHeight="1">
      <c r="A89" s="624">
        <v>23</v>
      </c>
      <c r="B89" s="627"/>
      <c r="C89" s="630"/>
      <c r="D89" s="633" t="s">
        <v>463</v>
      </c>
      <c r="E89" s="410"/>
      <c r="F89" s="636"/>
      <c r="G89" s="637"/>
      <c r="H89" s="411" t="s">
        <v>464</v>
      </c>
      <c r="I89" s="412"/>
      <c r="J89" s="412"/>
      <c r="K89" s="412"/>
      <c r="L89" s="412"/>
      <c r="M89" s="412"/>
      <c r="N89" s="412"/>
      <c r="O89" s="412"/>
      <c r="P89" s="412"/>
      <c r="Q89" s="412"/>
      <c r="R89" s="412"/>
      <c r="S89" s="412"/>
      <c r="T89" s="412"/>
      <c r="U89" s="412"/>
      <c r="V89" s="412"/>
      <c r="W89" s="412"/>
      <c r="X89" s="412"/>
      <c r="Y89" s="412"/>
      <c r="Z89" s="412"/>
      <c r="AA89" s="412"/>
      <c r="AB89" s="412"/>
      <c r="AC89" s="412"/>
      <c r="AD89" s="412"/>
      <c r="AE89" s="412"/>
      <c r="AF89" s="412"/>
      <c r="AG89" s="412"/>
      <c r="AH89" s="412"/>
      <c r="AI89" s="412"/>
      <c r="AJ89" s="412"/>
      <c r="AK89" s="412"/>
      <c r="AL89" s="412"/>
      <c r="AM89" s="412"/>
      <c r="AN89" s="642">
        <f t="shared" ref="AN89" si="82">IF(LEFT($AN$1,6)="共同生活援助",SUM(I90:AM90),SUM(I90:AM91))</f>
        <v>0</v>
      </c>
      <c r="AO89" s="620">
        <f>IF($AN$3="４週",AN89/4,AN89/(DAY(EOMONTH($I$21,0))/7))</f>
        <v>0</v>
      </c>
      <c r="AP89" s="645"/>
      <c r="AQ89" s="646"/>
      <c r="AR89" s="620" t="str">
        <f t="shared" ref="AR89" si="83">IF($AN$3="４週",AU90,AV90)</f>
        <v/>
      </c>
      <c r="AS89" s="620"/>
      <c r="AT89" s="623"/>
      <c r="AU89" s="413" t="s">
        <v>465</v>
      </c>
      <c r="AV89" s="413" t="s">
        <v>466</v>
      </c>
      <c r="AX89" s="413" t="s">
        <v>467</v>
      </c>
      <c r="AY89" s="413" t="s">
        <v>468</v>
      </c>
    </row>
    <row r="90" spans="1:51" s="393" customFormat="1" ht="12" customHeight="1">
      <c r="A90" s="625"/>
      <c r="B90" s="628"/>
      <c r="C90" s="631"/>
      <c r="D90" s="634"/>
      <c r="E90" s="414"/>
      <c r="F90" s="638"/>
      <c r="G90" s="639"/>
      <c r="H90" s="415" t="s">
        <v>469</v>
      </c>
      <c r="I90" s="419" t="str">
        <f>IFERROR(VLOOKUP(I89,'P1'!$B:$AP,41,FALSE),"")</f>
        <v/>
      </c>
      <c r="J90" s="419" t="str">
        <f>IFERROR(VLOOKUP(J89,'P1'!$B:$AP,41,FALSE),"")</f>
        <v/>
      </c>
      <c r="K90" s="419" t="str">
        <f>IFERROR(VLOOKUP(K89,'P1'!$B:$AP,41,FALSE),"")</f>
        <v/>
      </c>
      <c r="L90" s="419" t="str">
        <f>IFERROR(VLOOKUP(L89,'P1'!$B:$AP,41,FALSE),"")</f>
        <v/>
      </c>
      <c r="M90" s="419" t="str">
        <f>IFERROR(VLOOKUP(M89,'P1'!$B:$AP,41,FALSE),"")</f>
        <v/>
      </c>
      <c r="N90" s="419" t="str">
        <f>IFERROR(VLOOKUP(N89,'P1'!$B:$AP,41,FALSE),"")</f>
        <v/>
      </c>
      <c r="O90" s="419" t="str">
        <f>IFERROR(VLOOKUP(O89,'P1'!$B:$AP,41,FALSE),"")</f>
        <v/>
      </c>
      <c r="P90" s="419" t="str">
        <f>IFERROR(VLOOKUP(P89,'P1'!$B:$AP,41,FALSE),"")</f>
        <v/>
      </c>
      <c r="Q90" s="419" t="str">
        <f>IFERROR(VLOOKUP(Q89,'P1'!$B:$AP,41,FALSE),"")</f>
        <v/>
      </c>
      <c r="R90" s="419" t="str">
        <f>IFERROR(VLOOKUP(R89,'P1'!$B:$AP,41,FALSE),"")</f>
        <v/>
      </c>
      <c r="S90" s="419" t="str">
        <f>IFERROR(VLOOKUP(S89,'P1'!$B:$AP,41,FALSE),"")</f>
        <v/>
      </c>
      <c r="T90" s="419" t="str">
        <f>IFERROR(VLOOKUP(T89,'P1'!$B:$AP,41,FALSE),"")</f>
        <v/>
      </c>
      <c r="U90" s="419" t="str">
        <f>IFERROR(VLOOKUP(U89,'P1'!$B:$AP,41,FALSE),"")</f>
        <v/>
      </c>
      <c r="V90" s="419" t="str">
        <f>IFERROR(VLOOKUP(V89,'P1'!$B:$AP,41,FALSE),"")</f>
        <v/>
      </c>
      <c r="W90" s="419" t="str">
        <f>IFERROR(VLOOKUP(W89,'P1'!$B:$AP,41,FALSE),"")</f>
        <v/>
      </c>
      <c r="X90" s="419" t="str">
        <f>IFERROR(VLOOKUP(X89,'P1'!$B:$AP,41,FALSE),"")</f>
        <v/>
      </c>
      <c r="Y90" s="419" t="str">
        <f>IFERROR(VLOOKUP(Y89,'P1'!$B:$AP,41,FALSE),"")</f>
        <v/>
      </c>
      <c r="Z90" s="419" t="str">
        <f>IFERROR(VLOOKUP(Z89,'P1'!$B:$AP,41,FALSE),"")</f>
        <v/>
      </c>
      <c r="AA90" s="419" t="str">
        <f>IFERROR(VLOOKUP(AA89,'P1'!$B:$AP,41,FALSE),"")</f>
        <v/>
      </c>
      <c r="AB90" s="419" t="str">
        <f>IFERROR(VLOOKUP(AB89,'P1'!$B:$AP,41,FALSE),"")</f>
        <v/>
      </c>
      <c r="AC90" s="419" t="str">
        <f>IFERROR(VLOOKUP(AC89,'P1'!$B:$AP,41,FALSE),"")</f>
        <v/>
      </c>
      <c r="AD90" s="419" t="str">
        <f>IFERROR(VLOOKUP(AD89,'P1'!$B:$AP,41,FALSE),"")</f>
        <v/>
      </c>
      <c r="AE90" s="419" t="str">
        <f>IFERROR(VLOOKUP(AE89,'P1'!$B:$AP,41,FALSE),"")</f>
        <v/>
      </c>
      <c r="AF90" s="419" t="str">
        <f>IFERROR(VLOOKUP(AF89,'P1'!$B:$AP,41,FALSE),"")</f>
        <v/>
      </c>
      <c r="AG90" s="419" t="str">
        <f>IFERROR(VLOOKUP(AG89,'P1'!$B:$AP,41,FALSE),"")</f>
        <v/>
      </c>
      <c r="AH90" s="419" t="str">
        <f>IFERROR(VLOOKUP(AH89,'P1'!$B:$AP,41,FALSE),"")</f>
        <v/>
      </c>
      <c r="AI90" s="419" t="str">
        <f>IFERROR(VLOOKUP(AI89,'P1'!$B:$AP,41,FALSE),"")</f>
        <v/>
      </c>
      <c r="AJ90" s="419" t="str">
        <f>IFERROR(VLOOKUP(AJ89,'P1'!$B:$AP,41,FALSE),"")</f>
        <v/>
      </c>
      <c r="AK90" s="419" t="str">
        <f>IFERROR(VLOOKUP(AK89,'P1'!$B:$AP,41,FALSE),"")</f>
        <v/>
      </c>
      <c r="AL90" s="419" t="str">
        <f>IFERROR(VLOOKUP(AL89,'P1'!$B:$AP,41,FALSE),"")</f>
        <v/>
      </c>
      <c r="AM90" s="419" t="str">
        <f>IFERROR(VLOOKUP(AM89,'P1'!$B:$AP,41,FALSE),"")</f>
        <v/>
      </c>
      <c r="AN90" s="643"/>
      <c r="AO90" s="621"/>
      <c r="AP90" s="647"/>
      <c r="AQ90" s="648"/>
      <c r="AR90" s="621"/>
      <c r="AS90" s="621"/>
      <c r="AT90" s="623"/>
      <c r="AU90" s="417" t="str">
        <f t="shared" ref="AU90" si="84">IFERROR(IF($D89="□",($AO89/$AK$6),($AO89/$AK$8)),"")</f>
        <v/>
      </c>
      <c r="AV90" s="417" t="str">
        <f t="shared" ref="AV90" si="85">IFERROR(IF($D89="□",($AN89/$AO$6),($AN89/$AO$8)),"")</f>
        <v/>
      </c>
      <c r="AX90" s="417" t="s">
        <v>623</v>
      </c>
      <c r="AY90" s="417" t="s">
        <v>623</v>
      </c>
    </row>
    <row r="91" spans="1:51" s="393" customFormat="1" ht="12" customHeight="1">
      <c r="A91" s="626"/>
      <c r="B91" s="629"/>
      <c r="C91" s="632"/>
      <c r="D91" s="635"/>
      <c r="E91" s="414"/>
      <c r="F91" s="640"/>
      <c r="G91" s="641"/>
      <c r="H91" s="418" t="s">
        <v>470</v>
      </c>
      <c r="I91" s="419" t="str">
        <f>IFERROR(VLOOKUP(I89,'P1'!$B:$AP,31,FALSE),"")</f>
        <v/>
      </c>
      <c r="J91" s="419" t="str">
        <f>IFERROR(VLOOKUP(J89,'P1'!$B:$AP,31,FALSE),"")</f>
        <v/>
      </c>
      <c r="K91" s="419" t="str">
        <f>IFERROR(VLOOKUP(K89,'P1'!$B:$AP,31,FALSE),"")</f>
        <v/>
      </c>
      <c r="L91" s="419" t="str">
        <f>IFERROR(VLOOKUP(L89,'P1'!$B:$AP,31,FALSE),"")</f>
        <v/>
      </c>
      <c r="M91" s="419" t="str">
        <f>IFERROR(VLOOKUP(M89,'P1'!$B:$AP,31,FALSE),"")</f>
        <v/>
      </c>
      <c r="N91" s="419" t="str">
        <f>IFERROR(VLOOKUP(N89,'P1'!$B:$AP,31,FALSE),"")</f>
        <v/>
      </c>
      <c r="O91" s="419" t="str">
        <f>IFERROR(VLOOKUP(O89,'P1'!$B:$AP,31,FALSE),"")</f>
        <v/>
      </c>
      <c r="P91" s="419" t="str">
        <f>IFERROR(VLOOKUP(P89,'P1'!$B:$AP,31,FALSE),"")</f>
        <v/>
      </c>
      <c r="Q91" s="419" t="str">
        <f>IFERROR(VLOOKUP(Q89,'P1'!$B:$AP,31,FALSE),"")</f>
        <v/>
      </c>
      <c r="R91" s="419" t="str">
        <f>IFERROR(VLOOKUP(R89,'P1'!$B:$AP,31,FALSE),"")</f>
        <v/>
      </c>
      <c r="S91" s="419" t="str">
        <f>IFERROR(VLOOKUP(S89,'P1'!$B:$AP,31,FALSE),"")</f>
        <v/>
      </c>
      <c r="T91" s="419" t="str">
        <f>IFERROR(VLOOKUP(T89,'P1'!$B:$AP,31,FALSE),"")</f>
        <v/>
      </c>
      <c r="U91" s="419" t="str">
        <f>IFERROR(VLOOKUP(U89,'P1'!$B:$AP,31,FALSE),"")</f>
        <v/>
      </c>
      <c r="V91" s="419" t="str">
        <f>IFERROR(VLOOKUP(V89,'P1'!$B:$AP,31,FALSE),"")</f>
        <v/>
      </c>
      <c r="W91" s="419" t="str">
        <f>IFERROR(VLOOKUP(W89,'P1'!$B:$AP,31,FALSE),"")</f>
        <v/>
      </c>
      <c r="X91" s="419" t="str">
        <f>IFERROR(VLOOKUP(X89,'P1'!$B:$AP,31,FALSE),"")</f>
        <v/>
      </c>
      <c r="Y91" s="419" t="str">
        <f>IFERROR(VLOOKUP(Y89,'P1'!$B:$AP,31,FALSE),"")</f>
        <v/>
      </c>
      <c r="Z91" s="419" t="str">
        <f>IFERROR(VLOOKUP(Z89,'P1'!$B:$AP,31,FALSE),"")</f>
        <v/>
      </c>
      <c r="AA91" s="419" t="str">
        <f>IFERROR(VLOOKUP(AA89,'P1'!$B:$AP,31,FALSE),"")</f>
        <v/>
      </c>
      <c r="AB91" s="419" t="str">
        <f>IFERROR(VLOOKUP(AB89,'P1'!$B:$AP,31,FALSE),"")</f>
        <v/>
      </c>
      <c r="AC91" s="419" t="str">
        <f>IFERROR(VLOOKUP(AC89,'P1'!$B:$AP,31,FALSE),"")</f>
        <v/>
      </c>
      <c r="AD91" s="419" t="str">
        <f>IFERROR(VLOOKUP(AD89,'P1'!$B:$AP,31,FALSE),"")</f>
        <v/>
      </c>
      <c r="AE91" s="419" t="str">
        <f>IFERROR(VLOOKUP(AE89,'P1'!$B:$AP,31,FALSE),"")</f>
        <v/>
      </c>
      <c r="AF91" s="419" t="str">
        <f>IFERROR(VLOOKUP(AF89,'P1'!$B:$AP,31,FALSE),"")</f>
        <v/>
      </c>
      <c r="AG91" s="419" t="str">
        <f>IFERROR(VLOOKUP(AG89,'P1'!$B:$AP,31,FALSE),"")</f>
        <v/>
      </c>
      <c r="AH91" s="419" t="str">
        <f>IFERROR(VLOOKUP(AH89,'P1'!$B:$AP,31,FALSE),"")</f>
        <v/>
      </c>
      <c r="AI91" s="419" t="str">
        <f>IFERROR(VLOOKUP(AI89,'P1'!$B:$AP,31,FALSE),"")</f>
        <v/>
      </c>
      <c r="AJ91" s="419" t="str">
        <f>IFERROR(VLOOKUP(AJ89,'P1'!$B:$AP,31,FALSE),"")</f>
        <v/>
      </c>
      <c r="AK91" s="419" t="str">
        <f>IFERROR(VLOOKUP(AK89,'P1'!$B:$AP,31,FALSE),"")</f>
        <v/>
      </c>
      <c r="AL91" s="419" t="str">
        <f>IFERROR(VLOOKUP(AL89,'P1'!$B:$AP,31,FALSE),"")</f>
        <v/>
      </c>
      <c r="AM91" s="419" t="str">
        <f>IFERROR(VLOOKUP(AM89,'P1'!$B:$AP,31,FALSE),"")</f>
        <v/>
      </c>
      <c r="AN91" s="644"/>
      <c r="AO91" s="622"/>
      <c r="AP91" s="649"/>
      <c r="AQ91" s="650"/>
      <c r="AR91" s="622"/>
      <c r="AS91" s="622"/>
      <c r="AT91" s="623"/>
      <c r="AU91" s="420"/>
      <c r="AV91" s="420"/>
      <c r="AX91" s="420"/>
      <c r="AY91" s="420"/>
    </row>
    <row r="92" spans="1:51" s="393" customFormat="1" ht="12" customHeight="1">
      <c r="A92" s="624">
        <v>24</v>
      </c>
      <c r="B92" s="627"/>
      <c r="C92" s="630"/>
      <c r="D92" s="633" t="s">
        <v>463</v>
      </c>
      <c r="E92" s="410"/>
      <c r="F92" s="636"/>
      <c r="G92" s="637"/>
      <c r="H92" s="411" t="s">
        <v>464</v>
      </c>
      <c r="I92" s="412"/>
      <c r="J92" s="412"/>
      <c r="K92" s="412"/>
      <c r="L92" s="412"/>
      <c r="M92" s="412"/>
      <c r="N92" s="412"/>
      <c r="O92" s="412"/>
      <c r="P92" s="412"/>
      <c r="Q92" s="412"/>
      <c r="R92" s="412"/>
      <c r="S92" s="412"/>
      <c r="T92" s="412"/>
      <c r="U92" s="412"/>
      <c r="V92" s="412"/>
      <c r="W92" s="412"/>
      <c r="X92" s="412"/>
      <c r="Y92" s="412"/>
      <c r="Z92" s="412"/>
      <c r="AA92" s="412"/>
      <c r="AB92" s="412"/>
      <c r="AC92" s="412"/>
      <c r="AD92" s="412"/>
      <c r="AE92" s="412"/>
      <c r="AF92" s="412"/>
      <c r="AG92" s="412"/>
      <c r="AH92" s="412"/>
      <c r="AI92" s="412"/>
      <c r="AJ92" s="412"/>
      <c r="AK92" s="412"/>
      <c r="AL92" s="412"/>
      <c r="AM92" s="412"/>
      <c r="AN92" s="642">
        <f t="shared" ref="AN92" si="86">IF(LEFT($AN$1,6)="共同生活援助",SUM(I93:AM93),SUM(I93:AM94))</f>
        <v>0</v>
      </c>
      <c r="AO92" s="620">
        <f>IF($AN$3="４週",AN92/4,AN92/(DAY(EOMONTH($I$21,0))/7))</f>
        <v>0</v>
      </c>
      <c r="AP92" s="645"/>
      <c r="AQ92" s="646"/>
      <c r="AR92" s="620" t="str">
        <f t="shared" ref="AR92" si="87">IF($AN$3="４週",AU93,AV93)</f>
        <v/>
      </c>
      <c r="AS92" s="620"/>
      <c r="AT92" s="623"/>
      <c r="AU92" s="413" t="s">
        <v>465</v>
      </c>
      <c r="AV92" s="413" t="s">
        <v>466</v>
      </c>
      <c r="AX92" s="413" t="s">
        <v>467</v>
      </c>
      <c r="AY92" s="413" t="s">
        <v>468</v>
      </c>
    </row>
    <row r="93" spans="1:51" s="393" customFormat="1" ht="12" customHeight="1">
      <c r="A93" s="625"/>
      <c r="B93" s="628"/>
      <c r="C93" s="631"/>
      <c r="D93" s="634"/>
      <c r="E93" s="414"/>
      <c r="F93" s="638"/>
      <c r="G93" s="639"/>
      <c r="H93" s="415" t="s">
        <v>469</v>
      </c>
      <c r="I93" s="419" t="str">
        <f>IFERROR(VLOOKUP(I92,'P1'!$B:$AP,41,FALSE),"")</f>
        <v/>
      </c>
      <c r="J93" s="421" t="str">
        <f>IFERROR(VLOOKUP(J92,'P1'!$B:$AP,41,FALSE),"")</f>
        <v/>
      </c>
      <c r="K93" s="419" t="str">
        <f>IFERROR(VLOOKUP(K92,'P1'!$B:$AP,41,FALSE),"")</f>
        <v/>
      </c>
      <c r="L93" s="419" t="str">
        <f>IFERROR(VLOOKUP(L92,'P1'!$B:$AP,41,FALSE),"")</f>
        <v/>
      </c>
      <c r="M93" s="419" t="str">
        <f>IFERROR(VLOOKUP(M92,'P1'!$B:$AP,41,FALSE),"")</f>
        <v/>
      </c>
      <c r="N93" s="419" t="str">
        <f>IFERROR(VLOOKUP(N92,'P1'!$B:$AP,41,FALSE),"")</f>
        <v/>
      </c>
      <c r="O93" s="419" t="str">
        <f>IFERROR(VLOOKUP(O92,'P1'!$B:$AP,41,FALSE),"")</f>
        <v/>
      </c>
      <c r="P93" s="419" t="str">
        <f>IFERROR(VLOOKUP(P92,'P1'!$B:$AP,41,FALSE),"")</f>
        <v/>
      </c>
      <c r="Q93" s="419" t="str">
        <f>IFERROR(VLOOKUP(Q92,'P1'!$B:$AP,41,FALSE),"")</f>
        <v/>
      </c>
      <c r="R93" s="419" t="str">
        <f>IFERROR(VLOOKUP(R92,'P1'!$B:$AP,41,FALSE),"")</f>
        <v/>
      </c>
      <c r="S93" s="419" t="str">
        <f>IFERROR(VLOOKUP(S92,'P1'!$B:$AP,41,FALSE),"")</f>
        <v/>
      </c>
      <c r="T93" s="419" t="str">
        <f>IFERROR(VLOOKUP(T92,'P1'!$B:$AP,41,FALSE),"")</f>
        <v/>
      </c>
      <c r="U93" s="419" t="str">
        <f>IFERROR(VLOOKUP(U92,'P1'!$B:$AP,41,FALSE),"")</f>
        <v/>
      </c>
      <c r="V93" s="419" t="str">
        <f>IFERROR(VLOOKUP(V92,'P1'!$B:$AP,41,FALSE),"")</f>
        <v/>
      </c>
      <c r="W93" s="419" t="str">
        <f>IFERROR(VLOOKUP(W92,'P1'!$B:$AP,41,FALSE),"")</f>
        <v/>
      </c>
      <c r="X93" s="419" t="str">
        <f>IFERROR(VLOOKUP(X92,'P1'!$B:$AP,41,FALSE),"")</f>
        <v/>
      </c>
      <c r="Y93" s="419" t="str">
        <f>IFERROR(VLOOKUP(Y92,'P1'!$B:$AP,41,FALSE),"")</f>
        <v/>
      </c>
      <c r="Z93" s="419" t="str">
        <f>IFERROR(VLOOKUP(Z92,'P1'!$B:$AP,41,FALSE),"")</f>
        <v/>
      </c>
      <c r="AA93" s="419" t="str">
        <f>IFERROR(VLOOKUP(AA92,'P1'!$B:$AP,41,FALSE),"")</f>
        <v/>
      </c>
      <c r="AB93" s="419" t="str">
        <f>IFERROR(VLOOKUP(AB92,'P1'!$B:$AP,41,FALSE),"")</f>
        <v/>
      </c>
      <c r="AC93" s="419" t="str">
        <f>IFERROR(VLOOKUP(AC92,'P1'!$B:$AP,41,FALSE),"")</f>
        <v/>
      </c>
      <c r="AD93" s="419" t="str">
        <f>IFERROR(VLOOKUP(AD92,'P1'!$B:$AP,41,FALSE),"")</f>
        <v/>
      </c>
      <c r="AE93" s="419" t="str">
        <f>IFERROR(VLOOKUP(AE92,'P1'!$B:$AP,41,FALSE),"")</f>
        <v/>
      </c>
      <c r="AF93" s="419" t="str">
        <f>IFERROR(VLOOKUP(AF92,'P1'!$B:$AP,41,FALSE),"")</f>
        <v/>
      </c>
      <c r="AG93" s="419" t="str">
        <f>IFERROR(VLOOKUP(AG92,'P1'!$B:$AP,41,FALSE),"")</f>
        <v/>
      </c>
      <c r="AH93" s="419" t="str">
        <f>IFERROR(VLOOKUP(AH92,'P1'!$B:$AP,41,FALSE),"")</f>
        <v/>
      </c>
      <c r="AI93" s="419" t="str">
        <f>IFERROR(VLOOKUP(AI92,'P1'!$B:$AP,41,FALSE),"")</f>
        <v/>
      </c>
      <c r="AJ93" s="419" t="str">
        <f>IFERROR(VLOOKUP(AJ92,'P1'!$B:$AP,41,FALSE),"")</f>
        <v/>
      </c>
      <c r="AK93" s="419" t="str">
        <f>IFERROR(VLOOKUP(AK92,'P1'!$B:$AP,41,FALSE),"")</f>
        <v/>
      </c>
      <c r="AL93" s="419" t="str">
        <f>IFERROR(VLOOKUP(AL92,'P1'!$B:$AP,41,FALSE),"")</f>
        <v/>
      </c>
      <c r="AM93" s="419" t="str">
        <f>IFERROR(VLOOKUP(AM92,'P1'!$B:$AP,41,FALSE),"")</f>
        <v/>
      </c>
      <c r="AN93" s="643"/>
      <c r="AO93" s="621"/>
      <c r="AP93" s="647"/>
      <c r="AQ93" s="648"/>
      <c r="AR93" s="621"/>
      <c r="AS93" s="621"/>
      <c r="AT93" s="623"/>
      <c r="AU93" s="417" t="str">
        <f t="shared" ref="AU93" si="88">IFERROR(IF($D92="□",($AO92/$AK$6),($AO92/$AK$8)),"")</f>
        <v/>
      </c>
      <c r="AV93" s="417" t="str">
        <f t="shared" ref="AV93" si="89">IFERROR(IF($D92="□",($AN92/$AO$6),($AN92/$AO$8)),"")</f>
        <v/>
      </c>
      <c r="AX93" s="417" t="s">
        <v>623</v>
      </c>
      <c r="AY93" s="417" t="s">
        <v>623</v>
      </c>
    </row>
    <row r="94" spans="1:51" s="393" customFormat="1" ht="12" customHeight="1">
      <c r="A94" s="626"/>
      <c r="B94" s="629"/>
      <c r="C94" s="632"/>
      <c r="D94" s="635"/>
      <c r="E94" s="414"/>
      <c r="F94" s="640"/>
      <c r="G94" s="641"/>
      <c r="H94" s="418" t="s">
        <v>470</v>
      </c>
      <c r="I94" s="419" t="str">
        <f>IFERROR(VLOOKUP(I92,'P1'!$B:$AP,31,FALSE),"")</f>
        <v/>
      </c>
      <c r="J94" s="419" t="str">
        <f>IFERROR(VLOOKUP(J92,'P1'!$B:$AP,31,FALSE),"")</f>
        <v/>
      </c>
      <c r="K94" s="419" t="str">
        <f>IFERROR(VLOOKUP(K92,'P1'!$B:$AP,31,FALSE),"")</f>
        <v/>
      </c>
      <c r="L94" s="419" t="str">
        <f>IFERROR(VLOOKUP(L92,'P1'!$B:$AP,31,FALSE),"")</f>
        <v/>
      </c>
      <c r="M94" s="419" t="str">
        <f>IFERROR(VLOOKUP(M92,'P1'!$B:$AP,31,FALSE),"")</f>
        <v/>
      </c>
      <c r="N94" s="419" t="str">
        <f>IFERROR(VLOOKUP(N92,'P1'!$B:$AP,31,FALSE),"")</f>
        <v/>
      </c>
      <c r="O94" s="419" t="str">
        <f>IFERROR(VLOOKUP(O92,'P1'!$B:$AP,31,FALSE),"")</f>
        <v/>
      </c>
      <c r="P94" s="419" t="str">
        <f>IFERROR(VLOOKUP(P92,'P1'!$B:$AP,31,FALSE),"")</f>
        <v/>
      </c>
      <c r="Q94" s="419" t="str">
        <f>IFERROR(VLOOKUP(Q92,'P1'!$B:$AP,31,FALSE),"")</f>
        <v/>
      </c>
      <c r="R94" s="419" t="str">
        <f>IFERROR(VLOOKUP(R92,'P1'!$B:$AP,31,FALSE),"")</f>
        <v/>
      </c>
      <c r="S94" s="419" t="str">
        <f>IFERROR(VLOOKUP(S92,'P1'!$B:$AP,31,FALSE),"")</f>
        <v/>
      </c>
      <c r="T94" s="419" t="str">
        <f>IFERROR(VLOOKUP(T92,'P1'!$B:$AP,31,FALSE),"")</f>
        <v/>
      </c>
      <c r="U94" s="419" t="str">
        <f>IFERROR(VLOOKUP(U92,'P1'!$B:$AP,31,FALSE),"")</f>
        <v/>
      </c>
      <c r="V94" s="419" t="str">
        <f>IFERROR(VLOOKUP(V92,'P1'!$B:$AP,31,FALSE),"")</f>
        <v/>
      </c>
      <c r="W94" s="419" t="str">
        <f>IFERROR(VLOOKUP(W92,'P1'!$B:$AP,31,FALSE),"")</f>
        <v/>
      </c>
      <c r="X94" s="419" t="str">
        <f>IFERROR(VLOOKUP(X92,'P1'!$B:$AP,31,FALSE),"")</f>
        <v/>
      </c>
      <c r="Y94" s="419" t="str">
        <f>IFERROR(VLOOKUP(Y92,'P1'!$B:$AP,31,FALSE),"")</f>
        <v/>
      </c>
      <c r="Z94" s="419" t="str">
        <f>IFERROR(VLOOKUP(Z92,'P1'!$B:$AP,31,FALSE),"")</f>
        <v/>
      </c>
      <c r="AA94" s="419" t="str">
        <f>IFERROR(VLOOKUP(AA92,'P1'!$B:$AP,31,FALSE),"")</f>
        <v/>
      </c>
      <c r="AB94" s="419" t="str">
        <f>IFERROR(VLOOKUP(AB92,'P1'!$B:$AP,31,FALSE),"")</f>
        <v/>
      </c>
      <c r="AC94" s="419" t="str">
        <f>IFERROR(VLOOKUP(AC92,'P1'!$B:$AP,31,FALSE),"")</f>
        <v/>
      </c>
      <c r="AD94" s="419" t="str">
        <f>IFERROR(VLOOKUP(AD92,'P1'!$B:$AP,31,FALSE),"")</f>
        <v/>
      </c>
      <c r="AE94" s="419" t="str">
        <f>IFERROR(VLOOKUP(AE92,'P1'!$B:$AP,31,FALSE),"")</f>
        <v/>
      </c>
      <c r="AF94" s="419" t="str">
        <f>IFERROR(VLOOKUP(AF92,'P1'!$B:$AP,31,FALSE),"")</f>
        <v/>
      </c>
      <c r="AG94" s="419" t="str">
        <f>IFERROR(VLOOKUP(AG92,'P1'!$B:$AP,31,FALSE),"")</f>
        <v/>
      </c>
      <c r="AH94" s="419" t="str">
        <f>IFERROR(VLOOKUP(AH92,'P1'!$B:$AP,31,FALSE),"")</f>
        <v/>
      </c>
      <c r="AI94" s="419" t="str">
        <f>IFERROR(VLOOKUP(AI92,'P1'!$B:$AP,31,FALSE),"")</f>
        <v/>
      </c>
      <c r="AJ94" s="419" t="str">
        <f>IFERROR(VLOOKUP(AJ92,'P1'!$B:$AP,31,FALSE),"")</f>
        <v/>
      </c>
      <c r="AK94" s="419" t="str">
        <f>IFERROR(VLOOKUP(AK92,'P1'!$B:$AP,31,FALSE),"")</f>
        <v/>
      </c>
      <c r="AL94" s="419" t="str">
        <f>IFERROR(VLOOKUP(AL92,'P1'!$B:$AP,31,FALSE),"")</f>
        <v/>
      </c>
      <c r="AM94" s="419" t="str">
        <f>IFERROR(VLOOKUP(AM92,'P1'!$B:$AP,31,FALSE),"")</f>
        <v/>
      </c>
      <c r="AN94" s="644"/>
      <c r="AO94" s="622"/>
      <c r="AP94" s="649"/>
      <c r="AQ94" s="650"/>
      <c r="AR94" s="622"/>
      <c r="AS94" s="622"/>
      <c r="AT94" s="623"/>
      <c r="AU94" s="420"/>
      <c r="AV94" s="420"/>
      <c r="AX94" s="420"/>
      <c r="AY94" s="420"/>
    </row>
    <row r="95" spans="1:51" s="393" customFormat="1" ht="12" customHeight="1">
      <c r="A95" s="624">
        <v>25</v>
      </c>
      <c r="B95" s="627"/>
      <c r="C95" s="630"/>
      <c r="D95" s="633" t="s">
        <v>463</v>
      </c>
      <c r="E95" s="410"/>
      <c r="F95" s="636"/>
      <c r="G95" s="637"/>
      <c r="H95" s="411" t="s">
        <v>464</v>
      </c>
      <c r="I95" s="412"/>
      <c r="J95" s="412"/>
      <c r="K95" s="412"/>
      <c r="L95" s="412"/>
      <c r="M95" s="412"/>
      <c r="N95" s="412"/>
      <c r="O95" s="412"/>
      <c r="P95" s="412"/>
      <c r="Q95" s="412"/>
      <c r="R95" s="412"/>
      <c r="S95" s="412"/>
      <c r="T95" s="412"/>
      <c r="U95" s="412"/>
      <c r="V95" s="412"/>
      <c r="W95" s="412"/>
      <c r="X95" s="412"/>
      <c r="Y95" s="412"/>
      <c r="Z95" s="412"/>
      <c r="AA95" s="412"/>
      <c r="AB95" s="412"/>
      <c r="AC95" s="412"/>
      <c r="AD95" s="412"/>
      <c r="AE95" s="412"/>
      <c r="AF95" s="412"/>
      <c r="AG95" s="412"/>
      <c r="AH95" s="412"/>
      <c r="AI95" s="412"/>
      <c r="AJ95" s="412"/>
      <c r="AK95" s="412"/>
      <c r="AL95" s="412"/>
      <c r="AM95" s="412"/>
      <c r="AN95" s="642">
        <f t="shared" ref="AN95" si="90">IF(LEFT($AN$1,6)="共同生活援助",SUM(I96:AM96),SUM(I96:AM97))</f>
        <v>0</v>
      </c>
      <c r="AO95" s="620">
        <f>IF($AN$3="４週",AN95/4,AN95/(DAY(EOMONTH($I$21,0))/7))</f>
        <v>0</v>
      </c>
      <c r="AP95" s="645"/>
      <c r="AQ95" s="646"/>
      <c r="AR95" s="620" t="str">
        <f t="shared" ref="AR95" si="91">IF($AN$3="４週",AU96,AV96)</f>
        <v/>
      </c>
      <c r="AS95" s="620"/>
      <c r="AT95" s="623"/>
      <c r="AU95" s="413" t="s">
        <v>465</v>
      </c>
      <c r="AV95" s="413" t="s">
        <v>466</v>
      </c>
      <c r="AX95" s="413" t="s">
        <v>467</v>
      </c>
      <c r="AY95" s="413" t="s">
        <v>468</v>
      </c>
    </row>
    <row r="96" spans="1:51" s="393" customFormat="1" ht="12" customHeight="1">
      <c r="A96" s="625"/>
      <c r="B96" s="628"/>
      <c r="C96" s="631"/>
      <c r="D96" s="634"/>
      <c r="E96" s="414"/>
      <c r="F96" s="638"/>
      <c r="G96" s="639"/>
      <c r="H96" s="415" t="s">
        <v>469</v>
      </c>
      <c r="I96" s="419" t="str">
        <f>IFERROR(VLOOKUP(I95,'P1'!$B:$AP,41,FALSE),"")</f>
        <v/>
      </c>
      <c r="J96" s="419" t="str">
        <f>IFERROR(VLOOKUP(J95,'P1'!$B:$AP,41,FALSE),"")</f>
        <v/>
      </c>
      <c r="K96" s="419" t="str">
        <f>IFERROR(VLOOKUP(K95,'P1'!$B:$AP,41,FALSE),"")</f>
        <v/>
      </c>
      <c r="L96" s="419" t="str">
        <f>IFERROR(VLOOKUP(L95,'P1'!$B:$AP,41,FALSE),"")</f>
        <v/>
      </c>
      <c r="M96" s="419" t="str">
        <f>IFERROR(VLOOKUP(M95,'P1'!$B:$AP,41,FALSE),"")</f>
        <v/>
      </c>
      <c r="N96" s="419" t="str">
        <f>IFERROR(VLOOKUP(N95,'P1'!$B:$AP,41,FALSE),"")</f>
        <v/>
      </c>
      <c r="O96" s="419" t="str">
        <f>IFERROR(VLOOKUP(O95,'P1'!$B:$AP,41,FALSE),"")</f>
        <v/>
      </c>
      <c r="P96" s="419" t="str">
        <f>IFERROR(VLOOKUP(P95,'P1'!$B:$AP,41,FALSE),"")</f>
        <v/>
      </c>
      <c r="Q96" s="419" t="str">
        <f>IFERROR(VLOOKUP(Q95,'P1'!$B:$AP,41,FALSE),"")</f>
        <v/>
      </c>
      <c r="R96" s="419" t="str">
        <f>IFERROR(VLOOKUP(R95,'P1'!$B:$AP,41,FALSE),"")</f>
        <v/>
      </c>
      <c r="S96" s="419" t="str">
        <f>IFERROR(VLOOKUP(S95,'P1'!$B:$AP,41,FALSE),"")</f>
        <v/>
      </c>
      <c r="T96" s="419" t="str">
        <f>IFERROR(VLOOKUP(T95,'P1'!$B:$AP,41,FALSE),"")</f>
        <v/>
      </c>
      <c r="U96" s="419" t="str">
        <f>IFERROR(VLOOKUP(U95,'P1'!$B:$AP,41,FALSE),"")</f>
        <v/>
      </c>
      <c r="V96" s="419" t="str">
        <f>IFERROR(VLOOKUP(V95,'P1'!$B:$AP,41,FALSE),"")</f>
        <v/>
      </c>
      <c r="W96" s="419" t="str">
        <f>IFERROR(VLOOKUP(W95,'P1'!$B:$AP,41,FALSE),"")</f>
        <v/>
      </c>
      <c r="X96" s="419" t="str">
        <f>IFERROR(VLOOKUP(X95,'P1'!$B:$AP,41,FALSE),"")</f>
        <v/>
      </c>
      <c r="Y96" s="419" t="str">
        <f>IFERROR(VLOOKUP(Y95,'P1'!$B:$AP,41,FALSE),"")</f>
        <v/>
      </c>
      <c r="Z96" s="419" t="str">
        <f>IFERROR(VLOOKUP(Z95,'P1'!$B:$AP,41,FALSE),"")</f>
        <v/>
      </c>
      <c r="AA96" s="419" t="str">
        <f>IFERROR(VLOOKUP(AA95,'P1'!$B:$AP,41,FALSE),"")</f>
        <v/>
      </c>
      <c r="AB96" s="419" t="str">
        <f>IFERROR(VLOOKUP(AB95,'P1'!$B:$AP,41,FALSE),"")</f>
        <v/>
      </c>
      <c r="AC96" s="419" t="str">
        <f>IFERROR(VLOOKUP(AC95,'P1'!$B:$AP,41,FALSE),"")</f>
        <v/>
      </c>
      <c r="AD96" s="419" t="str">
        <f>IFERROR(VLOOKUP(AD95,'P1'!$B:$AP,41,FALSE),"")</f>
        <v/>
      </c>
      <c r="AE96" s="419" t="str">
        <f>IFERROR(VLOOKUP(AE95,'P1'!$B:$AP,41,FALSE),"")</f>
        <v/>
      </c>
      <c r="AF96" s="419" t="str">
        <f>IFERROR(VLOOKUP(AF95,'P1'!$B:$AP,41,FALSE),"")</f>
        <v/>
      </c>
      <c r="AG96" s="419" t="str">
        <f>IFERROR(VLOOKUP(AG95,'P1'!$B:$AP,41,FALSE),"")</f>
        <v/>
      </c>
      <c r="AH96" s="419" t="str">
        <f>IFERROR(VLOOKUP(AH95,'P1'!$B:$AP,41,FALSE),"")</f>
        <v/>
      </c>
      <c r="AI96" s="419" t="str">
        <f>IFERROR(VLOOKUP(AI95,'P1'!$B:$AP,41,FALSE),"")</f>
        <v/>
      </c>
      <c r="AJ96" s="419" t="str">
        <f>IFERROR(VLOOKUP(AJ95,'P1'!$B:$AP,41,FALSE),"")</f>
        <v/>
      </c>
      <c r="AK96" s="419" t="str">
        <f>IFERROR(VLOOKUP(AK95,'P1'!$B:$AP,41,FALSE),"")</f>
        <v/>
      </c>
      <c r="AL96" s="419" t="str">
        <f>IFERROR(VLOOKUP(AL95,'P1'!$B:$AP,41,FALSE),"")</f>
        <v/>
      </c>
      <c r="AM96" s="419" t="str">
        <f>IFERROR(VLOOKUP(AM95,'P1'!$B:$AP,41,FALSE),"")</f>
        <v/>
      </c>
      <c r="AN96" s="643"/>
      <c r="AO96" s="621"/>
      <c r="AP96" s="647"/>
      <c r="AQ96" s="648"/>
      <c r="AR96" s="621"/>
      <c r="AS96" s="621"/>
      <c r="AT96" s="623"/>
      <c r="AU96" s="417" t="str">
        <f t="shared" ref="AU96" si="92">IFERROR(IF($D95="□",($AO95/$AK$6),($AO95/$AK$8)),"")</f>
        <v/>
      </c>
      <c r="AV96" s="417" t="str">
        <f t="shared" ref="AV96" si="93">IFERROR(IF($D95="□",($AN95/$AO$6),($AN95/$AO$8)),"")</f>
        <v/>
      </c>
      <c r="AX96" s="417" t="s">
        <v>623</v>
      </c>
      <c r="AY96" s="417" t="s">
        <v>623</v>
      </c>
    </row>
    <row r="97" spans="1:51" s="393" customFormat="1" ht="12" customHeight="1">
      <c r="A97" s="626"/>
      <c r="B97" s="629"/>
      <c r="C97" s="632"/>
      <c r="D97" s="635"/>
      <c r="E97" s="414"/>
      <c r="F97" s="640"/>
      <c r="G97" s="641"/>
      <c r="H97" s="418" t="s">
        <v>470</v>
      </c>
      <c r="I97" s="419" t="str">
        <f>IFERROR(VLOOKUP(I95,'P1'!$B:$AP,31,FALSE),"")</f>
        <v/>
      </c>
      <c r="J97" s="419" t="str">
        <f>IFERROR(VLOOKUP(J95,'P1'!$B:$AP,31,FALSE),"")</f>
        <v/>
      </c>
      <c r="K97" s="419" t="str">
        <f>IFERROR(VLOOKUP(K95,'P1'!$B:$AP,31,FALSE),"")</f>
        <v/>
      </c>
      <c r="L97" s="419" t="str">
        <f>IFERROR(VLOOKUP(L95,'P1'!$B:$AP,31,FALSE),"")</f>
        <v/>
      </c>
      <c r="M97" s="419" t="str">
        <f>IFERROR(VLOOKUP(M95,'P1'!$B:$AP,31,FALSE),"")</f>
        <v/>
      </c>
      <c r="N97" s="419" t="str">
        <f>IFERROR(VLOOKUP(N95,'P1'!$B:$AP,31,FALSE),"")</f>
        <v/>
      </c>
      <c r="O97" s="419" t="str">
        <f>IFERROR(VLOOKUP(O95,'P1'!$B:$AP,31,FALSE),"")</f>
        <v/>
      </c>
      <c r="P97" s="419" t="str">
        <f>IFERROR(VLOOKUP(P95,'P1'!$B:$AP,31,FALSE),"")</f>
        <v/>
      </c>
      <c r="Q97" s="419" t="str">
        <f>IFERROR(VLOOKUP(Q95,'P1'!$B:$AP,31,FALSE),"")</f>
        <v/>
      </c>
      <c r="R97" s="419" t="str">
        <f>IFERROR(VLOOKUP(R95,'P1'!$B:$AP,31,FALSE),"")</f>
        <v/>
      </c>
      <c r="S97" s="419" t="str">
        <f>IFERROR(VLOOKUP(S95,'P1'!$B:$AP,31,FALSE),"")</f>
        <v/>
      </c>
      <c r="T97" s="419" t="str">
        <f>IFERROR(VLOOKUP(T95,'P1'!$B:$AP,31,FALSE),"")</f>
        <v/>
      </c>
      <c r="U97" s="419" t="str">
        <f>IFERROR(VLOOKUP(U95,'P1'!$B:$AP,31,FALSE),"")</f>
        <v/>
      </c>
      <c r="V97" s="419" t="str">
        <f>IFERROR(VLOOKUP(V95,'P1'!$B:$AP,31,FALSE),"")</f>
        <v/>
      </c>
      <c r="W97" s="419" t="str">
        <f>IFERROR(VLOOKUP(W95,'P1'!$B:$AP,31,FALSE),"")</f>
        <v/>
      </c>
      <c r="X97" s="419" t="str">
        <f>IFERROR(VLOOKUP(X95,'P1'!$B:$AP,31,FALSE),"")</f>
        <v/>
      </c>
      <c r="Y97" s="419" t="str">
        <f>IFERROR(VLOOKUP(Y95,'P1'!$B:$AP,31,FALSE),"")</f>
        <v/>
      </c>
      <c r="Z97" s="419" t="str">
        <f>IFERROR(VLOOKUP(Z95,'P1'!$B:$AP,31,FALSE),"")</f>
        <v/>
      </c>
      <c r="AA97" s="419" t="str">
        <f>IFERROR(VLOOKUP(AA95,'P1'!$B:$AP,31,FALSE),"")</f>
        <v/>
      </c>
      <c r="AB97" s="419" t="str">
        <f>IFERROR(VLOOKUP(AB95,'P1'!$B:$AP,31,FALSE),"")</f>
        <v/>
      </c>
      <c r="AC97" s="419" t="str">
        <f>IFERROR(VLOOKUP(AC95,'P1'!$B:$AP,31,FALSE),"")</f>
        <v/>
      </c>
      <c r="AD97" s="419" t="str">
        <f>IFERROR(VLOOKUP(AD95,'P1'!$B:$AP,31,FALSE),"")</f>
        <v/>
      </c>
      <c r="AE97" s="419" t="str">
        <f>IFERROR(VLOOKUP(AE95,'P1'!$B:$AP,31,FALSE),"")</f>
        <v/>
      </c>
      <c r="AF97" s="419" t="str">
        <f>IFERROR(VLOOKUP(AF95,'P1'!$B:$AP,31,FALSE),"")</f>
        <v/>
      </c>
      <c r="AG97" s="419" t="str">
        <f>IFERROR(VLOOKUP(AG95,'P1'!$B:$AP,31,FALSE),"")</f>
        <v/>
      </c>
      <c r="AH97" s="419" t="str">
        <f>IFERROR(VLOOKUP(AH95,'P1'!$B:$AP,31,FALSE),"")</f>
        <v/>
      </c>
      <c r="AI97" s="419" t="str">
        <f>IFERROR(VLOOKUP(AI95,'P1'!$B:$AP,31,FALSE),"")</f>
        <v/>
      </c>
      <c r="AJ97" s="419" t="str">
        <f>IFERROR(VLOOKUP(AJ95,'P1'!$B:$AP,31,FALSE),"")</f>
        <v/>
      </c>
      <c r="AK97" s="419" t="str">
        <f>IFERROR(VLOOKUP(AK95,'P1'!$B:$AP,31,FALSE),"")</f>
        <v/>
      </c>
      <c r="AL97" s="419" t="str">
        <f>IFERROR(VLOOKUP(AL95,'P1'!$B:$AP,31,FALSE),"")</f>
        <v/>
      </c>
      <c r="AM97" s="419" t="str">
        <f>IFERROR(VLOOKUP(AM95,'P1'!$B:$AP,31,FALSE),"")</f>
        <v/>
      </c>
      <c r="AN97" s="644"/>
      <c r="AO97" s="622"/>
      <c r="AP97" s="649"/>
      <c r="AQ97" s="650"/>
      <c r="AR97" s="622"/>
      <c r="AS97" s="622"/>
      <c r="AT97" s="623"/>
      <c r="AU97" s="420"/>
      <c r="AV97" s="420"/>
      <c r="AX97" s="420"/>
      <c r="AY97" s="420"/>
    </row>
    <row r="98" spans="1:51" s="393" customFormat="1" ht="12" customHeight="1">
      <c r="A98" s="624">
        <v>26</v>
      </c>
      <c r="B98" s="627"/>
      <c r="C98" s="630"/>
      <c r="D98" s="633" t="s">
        <v>463</v>
      </c>
      <c r="E98" s="410"/>
      <c r="F98" s="636"/>
      <c r="G98" s="637"/>
      <c r="H98" s="411" t="s">
        <v>464</v>
      </c>
      <c r="I98" s="412"/>
      <c r="J98" s="412"/>
      <c r="K98" s="412"/>
      <c r="L98" s="412"/>
      <c r="M98" s="412"/>
      <c r="N98" s="412"/>
      <c r="O98" s="412"/>
      <c r="P98" s="412"/>
      <c r="Q98" s="412"/>
      <c r="R98" s="412"/>
      <c r="S98" s="412"/>
      <c r="T98" s="412"/>
      <c r="U98" s="412"/>
      <c r="V98" s="412"/>
      <c r="W98" s="412"/>
      <c r="X98" s="412"/>
      <c r="Y98" s="412"/>
      <c r="Z98" s="412"/>
      <c r="AA98" s="412"/>
      <c r="AB98" s="412"/>
      <c r="AC98" s="412"/>
      <c r="AD98" s="412"/>
      <c r="AE98" s="412"/>
      <c r="AF98" s="412"/>
      <c r="AG98" s="412"/>
      <c r="AH98" s="412"/>
      <c r="AI98" s="412"/>
      <c r="AJ98" s="412"/>
      <c r="AK98" s="412"/>
      <c r="AL98" s="412"/>
      <c r="AM98" s="412"/>
      <c r="AN98" s="642">
        <f t="shared" ref="AN98" si="94">IF(LEFT($AN$1,6)="共同生活援助",SUM(I99:AM99),SUM(I99:AM100))</f>
        <v>0</v>
      </c>
      <c r="AO98" s="620">
        <f>IF($AN$3="４週",AN98/4,AN98/(DAY(EOMONTH($I$21,0))/7))</f>
        <v>0</v>
      </c>
      <c r="AP98" s="645"/>
      <c r="AQ98" s="646"/>
      <c r="AR98" s="620" t="str">
        <f t="shared" ref="AR98" si="95">IF($AN$3="４週",AU99,AV99)</f>
        <v/>
      </c>
      <c r="AS98" s="620"/>
      <c r="AT98" s="623"/>
      <c r="AU98" s="413" t="s">
        <v>465</v>
      </c>
      <c r="AV98" s="413" t="s">
        <v>466</v>
      </c>
      <c r="AX98" s="413" t="s">
        <v>467</v>
      </c>
      <c r="AY98" s="413" t="s">
        <v>468</v>
      </c>
    </row>
    <row r="99" spans="1:51" s="393" customFormat="1" ht="12" customHeight="1">
      <c r="A99" s="625"/>
      <c r="B99" s="628"/>
      <c r="C99" s="631"/>
      <c r="D99" s="634"/>
      <c r="E99" s="414"/>
      <c r="F99" s="638"/>
      <c r="G99" s="639"/>
      <c r="H99" s="415" t="s">
        <v>469</v>
      </c>
      <c r="I99" s="419" t="str">
        <f>IFERROR(VLOOKUP(I98,'P1'!$B:$AP,41,FALSE),"")</f>
        <v/>
      </c>
      <c r="J99" s="419" t="str">
        <f>IFERROR(VLOOKUP(J98,'P1'!$B:$AP,41,FALSE),"")</f>
        <v/>
      </c>
      <c r="K99" s="419" t="str">
        <f>IFERROR(VLOOKUP(K98,'P1'!$B:$AP,41,FALSE),"")</f>
        <v/>
      </c>
      <c r="L99" s="419" t="str">
        <f>IFERROR(VLOOKUP(L98,'P1'!$B:$AP,41,FALSE),"")</f>
        <v/>
      </c>
      <c r="M99" s="419" t="str">
        <f>IFERROR(VLOOKUP(M98,'P1'!$B:$AP,41,FALSE),"")</f>
        <v/>
      </c>
      <c r="N99" s="419" t="str">
        <f>IFERROR(VLOOKUP(N98,'P1'!$B:$AP,41,FALSE),"")</f>
        <v/>
      </c>
      <c r="O99" s="419" t="str">
        <f>IFERROR(VLOOKUP(O98,'P1'!$B:$AP,41,FALSE),"")</f>
        <v/>
      </c>
      <c r="P99" s="419" t="str">
        <f>IFERROR(VLOOKUP(P98,'P1'!$B:$AP,41,FALSE),"")</f>
        <v/>
      </c>
      <c r="Q99" s="419" t="str">
        <f>IFERROR(VLOOKUP(Q98,'P1'!$B:$AP,41,FALSE),"")</f>
        <v/>
      </c>
      <c r="R99" s="419" t="str">
        <f>IFERROR(VLOOKUP(R98,'P1'!$B:$AP,41,FALSE),"")</f>
        <v/>
      </c>
      <c r="S99" s="419" t="str">
        <f>IFERROR(VLOOKUP(S98,'P1'!$B:$AP,41,FALSE),"")</f>
        <v/>
      </c>
      <c r="T99" s="419" t="str">
        <f>IFERROR(VLOOKUP(T98,'P1'!$B:$AP,41,FALSE),"")</f>
        <v/>
      </c>
      <c r="U99" s="419" t="str">
        <f>IFERROR(VLOOKUP(U98,'P1'!$B:$AP,41,FALSE),"")</f>
        <v/>
      </c>
      <c r="V99" s="419" t="str">
        <f>IFERROR(VLOOKUP(V98,'P1'!$B:$AP,41,FALSE),"")</f>
        <v/>
      </c>
      <c r="W99" s="419" t="str">
        <f>IFERROR(VLOOKUP(W98,'P1'!$B:$AP,41,FALSE),"")</f>
        <v/>
      </c>
      <c r="X99" s="419" t="str">
        <f>IFERROR(VLOOKUP(X98,'P1'!$B:$AP,41,FALSE),"")</f>
        <v/>
      </c>
      <c r="Y99" s="419" t="str">
        <f>IFERROR(VLOOKUP(Y98,'P1'!$B:$AP,41,FALSE),"")</f>
        <v/>
      </c>
      <c r="Z99" s="419" t="str">
        <f>IFERROR(VLOOKUP(Z98,'P1'!$B:$AP,41,FALSE),"")</f>
        <v/>
      </c>
      <c r="AA99" s="419" t="str">
        <f>IFERROR(VLOOKUP(AA98,'P1'!$B:$AP,41,FALSE),"")</f>
        <v/>
      </c>
      <c r="AB99" s="419" t="str">
        <f>IFERROR(VLOOKUP(AB98,'P1'!$B:$AP,41,FALSE),"")</f>
        <v/>
      </c>
      <c r="AC99" s="419" t="str">
        <f>IFERROR(VLOOKUP(AC98,'P1'!$B:$AP,41,FALSE),"")</f>
        <v/>
      </c>
      <c r="AD99" s="419" t="str">
        <f>IFERROR(VLOOKUP(AD98,'P1'!$B:$AP,41,FALSE),"")</f>
        <v/>
      </c>
      <c r="AE99" s="419" t="str">
        <f>IFERROR(VLOOKUP(AE98,'P1'!$B:$AP,41,FALSE),"")</f>
        <v/>
      </c>
      <c r="AF99" s="419" t="str">
        <f>IFERROR(VLOOKUP(AF98,'P1'!$B:$AP,41,FALSE),"")</f>
        <v/>
      </c>
      <c r="AG99" s="419" t="str">
        <f>IFERROR(VLOOKUP(AG98,'P1'!$B:$AP,41,FALSE),"")</f>
        <v/>
      </c>
      <c r="AH99" s="419" t="str">
        <f>IFERROR(VLOOKUP(AH98,'P1'!$B:$AP,41,FALSE),"")</f>
        <v/>
      </c>
      <c r="AI99" s="419" t="str">
        <f>IFERROR(VLOOKUP(AI98,'P1'!$B:$AP,41,FALSE),"")</f>
        <v/>
      </c>
      <c r="AJ99" s="419" t="str">
        <f>IFERROR(VLOOKUP(AJ98,'P1'!$B:$AP,41,FALSE),"")</f>
        <v/>
      </c>
      <c r="AK99" s="419" t="str">
        <f>IFERROR(VLOOKUP(AK98,'P1'!$B:$AP,41,FALSE),"")</f>
        <v/>
      </c>
      <c r="AL99" s="419" t="str">
        <f>IFERROR(VLOOKUP(AL98,'P1'!$B:$AP,41,FALSE),"")</f>
        <v/>
      </c>
      <c r="AM99" s="419" t="str">
        <f>IFERROR(VLOOKUP(AM98,'P1'!$B:$AP,41,FALSE),"")</f>
        <v/>
      </c>
      <c r="AN99" s="643"/>
      <c r="AO99" s="621"/>
      <c r="AP99" s="647"/>
      <c r="AQ99" s="648"/>
      <c r="AR99" s="621"/>
      <c r="AS99" s="621"/>
      <c r="AT99" s="623"/>
      <c r="AU99" s="417" t="str">
        <f t="shared" ref="AU99" si="96">IFERROR(IF($D98="□",($AO98/$AK$6),($AO98/$AK$8)),"")</f>
        <v/>
      </c>
      <c r="AV99" s="417" t="str">
        <f t="shared" ref="AV99" si="97">IFERROR(IF($D98="□",($AN98/$AO$6),($AN98/$AO$8)),"")</f>
        <v/>
      </c>
      <c r="AX99" s="417" t="s">
        <v>623</v>
      </c>
      <c r="AY99" s="417" t="s">
        <v>623</v>
      </c>
    </row>
    <row r="100" spans="1:51" s="393" customFormat="1" ht="12" customHeight="1">
      <c r="A100" s="626"/>
      <c r="B100" s="629"/>
      <c r="C100" s="632"/>
      <c r="D100" s="635"/>
      <c r="E100" s="414"/>
      <c r="F100" s="640"/>
      <c r="G100" s="641"/>
      <c r="H100" s="418" t="s">
        <v>470</v>
      </c>
      <c r="I100" s="419" t="str">
        <f>IFERROR(VLOOKUP(I98,'P1'!$B:$AP,31,FALSE),"")</f>
        <v/>
      </c>
      <c r="J100" s="419" t="str">
        <f>IFERROR(VLOOKUP(J98,'P1'!$B:$AP,31,FALSE),"")</f>
        <v/>
      </c>
      <c r="K100" s="419" t="str">
        <f>IFERROR(VLOOKUP(K98,'P1'!$B:$AP,31,FALSE),"")</f>
        <v/>
      </c>
      <c r="L100" s="419" t="str">
        <f>IFERROR(VLOOKUP(L98,'P1'!$B:$AP,31,FALSE),"")</f>
        <v/>
      </c>
      <c r="M100" s="419" t="str">
        <f>IFERROR(VLOOKUP(M98,'P1'!$B:$AP,31,FALSE),"")</f>
        <v/>
      </c>
      <c r="N100" s="419" t="str">
        <f>IFERROR(VLOOKUP(N98,'P1'!$B:$AP,31,FALSE),"")</f>
        <v/>
      </c>
      <c r="O100" s="419" t="str">
        <f>IFERROR(VLOOKUP(O98,'P1'!$B:$AP,31,FALSE),"")</f>
        <v/>
      </c>
      <c r="P100" s="419" t="str">
        <f>IFERROR(VLOOKUP(P98,'P1'!$B:$AP,31,FALSE),"")</f>
        <v/>
      </c>
      <c r="Q100" s="419" t="str">
        <f>IFERROR(VLOOKUP(Q98,'P1'!$B:$AP,31,FALSE),"")</f>
        <v/>
      </c>
      <c r="R100" s="419" t="str">
        <f>IFERROR(VLOOKUP(R98,'P1'!$B:$AP,31,FALSE),"")</f>
        <v/>
      </c>
      <c r="S100" s="419" t="str">
        <f>IFERROR(VLOOKUP(S98,'P1'!$B:$AP,31,FALSE),"")</f>
        <v/>
      </c>
      <c r="T100" s="419" t="str">
        <f>IFERROR(VLOOKUP(T98,'P1'!$B:$AP,31,FALSE),"")</f>
        <v/>
      </c>
      <c r="U100" s="419" t="str">
        <f>IFERROR(VLOOKUP(U98,'P1'!$B:$AP,31,FALSE),"")</f>
        <v/>
      </c>
      <c r="V100" s="419" t="str">
        <f>IFERROR(VLOOKUP(V98,'P1'!$B:$AP,31,FALSE),"")</f>
        <v/>
      </c>
      <c r="W100" s="419" t="str">
        <f>IFERROR(VLOOKUP(W98,'P1'!$B:$AP,31,FALSE),"")</f>
        <v/>
      </c>
      <c r="X100" s="419" t="str">
        <f>IFERROR(VLOOKUP(X98,'P1'!$B:$AP,31,FALSE),"")</f>
        <v/>
      </c>
      <c r="Y100" s="419" t="str">
        <f>IFERROR(VLOOKUP(Y98,'P1'!$B:$AP,31,FALSE),"")</f>
        <v/>
      </c>
      <c r="Z100" s="419" t="str">
        <f>IFERROR(VLOOKUP(Z98,'P1'!$B:$AP,31,FALSE),"")</f>
        <v/>
      </c>
      <c r="AA100" s="419" t="str">
        <f>IFERROR(VLOOKUP(AA98,'P1'!$B:$AP,31,FALSE),"")</f>
        <v/>
      </c>
      <c r="AB100" s="419" t="str">
        <f>IFERROR(VLOOKUP(AB98,'P1'!$B:$AP,31,FALSE),"")</f>
        <v/>
      </c>
      <c r="AC100" s="419" t="str">
        <f>IFERROR(VLOOKUP(AC98,'P1'!$B:$AP,31,FALSE),"")</f>
        <v/>
      </c>
      <c r="AD100" s="419" t="str">
        <f>IFERROR(VLOOKUP(AD98,'P1'!$B:$AP,31,FALSE),"")</f>
        <v/>
      </c>
      <c r="AE100" s="419" t="str">
        <f>IFERROR(VLOOKUP(AE98,'P1'!$B:$AP,31,FALSE),"")</f>
        <v/>
      </c>
      <c r="AF100" s="419" t="str">
        <f>IFERROR(VLOOKUP(AF98,'P1'!$B:$AP,31,FALSE),"")</f>
        <v/>
      </c>
      <c r="AG100" s="419" t="str">
        <f>IFERROR(VLOOKUP(AG98,'P1'!$B:$AP,31,FALSE),"")</f>
        <v/>
      </c>
      <c r="AH100" s="419" t="str">
        <f>IFERROR(VLOOKUP(AH98,'P1'!$B:$AP,31,FALSE),"")</f>
        <v/>
      </c>
      <c r="AI100" s="419" t="str">
        <f>IFERROR(VLOOKUP(AI98,'P1'!$B:$AP,31,FALSE),"")</f>
        <v/>
      </c>
      <c r="AJ100" s="419" t="str">
        <f>IFERROR(VLOOKUP(AJ98,'P1'!$B:$AP,31,FALSE),"")</f>
        <v/>
      </c>
      <c r="AK100" s="419" t="str">
        <f>IFERROR(VLOOKUP(AK98,'P1'!$B:$AP,31,FALSE),"")</f>
        <v/>
      </c>
      <c r="AL100" s="419" t="str">
        <f>IFERROR(VLOOKUP(AL98,'P1'!$B:$AP,31,FALSE),"")</f>
        <v/>
      </c>
      <c r="AM100" s="419" t="str">
        <f>IFERROR(VLOOKUP(AM98,'P1'!$B:$AP,31,FALSE),"")</f>
        <v/>
      </c>
      <c r="AN100" s="644"/>
      <c r="AO100" s="622"/>
      <c r="AP100" s="649"/>
      <c r="AQ100" s="650"/>
      <c r="AR100" s="622"/>
      <c r="AS100" s="622"/>
      <c r="AT100" s="623"/>
      <c r="AU100" s="420"/>
      <c r="AV100" s="420"/>
      <c r="AX100" s="420"/>
      <c r="AY100" s="420"/>
    </row>
    <row r="101" spans="1:51" s="393" customFormat="1" ht="12" customHeight="1">
      <c r="A101" s="624">
        <v>27</v>
      </c>
      <c r="B101" s="627"/>
      <c r="C101" s="630"/>
      <c r="D101" s="633" t="s">
        <v>463</v>
      </c>
      <c r="E101" s="410"/>
      <c r="F101" s="636"/>
      <c r="G101" s="637"/>
      <c r="H101" s="411" t="s">
        <v>464</v>
      </c>
      <c r="I101" s="412"/>
      <c r="J101" s="412"/>
      <c r="K101" s="412"/>
      <c r="L101" s="412"/>
      <c r="M101" s="412"/>
      <c r="N101" s="412"/>
      <c r="O101" s="412"/>
      <c r="P101" s="412"/>
      <c r="Q101" s="412"/>
      <c r="R101" s="412"/>
      <c r="S101" s="412"/>
      <c r="T101" s="412"/>
      <c r="U101" s="412"/>
      <c r="V101" s="412"/>
      <c r="W101" s="412"/>
      <c r="X101" s="412"/>
      <c r="Y101" s="412"/>
      <c r="Z101" s="412"/>
      <c r="AA101" s="412"/>
      <c r="AB101" s="412"/>
      <c r="AC101" s="412"/>
      <c r="AD101" s="412"/>
      <c r="AE101" s="412"/>
      <c r="AF101" s="412"/>
      <c r="AG101" s="412"/>
      <c r="AH101" s="412"/>
      <c r="AI101" s="412"/>
      <c r="AJ101" s="412"/>
      <c r="AK101" s="412"/>
      <c r="AL101" s="412"/>
      <c r="AM101" s="412"/>
      <c r="AN101" s="642">
        <f t="shared" ref="AN101" si="98">IF(LEFT($AN$1,6)="共同生活援助",SUM(I102:AM102),SUM(I102:AM103))</f>
        <v>0</v>
      </c>
      <c r="AO101" s="620">
        <f>IF($AN$3="４週",AN101/4,AN101/(DAY(EOMONTH($I$21,0))/7))</f>
        <v>0</v>
      </c>
      <c r="AP101" s="645"/>
      <c r="AQ101" s="646"/>
      <c r="AR101" s="620" t="str">
        <f t="shared" ref="AR101" si="99">IF($AN$3="４週",AU102,AV102)</f>
        <v/>
      </c>
      <c r="AS101" s="620"/>
      <c r="AT101" s="623"/>
      <c r="AU101" s="413" t="s">
        <v>465</v>
      </c>
      <c r="AV101" s="413" t="s">
        <v>466</v>
      </c>
      <c r="AX101" s="413" t="s">
        <v>467</v>
      </c>
      <c r="AY101" s="413" t="s">
        <v>468</v>
      </c>
    </row>
    <row r="102" spans="1:51" s="393" customFormat="1" ht="12" customHeight="1">
      <c r="A102" s="625"/>
      <c r="B102" s="628"/>
      <c r="C102" s="631"/>
      <c r="D102" s="634"/>
      <c r="E102" s="414"/>
      <c r="F102" s="638"/>
      <c r="G102" s="639"/>
      <c r="H102" s="415" t="s">
        <v>469</v>
      </c>
      <c r="I102" s="419" t="str">
        <f>IFERROR(VLOOKUP(I101,'P1'!$B:$AP,41,FALSE),"")</f>
        <v/>
      </c>
      <c r="J102" s="419" t="str">
        <f>IFERROR(VLOOKUP(J101,'P1'!$B:$AP,41,FALSE),"")</f>
        <v/>
      </c>
      <c r="K102" s="419" t="str">
        <f>IFERROR(VLOOKUP(K101,'P1'!$B:$AP,41,FALSE),"")</f>
        <v/>
      </c>
      <c r="L102" s="419" t="str">
        <f>IFERROR(VLOOKUP(L101,'P1'!$B:$AP,41,FALSE),"")</f>
        <v/>
      </c>
      <c r="M102" s="419" t="str">
        <f>IFERROR(VLOOKUP(M101,'P1'!$B:$AP,41,FALSE),"")</f>
        <v/>
      </c>
      <c r="N102" s="419" t="str">
        <f>IFERROR(VLOOKUP(N101,'P1'!$B:$AP,41,FALSE),"")</f>
        <v/>
      </c>
      <c r="O102" s="419" t="str">
        <f>IFERROR(VLOOKUP(O101,'P1'!$B:$AP,41,FALSE),"")</f>
        <v/>
      </c>
      <c r="P102" s="419" t="str">
        <f>IFERROR(VLOOKUP(P101,'P1'!$B:$AP,41,FALSE),"")</f>
        <v/>
      </c>
      <c r="Q102" s="419" t="str">
        <f>IFERROR(VLOOKUP(Q101,'P1'!$B:$AP,41,FALSE),"")</f>
        <v/>
      </c>
      <c r="R102" s="419" t="str">
        <f>IFERROR(VLOOKUP(R101,'P1'!$B:$AP,41,FALSE),"")</f>
        <v/>
      </c>
      <c r="S102" s="419" t="str">
        <f>IFERROR(VLOOKUP(S101,'P1'!$B:$AP,41,FALSE),"")</f>
        <v/>
      </c>
      <c r="T102" s="419" t="str">
        <f>IFERROR(VLOOKUP(T101,'P1'!$B:$AP,41,FALSE),"")</f>
        <v/>
      </c>
      <c r="U102" s="419" t="str">
        <f>IFERROR(VLOOKUP(U101,'P1'!$B:$AP,41,FALSE),"")</f>
        <v/>
      </c>
      <c r="V102" s="419" t="str">
        <f>IFERROR(VLOOKUP(V101,'P1'!$B:$AP,41,FALSE),"")</f>
        <v/>
      </c>
      <c r="W102" s="419" t="str">
        <f>IFERROR(VLOOKUP(W101,'P1'!$B:$AP,41,FALSE),"")</f>
        <v/>
      </c>
      <c r="X102" s="419" t="str">
        <f>IFERROR(VLOOKUP(X101,'P1'!$B:$AP,41,FALSE),"")</f>
        <v/>
      </c>
      <c r="Y102" s="419" t="str">
        <f>IFERROR(VLOOKUP(Y101,'P1'!$B:$AP,41,FALSE),"")</f>
        <v/>
      </c>
      <c r="Z102" s="419" t="str">
        <f>IFERROR(VLOOKUP(Z101,'P1'!$B:$AP,41,FALSE),"")</f>
        <v/>
      </c>
      <c r="AA102" s="419" t="str">
        <f>IFERROR(VLOOKUP(AA101,'P1'!$B:$AP,41,FALSE),"")</f>
        <v/>
      </c>
      <c r="AB102" s="419" t="str">
        <f>IFERROR(VLOOKUP(AB101,'P1'!$B:$AP,41,FALSE),"")</f>
        <v/>
      </c>
      <c r="AC102" s="419" t="str">
        <f>IFERROR(VLOOKUP(AC101,'P1'!$B:$AP,41,FALSE),"")</f>
        <v/>
      </c>
      <c r="AD102" s="419" t="str">
        <f>IFERROR(VLOOKUP(AD101,'P1'!$B:$AP,41,FALSE),"")</f>
        <v/>
      </c>
      <c r="AE102" s="419" t="str">
        <f>IFERROR(VLOOKUP(AE101,'P1'!$B:$AP,41,FALSE),"")</f>
        <v/>
      </c>
      <c r="AF102" s="419" t="str">
        <f>IFERROR(VLOOKUP(AF101,'P1'!$B:$AP,41,FALSE),"")</f>
        <v/>
      </c>
      <c r="AG102" s="419" t="str">
        <f>IFERROR(VLOOKUP(AG101,'P1'!$B:$AP,41,FALSE),"")</f>
        <v/>
      </c>
      <c r="AH102" s="419" t="str">
        <f>IFERROR(VLOOKUP(AH101,'P1'!$B:$AP,41,FALSE),"")</f>
        <v/>
      </c>
      <c r="AI102" s="419" t="str">
        <f>IFERROR(VLOOKUP(AI101,'P1'!$B:$AP,41,FALSE),"")</f>
        <v/>
      </c>
      <c r="AJ102" s="419" t="str">
        <f>IFERROR(VLOOKUP(AJ101,'P1'!$B:$AP,41,FALSE),"")</f>
        <v/>
      </c>
      <c r="AK102" s="419" t="str">
        <f>IFERROR(VLOOKUP(AK101,'P1'!$B:$AP,41,FALSE),"")</f>
        <v/>
      </c>
      <c r="AL102" s="419" t="str">
        <f>IFERROR(VLOOKUP(AL101,'P1'!$B:$AP,41,FALSE),"")</f>
        <v/>
      </c>
      <c r="AM102" s="419" t="str">
        <f>IFERROR(VLOOKUP(AM101,'P1'!$B:$AP,41,FALSE),"")</f>
        <v/>
      </c>
      <c r="AN102" s="643"/>
      <c r="AO102" s="621"/>
      <c r="AP102" s="647"/>
      <c r="AQ102" s="648"/>
      <c r="AR102" s="621"/>
      <c r="AS102" s="621"/>
      <c r="AT102" s="623"/>
      <c r="AU102" s="417" t="str">
        <f t="shared" ref="AU102" si="100">IFERROR(IF($D101="□",($AO101/$AK$6),($AO101/$AK$8)),"")</f>
        <v/>
      </c>
      <c r="AV102" s="417" t="str">
        <f t="shared" ref="AV102" si="101">IFERROR(IF($D101="□",($AN101/$AO$6),($AN101/$AO$8)),"")</f>
        <v/>
      </c>
      <c r="AX102" s="417" t="s">
        <v>623</v>
      </c>
      <c r="AY102" s="417" t="s">
        <v>623</v>
      </c>
    </row>
    <row r="103" spans="1:51" s="393" customFormat="1" ht="12" customHeight="1">
      <c r="A103" s="626"/>
      <c r="B103" s="629"/>
      <c r="C103" s="632"/>
      <c r="D103" s="635"/>
      <c r="E103" s="414"/>
      <c r="F103" s="640"/>
      <c r="G103" s="641"/>
      <c r="H103" s="418" t="s">
        <v>470</v>
      </c>
      <c r="I103" s="419" t="str">
        <f>IFERROR(VLOOKUP(I101,'P1'!$B:$AP,31,FALSE),"")</f>
        <v/>
      </c>
      <c r="J103" s="419" t="str">
        <f>IFERROR(VLOOKUP(J101,'P1'!$B:$AP,31,FALSE),"")</f>
        <v/>
      </c>
      <c r="K103" s="419" t="str">
        <f>IFERROR(VLOOKUP(K101,'P1'!$B:$AP,31,FALSE),"")</f>
        <v/>
      </c>
      <c r="L103" s="419" t="str">
        <f>IFERROR(VLOOKUP(L101,'P1'!$B:$AP,31,FALSE),"")</f>
        <v/>
      </c>
      <c r="M103" s="419" t="str">
        <f>IFERROR(VLOOKUP(M101,'P1'!$B:$AP,31,FALSE),"")</f>
        <v/>
      </c>
      <c r="N103" s="419" t="str">
        <f>IFERROR(VLOOKUP(N101,'P1'!$B:$AP,31,FALSE),"")</f>
        <v/>
      </c>
      <c r="O103" s="419" t="str">
        <f>IFERROR(VLOOKUP(O101,'P1'!$B:$AP,31,FALSE),"")</f>
        <v/>
      </c>
      <c r="P103" s="419" t="str">
        <f>IFERROR(VLOOKUP(P101,'P1'!$B:$AP,31,FALSE),"")</f>
        <v/>
      </c>
      <c r="Q103" s="419" t="str">
        <f>IFERROR(VLOOKUP(Q101,'P1'!$B:$AP,31,FALSE),"")</f>
        <v/>
      </c>
      <c r="R103" s="419" t="str">
        <f>IFERROR(VLOOKUP(R101,'P1'!$B:$AP,31,FALSE),"")</f>
        <v/>
      </c>
      <c r="S103" s="419" t="str">
        <f>IFERROR(VLOOKUP(S101,'P1'!$B:$AP,31,FALSE),"")</f>
        <v/>
      </c>
      <c r="T103" s="419" t="str">
        <f>IFERROR(VLOOKUP(T101,'P1'!$B:$AP,31,FALSE),"")</f>
        <v/>
      </c>
      <c r="U103" s="419" t="str">
        <f>IFERROR(VLOOKUP(U101,'P1'!$B:$AP,31,FALSE),"")</f>
        <v/>
      </c>
      <c r="V103" s="419" t="str">
        <f>IFERROR(VLOOKUP(V101,'P1'!$B:$AP,31,FALSE),"")</f>
        <v/>
      </c>
      <c r="W103" s="419" t="str">
        <f>IFERROR(VLOOKUP(W101,'P1'!$B:$AP,31,FALSE),"")</f>
        <v/>
      </c>
      <c r="X103" s="419" t="str">
        <f>IFERROR(VLOOKUP(X101,'P1'!$B:$AP,31,FALSE),"")</f>
        <v/>
      </c>
      <c r="Y103" s="419" t="str">
        <f>IFERROR(VLOOKUP(Y101,'P1'!$B:$AP,31,FALSE),"")</f>
        <v/>
      </c>
      <c r="Z103" s="419" t="str">
        <f>IFERROR(VLOOKUP(Z101,'P1'!$B:$AP,31,FALSE),"")</f>
        <v/>
      </c>
      <c r="AA103" s="419" t="str">
        <f>IFERROR(VLOOKUP(AA101,'P1'!$B:$AP,31,FALSE),"")</f>
        <v/>
      </c>
      <c r="AB103" s="419" t="str">
        <f>IFERROR(VLOOKUP(AB101,'P1'!$B:$AP,31,FALSE),"")</f>
        <v/>
      </c>
      <c r="AC103" s="419" t="str">
        <f>IFERROR(VLOOKUP(AC101,'P1'!$B:$AP,31,FALSE),"")</f>
        <v/>
      </c>
      <c r="AD103" s="419" t="str">
        <f>IFERROR(VLOOKUP(AD101,'P1'!$B:$AP,31,FALSE),"")</f>
        <v/>
      </c>
      <c r="AE103" s="419" t="str">
        <f>IFERROR(VLOOKUP(AE101,'P1'!$B:$AP,31,FALSE),"")</f>
        <v/>
      </c>
      <c r="AF103" s="419" t="str">
        <f>IFERROR(VLOOKUP(AF101,'P1'!$B:$AP,31,FALSE),"")</f>
        <v/>
      </c>
      <c r="AG103" s="419" t="str">
        <f>IFERROR(VLOOKUP(AG101,'P1'!$B:$AP,31,FALSE),"")</f>
        <v/>
      </c>
      <c r="AH103" s="419" t="str">
        <f>IFERROR(VLOOKUP(AH101,'P1'!$B:$AP,31,FALSE),"")</f>
        <v/>
      </c>
      <c r="AI103" s="419" t="str">
        <f>IFERROR(VLOOKUP(AI101,'P1'!$B:$AP,31,FALSE),"")</f>
        <v/>
      </c>
      <c r="AJ103" s="419" t="str">
        <f>IFERROR(VLOOKUP(AJ101,'P1'!$B:$AP,31,FALSE),"")</f>
        <v/>
      </c>
      <c r="AK103" s="419" t="str">
        <f>IFERROR(VLOOKUP(AK101,'P1'!$B:$AP,31,FALSE),"")</f>
        <v/>
      </c>
      <c r="AL103" s="419" t="str">
        <f>IFERROR(VLOOKUP(AL101,'P1'!$B:$AP,31,FALSE),"")</f>
        <v/>
      </c>
      <c r="AM103" s="419" t="str">
        <f>IFERROR(VLOOKUP(AM101,'P1'!$B:$AP,31,FALSE),"")</f>
        <v/>
      </c>
      <c r="AN103" s="644"/>
      <c r="AO103" s="622"/>
      <c r="AP103" s="649"/>
      <c r="AQ103" s="650"/>
      <c r="AR103" s="622"/>
      <c r="AS103" s="622"/>
      <c r="AT103" s="623"/>
      <c r="AU103" s="420"/>
      <c r="AV103" s="420"/>
      <c r="AX103" s="420"/>
      <c r="AY103" s="420"/>
    </row>
    <row r="104" spans="1:51" s="393" customFormat="1" ht="12" customHeight="1">
      <c r="A104" s="624">
        <v>28</v>
      </c>
      <c r="B104" s="627"/>
      <c r="C104" s="630"/>
      <c r="D104" s="633" t="s">
        <v>463</v>
      </c>
      <c r="E104" s="410"/>
      <c r="F104" s="636"/>
      <c r="G104" s="637"/>
      <c r="H104" s="411" t="s">
        <v>464</v>
      </c>
      <c r="I104" s="412"/>
      <c r="J104" s="412"/>
      <c r="K104" s="412"/>
      <c r="L104" s="412"/>
      <c r="M104" s="412"/>
      <c r="N104" s="412"/>
      <c r="O104" s="412"/>
      <c r="P104" s="412"/>
      <c r="Q104" s="412"/>
      <c r="R104" s="412"/>
      <c r="S104" s="412"/>
      <c r="T104" s="412"/>
      <c r="U104" s="412"/>
      <c r="V104" s="412"/>
      <c r="W104" s="412"/>
      <c r="X104" s="412"/>
      <c r="Y104" s="412"/>
      <c r="Z104" s="412"/>
      <c r="AA104" s="412"/>
      <c r="AB104" s="412"/>
      <c r="AC104" s="412"/>
      <c r="AD104" s="412"/>
      <c r="AE104" s="412"/>
      <c r="AF104" s="412"/>
      <c r="AG104" s="412"/>
      <c r="AH104" s="412"/>
      <c r="AI104" s="412"/>
      <c r="AJ104" s="412"/>
      <c r="AK104" s="412"/>
      <c r="AL104" s="412"/>
      <c r="AM104" s="412"/>
      <c r="AN104" s="642">
        <f t="shared" ref="AN104" si="102">IF(LEFT($AN$1,6)="共同生活援助",SUM(I105:AM105),SUM(I105:AM106))</f>
        <v>0</v>
      </c>
      <c r="AO104" s="620">
        <f>IF($AN$3="４週",AN104/4,AN104/(DAY(EOMONTH($I$21,0))/7))</f>
        <v>0</v>
      </c>
      <c r="AP104" s="645"/>
      <c r="AQ104" s="646"/>
      <c r="AR104" s="620" t="str">
        <f t="shared" ref="AR104" si="103">IF($AN$3="４週",AU105,AV105)</f>
        <v/>
      </c>
      <c r="AS104" s="620"/>
      <c r="AT104" s="623"/>
      <c r="AU104" s="413" t="s">
        <v>465</v>
      </c>
      <c r="AV104" s="413" t="s">
        <v>466</v>
      </c>
      <c r="AX104" s="413" t="s">
        <v>467</v>
      </c>
      <c r="AY104" s="413" t="s">
        <v>468</v>
      </c>
    </row>
    <row r="105" spans="1:51" s="393" customFormat="1" ht="12" customHeight="1">
      <c r="A105" s="625"/>
      <c r="B105" s="628"/>
      <c r="C105" s="631"/>
      <c r="D105" s="634"/>
      <c r="E105" s="414"/>
      <c r="F105" s="638"/>
      <c r="G105" s="639"/>
      <c r="H105" s="415" t="s">
        <v>469</v>
      </c>
      <c r="I105" s="419" t="str">
        <f>IFERROR(VLOOKUP(I104,'P1'!$B:$AP,41,FALSE),"")</f>
        <v/>
      </c>
      <c r="J105" s="419" t="str">
        <f>IFERROR(VLOOKUP(J104,'P1'!$B:$AP,41,FALSE),"")</f>
        <v/>
      </c>
      <c r="K105" s="419" t="str">
        <f>IFERROR(VLOOKUP(K104,'P1'!$B:$AP,41,FALSE),"")</f>
        <v/>
      </c>
      <c r="L105" s="419" t="str">
        <f>IFERROR(VLOOKUP(L104,'P1'!$B:$AP,41,FALSE),"")</f>
        <v/>
      </c>
      <c r="M105" s="419" t="str">
        <f>IFERROR(VLOOKUP(M104,'P1'!$B:$AP,41,FALSE),"")</f>
        <v/>
      </c>
      <c r="N105" s="419" t="str">
        <f>IFERROR(VLOOKUP(N104,'P1'!$B:$AP,41,FALSE),"")</f>
        <v/>
      </c>
      <c r="O105" s="419" t="str">
        <f>IFERROR(VLOOKUP(O104,'P1'!$B:$AP,41,FALSE),"")</f>
        <v/>
      </c>
      <c r="P105" s="419" t="str">
        <f>IFERROR(VLOOKUP(P104,'P1'!$B:$AP,41,FALSE),"")</f>
        <v/>
      </c>
      <c r="Q105" s="419" t="str">
        <f>IFERROR(VLOOKUP(Q104,'P1'!$B:$AP,41,FALSE),"")</f>
        <v/>
      </c>
      <c r="R105" s="419" t="str">
        <f>IFERROR(VLOOKUP(R104,'P1'!$B:$AP,41,FALSE),"")</f>
        <v/>
      </c>
      <c r="S105" s="419" t="str">
        <f>IFERROR(VLOOKUP(S104,'P1'!$B:$AP,41,FALSE),"")</f>
        <v/>
      </c>
      <c r="T105" s="419" t="str">
        <f>IFERROR(VLOOKUP(T104,'P1'!$B:$AP,41,FALSE),"")</f>
        <v/>
      </c>
      <c r="U105" s="419" t="str">
        <f>IFERROR(VLOOKUP(U104,'P1'!$B:$AP,41,FALSE),"")</f>
        <v/>
      </c>
      <c r="V105" s="419" t="str">
        <f>IFERROR(VLOOKUP(V104,'P1'!$B:$AP,41,FALSE),"")</f>
        <v/>
      </c>
      <c r="W105" s="419" t="str">
        <f>IFERROR(VLOOKUP(W104,'P1'!$B:$AP,41,FALSE),"")</f>
        <v/>
      </c>
      <c r="X105" s="419" t="str">
        <f>IFERROR(VLOOKUP(X104,'P1'!$B:$AP,41,FALSE),"")</f>
        <v/>
      </c>
      <c r="Y105" s="419" t="str">
        <f>IFERROR(VLOOKUP(Y104,'P1'!$B:$AP,41,FALSE),"")</f>
        <v/>
      </c>
      <c r="Z105" s="419" t="str">
        <f>IFERROR(VLOOKUP(Z104,'P1'!$B:$AP,41,FALSE),"")</f>
        <v/>
      </c>
      <c r="AA105" s="419" t="str">
        <f>IFERROR(VLOOKUP(AA104,'P1'!$B:$AP,41,FALSE),"")</f>
        <v/>
      </c>
      <c r="AB105" s="419" t="str">
        <f>IFERROR(VLOOKUP(AB104,'P1'!$B:$AP,41,FALSE),"")</f>
        <v/>
      </c>
      <c r="AC105" s="419" t="str">
        <f>IFERROR(VLOOKUP(AC104,'P1'!$B:$AP,41,FALSE),"")</f>
        <v/>
      </c>
      <c r="AD105" s="419" t="str">
        <f>IFERROR(VLOOKUP(AD104,'P1'!$B:$AP,41,FALSE),"")</f>
        <v/>
      </c>
      <c r="AE105" s="419" t="str">
        <f>IFERROR(VLOOKUP(AE104,'P1'!$B:$AP,41,FALSE),"")</f>
        <v/>
      </c>
      <c r="AF105" s="419" t="str">
        <f>IFERROR(VLOOKUP(AF104,'P1'!$B:$AP,41,FALSE),"")</f>
        <v/>
      </c>
      <c r="AG105" s="419" t="str">
        <f>IFERROR(VLOOKUP(AG104,'P1'!$B:$AP,41,FALSE),"")</f>
        <v/>
      </c>
      <c r="AH105" s="419" t="str">
        <f>IFERROR(VLOOKUP(AH104,'P1'!$B:$AP,41,FALSE),"")</f>
        <v/>
      </c>
      <c r="AI105" s="419" t="str">
        <f>IFERROR(VLOOKUP(AI104,'P1'!$B:$AP,41,FALSE),"")</f>
        <v/>
      </c>
      <c r="AJ105" s="419" t="str">
        <f>IFERROR(VLOOKUP(AJ104,'P1'!$B:$AP,41,FALSE),"")</f>
        <v/>
      </c>
      <c r="AK105" s="419" t="str">
        <f>IFERROR(VLOOKUP(AK104,'P1'!$B:$AP,41,FALSE),"")</f>
        <v/>
      </c>
      <c r="AL105" s="419" t="str">
        <f>IFERROR(VLOOKUP(AL104,'P1'!$B:$AP,41,FALSE),"")</f>
        <v/>
      </c>
      <c r="AM105" s="419" t="str">
        <f>IFERROR(VLOOKUP(AM104,'P1'!$B:$AP,41,FALSE),"")</f>
        <v/>
      </c>
      <c r="AN105" s="643"/>
      <c r="AO105" s="621"/>
      <c r="AP105" s="647"/>
      <c r="AQ105" s="648"/>
      <c r="AR105" s="621"/>
      <c r="AS105" s="621"/>
      <c r="AT105" s="623"/>
      <c r="AU105" s="417" t="str">
        <f t="shared" ref="AU105" si="104">IFERROR(IF($D104="□",($AO104/$AK$6),($AO104/$AK$8)),"")</f>
        <v/>
      </c>
      <c r="AV105" s="417" t="str">
        <f t="shared" ref="AV105" si="105">IFERROR(IF($D104="□",($AN104/$AO$6),($AN104/$AO$8)),"")</f>
        <v/>
      </c>
      <c r="AX105" s="417" t="s">
        <v>623</v>
      </c>
      <c r="AY105" s="417" t="s">
        <v>623</v>
      </c>
    </row>
    <row r="106" spans="1:51" s="393" customFormat="1" ht="12" customHeight="1">
      <c r="A106" s="626"/>
      <c r="B106" s="629"/>
      <c r="C106" s="632"/>
      <c r="D106" s="635"/>
      <c r="E106" s="414"/>
      <c r="F106" s="640"/>
      <c r="G106" s="641"/>
      <c r="H106" s="418" t="s">
        <v>470</v>
      </c>
      <c r="I106" s="419" t="str">
        <f>IFERROR(VLOOKUP(I104,'P1'!$B:$AP,31,FALSE),"")</f>
        <v/>
      </c>
      <c r="J106" s="419" t="str">
        <f>IFERROR(VLOOKUP(J104,'P1'!$B:$AP,31,FALSE),"")</f>
        <v/>
      </c>
      <c r="K106" s="419" t="str">
        <f>IFERROR(VLOOKUP(K104,'P1'!$B:$AP,31,FALSE),"")</f>
        <v/>
      </c>
      <c r="L106" s="419" t="str">
        <f>IFERROR(VLOOKUP(L104,'P1'!$B:$AP,31,FALSE),"")</f>
        <v/>
      </c>
      <c r="M106" s="419" t="str">
        <f>IFERROR(VLOOKUP(M104,'P1'!$B:$AP,31,FALSE),"")</f>
        <v/>
      </c>
      <c r="N106" s="419" t="str">
        <f>IFERROR(VLOOKUP(N104,'P1'!$B:$AP,31,FALSE),"")</f>
        <v/>
      </c>
      <c r="O106" s="419" t="str">
        <f>IFERROR(VLOOKUP(O104,'P1'!$B:$AP,31,FALSE),"")</f>
        <v/>
      </c>
      <c r="P106" s="419" t="str">
        <f>IFERROR(VLOOKUP(P104,'P1'!$B:$AP,31,FALSE),"")</f>
        <v/>
      </c>
      <c r="Q106" s="419" t="str">
        <f>IFERROR(VLOOKUP(Q104,'P1'!$B:$AP,31,FALSE),"")</f>
        <v/>
      </c>
      <c r="R106" s="419" t="str">
        <f>IFERROR(VLOOKUP(R104,'P1'!$B:$AP,31,FALSE),"")</f>
        <v/>
      </c>
      <c r="S106" s="419" t="str">
        <f>IFERROR(VLOOKUP(S104,'P1'!$B:$AP,31,FALSE),"")</f>
        <v/>
      </c>
      <c r="T106" s="419" t="str">
        <f>IFERROR(VLOOKUP(T104,'P1'!$B:$AP,31,FALSE),"")</f>
        <v/>
      </c>
      <c r="U106" s="419" t="str">
        <f>IFERROR(VLOOKUP(U104,'P1'!$B:$AP,31,FALSE),"")</f>
        <v/>
      </c>
      <c r="V106" s="419" t="str">
        <f>IFERROR(VLOOKUP(V104,'P1'!$B:$AP,31,FALSE),"")</f>
        <v/>
      </c>
      <c r="W106" s="419" t="str">
        <f>IFERROR(VLOOKUP(W104,'P1'!$B:$AP,31,FALSE),"")</f>
        <v/>
      </c>
      <c r="X106" s="419" t="str">
        <f>IFERROR(VLOOKUP(X104,'P1'!$B:$AP,31,FALSE),"")</f>
        <v/>
      </c>
      <c r="Y106" s="419" t="str">
        <f>IFERROR(VLOOKUP(Y104,'P1'!$B:$AP,31,FALSE),"")</f>
        <v/>
      </c>
      <c r="Z106" s="419" t="str">
        <f>IFERROR(VLOOKUP(Z104,'P1'!$B:$AP,31,FALSE),"")</f>
        <v/>
      </c>
      <c r="AA106" s="419" t="str">
        <f>IFERROR(VLOOKUP(AA104,'P1'!$B:$AP,31,FALSE),"")</f>
        <v/>
      </c>
      <c r="AB106" s="419" t="str">
        <f>IFERROR(VLOOKUP(AB104,'P1'!$B:$AP,31,FALSE),"")</f>
        <v/>
      </c>
      <c r="AC106" s="419" t="str">
        <f>IFERROR(VLOOKUP(AC104,'P1'!$B:$AP,31,FALSE),"")</f>
        <v/>
      </c>
      <c r="AD106" s="419" t="str">
        <f>IFERROR(VLOOKUP(AD104,'P1'!$B:$AP,31,FALSE),"")</f>
        <v/>
      </c>
      <c r="AE106" s="419" t="str">
        <f>IFERROR(VLOOKUP(AE104,'P1'!$B:$AP,31,FALSE),"")</f>
        <v/>
      </c>
      <c r="AF106" s="419" t="str">
        <f>IFERROR(VLOOKUP(AF104,'P1'!$B:$AP,31,FALSE),"")</f>
        <v/>
      </c>
      <c r="AG106" s="419" t="str">
        <f>IFERROR(VLOOKUP(AG104,'P1'!$B:$AP,31,FALSE),"")</f>
        <v/>
      </c>
      <c r="AH106" s="419" t="str">
        <f>IFERROR(VLOOKUP(AH104,'P1'!$B:$AP,31,FALSE),"")</f>
        <v/>
      </c>
      <c r="AI106" s="419" t="str">
        <f>IFERROR(VLOOKUP(AI104,'P1'!$B:$AP,31,FALSE),"")</f>
        <v/>
      </c>
      <c r="AJ106" s="419" t="str">
        <f>IFERROR(VLOOKUP(AJ104,'P1'!$B:$AP,31,FALSE),"")</f>
        <v/>
      </c>
      <c r="AK106" s="419" t="str">
        <f>IFERROR(VLOOKUP(AK104,'P1'!$B:$AP,31,FALSE),"")</f>
        <v/>
      </c>
      <c r="AL106" s="419" t="str">
        <f>IFERROR(VLOOKUP(AL104,'P1'!$B:$AP,31,FALSE),"")</f>
        <v/>
      </c>
      <c r="AM106" s="419" t="str">
        <f>IFERROR(VLOOKUP(AM104,'P1'!$B:$AP,31,FALSE),"")</f>
        <v/>
      </c>
      <c r="AN106" s="644"/>
      <c r="AO106" s="622"/>
      <c r="AP106" s="649"/>
      <c r="AQ106" s="650"/>
      <c r="AR106" s="622"/>
      <c r="AS106" s="622"/>
      <c r="AT106" s="623"/>
      <c r="AU106" s="420"/>
      <c r="AV106" s="420"/>
      <c r="AX106" s="420"/>
      <c r="AY106" s="420"/>
    </row>
    <row r="107" spans="1:51" s="393" customFormat="1" ht="12" customHeight="1">
      <c r="A107" s="624">
        <v>29</v>
      </c>
      <c r="B107" s="627"/>
      <c r="C107" s="630"/>
      <c r="D107" s="633" t="s">
        <v>463</v>
      </c>
      <c r="E107" s="410"/>
      <c r="F107" s="636"/>
      <c r="G107" s="637"/>
      <c r="H107" s="411" t="s">
        <v>464</v>
      </c>
      <c r="I107" s="412"/>
      <c r="J107" s="412"/>
      <c r="K107" s="412"/>
      <c r="L107" s="412"/>
      <c r="M107" s="412"/>
      <c r="N107" s="412"/>
      <c r="O107" s="412"/>
      <c r="P107" s="412"/>
      <c r="Q107" s="412"/>
      <c r="R107" s="412"/>
      <c r="S107" s="412"/>
      <c r="T107" s="412"/>
      <c r="U107" s="412"/>
      <c r="V107" s="412"/>
      <c r="W107" s="412"/>
      <c r="X107" s="412"/>
      <c r="Y107" s="412"/>
      <c r="Z107" s="412"/>
      <c r="AA107" s="412"/>
      <c r="AB107" s="412"/>
      <c r="AC107" s="412"/>
      <c r="AD107" s="412"/>
      <c r="AE107" s="412"/>
      <c r="AF107" s="412"/>
      <c r="AG107" s="412"/>
      <c r="AH107" s="412"/>
      <c r="AI107" s="412"/>
      <c r="AJ107" s="412"/>
      <c r="AK107" s="412"/>
      <c r="AL107" s="412"/>
      <c r="AM107" s="412"/>
      <c r="AN107" s="642">
        <f t="shared" ref="AN107" si="106">IF(LEFT($AN$1,6)="共同生活援助",SUM(I108:AM108),SUM(I108:AM109))</f>
        <v>0</v>
      </c>
      <c r="AO107" s="620">
        <f>IF($AN$3="４週",AN107/4,AN107/(DAY(EOMONTH($I$21,0))/7))</f>
        <v>0</v>
      </c>
      <c r="AP107" s="645"/>
      <c r="AQ107" s="646"/>
      <c r="AR107" s="620" t="str">
        <f t="shared" ref="AR107" si="107">IF($AN$3="４週",AU108,AV108)</f>
        <v/>
      </c>
      <c r="AS107" s="620"/>
      <c r="AT107" s="623"/>
      <c r="AU107" s="413" t="s">
        <v>465</v>
      </c>
      <c r="AV107" s="413" t="s">
        <v>466</v>
      </c>
      <c r="AX107" s="413" t="s">
        <v>467</v>
      </c>
      <c r="AY107" s="413" t="s">
        <v>468</v>
      </c>
    </row>
    <row r="108" spans="1:51" s="393" customFormat="1" ht="12" customHeight="1">
      <c r="A108" s="625"/>
      <c r="B108" s="628"/>
      <c r="C108" s="631"/>
      <c r="D108" s="634"/>
      <c r="E108" s="414"/>
      <c r="F108" s="638"/>
      <c r="G108" s="639"/>
      <c r="H108" s="415" t="s">
        <v>469</v>
      </c>
      <c r="I108" s="419" t="str">
        <f>IFERROR(VLOOKUP(I107,'P1'!$B:$AP,41,FALSE),"")</f>
        <v/>
      </c>
      <c r="J108" s="419" t="str">
        <f>IFERROR(VLOOKUP(J107,'P1'!$B:$AP,41,FALSE),"")</f>
        <v/>
      </c>
      <c r="K108" s="419" t="str">
        <f>IFERROR(VLOOKUP(K107,'P1'!$B:$AP,41,FALSE),"")</f>
        <v/>
      </c>
      <c r="L108" s="419" t="str">
        <f>IFERROR(VLOOKUP(L107,'P1'!$B:$AP,41,FALSE),"")</f>
        <v/>
      </c>
      <c r="M108" s="419" t="str">
        <f>IFERROR(VLOOKUP(M107,'P1'!$B:$AP,41,FALSE),"")</f>
        <v/>
      </c>
      <c r="N108" s="419" t="str">
        <f>IFERROR(VLOOKUP(N107,'P1'!$B:$AP,41,FALSE),"")</f>
        <v/>
      </c>
      <c r="O108" s="419" t="str">
        <f>IFERROR(VLOOKUP(O107,'P1'!$B:$AP,41,FALSE),"")</f>
        <v/>
      </c>
      <c r="P108" s="419" t="str">
        <f>IFERROR(VLOOKUP(P107,'P1'!$B:$AP,41,FALSE),"")</f>
        <v/>
      </c>
      <c r="Q108" s="419" t="str">
        <f>IFERROR(VLOOKUP(Q107,'P1'!$B:$AP,41,FALSE),"")</f>
        <v/>
      </c>
      <c r="R108" s="419" t="str">
        <f>IFERROR(VLOOKUP(R107,'P1'!$B:$AP,41,FALSE),"")</f>
        <v/>
      </c>
      <c r="S108" s="419" t="str">
        <f>IFERROR(VLOOKUP(S107,'P1'!$B:$AP,41,FALSE),"")</f>
        <v/>
      </c>
      <c r="T108" s="419" t="str">
        <f>IFERROR(VLOOKUP(T107,'P1'!$B:$AP,41,FALSE),"")</f>
        <v/>
      </c>
      <c r="U108" s="419" t="str">
        <f>IFERROR(VLOOKUP(U107,'P1'!$B:$AP,41,FALSE),"")</f>
        <v/>
      </c>
      <c r="V108" s="419" t="str">
        <f>IFERROR(VLOOKUP(V107,'P1'!$B:$AP,41,FALSE),"")</f>
        <v/>
      </c>
      <c r="W108" s="419" t="str">
        <f>IFERROR(VLOOKUP(W107,'P1'!$B:$AP,41,FALSE),"")</f>
        <v/>
      </c>
      <c r="X108" s="419" t="str">
        <f>IFERROR(VLOOKUP(X107,'P1'!$B:$AP,41,FALSE),"")</f>
        <v/>
      </c>
      <c r="Y108" s="419" t="str">
        <f>IFERROR(VLOOKUP(Y107,'P1'!$B:$AP,41,FALSE),"")</f>
        <v/>
      </c>
      <c r="Z108" s="419" t="str">
        <f>IFERROR(VLOOKUP(Z107,'P1'!$B:$AP,41,FALSE),"")</f>
        <v/>
      </c>
      <c r="AA108" s="419" t="str">
        <f>IFERROR(VLOOKUP(AA107,'P1'!$B:$AP,41,FALSE),"")</f>
        <v/>
      </c>
      <c r="AB108" s="419" t="str">
        <f>IFERROR(VLOOKUP(AB107,'P1'!$B:$AP,41,FALSE),"")</f>
        <v/>
      </c>
      <c r="AC108" s="419" t="str">
        <f>IFERROR(VLOOKUP(AC107,'P1'!$B:$AP,41,FALSE),"")</f>
        <v/>
      </c>
      <c r="AD108" s="419" t="str">
        <f>IFERROR(VLOOKUP(AD107,'P1'!$B:$AP,41,FALSE),"")</f>
        <v/>
      </c>
      <c r="AE108" s="419" t="str">
        <f>IFERROR(VLOOKUP(AE107,'P1'!$B:$AP,41,FALSE),"")</f>
        <v/>
      </c>
      <c r="AF108" s="419" t="str">
        <f>IFERROR(VLOOKUP(AF107,'P1'!$B:$AP,41,FALSE),"")</f>
        <v/>
      </c>
      <c r="AG108" s="419" t="str">
        <f>IFERROR(VLOOKUP(AG107,'P1'!$B:$AP,41,FALSE),"")</f>
        <v/>
      </c>
      <c r="AH108" s="419" t="str">
        <f>IFERROR(VLOOKUP(AH107,'P1'!$B:$AP,41,FALSE),"")</f>
        <v/>
      </c>
      <c r="AI108" s="419" t="str">
        <f>IFERROR(VLOOKUP(AI107,'P1'!$B:$AP,41,FALSE),"")</f>
        <v/>
      </c>
      <c r="AJ108" s="419" t="str">
        <f>IFERROR(VLOOKUP(AJ107,'P1'!$B:$AP,41,FALSE),"")</f>
        <v/>
      </c>
      <c r="AK108" s="419" t="str">
        <f>IFERROR(VLOOKUP(AK107,'P1'!$B:$AP,41,FALSE),"")</f>
        <v/>
      </c>
      <c r="AL108" s="419" t="str">
        <f>IFERROR(VLOOKUP(AL107,'P1'!$B:$AP,41,FALSE),"")</f>
        <v/>
      </c>
      <c r="AM108" s="419" t="str">
        <f>IFERROR(VLOOKUP(AM107,'P1'!$B:$AP,41,FALSE),"")</f>
        <v/>
      </c>
      <c r="AN108" s="643"/>
      <c r="AO108" s="621"/>
      <c r="AP108" s="647"/>
      <c r="AQ108" s="648"/>
      <c r="AR108" s="621"/>
      <c r="AS108" s="621"/>
      <c r="AT108" s="623"/>
      <c r="AU108" s="417" t="str">
        <f t="shared" ref="AU108" si="108">IFERROR(IF($D107="□",($AO107/$AK$6),($AO107/$AK$8)),"")</f>
        <v/>
      </c>
      <c r="AV108" s="417" t="str">
        <f t="shared" ref="AV108" si="109">IFERROR(IF($D107="□",($AN107/$AO$6),($AN107/$AO$8)),"")</f>
        <v/>
      </c>
      <c r="AX108" s="417" t="s">
        <v>623</v>
      </c>
      <c r="AY108" s="417" t="s">
        <v>623</v>
      </c>
    </row>
    <row r="109" spans="1:51" s="393" customFormat="1" ht="12" customHeight="1">
      <c r="A109" s="626"/>
      <c r="B109" s="629"/>
      <c r="C109" s="632"/>
      <c r="D109" s="635"/>
      <c r="E109" s="414"/>
      <c r="F109" s="640"/>
      <c r="G109" s="641"/>
      <c r="H109" s="418" t="s">
        <v>470</v>
      </c>
      <c r="I109" s="419" t="str">
        <f>IFERROR(VLOOKUP(I107,'P1'!$B:$AP,31,FALSE),"")</f>
        <v/>
      </c>
      <c r="J109" s="419" t="str">
        <f>IFERROR(VLOOKUP(J107,'P1'!$B:$AP,31,FALSE),"")</f>
        <v/>
      </c>
      <c r="K109" s="419" t="str">
        <f>IFERROR(VLOOKUP(K107,'P1'!$B:$AP,31,FALSE),"")</f>
        <v/>
      </c>
      <c r="L109" s="419" t="str">
        <f>IFERROR(VLOOKUP(L107,'P1'!$B:$AP,31,FALSE),"")</f>
        <v/>
      </c>
      <c r="M109" s="419" t="str">
        <f>IFERROR(VLOOKUP(M107,'P1'!$B:$AP,31,FALSE),"")</f>
        <v/>
      </c>
      <c r="N109" s="419" t="str">
        <f>IFERROR(VLOOKUP(N107,'P1'!$B:$AP,31,FALSE),"")</f>
        <v/>
      </c>
      <c r="O109" s="419" t="str">
        <f>IFERROR(VLOOKUP(O107,'P1'!$B:$AP,31,FALSE),"")</f>
        <v/>
      </c>
      <c r="P109" s="419" t="str">
        <f>IFERROR(VLOOKUP(P107,'P1'!$B:$AP,31,FALSE),"")</f>
        <v/>
      </c>
      <c r="Q109" s="419" t="str">
        <f>IFERROR(VLOOKUP(Q107,'P1'!$B:$AP,31,FALSE),"")</f>
        <v/>
      </c>
      <c r="R109" s="419" t="str">
        <f>IFERROR(VLOOKUP(R107,'P1'!$B:$AP,31,FALSE),"")</f>
        <v/>
      </c>
      <c r="S109" s="419" t="str">
        <f>IFERROR(VLOOKUP(S107,'P1'!$B:$AP,31,FALSE),"")</f>
        <v/>
      </c>
      <c r="T109" s="419" t="str">
        <f>IFERROR(VLOOKUP(T107,'P1'!$B:$AP,31,FALSE),"")</f>
        <v/>
      </c>
      <c r="U109" s="419" t="str">
        <f>IFERROR(VLOOKUP(U107,'P1'!$B:$AP,31,FALSE),"")</f>
        <v/>
      </c>
      <c r="V109" s="419" t="str">
        <f>IFERROR(VLOOKUP(V107,'P1'!$B:$AP,31,FALSE),"")</f>
        <v/>
      </c>
      <c r="W109" s="419" t="str">
        <f>IFERROR(VLOOKUP(W107,'P1'!$B:$AP,31,FALSE),"")</f>
        <v/>
      </c>
      <c r="X109" s="419" t="str">
        <f>IFERROR(VLOOKUP(X107,'P1'!$B:$AP,31,FALSE),"")</f>
        <v/>
      </c>
      <c r="Y109" s="419" t="str">
        <f>IFERROR(VLOOKUP(Y107,'P1'!$B:$AP,31,FALSE),"")</f>
        <v/>
      </c>
      <c r="Z109" s="419" t="str">
        <f>IFERROR(VLOOKUP(Z107,'P1'!$B:$AP,31,FALSE),"")</f>
        <v/>
      </c>
      <c r="AA109" s="419" t="str">
        <f>IFERROR(VLOOKUP(AA107,'P1'!$B:$AP,31,FALSE),"")</f>
        <v/>
      </c>
      <c r="AB109" s="419" t="str">
        <f>IFERROR(VLOOKUP(AB107,'P1'!$B:$AP,31,FALSE),"")</f>
        <v/>
      </c>
      <c r="AC109" s="419" t="str">
        <f>IFERROR(VLOOKUP(AC107,'P1'!$B:$AP,31,FALSE),"")</f>
        <v/>
      </c>
      <c r="AD109" s="419" t="str">
        <f>IFERROR(VLOOKUP(AD107,'P1'!$B:$AP,31,FALSE),"")</f>
        <v/>
      </c>
      <c r="AE109" s="419" t="str">
        <f>IFERROR(VLOOKUP(AE107,'P1'!$B:$AP,31,FALSE),"")</f>
        <v/>
      </c>
      <c r="AF109" s="419" t="str">
        <f>IFERROR(VLOOKUP(AF107,'P1'!$B:$AP,31,FALSE),"")</f>
        <v/>
      </c>
      <c r="AG109" s="419" t="str">
        <f>IFERROR(VLOOKUP(AG107,'P1'!$B:$AP,31,FALSE),"")</f>
        <v/>
      </c>
      <c r="AH109" s="419" t="str">
        <f>IFERROR(VLOOKUP(AH107,'P1'!$B:$AP,31,FALSE),"")</f>
        <v/>
      </c>
      <c r="AI109" s="419" t="str">
        <f>IFERROR(VLOOKUP(AI107,'P1'!$B:$AP,31,FALSE),"")</f>
        <v/>
      </c>
      <c r="AJ109" s="419" t="str">
        <f>IFERROR(VLOOKUP(AJ107,'P1'!$B:$AP,31,FALSE),"")</f>
        <v/>
      </c>
      <c r="AK109" s="419" t="str">
        <f>IFERROR(VLOOKUP(AK107,'P1'!$B:$AP,31,FALSE),"")</f>
        <v/>
      </c>
      <c r="AL109" s="419" t="str">
        <f>IFERROR(VLOOKUP(AL107,'P1'!$B:$AP,31,FALSE),"")</f>
        <v/>
      </c>
      <c r="AM109" s="419" t="str">
        <f>IFERROR(VLOOKUP(AM107,'P1'!$B:$AP,31,FALSE),"")</f>
        <v/>
      </c>
      <c r="AN109" s="644"/>
      <c r="AO109" s="622"/>
      <c r="AP109" s="649"/>
      <c r="AQ109" s="650"/>
      <c r="AR109" s="622"/>
      <c r="AS109" s="622"/>
      <c r="AT109" s="623"/>
      <c r="AU109" s="420"/>
      <c r="AV109" s="420"/>
      <c r="AX109" s="420"/>
      <c r="AY109" s="420"/>
    </row>
    <row r="110" spans="1:51" s="393" customFormat="1" ht="12" customHeight="1">
      <c r="A110" s="624">
        <v>30</v>
      </c>
      <c r="B110" s="627"/>
      <c r="C110" s="630"/>
      <c r="D110" s="633" t="s">
        <v>463</v>
      </c>
      <c r="E110" s="410"/>
      <c r="F110" s="636"/>
      <c r="G110" s="637"/>
      <c r="H110" s="411" t="s">
        <v>464</v>
      </c>
      <c r="I110" s="412"/>
      <c r="J110" s="412"/>
      <c r="K110" s="412"/>
      <c r="L110" s="412"/>
      <c r="M110" s="412"/>
      <c r="N110" s="412"/>
      <c r="O110" s="412"/>
      <c r="P110" s="412"/>
      <c r="Q110" s="412"/>
      <c r="R110" s="412"/>
      <c r="S110" s="412"/>
      <c r="T110" s="412"/>
      <c r="U110" s="412"/>
      <c r="V110" s="412"/>
      <c r="W110" s="412"/>
      <c r="X110" s="412"/>
      <c r="Y110" s="412"/>
      <c r="Z110" s="412"/>
      <c r="AA110" s="412"/>
      <c r="AB110" s="412"/>
      <c r="AC110" s="412"/>
      <c r="AD110" s="412"/>
      <c r="AE110" s="412"/>
      <c r="AF110" s="412"/>
      <c r="AG110" s="412"/>
      <c r="AH110" s="412"/>
      <c r="AI110" s="412"/>
      <c r="AJ110" s="412"/>
      <c r="AK110" s="412"/>
      <c r="AL110" s="412"/>
      <c r="AM110" s="412"/>
      <c r="AN110" s="642">
        <f t="shared" ref="AN110" si="110">IF(LEFT($AN$1,6)="共同生活援助",SUM(I111:AM111),SUM(I111:AM112))</f>
        <v>0</v>
      </c>
      <c r="AO110" s="620">
        <f>IF($AN$3="４週",AN110/4,AN110/(DAY(EOMONTH($I$21,0))/7))</f>
        <v>0</v>
      </c>
      <c r="AP110" s="645"/>
      <c r="AQ110" s="646"/>
      <c r="AR110" s="620" t="str">
        <f t="shared" ref="AR110" si="111">IF($AN$3="４週",AU111,AV111)</f>
        <v/>
      </c>
      <c r="AS110" s="620"/>
      <c r="AT110" s="623"/>
      <c r="AU110" s="413" t="s">
        <v>465</v>
      </c>
      <c r="AV110" s="413" t="s">
        <v>466</v>
      </c>
      <c r="AX110" s="413" t="s">
        <v>467</v>
      </c>
      <c r="AY110" s="413" t="s">
        <v>468</v>
      </c>
    </row>
    <row r="111" spans="1:51" s="393" customFormat="1" ht="12" customHeight="1">
      <c r="A111" s="625"/>
      <c r="B111" s="628"/>
      <c r="C111" s="631"/>
      <c r="D111" s="634"/>
      <c r="E111" s="414"/>
      <c r="F111" s="638"/>
      <c r="G111" s="639"/>
      <c r="H111" s="415" t="s">
        <v>469</v>
      </c>
      <c r="I111" s="419" t="str">
        <f>IFERROR(VLOOKUP(I110,'P1'!$B:$AP,41,FALSE),"")</f>
        <v/>
      </c>
      <c r="J111" s="419" t="str">
        <f>IFERROR(VLOOKUP(J110,'P1'!$B:$AP,41,FALSE),"")</f>
        <v/>
      </c>
      <c r="K111" s="419" t="str">
        <f>IFERROR(VLOOKUP(K110,'P1'!$B:$AP,41,FALSE),"")</f>
        <v/>
      </c>
      <c r="L111" s="419" t="str">
        <f>IFERROR(VLOOKUP(L110,'P1'!$B:$AP,41,FALSE),"")</f>
        <v/>
      </c>
      <c r="M111" s="419" t="str">
        <f>IFERROR(VLOOKUP(M110,'P1'!$B:$AP,41,FALSE),"")</f>
        <v/>
      </c>
      <c r="N111" s="419" t="str">
        <f>IFERROR(VLOOKUP(N110,'P1'!$B:$AP,41,FALSE),"")</f>
        <v/>
      </c>
      <c r="O111" s="419" t="str">
        <f>IFERROR(VLOOKUP(O110,'P1'!$B:$AP,41,FALSE),"")</f>
        <v/>
      </c>
      <c r="P111" s="419" t="str">
        <f>IFERROR(VLOOKUP(P110,'P1'!$B:$AP,41,FALSE),"")</f>
        <v/>
      </c>
      <c r="Q111" s="419" t="str">
        <f>IFERROR(VLOOKUP(Q110,'P1'!$B:$AP,41,FALSE),"")</f>
        <v/>
      </c>
      <c r="R111" s="419" t="str">
        <f>IFERROR(VLOOKUP(R110,'P1'!$B:$AP,41,FALSE),"")</f>
        <v/>
      </c>
      <c r="S111" s="419" t="str">
        <f>IFERROR(VLOOKUP(S110,'P1'!$B:$AP,41,FALSE),"")</f>
        <v/>
      </c>
      <c r="T111" s="419" t="str">
        <f>IFERROR(VLOOKUP(T110,'P1'!$B:$AP,41,FALSE),"")</f>
        <v/>
      </c>
      <c r="U111" s="419" t="str">
        <f>IFERROR(VLOOKUP(U110,'P1'!$B:$AP,41,FALSE),"")</f>
        <v/>
      </c>
      <c r="V111" s="419" t="str">
        <f>IFERROR(VLOOKUP(V110,'P1'!$B:$AP,41,FALSE),"")</f>
        <v/>
      </c>
      <c r="W111" s="419" t="str">
        <f>IFERROR(VLOOKUP(W110,'P1'!$B:$AP,41,FALSE),"")</f>
        <v/>
      </c>
      <c r="X111" s="419" t="str">
        <f>IFERROR(VLOOKUP(X110,'P1'!$B:$AP,41,FALSE),"")</f>
        <v/>
      </c>
      <c r="Y111" s="419" t="str">
        <f>IFERROR(VLOOKUP(Y110,'P1'!$B:$AP,41,FALSE),"")</f>
        <v/>
      </c>
      <c r="Z111" s="419" t="str">
        <f>IFERROR(VLOOKUP(Z110,'P1'!$B:$AP,41,FALSE),"")</f>
        <v/>
      </c>
      <c r="AA111" s="419" t="str">
        <f>IFERROR(VLOOKUP(AA110,'P1'!$B:$AP,41,FALSE),"")</f>
        <v/>
      </c>
      <c r="AB111" s="419" t="str">
        <f>IFERROR(VLOOKUP(AB110,'P1'!$B:$AP,41,FALSE),"")</f>
        <v/>
      </c>
      <c r="AC111" s="419" t="str">
        <f>IFERROR(VLOOKUP(AC110,'P1'!$B:$AP,41,FALSE),"")</f>
        <v/>
      </c>
      <c r="AD111" s="419" t="str">
        <f>IFERROR(VLOOKUP(AD110,'P1'!$B:$AP,41,FALSE),"")</f>
        <v/>
      </c>
      <c r="AE111" s="419" t="str">
        <f>IFERROR(VLOOKUP(AE110,'P1'!$B:$AP,41,FALSE),"")</f>
        <v/>
      </c>
      <c r="AF111" s="419" t="str">
        <f>IFERROR(VLOOKUP(AF110,'P1'!$B:$AP,41,FALSE),"")</f>
        <v/>
      </c>
      <c r="AG111" s="419" t="str">
        <f>IFERROR(VLOOKUP(AG110,'P1'!$B:$AP,41,FALSE),"")</f>
        <v/>
      </c>
      <c r="AH111" s="419" t="str">
        <f>IFERROR(VLOOKUP(AH110,'P1'!$B:$AP,41,FALSE),"")</f>
        <v/>
      </c>
      <c r="AI111" s="419" t="str">
        <f>IFERROR(VLOOKUP(AI110,'P1'!$B:$AP,41,FALSE),"")</f>
        <v/>
      </c>
      <c r="AJ111" s="419" t="str">
        <f>IFERROR(VLOOKUP(AJ110,'P1'!$B:$AP,41,FALSE),"")</f>
        <v/>
      </c>
      <c r="AK111" s="419" t="str">
        <f>IFERROR(VLOOKUP(AK110,'P1'!$B:$AP,41,FALSE),"")</f>
        <v/>
      </c>
      <c r="AL111" s="419" t="str">
        <f>IFERROR(VLOOKUP(AL110,'P1'!$B:$AP,41,FALSE),"")</f>
        <v/>
      </c>
      <c r="AM111" s="419" t="str">
        <f>IFERROR(VLOOKUP(AM110,'P1'!$B:$AP,41,FALSE),"")</f>
        <v/>
      </c>
      <c r="AN111" s="643"/>
      <c r="AO111" s="621"/>
      <c r="AP111" s="647"/>
      <c r="AQ111" s="648"/>
      <c r="AR111" s="621"/>
      <c r="AS111" s="621"/>
      <c r="AT111" s="623"/>
      <c r="AU111" s="417" t="str">
        <f t="shared" ref="AU111" si="112">IFERROR(IF($D110="□",($AO110/$AK$6),($AO110/$AK$8)),"")</f>
        <v/>
      </c>
      <c r="AV111" s="417" t="str">
        <f t="shared" ref="AV111" si="113">IFERROR(IF($D110="□",($AN110/$AO$6),($AN110/$AO$8)),"")</f>
        <v/>
      </c>
      <c r="AX111" s="417" t="s">
        <v>623</v>
      </c>
      <c r="AY111" s="417" t="s">
        <v>623</v>
      </c>
    </row>
    <row r="112" spans="1:51" s="393" customFormat="1" ht="12" customHeight="1">
      <c r="A112" s="626"/>
      <c r="B112" s="629"/>
      <c r="C112" s="632"/>
      <c r="D112" s="635"/>
      <c r="E112" s="414"/>
      <c r="F112" s="640"/>
      <c r="G112" s="641"/>
      <c r="H112" s="418" t="s">
        <v>470</v>
      </c>
      <c r="I112" s="419" t="str">
        <f>IFERROR(VLOOKUP(I110,'P1'!$B:$AP,31,FALSE),"")</f>
        <v/>
      </c>
      <c r="J112" s="419" t="str">
        <f>IFERROR(VLOOKUP(J110,'P1'!$B:$AP,31,FALSE),"")</f>
        <v/>
      </c>
      <c r="K112" s="419" t="str">
        <f>IFERROR(VLOOKUP(K110,'P1'!$B:$AP,31,FALSE),"")</f>
        <v/>
      </c>
      <c r="L112" s="419" t="str">
        <f>IFERROR(VLOOKUP(L110,'P1'!$B:$AP,31,FALSE),"")</f>
        <v/>
      </c>
      <c r="M112" s="419" t="str">
        <f>IFERROR(VLOOKUP(M110,'P1'!$B:$AP,31,FALSE),"")</f>
        <v/>
      </c>
      <c r="N112" s="419" t="str">
        <f>IFERROR(VLOOKUP(N110,'P1'!$B:$AP,31,FALSE),"")</f>
        <v/>
      </c>
      <c r="O112" s="419" t="str">
        <f>IFERROR(VLOOKUP(O110,'P1'!$B:$AP,31,FALSE),"")</f>
        <v/>
      </c>
      <c r="P112" s="419" t="str">
        <f>IFERROR(VLOOKUP(P110,'P1'!$B:$AP,31,FALSE),"")</f>
        <v/>
      </c>
      <c r="Q112" s="419" t="str">
        <f>IFERROR(VLOOKUP(Q110,'P1'!$B:$AP,31,FALSE),"")</f>
        <v/>
      </c>
      <c r="R112" s="419" t="str">
        <f>IFERROR(VLOOKUP(R110,'P1'!$B:$AP,31,FALSE),"")</f>
        <v/>
      </c>
      <c r="S112" s="419" t="str">
        <f>IFERROR(VLOOKUP(S110,'P1'!$B:$AP,31,FALSE),"")</f>
        <v/>
      </c>
      <c r="T112" s="419" t="str">
        <f>IFERROR(VLOOKUP(T110,'P1'!$B:$AP,31,FALSE),"")</f>
        <v/>
      </c>
      <c r="U112" s="419" t="str">
        <f>IFERROR(VLOOKUP(U110,'P1'!$B:$AP,31,FALSE),"")</f>
        <v/>
      </c>
      <c r="V112" s="419" t="str">
        <f>IFERROR(VLOOKUP(V110,'P1'!$B:$AP,31,FALSE),"")</f>
        <v/>
      </c>
      <c r="W112" s="419" t="str">
        <f>IFERROR(VLOOKUP(W110,'P1'!$B:$AP,31,FALSE),"")</f>
        <v/>
      </c>
      <c r="X112" s="419" t="str">
        <f>IFERROR(VLOOKUP(X110,'P1'!$B:$AP,31,FALSE),"")</f>
        <v/>
      </c>
      <c r="Y112" s="419" t="str">
        <f>IFERROR(VLOOKUP(Y110,'P1'!$B:$AP,31,FALSE),"")</f>
        <v/>
      </c>
      <c r="Z112" s="419" t="str">
        <f>IFERROR(VLOOKUP(Z110,'P1'!$B:$AP,31,FALSE),"")</f>
        <v/>
      </c>
      <c r="AA112" s="419" t="str">
        <f>IFERROR(VLOOKUP(AA110,'P1'!$B:$AP,31,FALSE),"")</f>
        <v/>
      </c>
      <c r="AB112" s="419" t="str">
        <f>IFERROR(VLOOKUP(AB110,'P1'!$B:$AP,31,FALSE),"")</f>
        <v/>
      </c>
      <c r="AC112" s="419" t="str">
        <f>IFERROR(VLOOKUP(AC110,'P1'!$B:$AP,31,FALSE),"")</f>
        <v/>
      </c>
      <c r="AD112" s="419" t="str">
        <f>IFERROR(VLOOKUP(AD110,'P1'!$B:$AP,31,FALSE),"")</f>
        <v/>
      </c>
      <c r="AE112" s="419" t="str">
        <f>IFERROR(VLOOKUP(AE110,'P1'!$B:$AP,31,FALSE),"")</f>
        <v/>
      </c>
      <c r="AF112" s="419" t="str">
        <f>IFERROR(VLOOKUP(AF110,'P1'!$B:$AP,31,FALSE),"")</f>
        <v/>
      </c>
      <c r="AG112" s="419" t="str">
        <f>IFERROR(VLOOKUP(AG110,'P1'!$B:$AP,31,FALSE),"")</f>
        <v/>
      </c>
      <c r="AH112" s="419" t="str">
        <f>IFERROR(VLOOKUP(AH110,'P1'!$B:$AP,31,FALSE),"")</f>
        <v/>
      </c>
      <c r="AI112" s="419" t="str">
        <f>IFERROR(VLOOKUP(AI110,'P1'!$B:$AP,31,FALSE),"")</f>
        <v/>
      </c>
      <c r="AJ112" s="419" t="str">
        <f>IFERROR(VLOOKUP(AJ110,'P1'!$B:$AP,31,FALSE),"")</f>
        <v/>
      </c>
      <c r="AK112" s="419" t="str">
        <f>IFERROR(VLOOKUP(AK110,'P1'!$B:$AP,31,FALSE),"")</f>
        <v/>
      </c>
      <c r="AL112" s="419" t="str">
        <f>IFERROR(VLOOKUP(AL110,'P1'!$B:$AP,31,FALSE),"")</f>
        <v/>
      </c>
      <c r="AM112" s="419" t="str">
        <f>IFERROR(VLOOKUP(AM110,'P1'!$B:$AP,31,FALSE),"")</f>
        <v/>
      </c>
      <c r="AN112" s="644"/>
      <c r="AO112" s="622"/>
      <c r="AP112" s="649"/>
      <c r="AQ112" s="650"/>
      <c r="AR112" s="622"/>
      <c r="AS112" s="622"/>
      <c r="AT112" s="623"/>
      <c r="AU112" s="420"/>
      <c r="AV112" s="420"/>
      <c r="AX112" s="420"/>
      <c r="AY112" s="420"/>
    </row>
    <row r="113" spans="1:51" s="393" customFormat="1" ht="12" customHeight="1">
      <c r="A113" s="624">
        <v>31</v>
      </c>
      <c r="B113" s="627"/>
      <c r="C113" s="630"/>
      <c r="D113" s="633" t="s">
        <v>463</v>
      </c>
      <c r="E113" s="410"/>
      <c r="F113" s="636"/>
      <c r="G113" s="637"/>
      <c r="H113" s="411" t="s">
        <v>464</v>
      </c>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12"/>
      <c r="AE113" s="412"/>
      <c r="AF113" s="412"/>
      <c r="AG113" s="412"/>
      <c r="AH113" s="412"/>
      <c r="AI113" s="412"/>
      <c r="AJ113" s="412"/>
      <c r="AK113" s="412"/>
      <c r="AL113" s="412"/>
      <c r="AM113" s="412"/>
      <c r="AN113" s="642">
        <f t="shared" ref="AN113" si="114">IF(LEFT($AN$1,6)="共同生活援助",SUM(I114:AM114),SUM(I114:AM115))</f>
        <v>0</v>
      </c>
      <c r="AO113" s="620">
        <f>IF($AN$3="４週",AN113/4,AN113/(DAY(EOMONTH($I$21,0))/7))</f>
        <v>0</v>
      </c>
      <c r="AP113" s="645"/>
      <c r="AQ113" s="646"/>
      <c r="AR113" s="620" t="str">
        <f t="shared" ref="AR113" si="115">IF($AN$3="４週",AU114,AV114)</f>
        <v/>
      </c>
      <c r="AS113" s="620"/>
      <c r="AT113" s="623"/>
      <c r="AU113" s="413" t="s">
        <v>465</v>
      </c>
      <c r="AV113" s="413" t="s">
        <v>466</v>
      </c>
      <c r="AX113" s="413" t="s">
        <v>467</v>
      </c>
      <c r="AY113" s="413" t="s">
        <v>468</v>
      </c>
    </row>
    <row r="114" spans="1:51" s="393" customFormat="1" ht="12" customHeight="1">
      <c r="A114" s="625"/>
      <c r="B114" s="628"/>
      <c r="C114" s="631"/>
      <c r="D114" s="634"/>
      <c r="E114" s="414"/>
      <c r="F114" s="638"/>
      <c r="G114" s="639"/>
      <c r="H114" s="415" t="s">
        <v>469</v>
      </c>
      <c r="I114" s="419" t="str">
        <f>IFERROR(VLOOKUP(I113,'P1'!$B:$AP,41,FALSE),"")</f>
        <v/>
      </c>
      <c r="J114" s="419" t="str">
        <f>IFERROR(VLOOKUP(J113,'P1'!$B:$AP,41,FALSE),"")</f>
        <v/>
      </c>
      <c r="K114" s="419" t="str">
        <f>IFERROR(VLOOKUP(K113,'P1'!$B:$AP,41,FALSE),"")</f>
        <v/>
      </c>
      <c r="L114" s="419" t="str">
        <f>IFERROR(VLOOKUP(L113,'P1'!$B:$AP,41,FALSE),"")</f>
        <v/>
      </c>
      <c r="M114" s="419" t="str">
        <f>IFERROR(VLOOKUP(M113,'P1'!$B:$AP,41,FALSE),"")</f>
        <v/>
      </c>
      <c r="N114" s="419" t="str">
        <f>IFERROR(VLOOKUP(N113,'P1'!$B:$AP,41,FALSE),"")</f>
        <v/>
      </c>
      <c r="O114" s="419" t="str">
        <f>IFERROR(VLOOKUP(O113,'P1'!$B:$AP,41,FALSE),"")</f>
        <v/>
      </c>
      <c r="P114" s="419" t="str">
        <f>IFERROR(VLOOKUP(P113,'P1'!$B:$AP,41,FALSE),"")</f>
        <v/>
      </c>
      <c r="Q114" s="419" t="str">
        <f>IFERROR(VLOOKUP(Q113,'P1'!$B:$AP,41,FALSE),"")</f>
        <v/>
      </c>
      <c r="R114" s="419" t="str">
        <f>IFERROR(VLOOKUP(R113,'P1'!$B:$AP,41,FALSE),"")</f>
        <v/>
      </c>
      <c r="S114" s="419" t="str">
        <f>IFERROR(VLOOKUP(S113,'P1'!$B:$AP,41,FALSE),"")</f>
        <v/>
      </c>
      <c r="T114" s="419" t="str">
        <f>IFERROR(VLOOKUP(T113,'P1'!$B:$AP,41,FALSE),"")</f>
        <v/>
      </c>
      <c r="U114" s="419" t="str">
        <f>IFERROR(VLOOKUP(U113,'P1'!$B:$AP,41,FALSE),"")</f>
        <v/>
      </c>
      <c r="V114" s="419" t="str">
        <f>IFERROR(VLOOKUP(V113,'P1'!$B:$AP,41,FALSE),"")</f>
        <v/>
      </c>
      <c r="W114" s="419" t="str">
        <f>IFERROR(VLOOKUP(W113,'P1'!$B:$AP,41,FALSE),"")</f>
        <v/>
      </c>
      <c r="X114" s="419" t="str">
        <f>IFERROR(VLOOKUP(X113,'P1'!$B:$AP,41,FALSE),"")</f>
        <v/>
      </c>
      <c r="Y114" s="419" t="str">
        <f>IFERROR(VLOOKUP(Y113,'P1'!$B:$AP,41,FALSE),"")</f>
        <v/>
      </c>
      <c r="Z114" s="419" t="str">
        <f>IFERROR(VLOOKUP(Z113,'P1'!$B:$AP,41,FALSE),"")</f>
        <v/>
      </c>
      <c r="AA114" s="419" t="str">
        <f>IFERROR(VLOOKUP(AA113,'P1'!$B:$AP,41,FALSE),"")</f>
        <v/>
      </c>
      <c r="AB114" s="419" t="str">
        <f>IFERROR(VLOOKUP(AB113,'P1'!$B:$AP,41,FALSE),"")</f>
        <v/>
      </c>
      <c r="AC114" s="419" t="str">
        <f>IFERROR(VLOOKUP(AC113,'P1'!$B:$AP,41,FALSE),"")</f>
        <v/>
      </c>
      <c r="AD114" s="419" t="str">
        <f>IFERROR(VLOOKUP(AD113,'P1'!$B:$AP,41,FALSE),"")</f>
        <v/>
      </c>
      <c r="AE114" s="419" t="str">
        <f>IFERROR(VLOOKUP(AE113,'P1'!$B:$AP,41,FALSE),"")</f>
        <v/>
      </c>
      <c r="AF114" s="419" t="str">
        <f>IFERROR(VLOOKUP(AF113,'P1'!$B:$AP,41,FALSE),"")</f>
        <v/>
      </c>
      <c r="AG114" s="419" t="str">
        <f>IFERROR(VLOOKUP(AG113,'P1'!$B:$AP,41,FALSE),"")</f>
        <v/>
      </c>
      <c r="AH114" s="419" t="str">
        <f>IFERROR(VLOOKUP(AH113,'P1'!$B:$AP,41,FALSE),"")</f>
        <v/>
      </c>
      <c r="AI114" s="419" t="str">
        <f>IFERROR(VLOOKUP(AI113,'P1'!$B:$AP,41,FALSE),"")</f>
        <v/>
      </c>
      <c r="AJ114" s="419" t="str">
        <f>IFERROR(VLOOKUP(AJ113,'P1'!$B:$AP,41,FALSE),"")</f>
        <v/>
      </c>
      <c r="AK114" s="419" t="str">
        <f>IFERROR(VLOOKUP(AK113,'P1'!$B:$AP,41,FALSE),"")</f>
        <v/>
      </c>
      <c r="AL114" s="419" t="str">
        <f>IFERROR(VLOOKUP(AL113,'P1'!$B:$AP,41,FALSE),"")</f>
        <v/>
      </c>
      <c r="AM114" s="419" t="str">
        <f>IFERROR(VLOOKUP(AM113,'P1'!$B:$AP,41,FALSE),"")</f>
        <v/>
      </c>
      <c r="AN114" s="643"/>
      <c r="AO114" s="621"/>
      <c r="AP114" s="647"/>
      <c r="AQ114" s="648"/>
      <c r="AR114" s="621"/>
      <c r="AS114" s="621"/>
      <c r="AT114" s="623"/>
      <c r="AU114" s="417" t="str">
        <f t="shared" ref="AU114" si="116">IFERROR(IF($D113="□",($AO113/$AK$6),($AO113/$AK$8)),"")</f>
        <v/>
      </c>
      <c r="AV114" s="417" t="str">
        <f t="shared" ref="AV114" si="117">IFERROR(IF($D113="□",($AN113/$AO$6),($AN113/$AO$8)),"")</f>
        <v/>
      </c>
      <c r="AX114" s="417" t="s">
        <v>623</v>
      </c>
      <c r="AY114" s="417" t="s">
        <v>623</v>
      </c>
    </row>
    <row r="115" spans="1:51" s="393" customFormat="1" ht="12" customHeight="1">
      <c r="A115" s="626"/>
      <c r="B115" s="629"/>
      <c r="C115" s="632"/>
      <c r="D115" s="635"/>
      <c r="E115" s="414"/>
      <c r="F115" s="640"/>
      <c r="G115" s="641"/>
      <c r="H115" s="418" t="s">
        <v>470</v>
      </c>
      <c r="I115" s="419" t="str">
        <f>IFERROR(VLOOKUP(I113,'P1'!$B:$AP,31,FALSE),"")</f>
        <v/>
      </c>
      <c r="J115" s="419" t="str">
        <f>IFERROR(VLOOKUP(J113,'P1'!$B:$AP,31,FALSE),"")</f>
        <v/>
      </c>
      <c r="K115" s="419" t="str">
        <f>IFERROR(VLOOKUP(K113,'P1'!$B:$AP,31,FALSE),"")</f>
        <v/>
      </c>
      <c r="L115" s="419" t="str">
        <f>IFERROR(VLOOKUP(L113,'P1'!$B:$AP,31,FALSE),"")</f>
        <v/>
      </c>
      <c r="M115" s="419" t="str">
        <f>IFERROR(VLOOKUP(M113,'P1'!$B:$AP,31,FALSE),"")</f>
        <v/>
      </c>
      <c r="N115" s="419" t="str">
        <f>IFERROR(VLOOKUP(N113,'P1'!$B:$AP,31,FALSE),"")</f>
        <v/>
      </c>
      <c r="O115" s="419" t="str">
        <f>IFERROR(VLOOKUP(O113,'P1'!$B:$AP,31,FALSE),"")</f>
        <v/>
      </c>
      <c r="P115" s="419" t="str">
        <f>IFERROR(VLOOKUP(P113,'P1'!$B:$AP,31,FALSE),"")</f>
        <v/>
      </c>
      <c r="Q115" s="419" t="str">
        <f>IFERROR(VLOOKUP(Q113,'P1'!$B:$AP,31,FALSE),"")</f>
        <v/>
      </c>
      <c r="R115" s="419" t="str">
        <f>IFERROR(VLOOKUP(R113,'P1'!$B:$AP,31,FALSE),"")</f>
        <v/>
      </c>
      <c r="S115" s="419" t="str">
        <f>IFERROR(VLOOKUP(S113,'P1'!$B:$AP,31,FALSE),"")</f>
        <v/>
      </c>
      <c r="T115" s="419" t="str">
        <f>IFERROR(VLOOKUP(T113,'P1'!$B:$AP,31,FALSE),"")</f>
        <v/>
      </c>
      <c r="U115" s="419" t="str">
        <f>IFERROR(VLOOKUP(U113,'P1'!$B:$AP,31,FALSE),"")</f>
        <v/>
      </c>
      <c r="V115" s="419" t="str">
        <f>IFERROR(VLOOKUP(V113,'P1'!$B:$AP,31,FALSE),"")</f>
        <v/>
      </c>
      <c r="W115" s="419" t="str">
        <f>IFERROR(VLOOKUP(W113,'P1'!$B:$AP,31,FALSE),"")</f>
        <v/>
      </c>
      <c r="X115" s="419" t="str">
        <f>IFERROR(VLOOKUP(X113,'P1'!$B:$AP,31,FALSE),"")</f>
        <v/>
      </c>
      <c r="Y115" s="419" t="str">
        <f>IFERROR(VLOOKUP(Y113,'P1'!$B:$AP,31,FALSE),"")</f>
        <v/>
      </c>
      <c r="Z115" s="419" t="str">
        <f>IFERROR(VLOOKUP(Z113,'P1'!$B:$AP,31,FALSE),"")</f>
        <v/>
      </c>
      <c r="AA115" s="419" t="str">
        <f>IFERROR(VLOOKUP(AA113,'P1'!$B:$AP,31,FALSE),"")</f>
        <v/>
      </c>
      <c r="AB115" s="419" t="str">
        <f>IFERROR(VLOOKUP(AB113,'P1'!$B:$AP,31,FALSE),"")</f>
        <v/>
      </c>
      <c r="AC115" s="419" t="str">
        <f>IFERROR(VLOOKUP(AC113,'P1'!$B:$AP,31,FALSE),"")</f>
        <v/>
      </c>
      <c r="AD115" s="419" t="str">
        <f>IFERROR(VLOOKUP(AD113,'P1'!$B:$AP,31,FALSE),"")</f>
        <v/>
      </c>
      <c r="AE115" s="419" t="str">
        <f>IFERROR(VLOOKUP(AE113,'P1'!$B:$AP,31,FALSE),"")</f>
        <v/>
      </c>
      <c r="AF115" s="419" t="str">
        <f>IFERROR(VLOOKUP(AF113,'P1'!$B:$AP,31,FALSE),"")</f>
        <v/>
      </c>
      <c r="AG115" s="419" t="str">
        <f>IFERROR(VLOOKUP(AG113,'P1'!$B:$AP,31,FALSE),"")</f>
        <v/>
      </c>
      <c r="AH115" s="419" t="str">
        <f>IFERROR(VLOOKUP(AH113,'P1'!$B:$AP,31,FALSE),"")</f>
        <v/>
      </c>
      <c r="AI115" s="419" t="str">
        <f>IFERROR(VLOOKUP(AI113,'P1'!$B:$AP,31,FALSE),"")</f>
        <v/>
      </c>
      <c r="AJ115" s="419" t="str">
        <f>IFERROR(VLOOKUP(AJ113,'P1'!$B:$AP,31,FALSE),"")</f>
        <v/>
      </c>
      <c r="AK115" s="419" t="str">
        <f>IFERROR(VLOOKUP(AK113,'P1'!$B:$AP,31,FALSE),"")</f>
        <v/>
      </c>
      <c r="AL115" s="419" t="str">
        <f>IFERROR(VLOOKUP(AL113,'P1'!$B:$AP,31,FALSE),"")</f>
        <v/>
      </c>
      <c r="AM115" s="419" t="str">
        <f>IFERROR(VLOOKUP(AM113,'P1'!$B:$AP,31,FALSE),"")</f>
        <v/>
      </c>
      <c r="AN115" s="644"/>
      <c r="AO115" s="622"/>
      <c r="AP115" s="649"/>
      <c r="AQ115" s="650"/>
      <c r="AR115" s="622"/>
      <c r="AS115" s="622"/>
      <c r="AT115" s="623"/>
      <c r="AU115" s="420"/>
      <c r="AV115" s="420"/>
      <c r="AX115" s="420"/>
      <c r="AY115" s="420"/>
    </row>
    <row r="116" spans="1:51" s="393" customFormat="1" ht="12" customHeight="1">
      <c r="A116" s="624">
        <v>32</v>
      </c>
      <c r="B116" s="627"/>
      <c r="C116" s="630"/>
      <c r="D116" s="633" t="s">
        <v>463</v>
      </c>
      <c r="E116" s="410"/>
      <c r="F116" s="636"/>
      <c r="G116" s="637"/>
      <c r="H116" s="411" t="s">
        <v>464</v>
      </c>
      <c r="I116" s="412"/>
      <c r="J116" s="412"/>
      <c r="K116" s="412"/>
      <c r="L116" s="412"/>
      <c r="M116" s="412"/>
      <c r="N116" s="412"/>
      <c r="O116" s="412"/>
      <c r="P116" s="412"/>
      <c r="Q116" s="412"/>
      <c r="R116" s="412"/>
      <c r="S116" s="412"/>
      <c r="T116" s="412"/>
      <c r="U116" s="412"/>
      <c r="V116" s="412"/>
      <c r="W116" s="412"/>
      <c r="X116" s="412"/>
      <c r="Y116" s="412"/>
      <c r="Z116" s="412"/>
      <c r="AA116" s="412"/>
      <c r="AB116" s="412"/>
      <c r="AC116" s="412"/>
      <c r="AD116" s="412"/>
      <c r="AE116" s="412"/>
      <c r="AF116" s="412"/>
      <c r="AG116" s="412"/>
      <c r="AH116" s="412"/>
      <c r="AI116" s="412"/>
      <c r="AJ116" s="412"/>
      <c r="AK116" s="412"/>
      <c r="AL116" s="412"/>
      <c r="AM116" s="412"/>
      <c r="AN116" s="642">
        <f t="shared" ref="AN116" si="118">IF(LEFT($AN$1,6)="共同生活援助",SUM(I117:AM117),SUM(I117:AM118))</f>
        <v>0</v>
      </c>
      <c r="AO116" s="620">
        <f>IF($AN$3="４週",AN116/4,AN116/(DAY(EOMONTH($I$21,0))/7))</f>
        <v>0</v>
      </c>
      <c r="AP116" s="645"/>
      <c r="AQ116" s="646"/>
      <c r="AR116" s="620" t="str">
        <f t="shared" ref="AR116" si="119">IF($AN$3="４週",AU117,AV117)</f>
        <v/>
      </c>
      <c r="AS116" s="620"/>
      <c r="AT116" s="623"/>
      <c r="AU116" s="413" t="s">
        <v>465</v>
      </c>
      <c r="AV116" s="413" t="s">
        <v>466</v>
      </c>
      <c r="AX116" s="413" t="s">
        <v>467</v>
      </c>
      <c r="AY116" s="413" t="s">
        <v>468</v>
      </c>
    </row>
    <row r="117" spans="1:51" s="393" customFormat="1" ht="12" customHeight="1">
      <c r="A117" s="625"/>
      <c r="B117" s="628"/>
      <c r="C117" s="631"/>
      <c r="D117" s="634"/>
      <c r="E117" s="414"/>
      <c r="F117" s="638"/>
      <c r="G117" s="639"/>
      <c r="H117" s="415" t="s">
        <v>469</v>
      </c>
      <c r="I117" s="419" t="str">
        <f>IFERROR(VLOOKUP(I116,'P1'!$B:$AP,41,FALSE),"")</f>
        <v/>
      </c>
      <c r="J117" s="419" t="str">
        <f>IFERROR(VLOOKUP(J116,'P1'!$B:$AP,41,FALSE),"")</f>
        <v/>
      </c>
      <c r="K117" s="419" t="str">
        <f>IFERROR(VLOOKUP(K116,'P1'!$B:$AP,41,FALSE),"")</f>
        <v/>
      </c>
      <c r="L117" s="419" t="str">
        <f>IFERROR(VLOOKUP(L116,'P1'!$B:$AP,41,FALSE),"")</f>
        <v/>
      </c>
      <c r="M117" s="419" t="str">
        <f>IFERROR(VLOOKUP(M116,'P1'!$B:$AP,41,FALSE),"")</f>
        <v/>
      </c>
      <c r="N117" s="419" t="str">
        <f>IFERROR(VLOOKUP(N116,'P1'!$B:$AP,41,FALSE),"")</f>
        <v/>
      </c>
      <c r="O117" s="419" t="str">
        <f>IFERROR(VLOOKUP(O116,'P1'!$B:$AP,41,FALSE),"")</f>
        <v/>
      </c>
      <c r="P117" s="419" t="str">
        <f>IFERROR(VLOOKUP(P116,'P1'!$B:$AP,41,FALSE),"")</f>
        <v/>
      </c>
      <c r="Q117" s="419" t="str">
        <f>IFERROR(VLOOKUP(Q116,'P1'!$B:$AP,41,FALSE),"")</f>
        <v/>
      </c>
      <c r="R117" s="419" t="str">
        <f>IFERROR(VLOOKUP(R116,'P1'!$B:$AP,41,FALSE),"")</f>
        <v/>
      </c>
      <c r="S117" s="419" t="str">
        <f>IFERROR(VLOOKUP(S116,'P1'!$B:$AP,41,FALSE),"")</f>
        <v/>
      </c>
      <c r="T117" s="419" t="str">
        <f>IFERROR(VLOOKUP(T116,'P1'!$B:$AP,41,FALSE),"")</f>
        <v/>
      </c>
      <c r="U117" s="419" t="str">
        <f>IFERROR(VLOOKUP(U116,'P1'!$B:$AP,41,FALSE),"")</f>
        <v/>
      </c>
      <c r="V117" s="419" t="str">
        <f>IFERROR(VLOOKUP(V116,'P1'!$B:$AP,41,FALSE),"")</f>
        <v/>
      </c>
      <c r="W117" s="419" t="str">
        <f>IFERROR(VLOOKUP(W116,'P1'!$B:$AP,41,FALSE),"")</f>
        <v/>
      </c>
      <c r="X117" s="419" t="str">
        <f>IFERROR(VLOOKUP(X116,'P1'!$B:$AP,41,FALSE),"")</f>
        <v/>
      </c>
      <c r="Y117" s="419" t="str">
        <f>IFERROR(VLOOKUP(Y116,'P1'!$B:$AP,41,FALSE),"")</f>
        <v/>
      </c>
      <c r="Z117" s="419" t="str">
        <f>IFERROR(VLOOKUP(Z116,'P1'!$B:$AP,41,FALSE),"")</f>
        <v/>
      </c>
      <c r="AA117" s="419" t="str">
        <f>IFERROR(VLOOKUP(AA116,'P1'!$B:$AP,41,FALSE),"")</f>
        <v/>
      </c>
      <c r="AB117" s="419" t="str">
        <f>IFERROR(VLOOKUP(AB116,'P1'!$B:$AP,41,FALSE),"")</f>
        <v/>
      </c>
      <c r="AC117" s="419" t="str">
        <f>IFERROR(VLOOKUP(AC116,'P1'!$B:$AP,41,FALSE),"")</f>
        <v/>
      </c>
      <c r="AD117" s="419" t="str">
        <f>IFERROR(VLOOKUP(AD116,'P1'!$B:$AP,41,FALSE),"")</f>
        <v/>
      </c>
      <c r="AE117" s="419" t="str">
        <f>IFERROR(VLOOKUP(AE116,'P1'!$B:$AP,41,FALSE),"")</f>
        <v/>
      </c>
      <c r="AF117" s="419" t="str">
        <f>IFERROR(VLOOKUP(AF116,'P1'!$B:$AP,41,FALSE),"")</f>
        <v/>
      </c>
      <c r="AG117" s="419" t="str">
        <f>IFERROR(VLOOKUP(AG116,'P1'!$B:$AP,41,FALSE),"")</f>
        <v/>
      </c>
      <c r="AH117" s="419" t="str">
        <f>IFERROR(VLOOKUP(AH116,'P1'!$B:$AP,41,FALSE),"")</f>
        <v/>
      </c>
      <c r="AI117" s="419" t="str">
        <f>IFERROR(VLOOKUP(AI116,'P1'!$B:$AP,41,FALSE),"")</f>
        <v/>
      </c>
      <c r="AJ117" s="419" t="str">
        <f>IFERROR(VLOOKUP(AJ116,'P1'!$B:$AP,41,FALSE),"")</f>
        <v/>
      </c>
      <c r="AK117" s="419" t="str">
        <f>IFERROR(VLOOKUP(AK116,'P1'!$B:$AP,41,FALSE),"")</f>
        <v/>
      </c>
      <c r="AL117" s="419" t="str">
        <f>IFERROR(VLOOKUP(AL116,'P1'!$B:$AP,41,FALSE),"")</f>
        <v/>
      </c>
      <c r="AM117" s="419" t="str">
        <f>IFERROR(VLOOKUP(AM116,'P1'!$B:$AP,41,FALSE),"")</f>
        <v/>
      </c>
      <c r="AN117" s="643"/>
      <c r="AO117" s="621"/>
      <c r="AP117" s="647"/>
      <c r="AQ117" s="648"/>
      <c r="AR117" s="621"/>
      <c r="AS117" s="621"/>
      <c r="AT117" s="623"/>
      <c r="AU117" s="417" t="str">
        <f t="shared" ref="AU117" si="120">IFERROR(IF($D116="□",($AO116/$AK$6),($AO116/$AK$8)),"")</f>
        <v/>
      </c>
      <c r="AV117" s="417" t="str">
        <f t="shared" ref="AV117" si="121">IFERROR(IF($D116="□",($AN116/$AO$6),($AN116/$AO$8)),"")</f>
        <v/>
      </c>
      <c r="AX117" s="417" t="s">
        <v>623</v>
      </c>
      <c r="AY117" s="417" t="s">
        <v>623</v>
      </c>
    </row>
    <row r="118" spans="1:51" s="393" customFormat="1" ht="12" customHeight="1">
      <c r="A118" s="626"/>
      <c r="B118" s="629"/>
      <c r="C118" s="632"/>
      <c r="D118" s="635"/>
      <c r="E118" s="414"/>
      <c r="F118" s="640"/>
      <c r="G118" s="641"/>
      <c r="H118" s="418" t="s">
        <v>470</v>
      </c>
      <c r="I118" s="419" t="str">
        <f>IFERROR(VLOOKUP(I116,'P1'!$B:$AP,31,FALSE),"")</f>
        <v/>
      </c>
      <c r="J118" s="419" t="str">
        <f>IFERROR(VLOOKUP(J116,'P1'!$B:$AP,31,FALSE),"")</f>
        <v/>
      </c>
      <c r="K118" s="419" t="str">
        <f>IFERROR(VLOOKUP(K116,'P1'!$B:$AP,31,FALSE),"")</f>
        <v/>
      </c>
      <c r="L118" s="419" t="str">
        <f>IFERROR(VLOOKUP(L116,'P1'!$B:$AP,31,FALSE),"")</f>
        <v/>
      </c>
      <c r="M118" s="419" t="str">
        <f>IFERROR(VLOOKUP(M116,'P1'!$B:$AP,31,FALSE),"")</f>
        <v/>
      </c>
      <c r="N118" s="419" t="str">
        <f>IFERROR(VLOOKUP(N116,'P1'!$B:$AP,31,FALSE),"")</f>
        <v/>
      </c>
      <c r="O118" s="419" t="str">
        <f>IFERROR(VLOOKUP(O116,'P1'!$B:$AP,31,FALSE),"")</f>
        <v/>
      </c>
      <c r="P118" s="419" t="str">
        <f>IFERROR(VLOOKUP(P116,'P1'!$B:$AP,31,FALSE),"")</f>
        <v/>
      </c>
      <c r="Q118" s="419" t="str">
        <f>IFERROR(VLOOKUP(Q116,'P1'!$B:$AP,31,FALSE),"")</f>
        <v/>
      </c>
      <c r="R118" s="419" t="str">
        <f>IFERROR(VLOOKUP(R116,'P1'!$B:$AP,31,FALSE),"")</f>
        <v/>
      </c>
      <c r="S118" s="419" t="str">
        <f>IFERROR(VLOOKUP(S116,'P1'!$B:$AP,31,FALSE),"")</f>
        <v/>
      </c>
      <c r="T118" s="419" t="str">
        <f>IFERROR(VLOOKUP(T116,'P1'!$B:$AP,31,FALSE),"")</f>
        <v/>
      </c>
      <c r="U118" s="419" t="str">
        <f>IFERROR(VLOOKUP(U116,'P1'!$B:$AP,31,FALSE),"")</f>
        <v/>
      </c>
      <c r="V118" s="419" t="str">
        <f>IFERROR(VLOOKUP(V116,'P1'!$B:$AP,31,FALSE),"")</f>
        <v/>
      </c>
      <c r="W118" s="419" t="str">
        <f>IFERROR(VLOOKUP(W116,'P1'!$B:$AP,31,FALSE),"")</f>
        <v/>
      </c>
      <c r="X118" s="419" t="str">
        <f>IFERROR(VLOOKUP(X116,'P1'!$B:$AP,31,FALSE),"")</f>
        <v/>
      </c>
      <c r="Y118" s="419" t="str">
        <f>IFERROR(VLOOKUP(Y116,'P1'!$B:$AP,31,FALSE),"")</f>
        <v/>
      </c>
      <c r="Z118" s="419" t="str">
        <f>IFERROR(VLOOKUP(Z116,'P1'!$B:$AP,31,FALSE),"")</f>
        <v/>
      </c>
      <c r="AA118" s="419" t="str">
        <f>IFERROR(VLOOKUP(AA116,'P1'!$B:$AP,31,FALSE),"")</f>
        <v/>
      </c>
      <c r="AB118" s="419" t="str">
        <f>IFERROR(VLOOKUP(AB116,'P1'!$B:$AP,31,FALSE),"")</f>
        <v/>
      </c>
      <c r="AC118" s="419" t="str">
        <f>IFERROR(VLOOKUP(AC116,'P1'!$B:$AP,31,FALSE),"")</f>
        <v/>
      </c>
      <c r="AD118" s="419" t="str">
        <f>IFERROR(VLOOKUP(AD116,'P1'!$B:$AP,31,FALSE),"")</f>
        <v/>
      </c>
      <c r="AE118" s="419" t="str">
        <f>IFERROR(VLOOKUP(AE116,'P1'!$B:$AP,31,FALSE),"")</f>
        <v/>
      </c>
      <c r="AF118" s="419" t="str">
        <f>IFERROR(VLOOKUP(AF116,'P1'!$B:$AP,31,FALSE),"")</f>
        <v/>
      </c>
      <c r="AG118" s="419" t="str">
        <f>IFERROR(VLOOKUP(AG116,'P1'!$B:$AP,31,FALSE),"")</f>
        <v/>
      </c>
      <c r="AH118" s="419" t="str">
        <f>IFERROR(VLOOKUP(AH116,'P1'!$B:$AP,31,FALSE),"")</f>
        <v/>
      </c>
      <c r="AI118" s="419" t="str">
        <f>IFERROR(VLOOKUP(AI116,'P1'!$B:$AP,31,FALSE),"")</f>
        <v/>
      </c>
      <c r="AJ118" s="419" t="str">
        <f>IFERROR(VLOOKUP(AJ116,'P1'!$B:$AP,31,FALSE),"")</f>
        <v/>
      </c>
      <c r="AK118" s="419" t="str">
        <f>IFERROR(VLOOKUP(AK116,'P1'!$B:$AP,31,FALSE),"")</f>
        <v/>
      </c>
      <c r="AL118" s="419" t="str">
        <f>IFERROR(VLOOKUP(AL116,'P1'!$B:$AP,31,FALSE),"")</f>
        <v/>
      </c>
      <c r="AM118" s="419" t="str">
        <f>IFERROR(VLOOKUP(AM116,'P1'!$B:$AP,31,FALSE),"")</f>
        <v/>
      </c>
      <c r="AN118" s="644"/>
      <c r="AO118" s="622"/>
      <c r="AP118" s="649"/>
      <c r="AQ118" s="650"/>
      <c r="AR118" s="622"/>
      <c r="AS118" s="622"/>
      <c r="AT118" s="623"/>
      <c r="AU118" s="420"/>
      <c r="AV118" s="420"/>
      <c r="AX118" s="420"/>
      <c r="AY118" s="420"/>
    </row>
    <row r="119" spans="1:51" s="393" customFormat="1" ht="12" customHeight="1">
      <c r="A119" s="624">
        <v>33</v>
      </c>
      <c r="B119" s="627"/>
      <c r="C119" s="630"/>
      <c r="D119" s="633" t="s">
        <v>463</v>
      </c>
      <c r="E119" s="410"/>
      <c r="F119" s="636"/>
      <c r="G119" s="637"/>
      <c r="H119" s="411" t="s">
        <v>464</v>
      </c>
      <c r="I119" s="412"/>
      <c r="J119" s="412"/>
      <c r="K119" s="412"/>
      <c r="L119" s="412"/>
      <c r="M119" s="412"/>
      <c r="N119" s="412"/>
      <c r="O119" s="412"/>
      <c r="P119" s="412"/>
      <c r="Q119" s="412"/>
      <c r="R119" s="412"/>
      <c r="S119" s="412"/>
      <c r="T119" s="412"/>
      <c r="U119" s="412"/>
      <c r="V119" s="412"/>
      <c r="W119" s="412"/>
      <c r="X119" s="412"/>
      <c r="Y119" s="412"/>
      <c r="Z119" s="412"/>
      <c r="AA119" s="412"/>
      <c r="AB119" s="412"/>
      <c r="AC119" s="412"/>
      <c r="AD119" s="412"/>
      <c r="AE119" s="412"/>
      <c r="AF119" s="412"/>
      <c r="AG119" s="412"/>
      <c r="AH119" s="412"/>
      <c r="AI119" s="412"/>
      <c r="AJ119" s="412"/>
      <c r="AK119" s="412"/>
      <c r="AL119" s="412"/>
      <c r="AM119" s="412"/>
      <c r="AN119" s="642">
        <f t="shared" ref="AN119" si="122">IF(LEFT($AN$1,6)="共同生活援助",SUM(I120:AM120),SUM(I120:AM121))</f>
        <v>0</v>
      </c>
      <c r="AO119" s="620">
        <f>IF($AN$3="４週",AN119/4,AN119/(DAY(EOMONTH($I$21,0))/7))</f>
        <v>0</v>
      </c>
      <c r="AP119" s="645"/>
      <c r="AQ119" s="646"/>
      <c r="AR119" s="620" t="str">
        <f t="shared" ref="AR119" si="123">IF($AN$3="４週",AU120,AV120)</f>
        <v/>
      </c>
      <c r="AS119" s="620"/>
      <c r="AT119" s="623"/>
      <c r="AU119" s="413" t="s">
        <v>465</v>
      </c>
      <c r="AV119" s="413" t="s">
        <v>466</v>
      </c>
      <c r="AX119" s="413" t="s">
        <v>467</v>
      </c>
      <c r="AY119" s="413" t="s">
        <v>468</v>
      </c>
    </row>
    <row r="120" spans="1:51" s="393" customFormat="1" ht="12" customHeight="1">
      <c r="A120" s="625"/>
      <c r="B120" s="628"/>
      <c r="C120" s="631"/>
      <c r="D120" s="634"/>
      <c r="E120" s="414"/>
      <c r="F120" s="638"/>
      <c r="G120" s="639"/>
      <c r="H120" s="415" t="s">
        <v>469</v>
      </c>
      <c r="I120" s="419" t="str">
        <f>IFERROR(VLOOKUP(I119,'P1'!$B:$AP,41,FALSE),"")</f>
        <v/>
      </c>
      <c r="J120" s="419" t="str">
        <f>IFERROR(VLOOKUP(J119,'P1'!$B:$AP,41,FALSE),"")</f>
        <v/>
      </c>
      <c r="K120" s="419" t="str">
        <f>IFERROR(VLOOKUP(K119,'P1'!$B:$AP,41,FALSE),"")</f>
        <v/>
      </c>
      <c r="L120" s="419" t="str">
        <f>IFERROR(VLOOKUP(L119,'P1'!$B:$AP,41,FALSE),"")</f>
        <v/>
      </c>
      <c r="M120" s="419" t="str">
        <f>IFERROR(VLOOKUP(M119,'P1'!$B:$AP,41,FALSE),"")</f>
        <v/>
      </c>
      <c r="N120" s="419" t="str">
        <f>IFERROR(VLOOKUP(N119,'P1'!$B:$AP,41,FALSE),"")</f>
        <v/>
      </c>
      <c r="O120" s="419" t="str">
        <f>IFERROR(VLOOKUP(O119,'P1'!$B:$AP,41,FALSE),"")</f>
        <v/>
      </c>
      <c r="P120" s="419" t="str">
        <f>IFERROR(VLOOKUP(P119,'P1'!$B:$AP,41,FALSE),"")</f>
        <v/>
      </c>
      <c r="Q120" s="419" t="str">
        <f>IFERROR(VLOOKUP(Q119,'P1'!$B:$AP,41,FALSE),"")</f>
        <v/>
      </c>
      <c r="R120" s="419" t="str">
        <f>IFERROR(VLOOKUP(R119,'P1'!$B:$AP,41,FALSE),"")</f>
        <v/>
      </c>
      <c r="S120" s="419" t="str">
        <f>IFERROR(VLOOKUP(S119,'P1'!$B:$AP,41,FALSE),"")</f>
        <v/>
      </c>
      <c r="T120" s="419" t="str">
        <f>IFERROR(VLOOKUP(T119,'P1'!$B:$AP,41,FALSE),"")</f>
        <v/>
      </c>
      <c r="U120" s="419" t="str">
        <f>IFERROR(VLOOKUP(U119,'P1'!$B:$AP,41,FALSE),"")</f>
        <v/>
      </c>
      <c r="V120" s="419" t="str">
        <f>IFERROR(VLOOKUP(V119,'P1'!$B:$AP,41,FALSE),"")</f>
        <v/>
      </c>
      <c r="W120" s="419" t="str">
        <f>IFERROR(VLOOKUP(W119,'P1'!$B:$AP,41,FALSE),"")</f>
        <v/>
      </c>
      <c r="X120" s="419" t="str">
        <f>IFERROR(VLOOKUP(X119,'P1'!$B:$AP,41,FALSE),"")</f>
        <v/>
      </c>
      <c r="Y120" s="419" t="str">
        <f>IFERROR(VLOOKUP(Y119,'P1'!$B:$AP,41,FALSE),"")</f>
        <v/>
      </c>
      <c r="Z120" s="419" t="str">
        <f>IFERROR(VLOOKUP(Z119,'P1'!$B:$AP,41,FALSE),"")</f>
        <v/>
      </c>
      <c r="AA120" s="419" t="str">
        <f>IFERROR(VLOOKUP(AA119,'P1'!$B:$AP,41,FALSE),"")</f>
        <v/>
      </c>
      <c r="AB120" s="419" t="str">
        <f>IFERROR(VLOOKUP(AB119,'P1'!$B:$AP,41,FALSE),"")</f>
        <v/>
      </c>
      <c r="AC120" s="419" t="str">
        <f>IFERROR(VLOOKUP(AC119,'P1'!$B:$AP,41,FALSE),"")</f>
        <v/>
      </c>
      <c r="AD120" s="419" t="str">
        <f>IFERROR(VLOOKUP(AD119,'P1'!$B:$AP,41,FALSE),"")</f>
        <v/>
      </c>
      <c r="AE120" s="419" t="str">
        <f>IFERROR(VLOOKUP(AE119,'P1'!$B:$AP,41,FALSE),"")</f>
        <v/>
      </c>
      <c r="AF120" s="419" t="str">
        <f>IFERROR(VLOOKUP(AF119,'P1'!$B:$AP,41,FALSE),"")</f>
        <v/>
      </c>
      <c r="AG120" s="419" t="str">
        <f>IFERROR(VLOOKUP(AG119,'P1'!$B:$AP,41,FALSE),"")</f>
        <v/>
      </c>
      <c r="AH120" s="419" t="str">
        <f>IFERROR(VLOOKUP(AH119,'P1'!$B:$AP,41,FALSE),"")</f>
        <v/>
      </c>
      <c r="AI120" s="419" t="str">
        <f>IFERROR(VLOOKUP(AI119,'P1'!$B:$AP,41,FALSE),"")</f>
        <v/>
      </c>
      <c r="AJ120" s="419" t="str">
        <f>IFERROR(VLOOKUP(AJ119,'P1'!$B:$AP,41,FALSE),"")</f>
        <v/>
      </c>
      <c r="AK120" s="419" t="str">
        <f>IFERROR(VLOOKUP(AK119,'P1'!$B:$AP,41,FALSE),"")</f>
        <v/>
      </c>
      <c r="AL120" s="419" t="str">
        <f>IFERROR(VLOOKUP(AL119,'P1'!$B:$AP,41,FALSE),"")</f>
        <v/>
      </c>
      <c r="AM120" s="419" t="str">
        <f>IFERROR(VLOOKUP(AM119,'P1'!$B:$AP,41,FALSE),"")</f>
        <v/>
      </c>
      <c r="AN120" s="643"/>
      <c r="AO120" s="621"/>
      <c r="AP120" s="647"/>
      <c r="AQ120" s="648"/>
      <c r="AR120" s="621"/>
      <c r="AS120" s="621"/>
      <c r="AT120" s="623"/>
      <c r="AU120" s="417" t="str">
        <f t="shared" ref="AU120" si="124">IFERROR(IF($D119="□",($AO119/$AK$6),($AO119/$AK$8)),"")</f>
        <v/>
      </c>
      <c r="AV120" s="417" t="str">
        <f t="shared" ref="AV120" si="125">IFERROR(IF($D119="□",($AN119/$AO$6),($AN119/$AO$8)),"")</f>
        <v/>
      </c>
      <c r="AX120" s="417" t="s">
        <v>623</v>
      </c>
      <c r="AY120" s="417" t="s">
        <v>623</v>
      </c>
    </row>
    <row r="121" spans="1:51" s="393" customFormat="1" ht="12" customHeight="1">
      <c r="A121" s="626"/>
      <c r="B121" s="629"/>
      <c r="C121" s="632"/>
      <c r="D121" s="635"/>
      <c r="E121" s="414"/>
      <c r="F121" s="640"/>
      <c r="G121" s="641"/>
      <c r="H121" s="418" t="s">
        <v>470</v>
      </c>
      <c r="I121" s="419" t="str">
        <f>IFERROR(VLOOKUP(I119,'P1'!$B:$AP,31,FALSE),"")</f>
        <v/>
      </c>
      <c r="J121" s="419" t="str">
        <f>IFERROR(VLOOKUP(J119,'P1'!$B:$AP,31,FALSE),"")</f>
        <v/>
      </c>
      <c r="K121" s="419" t="str">
        <f>IFERROR(VLOOKUP(K119,'P1'!$B:$AP,31,FALSE),"")</f>
        <v/>
      </c>
      <c r="L121" s="419" t="str">
        <f>IFERROR(VLOOKUP(L119,'P1'!$B:$AP,31,FALSE),"")</f>
        <v/>
      </c>
      <c r="M121" s="419" t="str">
        <f>IFERROR(VLOOKUP(M119,'P1'!$B:$AP,31,FALSE),"")</f>
        <v/>
      </c>
      <c r="N121" s="419" t="str">
        <f>IFERROR(VLOOKUP(N119,'P1'!$B:$AP,31,FALSE),"")</f>
        <v/>
      </c>
      <c r="O121" s="419" t="str">
        <f>IFERROR(VLOOKUP(O119,'P1'!$B:$AP,31,FALSE),"")</f>
        <v/>
      </c>
      <c r="P121" s="419" t="str">
        <f>IFERROR(VLOOKUP(P119,'P1'!$B:$AP,31,FALSE),"")</f>
        <v/>
      </c>
      <c r="Q121" s="419" t="str">
        <f>IFERROR(VLOOKUP(Q119,'P1'!$B:$AP,31,FALSE),"")</f>
        <v/>
      </c>
      <c r="R121" s="419" t="str">
        <f>IFERROR(VLOOKUP(R119,'P1'!$B:$AP,31,FALSE),"")</f>
        <v/>
      </c>
      <c r="S121" s="419" t="str">
        <f>IFERROR(VLOOKUP(S119,'P1'!$B:$AP,31,FALSE),"")</f>
        <v/>
      </c>
      <c r="T121" s="419" t="str">
        <f>IFERROR(VLOOKUP(T119,'P1'!$B:$AP,31,FALSE),"")</f>
        <v/>
      </c>
      <c r="U121" s="419" t="str">
        <f>IFERROR(VLOOKUP(U119,'P1'!$B:$AP,31,FALSE),"")</f>
        <v/>
      </c>
      <c r="V121" s="419" t="str">
        <f>IFERROR(VLOOKUP(V119,'P1'!$B:$AP,31,FALSE),"")</f>
        <v/>
      </c>
      <c r="W121" s="419" t="str">
        <f>IFERROR(VLOOKUP(W119,'P1'!$B:$AP,31,FALSE),"")</f>
        <v/>
      </c>
      <c r="X121" s="419" t="str">
        <f>IFERROR(VLOOKUP(X119,'P1'!$B:$AP,31,FALSE),"")</f>
        <v/>
      </c>
      <c r="Y121" s="419" t="str">
        <f>IFERROR(VLOOKUP(Y119,'P1'!$B:$AP,31,FALSE),"")</f>
        <v/>
      </c>
      <c r="Z121" s="419" t="str">
        <f>IFERROR(VLOOKUP(Z119,'P1'!$B:$AP,31,FALSE),"")</f>
        <v/>
      </c>
      <c r="AA121" s="419" t="str">
        <f>IFERROR(VLOOKUP(AA119,'P1'!$B:$AP,31,FALSE),"")</f>
        <v/>
      </c>
      <c r="AB121" s="419" t="str">
        <f>IFERROR(VLOOKUP(AB119,'P1'!$B:$AP,31,FALSE),"")</f>
        <v/>
      </c>
      <c r="AC121" s="419" t="str">
        <f>IFERROR(VLOOKUP(AC119,'P1'!$B:$AP,31,FALSE),"")</f>
        <v/>
      </c>
      <c r="AD121" s="419" t="str">
        <f>IFERROR(VLOOKUP(AD119,'P1'!$B:$AP,31,FALSE),"")</f>
        <v/>
      </c>
      <c r="AE121" s="419" t="str">
        <f>IFERROR(VLOOKUP(AE119,'P1'!$B:$AP,31,FALSE),"")</f>
        <v/>
      </c>
      <c r="AF121" s="419" t="str">
        <f>IFERROR(VLOOKUP(AF119,'P1'!$B:$AP,31,FALSE),"")</f>
        <v/>
      </c>
      <c r="AG121" s="419" t="str">
        <f>IFERROR(VLOOKUP(AG119,'P1'!$B:$AP,31,FALSE),"")</f>
        <v/>
      </c>
      <c r="AH121" s="419" t="str">
        <f>IFERROR(VLOOKUP(AH119,'P1'!$B:$AP,31,FALSE),"")</f>
        <v/>
      </c>
      <c r="AI121" s="419" t="str">
        <f>IFERROR(VLOOKUP(AI119,'P1'!$B:$AP,31,FALSE),"")</f>
        <v/>
      </c>
      <c r="AJ121" s="419" t="str">
        <f>IFERROR(VLOOKUP(AJ119,'P1'!$B:$AP,31,FALSE),"")</f>
        <v/>
      </c>
      <c r="AK121" s="419" t="str">
        <f>IFERROR(VLOOKUP(AK119,'P1'!$B:$AP,31,FALSE),"")</f>
        <v/>
      </c>
      <c r="AL121" s="419" t="str">
        <f>IFERROR(VLOOKUP(AL119,'P1'!$B:$AP,31,FALSE),"")</f>
        <v/>
      </c>
      <c r="AM121" s="419" t="str">
        <f>IFERROR(VLOOKUP(AM119,'P1'!$B:$AP,31,FALSE),"")</f>
        <v/>
      </c>
      <c r="AN121" s="644"/>
      <c r="AO121" s="622"/>
      <c r="AP121" s="649"/>
      <c r="AQ121" s="650"/>
      <c r="AR121" s="622"/>
      <c r="AS121" s="622"/>
      <c r="AT121" s="623"/>
      <c r="AU121" s="420"/>
      <c r="AV121" s="420"/>
      <c r="AX121" s="420"/>
      <c r="AY121" s="420"/>
    </row>
    <row r="122" spans="1:51" s="393" customFormat="1" ht="12" customHeight="1">
      <c r="A122" s="624">
        <v>34</v>
      </c>
      <c r="B122" s="627"/>
      <c r="C122" s="630"/>
      <c r="D122" s="633" t="s">
        <v>463</v>
      </c>
      <c r="E122" s="410"/>
      <c r="F122" s="636"/>
      <c r="G122" s="637"/>
      <c r="H122" s="411" t="s">
        <v>464</v>
      </c>
      <c r="I122" s="412"/>
      <c r="J122" s="412"/>
      <c r="K122" s="412"/>
      <c r="L122" s="412"/>
      <c r="M122" s="412"/>
      <c r="N122" s="412"/>
      <c r="O122" s="412"/>
      <c r="P122" s="412"/>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642">
        <f t="shared" ref="AN122" si="126">IF(LEFT($AN$1,6)="共同生活援助",SUM(I123:AM123),SUM(I123:AM124))</f>
        <v>0</v>
      </c>
      <c r="AO122" s="620">
        <f>IF($AN$3="４週",AN122/4,AN122/(DAY(EOMONTH($I$21,0))/7))</f>
        <v>0</v>
      </c>
      <c r="AP122" s="645"/>
      <c r="AQ122" s="646"/>
      <c r="AR122" s="620" t="str">
        <f t="shared" ref="AR122" si="127">IF($AN$3="４週",AU123,AV123)</f>
        <v/>
      </c>
      <c r="AS122" s="620"/>
      <c r="AT122" s="623"/>
      <c r="AU122" s="413" t="s">
        <v>465</v>
      </c>
      <c r="AV122" s="413" t="s">
        <v>466</v>
      </c>
      <c r="AX122" s="413" t="s">
        <v>467</v>
      </c>
      <c r="AY122" s="413" t="s">
        <v>468</v>
      </c>
    </row>
    <row r="123" spans="1:51" s="393" customFormat="1" ht="12" customHeight="1">
      <c r="A123" s="625"/>
      <c r="B123" s="628"/>
      <c r="C123" s="631"/>
      <c r="D123" s="634"/>
      <c r="E123" s="414"/>
      <c r="F123" s="638"/>
      <c r="G123" s="639"/>
      <c r="H123" s="415" t="s">
        <v>469</v>
      </c>
      <c r="I123" s="419" t="str">
        <f>IFERROR(VLOOKUP(I122,'P1'!$B:$AP,41,FALSE),"")</f>
        <v/>
      </c>
      <c r="J123" s="419" t="str">
        <f>IFERROR(VLOOKUP(J122,'P1'!$B:$AP,41,FALSE),"")</f>
        <v/>
      </c>
      <c r="K123" s="419" t="str">
        <f>IFERROR(VLOOKUP(K122,'P1'!$B:$AP,41,FALSE),"")</f>
        <v/>
      </c>
      <c r="L123" s="419" t="str">
        <f>IFERROR(VLOOKUP(L122,'P1'!$B:$AP,41,FALSE),"")</f>
        <v/>
      </c>
      <c r="M123" s="419" t="str">
        <f>IFERROR(VLOOKUP(M122,'P1'!$B:$AP,41,FALSE),"")</f>
        <v/>
      </c>
      <c r="N123" s="419" t="str">
        <f>IFERROR(VLOOKUP(N122,'P1'!$B:$AP,41,FALSE),"")</f>
        <v/>
      </c>
      <c r="O123" s="419" t="str">
        <f>IFERROR(VLOOKUP(O122,'P1'!$B:$AP,41,FALSE),"")</f>
        <v/>
      </c>
      <c r="P123" s="419" t="str">
        <f>IFERROR(VLOOKUP(P122,'P1'!$B:$AP,41,FALSE),"")</f>
        <v/>
      </c>
      <c r="Q123" s="419" t="str">
        <f>IFERROR(VLOOKUP(Q122,'P1'!$B:$AP,41,FALSE),"")</f>
        <v/>
      </c>
      <c r="R123" s="419" t="str">
        <f>IFERROR(VLOOKUP(R122,'P1'!$B:$AP,41,FALSE),"")</f>
        <v/>
      </c>
      <c r="S123" s="419" t="str">
        <f>IFERROR(VLOOKUP(S122,'P1'!$B:$AP,41,FALSE),"")</f>
        <v/>
      </c>
      <c r="T123" s="419" t="str">
        <f>IFERROR(VLOOKUP(T122,'P1'!$B:$AP,41,FALSE),"")</f>
        <v/>
      </c>
      <c r="U123" s="419" t="str">
        <f>IFERROR(VLOOKUP(U122,'P1'!$B:$AP,41,FALSE),"")</f>
        <v/>
      </c>
      <c r="V123" s="419" t="str">
        <f>IFERROR(VLOOKUP(V122,'P1'!$B:$AP,41,FALSE),"")</f>
        <v/>
      </c>
      <c r="W123" s="419" t="str">
        <f>IFERROR(VLOOKUP(W122,'P1'!$B:$AP,41,FALSE),"")</f>
        <v/>
      </c>
      <c r="X123" s="419" t="str">
        <f>IFERROR(VLOOKUP(X122,'P1'!$B:$AP,41,FALSE),"")</f>
        <v/>
      </c>
      <c r="Y123" s="419" t="str">
        <f>IFERROR(VLOOKUP(Y122,'P1'!$B:$AP,41,FALSE),"")</f>
        <v/>
      </c>
      <c r="Z123" s="419" t="str">
        <f>IFERROR(VLOOKUP(Z122,'P1'!$B:$AP,41,FALSE),"")</f>
        <v/>
      </c>
      <c r="AA123" s="419" t="str">
        <f>IFERROR(VLOOKUP(AA122,'P1'!$B:$AP,41,FALSE),"")</f>
        <v/>
      </c>
      <c r="AB123" s="419" t="str">
        <f>IFERROR(VLOOKUP(AB122,'P1'!$B:$AP,41,FALSE),"")</f>
        <v/>
      </c>
      <c r="AC123" s="419" t="str">
        <f>IFERROR(VLOOKUP(AC122,'P1'!$B:$AP,41,FALSE),"")</f>
        <v/>
      </c>
      <c r="AD123" s="419" t="str">
        <f>IFERROR(VLOOKUP(AD122,'P1'!$B:$AP,41,FALSE),"")</f>
        <v/>
      </c>
      <c r="AE123" s="419" t="str">
        <f>IFERROR(VLOOKUP(AE122,'P1'!$B:$AP,41,FALSE),"")</f>
        <v/>
      </c>
      <c r="AF123" s="419" t="str">
        <f>IFERROR(VLOOKUP(AF122,'P1'!$B:$AP,41,FALSE),"")</f>
        <v/>
      </c>
      <c r="AG123" s="419" t="str">
        <f>IFERROR(VLOOKUP(AG122,'P1'!$B:$AP,41,FALSE),"")</f>
        <v/>
      </c>
      <c r="AH123" s="419" t="str">
        <f>IFERROR(VLOOKUP(AH122,'P1'!$B:$AP,41,FALSE),"")</f>
        <v/>
      </c>
      <c r="AI123" s="419" t="str">
        <f>IFERROR(VLOOKUP(AI122,'P1'!$B:$AP,41,FALSE),"")</f>
        <v/>
      </c>
      <c r="AJ123" s="419" t="str">
        <f>IFERROR(VLOOKUP(AJ122,'P1'!$B:$AP,41,FALSE),"")</f>
        <v/>
      </c>
      <c r="AK123" s="419" t="str">
        <f>IFERROR(VLOOKUP(AK122,'P1'!$B:$AP,41,FALSE),"")</f>
        <v/>
      </c>
      <c r="AL123" s="419" t="str">
        <f>IFERROR(VLOOKUP(AL122,'P1'!$B:$AP,41,FALSE),"")</f>
        <v/>
      </c>
      <c r="AM123" s="419" t="str">
        <f>IFERROR(VLOOKUP(AM122,'P1'!$B:$AP,41,FALSE),"")</f>
        <v/>
      </c>
      <c r="AN123" s="643"/>
      <c r="AO123" s="621"/>
      <c r="AP123" s="647"/>
      <c r="AQ123" s="648"/>
      <c r="AR123" s="621"/>
      <c r="AS123" s="621"/>
      <c r="AT123" s="623"/>
      <c r="AU123" s="417" t="str">
        <f t="shared" ref="AU123" si="128">IFERROR(IF($D122="□",($AO122/$AK$6),($AO122/$AK$8)),"")</f>
        <v/>
      </c>
      <c r="AV123" s="417" t="str">
        <f t="shared" ref="AV123" si="129">IFERROR(IF($D122="□",($AN122/$AO$6),($AN122/$AO$8)),"")</f>
        <v/>
      </c>
      <c r="AX123" s="417" t="s">
        <v>623</v>
      </c>
      <c r="AY123" s="417" t="s">
        <v>623</v>
      </c>
    </row>
    <row r="124" spans="1:51" s="393" customFormat="1" ht="12" customHeight="1">
      <c r="A124" s="626"/>
      <c r="B124" s="629"/>
      <c r="C124" s="632"/>
      <c r="D124" s="635"/>
      <c r="E124" s="414"/>
      <c r="F124" s="640"/>
      <c r="G124" s="641"/>
      <c r="H124" s="418" t="s">
        <v>470</v>
      </c>
      <c r="I124" s="421" t="str">
        <f>IFERROR(VLOOKUP(I122,'P1'!$B:$AP,31,FALSE),"")</f>
        <v/>
      </c>
      <c r="J124" s="419" t="str">
        <f>IFERROR(VLOOKUP(J122,'P1'!$B:$AP,31,FALSE),"")</f>
        <v/>
      </c>
      <c r="K124" s="419" t="str">
        <f>IFERROR(VLOOKUP(K122,'P1'!$B:$AP,31,FALSE),"")</f>
        <v/>
      </c>
      <c r="L124" s="419" t="str">
        <f>IFERROR(VLOOKUP(L122,'P1'!$B:$AP,31,FALSE),"")</f>
        <v/>
      </c>
      <c r="M124" s="419" t="str">
        <f>IFERROR(VLOOKUP(M122,'P1'!$B:$AP,31,FALSE),"")</f>
        <v/>
      </c>
      <c r="N124" s="419" t="str">
        <f>IFERROR(VLOOKUP(N122,'P1'!$B:$AP,31,FALSE),"")</f>
        <v/>
      </c>
      <c r="O124" s="419" t="str">
        <f>IFERROR(VLOOKUP(O122,'P1'!$B:$AP,31,FALSE),"")</f>
        <v/>
      </c>
      <c r="P124" s="419" t="str">
        <f>IFERROR(VLOOKUP(P122,'P1'!$B:$AP,31,FALSE),"")</f>
        <v/>
      </c>
      <c r="Q124" s="419" t="str">
        <f>IFERROR(VLOOKUP(Q122,'P1'!$B:$AP,31,FALSE),"")</f>
        <v/>
      </c>
      <c r="R124" s="419" t="str">
        <f>IFERROR(VLOOKUP(R122,'P1'!$B:$AP,31,FALSE),"")</f>
        <v/>
      </c>
      <c r="S124" s="419" t="str">
        <f>IFERROR(VLOOKUP(S122,'P1'!$B:$AP,31,FALSE),"")</f>
        <v/>
      </c>
      <c r="T124" s="419" t="str">
        <f>IFERROR(VLOOKUP(T122,'P1'!$B:$AP,31,FALSE),"")</f>
        <v/>
      </c>
      <c r="U124" s="419" t="str">
        <f>IFERROR(VLOOKUP(U122,'P1'!$B:$AP,31,FALSE),"")</f>
        <v/>
      </c>
      <c r="V124" s="419" t="str">
        <f>IFERROR(VLOOKUP(V122,'P1'!$B:$AP,31,FALSE),"")</f>
        <v/>
      </c>
      <c r="W124" s="419" t="str">
        <f>IFERROR(VLOOKUP(W122,'P1'!$B:$AP,31,FALSE),"")</f>
        <v/>
      </c>
      <c r="X124" s="419" t="str">
        <f>IFERROR(VLOOKUP(X122,'P1'!$B:$AP,31,FALSE),"")</f>
        <v/>
      </c>
      <c r="Y124" s="419" t="str">
        <f>IFERROR(VLOOKUP(Y122,'P1'!$B:$AP,31,FALSE),"")</f>
        <v/>
      </c>
      <c r="Z124" s="419" t="str">
        <f>IFERROR(VLOOKUP(Z122,'P1'!$B:$AP,31,FALSE),"")</f>
        <v/>
      </c>
      <c r="AA124" s="419" t="str">
        <f>IFERROR(VLOOKUP(AA122,'P1'!$B:$AP,31,FALSE),"")</f>
        <v/>
      </c>
      <c r="AB124" s="419" t="str">
        <f>IFERROR(VLOOKUP(AB122,'P1'!$B:$AP,31,FALSE),"")</f>
        <v/>
      </c>
      <c r="AC124" s="419" t="str">
        <f>IFERROR(VLOOKUP(AC122,'P1'!$B:$AP,31,FALSE),"")</f>
        <v/>
      </c>
      <c r="AD124" s="419" t="str">
        <f>IFERROR(VLOOKUP(AD122,'P1'!$B:$AP,31,FALSE),"")</f>
        <v/>
      </c>
      <c r="AE124" s="419" t="str">
        <f>IFERROR(VLOOKUP(AE122,'P1'!$B:$AP,31,FALSE),"")</f>
        <v/>
      </c>
      <c r="AF124" s="419" t="str">
        <f>IFERROR(VLOOKUP(AF122,'P1'!$B:$AP,31,FALSE),"")</f>
        <v/>
      </c>
      <c r="AG124" s="419" t="str">
        <f>IFERROR(VLOOKUP(AG122,'P1'!$B:$AP,31,FALSE),"")</f>
        <v/>
      </c>
      <c r="AH124" s="419" t="str">
        <f>IFERROR(VLOOKUP(AH122,'P1'!$B:$AP,31,FALSE),"")</f>
        <v/>
      </c>
      <c r="AI124" s="419" t="str">
        <f>IFERROR(VLOOKUP(AI122,'P1'!$B:$AP,31,FALSE),"")</f>
        <v/>
      </c>
      <c r="AJ124" s="419" t="str">
        <f>IFERROR(VLOOKUP(AJ122,'P1'!$B:$AP,31,FALSE),"")</f>
        <v/>
      </c>
      <c r="AK124" s="419" t="str">
        <f>IFERROR(VLOOKUP(AK122,'P1'!$B:$AP,31,FALSE),"")</f>
        <v/>
      </c>
      <c r="AL124" s="419" t="str">
        <f>IFERROR(VLOOKUP(AL122,'P1'!$B:$AP,31,FALSE),"")</f>
        <v/>
      </c>
      <c r="AM124" s="419" t="str">
        <f>IFERROR(VLOOKUP(AM122,'P1'!$B:$AP,31,FALSE),"")</f>
        <v/>
      </c>
      <c r="AN124" s="644"/>
      <c r="AO124" s="622"/>
      <c r="AP124" s="649"/>
      <c r="AQ124" s="650"/>
      <c r="AR124" s="622"/>
      <c r="AS124" s="622"/>
      <c r="AT124" s="623"/>
      <c r="AU124" s="420"/>
      <c r="AV124" s="420"/>
      <c r="AX124" s="420"/>
      <c r="AY124" s="420"/>
    </row>
    <row r="125" spans="1:51" s="393" customFormat="1" ht="12" customHeight="1">
      <c r="A125" s="624">
        <v>35</v>
      </c>
      <c r="B125" s="627"/>
      <c r="C125" s="630"/>
      <c r="D125" s="633" t="s">
        <v>463</v>
      </c>
      <c r="E125" s="410"/>
      <c r="F125" s="636"/>
      <c r="G125" s="637"/>
      <c r="H125" s="411" t="s">
        <v>464</v>
      </c>
      <c r="I125" s="412"/>
      <c r="J125" s="412"/>
      <c r="K125" s="412"/>
      <c r="L125" s="412"/>
      <c r="M125" s="412"/>
      <c r="N125" s="412"/>
      <c r="O125" s="412"/>
      <c r="P125" s="412"/>
      <c r="Q125" s="412"/>
      <c r="R125" s="412"/>
      <c r="S125" s="412"/>
      <c r="T125" s="412"/>
      <c r="U125" s="412"/>
      <c r="V125" s="412"/>
      <c r="W125" s="412"/>
      <c r="X125" s="412"/>
      <c r="Y125" s="412"/>
      <c r="Z125" s="412"/>
      <c r="AA125" s="412"/>
      <c r="AB125" s="412"/>
      <c r="AC125" s="412"/>
      <c r="AD125" s="412"/>
      <c r="AE125" s="412"/>
      <c r="AF125" s="412"/>
      <c r="AG125" s="412"/>
      <c r="AH125" s="412"/>
      <c r="AI125" s="412"/>
      <c r="AJ125" s="412"/>
      <c r="AK125" s="412"/>
      <c r="AL125" s="412"/>
      <c r="AM125" s="412"/>
      <c r="AN125" s="642">
        <f t="shared" ref="AN125" si="130">IF(LEFT($AN$1,6)="共同生活援助",SUM(I126:AM126),SUM(I126:AM127))</f>
        <v>0</v>
      </c>
      <c r="AO125" s="620">
        <f>IF($AN$3="４週",AN125/4,AN125/(DAY(EOMONTH($I$21,0))/7))</f>
        <v>0</v>
      </c>
      <c r="AP125" s="645"/>
      <c r="AQ125" s="646"/>
      <c r="AR125" s="620" t="str">
        <f t="shared" ref="AR125" si="131">IF($AN$3="４週",AU126,AV126)</f>
        <v/>
      </c>
      <c r="AS125" s="620"/>
      <c r="AT125" s="623"/>
      <c r="AU125" s="413" t="s">
        <v>465</v>
      </c>
      <c r="AV125" s="413" t="s">
        <v>466</v>
      </c>
      <c r="AX125" s="413" t="s">
        <v>467</v>
      </c>
      <c r="AY125" s="413" t="s">
        <v>468</v>
      </c>
    </row>
    <row r="126" spans="1:51" s="393" customFormat="1" ht="12" customHeight="1">
      <c r="A126" s="625"/>
      <c r="B126" s="628"/>
      <c r="C126" s="631"/>
      <c r="D126" s="634"/>
      <c r="E126" s="414"/>
      <c r="F126" s="638"/>
      <c r="G126" s="639"/>
      <c r="H126" s="415" t="s">
        <v>469</v>
      </c>
      <c r="I126" s="419" t="str">
        <f>IFERROR(VLOOKUP(I125,'P1'!$B:$AP,41,FALSE),"")</f>
        <v/>
      </c>
      <c r="J126" s="419" t="str">
        <f>IFERROR(VLOOKUP(J125,'P1'!$B:$AP,41,FALSE),"")</f>
        <v/>
      </c>
      <c r="K126" s="419" t="str">
        <f>IFERROR(VLOOKUP(K125,'P1'!$B:$AP,41,FALSE),"")</f>
        <v/>
      </c>
      <c r="L126" s="419" t="str">
        <f>IFERROR(VLOOKUP(L125,'P1'!$B:$AP,41,FALSE),"")</f>
        <v/>
      </c>
      <c r="M126" s="419" t="str">
        <f>IFERROR(VLOOKUP(M125,'P1'!$B:$AP,41,FALSE),"")</f>
        <v/>
      </c>
      <c r="N126" s="419" t="str">
        <f>IFERROR(VLOOKUP(N125,'P1'!$B:$AP,41,FALSE),"")</f>
        <v/>
      </c>
      <c r="O126" s="419" t="str">
        <f>IFERROR(VLOOKUP(O125,'P1'!$B:$AP,41,FALSE),"")</f>
        <v/>
      </c>
      <c r="P126" s="419" t="str">
        <f>IFERROR(VLOOKUP(P125,'P1'!$B:$AP,41,FALSE),"")</f>
        <v/>
      </c>
      <c r="Q126" s="419" t="str">
        <f>IFERROR(VLOOKUP(Q125,'P1'!$B:$AP,41,FALSE),"")</f>
        <v/>
      </c>
      <c r="R126" s="419" t="str">
        <f>IFERROR(VLOOKUP(R125,'P1'!$B:$AP,41,FALSE),"")</f>
        <v/>
      </c>
      <c r="S126" s="419" t="str">
        <f>IFERROR(VLOOKUP(S125,'P1'!$B:$AP,41,FALSE),"")</f>
        <v/>
      </c>
      <c r="T126" s="419" t="str">
        <f>IFERROR(VLOOKUP(T125,'P1'!$B:$AP,41,FALSE),"")</f>
        <v/>
      </c>
      <c r="U126" s="419" t="str">
        <f>IFERROR(VLOOKUP(U125,'P1'!$B:$AP,41,FALSE),"")</f>
        <v/>
      </c>
      <c r="V126" s="419" t="str">
        <f>IFERROR(VLOOKUP(V125,'P1'!$B:$AP,41,FALSE),"")</f>
        <v/>
      </c>
      <c r="W126" s="419" t="str">
        <f>IFERROR(VLOOKUP(W125,'P1'!$B:$AP,41,FALSE),"")</f>
        <v/>
      </c>
      <c r="X126" s="419" t="str">
        <f>IFERROR(VLOOKUP(X125,'P1'!$B:$AP,41,FALSE),"")</f>
        <v/>
      </c>
      <c r="Y126" s="419" t="str">
        <f>IFERROR(VLOOKUP(Y125,'P1'!$B:$AP,41,FALSE),"")</f>
        <v/>
      </c>
      <c r="Z126" s="419" t="str">
        <f>IFERROR(VLOOKUP(Z125,'P1'!$B:$AP,41,FALSE),"")</f>
        <v/>
      </c>
      <c r="AA126" s="419" t="str">
        <f>IFERROR(VLOOKUP(AA125,'P1'!$B:$AP,41,FALSE),"")</f>
        <v/>
      </c>
      <c r="AB126" s="419" t="str">
        <f>IFERROR(VLOOKUP(AB125,'P1'!$B:$AP,41,FALSE),"")</f>
        <v/>
      </c>
      <c r="AC126" s="419" t="str">
        <f>IFERROR(VLOOKUP(AC125,'P1'!$B:$AP,41,FALSE),"")</f>
        <v/>
      </c>
      <c r="AD126" s="419" t="str">
        <f>IFERROR(VLOOKUP(AD125,'P1'!$B:$AP,41,FALSE),"")</f>
        <v/>
      </c>
      <c r="AE126" s="419" t="str">
        <f>IFERROR(VLOOKUP(AE125,'P1'!$B:$AP,41,FALSE),"")</f>
        <v/>
      </c>
      <c r="AF126" s="419" t="str">
        <f>IFERROR(VLOOKUP(AF125,'P1'!$B:$AP,41,FALSE),"")</f>
        <v/>
      </c>
      <c r="AG126" s="419" t="str">
        <f>IFERROR(VLOOKUP(AG125,'P1'!$B:$AP,41,FALSE),"")</f>
        <v/>
      </c>
      <c r="AH126" s="419" t="str">
        <f>IFERROR(VLOOKUP(AH125,'P1'!$B:$AP,41,FALSE),"")</f>
        <v/>
      </c>
      <c r="AI126" s="419" t="str">
        <f>IFERROR(VLOOKUP(AI125,'P1'!$B:$AP,41,FALSE),"")</f>
        <v/>
      </c>
      <c r="AJ126" s="419" t="str">
        <f>IFERROR(VLOOKUP(AJ125,'P1'!$B:$AP,41,FALSE),"")</f>
        <v/>
      </c>
      <c r="AK126" s="419" t="str">
        <f>IFERROR(VLOOKUP(AK125,'P1'!$B:$AP,41,FALSE),"")</f>
        <v/>
      </c>
      <c r="AL126" s="419" t="str">
        <f>IFERROR(VLOOKUP(AL125,'P1'!$B:$AP,41,FALSE),"")</f>
        <v/>
      </c>
      <c r="AM126" s="419" t="str">
        <f>IFERROR(VLOOKUP(AM125,'P1'!$B:$AP,41,FALSE),"")</f>
        <v/>
      </c>
      <c r="AN126" s="643"/>
      <c r="AO126" s="621"/>
      <c r="AP126" s="647"/>
      <c r="AQ126" s="648"/>
      <c r="AR126" s="621"/>
      <c r="AS126" s="621"/>
      <c r="AT126" s="623"/>
      <c r="AU126" s="417" t="str">
        <f t="shared" ref="AU126" si="132">IFERROR(IF($D125="□",($AO125/$AK$6),($AO125/$AK$8)),"")</f>
        <v/>
      </c>
      <c r="AV126" s="417" t="str">
        <f t="shared" ref="AV126" si="133">IFERROR(IF($D125="□",($AN125/$AO$6),($AN125/$AO$8)),"")</f>
        <v/>
      </c>
      <c r="AX126" s="417" t="s">
        <v>623</v>
      </c>
      <c r="AY126" s="417" t="s">
        <v>623</v>
      </c>
    </row>
    <row r="127" spans="1:51" s="393" customFormat="1" ht="12" customHeight="1">
      <c r="A127" s="626"/>
      <c r="B127" s="629"/>
      <c r="C127" s="632"/>
      <c r="D127" s="635"/>
      <c r="E127" s="414"/>
      <c r="F127" s="640"/>
      <c r="G127" s="641"/>
      <c r="H127" s="418" t="s">
        <v>470</v>
      </c>
      <c r="I127" s="419" t="str">
        <f>IFERROR(VLOOKUP(I125,'P1'!$B:$AP,31,FALSE),"")</f>
        <v/>
      </c>
      <c r="J127" s="419" t="str">
        <f>IFERROR(VLOOKUP(J125,'P1'!$B:$AP,31,FALSE),"")</f>
        <v/>
      </c>
      <c r="K127" s="419" t="str">
        <f>IFERROR(VLOOKUP(K125,'P1'!$B:$AP,31,FALSE),"")</f>
        <v/>
      </c>
      <c r="L127" s="419" t="str">
        <f>IFERROR(VLOOKUP(L125,'P1'!$B:$AP,31,FALSE),"")</f>
        <v/>
      </c>
      <c r="M127" s="419" t="str">
        <f>IFERROR(VLOOKUP(M125,'P1'!$B:$AP,31,FALSE),"")</f>
        <v/>
      </c>
      <c r="N127" s="419" t="str">
        <f>IFERROR(VLOOKUP(N125,'P1'!$B:$AP,31,FALSE),"")</f>
        <v/>
      </c>
      <c r="O127" s="419" t="str">
        <f>IFERROR(VLOOKUP(O125,'P1'!$B:$AP,31,FALSE),"")</f>
        <v/>
      </c>
      <c r="P127" s="419" t="str">
        <f>IFERROR(VLOOKUP(P125,'P1'!$B:$AP,31,FALSE),"")</f>
        <v/>
      </c>
      <c r="Q127" s="419" t="str">
        <f>IFERROR(VLOOKUP(Q125,'P1'!$B:$AP,31,FALSE),"")</f>
        <v/>
      </c>
      <c r="R127" s="419" t="str">
        <f>IFERROR(VLOOKUP(R125,'P1'!$B:$AP,31,FALSE),"")</f>
        <v/>
      </c>
      <c r="S127" s="419" t="str">
        <f>IFERROR(VLOOKUP(S125,'P1'!$B:$AP,31,FALSE),"")</f>
        <v/>
      </c>
      <c r="T127" s="419" t="str">
        <f>IFERROR(VLOOKUP(T125,'P1'!$B:$AP,31,FALSE),"")</f>
        <v/>
      </c>
      <c r="U127" s="419" t="str">
        <f>IFERROR(VLOOKUP(U125,'P1'!$B:$AP,31,FALSE),"")</f>
        <v/>
      </c>
      <c r="V127" s="419" t="str">
        <f>IFERROR(VLOOKUP(V125,'P1'!$B:$AP,31,FALSE),"")</f>
        <v/>
      </c>
      <c r="W127" s="419" t="str">
        <f>IFERROR(VLOOKUP(W125,'P1'!$B:$AP,31,FALSE),"")</f>
        <v/>
      </c>
      <c r="X127" s="419" t="str">
        <f>IFERROR(VLOOKUP(X125,'P1'!$B:$AP,31,FALSE),"")</f>
        <v/>
      </c>
      <c r="Y127" s="419" t="str">
        <f>IFERROR(VLOOKUP(Y125,'P1'!$B:$AP,31,FALSE),"")</f>
        <v/>
      </c>
      <c r="Z127" s="419" t="str">
        <f>IFERROR(VLOOKUP(Z125,'P1'!$B:$AP,31,FALSE),"")</f>
        <v/>
      </c>
      <c r="AA127" s="419" t="str">
        <f>IFERROR(VLOOKUP(AA125,'P1'!$B:$AP,31,FALSE),"")</f>
        <v/>
      </c>
      <c r="AB127" s="419" t="str">
        <f>IFERROR(VLOOKUP(AB125,'P1'!$B:$AP,31,FALSE),"")</f>
        <v/>
      </c>
      <c r="AC127" s="419" t="str">
        <f>IFERROR(VLOOKUP(AC125,'P1'!$B:$AP,31,FALSE),"")</f>
        <v/>
      </c>
      <c r="AD127" s="419" t="str">
        <f>IFERROR(VLOOKUP(AD125,'P1'!$B:$AP,31,FALSE),"")</f>
        <v/>
      </c>
      <c r="AE127" s="419" t="str">
        <f>IFERROR(VLOOKUP(AE125,'P1'!$B:$AP,31,FALSE),"")</f>
        <v/>
      </c>
      <c r="AF127" s="419" t="str">
        <f>IFERROR(VLOOKUP(AF125,'P1'!$B:$AP,31,FALSE),"")</f>
        <v/>
      </c>
      <c r="AG127" s="419" t="str">
        <f>IFERROR(VLOOKUP(AG125,'P1'!$B:$AP,31,FALSE),"")</f>
        <v/>
      </c>
      <c r="AH127" s="419" t="str">
        <f>IFERROR(VLOOKUP(AH125,'P1'!$B:$AP,31,FALSE),"")</f>
        <v/>
      </c>
      <c r="AI127" s="419" t="str">
        <f>IFERROR(VLOOKUP(AI125,'P1'!$B:$AP,31,FALSE),"")</f>
        <v/>
      </c>
      <c r="AJ127" s="419" t="str">
        <f>IFERROR(VLOOKUP(AJ125,'P1'!$B:$AP,31,FALSE),"")</f>
        <v/>
      </c>
      <c r="AK127" s="419" t="str">
        <f>IFERROR(VLOOKUP(AK125,'P1'!$B:$AP,31,FALSE),"")</f>
        <v/>
      </c>
      <c r="AL127" s="419" t="str">
        <f>IFERROR(VLOOKUP(AL125,'P1'!$B:$AP,31,FALSE),"")</f>
        <v/>
      </c>
      <c r="AM127" s="419" t="str">
        <f>IFERROR(VLOOKUP(AM125,'P1'!$B:$AP,31,FALSE),"")</f>
        <v/>
      </c>
      <c r="AN127" s="644"/>
      <c r="AO127" s="622"/>
      <c r="AP127" s="649"/>
      <c r="AQ127" s="650"/>
      <c r="AR127" s="622"/>
      <c r="AS127" s="622"/>
      <c r="AT127" s="623"/>
      <c r="AU127" s="420"/>
      <c r="AV127" s="420"/>
      <c r="AX127" s="420"/>
      <c r="AY127" s="420"/>
    </row>
    <row r="128" spans="1:51" s="393" customFormat="1" ht="12" customHeight="1">
      <c r="A128" s="624">
        <v>36</v>
      </c>
      <c r="B128" s="627"/>
      <c r="C128" s="630"/>
      <c r="D128" s="633" t="s">
        <v>463</v>
      </c>
      <c r="E128" s="410"/>
      <c r="F128" s="636"/>
      <c r="G128" s="637"/>
      <c r="H128" s="411" t="s">
        <v>464</v>
      </c>
      <c r="I128" s="412"/>
      <c r="J128" s="412"/>
      <c r="K128" s="412"/>
      <c r="L128" s="412"/>
      <c r="M128" s="412"/>
      <c r="N128" s="412"/>
      <c r="O128" s="412"/>
      <c r="P128" s="412"/>
      <c r="Q128" s="412"/>
      <c r="R128" s="412"/>
      <c r="S128" s="412"/>
      <c r="T128" s="412"/>
      <c r="U128" s="412"/>
      <c r="V128" s="412"/>
      <c r="W128" s="412"/>
      <c r="X128" s="412"/>
      <c r="Y128" s="412"/>
      <c r="Z128" s="412"/>
      <c r="AA128" s="412"/>
      <c r="AB128" s="412"/>
      <c r="AC128" s="412"/>
      <c r="AD128" s="412"/>
      <c r="AE128" s="412"/>
      <c r="AF128" s="412"/>
      <c r="AG128" s="412"/>
      <c r="AH128" s="412"/>
      <c r="AI128" s="412"/>
      <c r="AJ128" s="412"/>
      <c r="AK128" s="412"/>
      <c r="AL128" s="412"/>
      <c r="AM128" s="412"/>
      <c r="AN128" s="642">
        <f t="shared" ref="AN128" si="134">IF(LEFT($AN$1,6)="共同生活援助",SUM(I129:AM129),SUM(I129:AM130))</f>
        <v>0</v>
      </c>
      <c r="AO128" s="620">
        <f>IF($AN$3="４週",AN128/4,AN128/(DAY(EOMONTH($I$21,0))/7))</f>
        <v>0</v>
      </c>
      <c r="AP128" s="645"/>
      <c r="AQ128" s="646"/>
      <c r="AR128" s="620" t="str">
        <f t="shared" ref="AR128" si="135">IF($AN$3="４週",AU129,AV129)</f>
        <v/>
      </c>
      <c r="AS128" s="620"/>
      <c r="AT128" s="623"/>
      <c r="AU128" s="413" t="s">
        <v>465</v>
      </c>
      <c r="AV128" s="413" t="s">
        <v>466</v>
      </c>
      <c r="AX128" s="413" t="s">
        <v>467</v>
      </c>
      <c r="AY128" s="413" t="s">
        <v>468</v>
      </c>
    </row>
    <row r="129" spans="1:51" s="393" customFormat="1" ht="12" customHeight="1">
      <c r="A129" s="625"/>
      <c r="B129" s="628"/>
      <c r="C129" s="631"/>
      <c r="D129" s="634"/>
      <c r="E129" s="414"/>
      <c r="F129" s="638"/>
      <c r="G129" s="639"/>
      <c r="H129" s="415" t="s">
        <v>469</v>
      </c>
      <c r="I129" s="419" t="str">
        <f>IFERROR(VLOOKUP(I128,'P1'!$B:$AP,41,FALSE),"")</f>
        <v/>
      </c>
      <c r="J129" s="419" t="str">
        <f>IFERROR(VLOOKUP(J128,'P1'!$B:$AP,41,FALSE),"")</f>
        <v/>
      </c>
      <c r="K129" s="419" t="str">
        <f>IFERROR(VLOOKUP(K128,'P1'!$B:$AP,41,FALSE),"")</f>
        <v/>
      </c>
      <c r="L129" s="419" t="str">
        <f>IFERROR(VLOOKUP(L128,'P1'!$B:$AP,41,FALSE),"")</f>
        <v/>
      </c>
      <c r="M129" s="419" t="str">
        <f>IFERROR(VLOOKUP(M128,'P1'!$B:$AP,41,FALSE),"")</f>
        <v/>
      </c>
      <c r="N129" s="419" t="str">
        <f>IFERROR(VLOOKUP(N128,'P1'!$B:$AP,41,FALSE),"")</f>
        <v/>
      </c>
      <c r="O129" s="419" t="str">
        <f>IFERROR(VLOOKUP(O128,'P1'!$B:$AP,41,FALSE),"")</f>
        <v/>
      </c>
      <c r="P129" s="419" t="str">
        <f>IFERROR(VLOOKUP(P128,'P1'!$B:$AP,41,FALSE),"")</f>
        <v/>
      </c>
      <c r="Q129" s="419" t="str">
        <f>IFERROR(VLOOKUP(Q128,'P1'!$B:$AP,41,FALSE),"")</f>
        <v/>
      </c>
      <c r="R129" s="419" t="str">
        <f>IFERROR(VLOOKUP(R128,'P1'!$B:$AP,41,FALSE),"")</f>
        <v/>
      </c>
      <c r="S129" s="419" t="str">
        <f>IFERROR(VLOOKUP(S128,'P1'!$B:$AP,41,FALSE),"")</f>
        <v/>
      </c>
      <c r="T129" s="419" t="str">
        <f>IFERROR(VLOOKUP(T128,'P1'!$B:$AP,41,FALSE),"")</f>
        <v/>
      </c>
      <c r="U129" s="419" t="str">
        <f>IFERROR(VLOOKUP(U128,'P1'!$B:$AP,41,FALSE),"")</f>
        <v/>
      </c>
      <c r="V129" s="419" t="str">
        <f>IFERROR(VLOOKUP(V128,'P1'!$B:$AP,41,FALSE),"")</f>
        <v/>
      </c>
      <c r="W129" s="419" t="str">
        <f>IFERROR(VLOOKUP(W128,'P1'!$B:$AP,41,FALSE),"")</f>
        <v/>
      </c>
      <c r="X129" s="419" t="str">
        <f>IFERROR(VLOOKUP(X128,'P1'!$B:$AP,41,FALSE),"")</f>
        <v/>
      </c>
      <c r="Y129" s="419" t="str">
        <f>IFERROR(VLOOKUP(Y128,'P1'!$B:$AP,41,FALSE),"")</f>
        <v/>
      </c>
      <c r="Z129" s="419" t="str">
        <f>IFERROR(VLOOKUP(Z128,'P1'!$B:$AP,41,FALSE),"")</f>
        <v/>
      </c>
      <c r="AA129" s="419" t="str">
        <f>IFERROR(VLOOKUP(AA128,'P1'!$B:$AP,41,FALSE),"")</f>
        <v/>
      </c>
      <c r="AB129" s="419" t="str">
        <f>IFERROR(VLOOKUP(AB128,'P1'!$B:$AP,41,FALSE),"")</f>
        <v/>
      </c>
      <c r="AC129" s="419" t="str">
        <f>IFERROR(VLOOKUP(AC128,'P1'!$B:$AP,41,FALSE),"")</f>
        <v/>
      </c>
      <c r="AD129" s="419" t="str">
        <f>IFERROR(VLOOKUP(AD128,'P1'!$B:$AP,41,FALSE),"")</f>
        <v/>
      </c>
      <c r="AE129" s="419" t="str">
        <f>IFERROR(VLOOKUP(AE128,'P1'!$B:$AP,41,FALSE),"")</f>
        <v/>
      </c>
      <c r="AF129" s="419" t="str">
        <f>IFERROR(VLOOKUP(AF128,'P1'!$B:$AP,41,FALSE),"")</f>
        <v/>
      </c>
      <c r="AG129" s="419" t="str">
        <f>IFERROR(VLOOKUP(AG128,'P1'!$B:$AP,41,FALSE),"")</f>
        <v/>
      </c>
      <c r="AH129" s="419" t="str">
        <f>IFERROR(VLOOKUP(AH128,'P1'!$B:$AP,41,FALSE),"")</f>
        <v/>
      </c>
      <c r="AI129" s="419" t="str">
        <f>IFERROR(VLOOKUP(AI128,'P1'!$B:$AP,41,FALSE),"")</f>
        <v/>
      </c>
      <c r="AJ129" s="419" t="str">
        <f>IFERROR(VLOOKUP(AJ128,'P1'!$B:$AP,41,FALSE),"")</f>
        <v/>
      </c>
      <c r="AK129" s="419" t="str">
        <f>IFERROR(VLOOKUP(AK128,'P1'!$B:$AP,41,FALSE),"")</f>
        <v/>
      </c>
      <c r="AL129" s="419" t="str">
        <f>IFERROR(VLOOKUP(AL128,'P1'!$B:$AP,41,FALSE),"")</f>
        <v/>
      </c>
      <c r="AM129" s="419" t="str">
        <f>IFERROR(VLOOKUP(AM128,'P1'!$B:$AP,41,FALSE),"")</f>
        <v/>
      </c>
      <c r="AN129" s="643"/>
      <c r="AO129" s="621"/>
      <c r="AP129" s="647"/>
      <c r="AQ129" s="648"/>
      <c r="AR129" s="621"/>
      <c r="AS129" s="621"/>
      <c r="AT129" s="623"/>
      <c r="AU129" s="417" t="str">
        <f t="shared" ref="AU129" si="136">IFERROR(IF($D128="□",($AO128/$AK$6),($AO128/$AK$8)),"")</f>
        <v/>
      </c>
      <c r="AV129" s="417" t="str">
        <f t="shared" ref="AV129" si="137">IFERROR(IF($D128="□",($AN128/$AO$6),($AN128/$AO$8)),"")</f>
        <v/>
      </c>
      <c r="AX129" s="417" t="s">
        <v>623</v>
      </c>
      <c r="AY129" s="417" t="s">
        <v>623</v>
      </c>
    </row>
    <row r="130" spans="1:51" s="393" customFormat="1" ht="12" customHeight="1">
      <c r="A130" s="626"/>
      <c r="B130" s="629"/>
      <c r="C130" s="632"/>
      <c r="D130" s="635"/>
      <c r="E130" s="414"/>
      <c r="F130" s="640"/>
      <c r="G130" s="641"/>
      <c r="H130" s="418" t="s">
        <v>470</v>
      </c>
      <c r="I130" s="419" t="str">
        <f>IFERROR(VLOOKUP(I128,'P1'!$B:$AP,31,FALSE),"")</f>
        <v/>
      </c>
      <c r="J130" s="419" t="str">
        <f>IFERROR(VLOOKUP(J128,'P1'!$B:$AP,31,FALSE),"")</f>
        <v/>
      </c>
      <c r="K130" s="419" t="str">
        <f>IFERROR(VLOOKUP(K128,'P1'!$B:$AP,31,FALSE),"")</f>
        <v/>
      </c>
      <c r="L130" s="419" t="str">
        <f>IFERROR(VLOOKUP(L128,'P1'!$B:$AP,31,FALSE),"")</f>
        <v/>
      </c>
      <c r="M130" s="419" t="str">
        <f>IFERROR(VLOOKUP(M128,'P1'!$B:$AP,31,FALSE),"")</f>
        <v/>
      </c>
      <c r="N130" s="419" t="str">
        <f>IFERROR(VLOOKUP(N128,'P1'!$B:$AP,31,FALSE),"")</f>
        <v/>
      </c>
      <c r="O130" s="419" t="str">
        <f>IFERROR(VLOOKUP(O128,'P1'!$B:$AP,31,FALSE),"")</f>
        <v/>
      </c>
      <c r="P130" s="419" t="str">
        <f>IFERROR(VLOOKUP(P128,'P1'!$B:$AP,31,FALSE),"")</f>
        <v/>
      </c>
      <c r="Q130" s="419" t="str">
        <f>IFERROR(VLOOKUP(Q128,'P1'!$B:$AP,31,FALSE),"")</f>
        <v/>
      </c>
      <c r="R130" s="419" t="str">
        <f>IFERROR(VLOOKUP(R128,'P1'!$B:$AP,31,FALSE),"")</f>
        <v/>
      </c>
      <c r="S130" s="419" t="str">
        <f>IFERROR(VLOOKUP(S128,'P1'!$B:$AP,31,FALSE),"")</f>
        <v/>
      </c>
      <c r="T130" s="419" t="str">
        <f>IFERROR(VLOOKUP(T128,'P1'!$B:$AP,31,FALSE),"")</f>
        <v/>
      </c>
      <c r="U130" s="419" t="str">
        <f>IFERROR(VLOOKUP(U128,'P1'!$B:$AP,31,FALSE),"")</f>
        <v/>
      </c>
      <c r="V130" s="419" t="str">
        <f>IFERROR(VLOOKUP(V128,'P1'!$B:$AP,31,FALSE),"")</f>
        <v/>
      </c>
      <c r="W130" s="419" t="str">
        <f>IFERROR(VLOOKUP(W128,'P1'!$B:$AP,31,FALSE),"")</f>
        <v/>
      </c>
      <c r="X130" s="419" t="str">
        <f>IFERROR(VLOOKUP(X128,'P1'!$B:$AP,31,FALSE),"")</f>
        <v/>
      </c>
      <c r="Y130" s="419" t="str">
        <f>IFERROR(VLOOKUP(Y128,'P1'!$B:$AP,31,FALSE),"")</f>
        <v/>
      </c>
      <c r="Z130" s="419" t="str">
        <f>IFERROR(VLOOKUP(Z128,'P1'!$B:$AP,31,FALSE),"")</f>
        <v/>
      </c>
      <c r="AA130" s="419" t="str">
        <f>IFERROR(VLOOKUP(AA128,'P1'!$B:$AP,31,FALSE),"")</f>
        <v/>
      </c>
      <c r="AB130" s="419" t="str">
        <f>IFERROR(VLOOKUP(AB128,'P1'!$B:$AP,31,FALSE),"")</f>
        <v/>
      </c>
      <c r="AC130" s="419" t="str">
        <f>IFERROR(VLOOKUP(AC128,'P1'!$B:$AP,31,FALSE),"")</f>
        <v/>
      </c>
      <c r="AD130" s="419" t="str">
        <f>IFERROR(VLOOKUP(AD128,'P1'!$B:$AP,31,FALSE),"")</f>
        <v/>
      </c>
      <c r="AE130" s="419" t="str">
        <f>IFERROR(VLOOKUP(AE128,'P1'!$B:$AP,31,FALSE),"")</f>
        <v/>
      </c>
      <c r="AF130" s="419" t="str">
        <f>IFERROR(VLOOKUP(AF128,'P1'!$B:$AP,31,FALSE),"")</f>
        <v/>
      </c>
      <c r="AG130" s="419" t="str">
        <f>IFERROR(VLOOKUP(AG128,'P1'!$B:$AP,31,FALSE),"")</f>
        <v/>
      </c>
      <c r="AH130" s="419" t="str">
        <f>IFERROR(VLOOKUP(AH128,'P1'!$B:$AP,31,FALSE),"")</f>
        <v/>
      </c>
      <c r="AI130" s="419" t="str">
        <f>IFERROR(VLOOKUP(AI128,'P1'!$B:$AP,31,FALSE),"")</f>
        <v/>
      </c>
      <c r="AJ130" s="419" t="str">
        <f>IFERROR(VLOOKUP(AJ128,'P1'!$B:$AP,31,FALSE),"")</f>
        <v/>
      </c>
      <c r="AK130" s="419" t="str">
        <f>IFERROR(VLOOKUP(AK128,'P1'!$B:$AP,31,FALSE),"")</f>
        <v/>
      </c>
      <c r="AL130" s="419" t="str">
        <f>IFERROR(VLOOKUP(AL128,'P1'!$B:$AP,31,FALSE),"")</f>
        <v/>
      </c>
      <c r="AM130" s="419" t="str">
        <f>IFERROR(VLOOKUP(AM128,'P1'!$B:$AP,31,FALSE),"")</f>
        <v/>
      </c>
      <c r="AN130" s="644"/>
      <c r="AO130" s="622"/>
      <c r="AP130" s="649"/>
      <c r="AQ130" s="650"/>
      <c r="AR130" s="622"/>
      <c r="AS130" s="622"/>
      <c r="AT130" s="623"/>
      <c r="AU130" s="420"/>
      <c r="AV130" s="420"/>
      <c r="AX130" s="420"/>
      <c r="AY130" s="420"/>
    </row>
    <row r="131" spans="1:51" s="393" customFormat="1" ht="12" customHeight="1">
      <c r="A131" s="624">
        <v>37</v>
      </c>
      <c r="B131" s="627"/>
      <c r="C131" s="661"/>
      <c r="D131" s="633" t="s">
        <v>463</v>
      </c>
      <c r="E131" s="410"/>
      <c r="F131" s="636"/>
      <c r="G131" s="637"/>
      <c r="H131" s="411" t="s">
        <v>464</v>
      </c>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642">
        <f t="shared" ref="AN131" si="138">IF(LEFT($AN$1,6)="共同生活援助",SUM(I132:AM132),SUM(I132:AM133))</f>
        <v>0</v>
      </c>
      <c r="AO131" s="620">
        <f>IF($AN$3="４週",AN131/4,AN131/(DAY(EOMONTH($I$21,0))/7))</f>
        <v>0</v>
      </c>
      <c r="AP131" s="645"/>
      <c r="AQ131" s="646"/>
      <c r="AR131" s="620" t="str">
        <f t="shared" ref="AR131" si="139">IF($AN$3="４週",AU132,AV132)</f>
        <v/>
      </c>
      <c r="AS131" s="620"/>
      <c r="AT131" s="623"/>
      <c r="AU131" s="413" t="s">
        <v>465</v>
      </c>
      <c r="AV131" s="413" t="s">
        <v>466</v>
      </c>
      <c r="AX131" s="413" t="s">
        <v>467</v>
      </c>
      <c r="AY131" s="413" t="s">
        <v>468</v>
      </c>
    </row>
    <row r="132" spans="1:51" s="393" customFormat="1" ht="12" customHeight="1">
      <c r="A132" s="625"/>
      <c r="B132" s="628"/>
      <c r="C132" s="662"/>
      <c r="D132" s="634"/>
      <c r="E132" s="414"/>
      <c r="F132" s="638"/>
      <c r="G132" s="639"/>
      <c r="H132" s="415" t="s">
        <v>469</v>
      </c>
      <c r="I132" s="419" t="str">
        <f>IFERROR(VLOOKUP(I131,'P1'!$B:$AP,41,FALSE),"")</f>
        <v/>
      </c>
      <c r="J132" s="419" t="str">
        <f>IFERROR(VLOOKUP(J131,'P1'!$B:$AP,41,FALSE),"")</f>
        <v/>
      </c>
      <c r="K132" s="419" t="str">
        <f>IFERROR(VLOOKUP(K131,'P1'!$B:$AP,41,FALSE),"")</f>
        <v/>
      </c>
      <c r="L132" s="419" t="str">
        <f>IFERROR(VLOOKUP(L131,'P1'!$B:$AP,41,FALSE),"")</f>
        <v/>
      </c>
      <c r="M132" s="419" t="str">
        <f>IFERROR(VLOOKUP(M131,'P1'!$B:$AP,41,FALSE),"")</f>
        <v/>
      </c>
      <c r="N132" s="419" t="str">
        <f>IFERROR(VLOOKUP(N131,'P1'!$B:$AP,41,FALSE),"")</f>
        <v/>
      </c>
      <c r="O132" s="419" t="str">
        <f>IFERROR(VLOOKUP(O131,'P1'!$B:$AP,41,FALSE),"")</f>
        <v/>
      </c>
      <c r="P132" s="419" t="str">
        <f>IFERROR(VLOOKUP(P131,'P1'!$B:$AP,41,FALSE),"")</f>
        <v/>
      </c>
      <c r="Q132" s="419" t="str">
        <f>IFERROR(VLOOKUP(Q131,'P1'!$B:$AP,41,FALSE),"")</f>
        <v/>
      </c>
      <c r="R132" s="419" t="str">
        <f>IFERROR(VLOOKUP(R131,'P1'!$B:$AP,41,FALSE),"")</f>
        <v/>
      </c>
      <c r="S132" s="419" t="str">
        <f>IFERROR(VLOOKUP(S131,'P1'!$B:$AP,41,FALSE),"")</f>
        <v/>
      </c>
      <c r="T132" s="419" t="str">
        <f>IFERROR(VLOOKUP(T131,'P1'!$B:$AP,41,FALSE),"")</f>
        <v/>
      </c>
      <c r="U132" s="419" t="str">
        <f>IFERROR(VLOOKUP(U131,'P1'!$B:$AP,41,FALSE),"")</f>
        <v/>
      </c>
      <c r="V132" s="419" t="str">
        <f>IFERROR(VLOOKUP(V131,'P1'!$B:$AP,41,FALSE),"")</f>
        <v/>
      </c>
      <c r="W132" s="419" t="str">
        <f>IFERROR(VLOOKUP(W131,'P1'!$B:$AP,41,FALSE),"")</f>
        <v/>
      </c>
      <c r="X132" s="419" t="str">
        <f>IFERROR(VLOOKUP(X131,'P1'!$B:$AP,41,FALSE),"")</f>
        <v/>
      </c>
      <c r="Y132" s="419" t="str">
        <f>IFERROR(VLOOKUP(Y131,'P1'!$B:$AP,41,FALSE),"")</f>
        <v/>
      </c>
      <c r="Z132" s="419" t="str">
        <f>IFERROR(VLOOKUP(Z131,'P1'!$B:$AP,41,FALSE),"")</f>
        <v/>
      </c>
      <c r="AA132" s="419" t="str">
        <f>IFERROR(VLOOKUP(AA131,'P1'!$B:$AP,41,FALSE),"")</f>
        <v/>
      </c>
      <c r="AB132" s="419" t="str">
        <f>IFERROR(VLOOKUP(AB131,'P1'!$B:$AP,41,FALSE),"")</f>
        <v/>
      </c>
      <c r="AC132" s="419" t="str">
        <f>IFERROR(VLOOKUP(AC131,'P1'!$B:$AP,41,FALSE),"")</f>
        <v/>
      </c>
      <c r="AD132" s="419" t="str">
        <f>IFERROR(VLOOKUP(AD131,'P1'!$B:$AP,41,FALSE),"")</f>
        <v/>
      </c>
      <c r="AE132" s="419" t="str">
        <f>IFERROR(VLOOKUP(AE131,'P1'!$B:$AP,41,FALSE),"")</f>
        <v/>
      </c>
      <c r="AF132" s="419" t="str">
        <f>IFERROR(VLOOKUP(AF131,'P1'!$B:$AP,41,FALSE),"")</f>
        <v/>
      </c>
      <c r="AG132" s="419" t="str">
        <f>IFERROR(VLOOKUP(AG131,'P1'!$B:$AP,41,FALSE),"")</f>
        <v/>
      </c>
      <c r="AH132" s="419" t="str">
        <f>IFERROR(VLOOKUP(AH131,'P1'!$B:$AP,41,FALSE),"")</f>
        <v/>
      </c>
      <c r="AI132" s="419" t="str">
        <f>IFERROR(VLOOKUP(AI131,'P1'!$B:$AP,41,FALSE),"")</f>
        <v/>
      </c>
      <c r="AJ132" s="419" t="str">
        <f>IFERROR(VLOOKUP(AJ131,'P1'!$B:$AP,41,FALSE),"")</f>
        <v/>
      </c>
      <c r="AK132" s="419" t="str">
        <f>IFERROR(VLOOKUP(AK131,'P1'!$B:$AP,41,FALSE),"")</f>
        <v/>
      </c>
      <c r="AL132" s="419" t="str">
        <f>IFERROR(VLOOKUP(AL131,'P1'!$B:$AP,41,FALSE),"")</f>
        <v/>
      </c>
      <c r="AM132" s="419" t="str">
        <f>IFERROR(VLOOKUP(AM131,'P1'!$B:$AP,41,FALSE),"")</f>
        <v/>
      </c>
      <c r="AN132" s="643"/>
      <c r="AO132" s="621"/>
      <c r="AP132" s="647"/>
      <c r="AQ132" s="648"/>
      <c r="AR132" s="621"/>
      <c r="AS132" s="621"/>
      <c r="AT132" s="623"/>
      <c r="AU132" s="417" t="str">
        <f t="shared" ref="AU132" si="140">IFERROR(IF($D131="□",($AO131/$AK$6),($AO131/$AK$8)),"")</f>
        <v/>
      </c>
      <c r="AV132" s="417" t="str">
        <f t="shared" ref="AV132" si="141">IFERROR(IF($D131="□",($AN131/$AO$6),($AN131/$AO$8)),"")</f>
        <v/>
      </c>
      <c r="AX132" s="417" t="s">
        <v>623</v>
      </c>
      <c r="AY132" s="417" t="s">
        <v>623</v>
      </c>
    </row>
    <row r="133" spans="1:51" s="393" customFormat="1" ht="12" customHeight="1">
      <c r="A133" s="626"/>
      <c r="B133" s="629"/>
      <c r="C133" s="663"/>
      <c r="D133" s="635"/>
      <c r="E133" s="414"/>
      <c r="F133" s="640"/>
      <c r="G133" s="641"/>
      <c r="H133" s="418" t="s">
        <v>470</v>
      </c>
      <c r="I133" s="419" t="str">
        <f>IFERROR(VLOOKUP(I131,'P1'!$B:$AP,31,FALSE),"")</f>
        <v/>
      </c>
      <c r="J133" s="419" t="str">
        <f>IFERROR(VLOOKUP(J131,'P1'!$B:$AP,31,FALSE),"")</f>
        <v/>
      </c>
      <c r="K133" s="419" t="str">
        <f>IFERROR(VLOOKUP(K131,'P1'!$B:$AP,31,FALSE),"")</f>
        <v/>
      </c>
      <c r="L133" s="419" t="str">
        <f>IFERROR(VLOOKUP(L131,'P1'!$B:$AP,31,FALSE),"")</f>
        <v/>
      </c>
      <c r="M133" s="419" t="str">
        <f>IFERROR(VLOOKUP(M131,'P1'!$B:$AP,31,FALSE),"")</f>
        <v/>
      </c>
      <c r="N133" s="419" t="str">
        <f>IFERROR(VLOOKUP(N131,'P1'!$B:$AP,31,FALSE),"")</f>
        <v/>
      </c>
      <c r="O133" s="419" t="str">
        <f>IFERROR(VLOOKUP(O131,'P1'!$B:$AP,31,FALSE),"")</f>
        <v/>
      </c>
      <c r="P133" s="419" t="str">
        <f>IFERROR(VLOOKUP(P131,'P1'!$B:$AP,31,FALSE),"")</f>
        <v/>
      </c>
      <c r="Q133" s="419" t="str">
        <f>IFERROR(VLOOKUP(Q131,'P1'!$B:$AP,31,FALSE),"")</f>
        <v/>
      </c>
      <c r="R133" s="419" t="str">
        <f>IFERROR(VLOOKUP(R131,'P1'!$B:$AP,31,FALSE),"")</f>
        <v/>
      </c>
      <c r="S133" s="419" t="str">
        <f>IFERROR(VLOOKUP(S131,'P1'!$B:$AP,31,FALSE),"")</f>
        <v/>
      </c>
      <c r="T133" s="419" t="str">
        <f>IFERROR(VLOOKUP(T131,'P1'!$B:$AP,31,FALSE),"")</f>
        <v/>
      </c>
      <c r="U133" s="419" t="str">
        <f>IFERROR(VLOOKUP(U131,'P1'!$B:$AP,31,FALSE),"")</f>
        <v/>
      </c>
      <c r="V133" s="419" t="str">
        <f>IFERROR(VLOOKUP(V131,'P1'!$B:$AP,31,FALSE),"")</f>
        <v/>
      </c>
      <c r="W133" s="419" t="str">
        <f>IFERROR(VLOOKUP(W131,'P1'!$B:$AP,31,FALSE),"")</f>
        <v/>
      </c>
      <c r="X133" s="419" t="str">
        <f>IFERROR(VLOOKUP(X131,'P1'!$B:$AP,31,FALSE),"")</f>
        <v/>
      </c>
      <c r="Y133" s="419" t="str">
        <f>IFERROR(VLOOKUP(Y131,'P1'!$B:$AP,31,FALSE),"")</f>
        <v/>
      </c>
      <c r="Z133" s="419" t="str">
        <f>IFERROR(VLOOKUP(Z131,'P1'!$B:$AP,31,FALSE),"")</f>
        <v/>
      </c>
      <c r="AA133" s="419" t="str">
        <f>IFERROR(VLOOKUP(AA131,'P1'!$B:$AP,31,FALSE),"")</f>
        <v/>
      </c>
      <c r="AB133" s="419" t="str">
        <f>IFERROR(VLOOKUP(AB131,'P1'!$B:$AP,31,FALSE),"")</f>
        <v/>
      </c>
      <c r="AC133" s="419" t="str">
        <f>IFERROR(VLOOKUP(AC131,'P1'!$B:$AP,31,FALSE),"")</f>
        <v/>
      </c>
      <c r="AD133" s="419" t="str">
        <f>IFERROR(VLOOKUP(AD131,'P1'!$B:$AP,31,FALSE),"")</f>
        <v/>
      </c>
      <c r="AE133" s="419" t="str">
        <f>IFERROR(VLOOKUP(AE131,'P1'!$B:$AP,31,FALSE),"")</f>
        <v/>
      </c>
      <c r="AF133" s="419" t="str">
        <f>IFERROR(VLOOKUP(AF131,'P1'!$B:$AP,31,FALSE),"")</f>
        <v/>
      </c>
      <c r="AG133" s="419" t="str">
        <f>IFERROR(VLOOKUP(AG131,'P1'!$B:$AP,31,FALSE),"")</f>
        <v/>
      </c>
      <c r="AH133" s="419" t="str">
        <f>IFERROR(VLOOKUP(AH131,'P1'!$B:$AP,31,FALSE),"")</f>
        <v/>
      </c>
      <c r="AI133" s="419" t="str">
        <f>IFERROR(VLOOKUP(AI131,'P1'!$B:$AP,31,FALSE),"")</f>
        <v/>
      </c>
      <c r="AJ133" s="419" t="str">
        <f>IFERROR(VLOOKUP(AJ131,'P1'!$B:$AP,31,FALSE),"")</f>
        <v/>
      </c>
      <c r="AK133" s="419" t="str">
        <f>IFERROR(VLOOKUP(AK131,'P1'!$B:$AP,31,FALSE),"")</f>
        <v/>
      </c>
      <c r="AL133" s="419" t="str">
        <f>IFERROR(VLOOKUP(AL131,'P1'!$B:$AP,31,FALSE),"")</f>
        <v/>
      </c>
      <c r="AM133" s="419" t="str">
        <f>IFERROR(VLOOKUP(AM131,'P1'!$B:$AP,31,FALSE),"")</f>
        <v/>
      </c>
      <c r="AN133" s="644"/>
      <c r="AO133" s="622"/>
      <c r="AP133" s="649"/>
      <c r="AQ133" s="650"/>
      <c r="AR133" s="622"/>
      <c r="AS133" s="622"/>
      <c r="AT133" s="623"/>
      <c r="AU133" s="420"/>
      <c r="AV133" s="420"/>
      <c r="AX133" s="420"/>
      <c r="AY133" s="420"/>
    </row>
    <row r="134" spans="1:51" s="393" customFormat="1" ht="12" customHeight="1">
      <c r="A134" s="624">
        <v>38</v>
      </c>
      <c r="B134" s="627"/>
      <c r="C134" s="630"/>
      <c r="D134" s="633" t="s">
        <v>463</v>
      </c>
      <c r="E134" s="410"/>
      <c r="F134" s="636"/>
      <c r="G134" s="637"/>
      <c r="H134" s="411" t="s">
        <v>464</v>
      </c>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642">
        <f t="shared" ref="AN134" si="142">IF(LEFT($AN$1,6)="共同生活援助",SUM(I135:AM135),SUM(I135:AM136))</f>
        <v>0</v>
      </c>
      <c r="AO134" s="620">
        <f>IF($AN$3="４週",AN134/4,AN134/(DAY(EOMONTH($I$21,0))/7))</f>
        <v>0</v>
      </c>
      <c r="AP134" s="645"/>
      <c r="AQ134" s="646"/>
      <c r="AR134" s="620" t="str">
        <f t="shared" ref="AR134" si="143">IF($AN$3="４週",AU135,AV135)</f>
        <v/>
      </c>
      <c r="AS134" s="620"/>
      <c r="AT134" s="623"/>
      <c r="AU134" s="413" t="s">
        <v>465</v>
      </c>
      <c r="AV134" s="413" t="s">
        <v>466</v>
      </c>
      <c r="AX134" s="413" t="s">
        <v>467</v>
      </c>
      <c r="AY134" s="413" t="s">
        <v>468</v>
      </c>
    </row>
    <row r="135" spans="1:51" s="393" customFormat="1" ht="12" customHeight="1">
      <c r="A135" s="625"/>
      <c r="B135" s="628"/>
      <c r="C135" s="631"/>
      <c r="D135" s="634"/>
      <c r="E135" s="414"/>
      <c r="F135" s="638"/>
      <c r="G135" s="639"/>
      <c r="H135" s="415" t="s">
        <v>469</v>
      </c>
      <c r="I135" s="419" t="str">
        <f>IFERROR(VLOOKUP(I134,'P1'!$B:$AP,41,FALSE),"")</f>
        <v/>
      </c>
      <c r="J135" s="419" t="str">
        <f>IFERROR(VLOOKUP(J134,'P1'!$B:$AP,41,FALSE),"")</f>
        <v/>
      </c>
      <c r="K135" s="419" t="str">
        <f>IFERROR(VLOOKUP(K134,'P1'!$B:$AP,41,FALSE),"")</f>
        <v/>
      </c>
      <c r="L135" s="419" t="str">
        <f>IFERROR(VLOOKUP(L134,'P1'!$B:$AP,41,FALSE),"")</f>
        <v/>
      </c>
      <c r="M135" s="419" t="str">
        <f>IFERROR(VLOOKUP(M134,'P1'!$B:$AP,41,FALSE),"")</f>
        <v/>
      </c>
      <c r="N135" s="419" t="str">
        <f>IFERROR(VLOOKUP(N134,'P1'!$B:$AP,41,FALSE),"")</f>
        <v/>
      </c>
      <c r="O135" s="419" t="str">
        <f>IFERROR(VLOOKUP(O134,'P1'!$B:$AP,41,FALSE),"")</f>
        <v/>
      </c>
      <c r="P135" s="419" t="str">
        <f>IFERROR(VLOOKUP(P134,'P1'!$B:$AP,41,FALSE),"")</f>
        <v/>
      </c>
      <c r="Q135" s="419" t="str">
        <f>IFERROR(VLOOKUP(Q134,'P1'!$B:$AP,41,FALSE),"")</f>
        <v/>
      </c>
      <c r="R135" s="419" t="str">
        <f>IFERROR(VLOOKUP(R134,'P1'!$B:$AP,41,FALSE),"")</f>
        <v/>
      </c>
      <c r="S135" s="419" t="str">
        <f>IFERROR(VLOOKUP(S134,'P1'!$B:$AP,41,FALSE),"")</f>
        <v/>
      </c>
      <c r="T135" s="419" t="str">
        <f>IFERROR(VLOOKUP(T134,'P1'!$B:$AP,41,FALSE),"")</f>
        <v/>
      </c>
      <c r="U135" s="419" t="str">
        <f>IFERROR(VLOOKUP(U134,'P1'!$B:$AP,41,FALSE),"")</f>
        <v/>
      </c>
      <c r="V135" s="419" t="str">
        <f>IFERROR(VLOOKUP(V134,'P1'!$B:$AP,41,FALSE),"")</f>
        <v/>
      </c>
      <c r="W135" s="419" t="str">
        <f>IFERROR(VLOOKUP(W134,'P1'!$B:$AP,41,FALSE),"")</f>
        <v/>
      </c>
      <c r="X135" s="419" t="str">
        <f>IFERROR(VLOOKUP(X134,'P1'!$B:$AP,41,FALSE),"")</f>
        <v/>
      </c>
      <c r="Y135" s="419" t="str">
        <f>IFERROR(VLOOKUP(Y134,'P1'!$B:$AP,41,FALSE),"")</f>
        <v/>
      </c>
      <c r="Z135" s="419" t="str">
        <f>IFERROR(VLOOKUP(Z134,'P1'!$B:$AP,41,FALSE),"")</f>
        <v/>
      </c>
      <c r="AA135" s="419" t="str">
        <f>IFERROR(VLOOKUP(AA134,'P1'!$B:$AP,41,FALSE),"")</f>
        <v/>
      </c>
      <c r="AB135" s="419" t="str">
        <f>IFERROR(VLOOKUP(AB134,'P1'!$B:$AP,41,FALSE),"")</f>
        <v/>
      </c>
      <c r="AC135" s="419" t="str">
        <f>IFERROR(VLOOKUP(AC134,'P1'!$B:$AP,41,FALSE),"")</f>
        <v/>
      </c>
      <c r="AD135" s="419" t="str">
        <f>IFERROR(VLOOKUP(AD134,'P1'!$B:$AP,41,FALSE),"")</f>
        <v/>
      </c>
      <c r="AE135" s="419" t="str">
        <f>IFERROR(VLOOKUP(AE134,'P1'!$B:$AP,41,FALSE),"")</f>
        <v/>
      </c>
      <c r="AF135" s="419" t="str">
        <f>IFERROR(VLOOKUP(AF134,'P1'!$B:$AP,41,FALSE),"")</f>
        <v/>
      </c>
      <c r="AG135" s="419" t="str">
        <f>IFERROR(VLOOKUP(AG134,'P1'!$B:$AP,41,FALSE),"")</f>
        <v/>
      </c>
      <c r="AH135" s="419" t="str">
        <f>IFERROR(VLOOKUP(AH134,'P1'!$B:$AP,41,FALSE),"")</f>
        <v/>
      </c>
      <c r="AI135" s="419" t="str">
        <f>IFERROR(VLOOKUP(AI134,'P1'!$B:$AP,41,FALSE),"")</f>
        <v/>
      </c>
      <c r="AJ135" s="419" t="str">
        <f>IFERROR(VLOOKUP(AJ134,'P1'!$B:$AP,41,FALSE),"")</f>
        <v/>
      </c>
      <c r="AK135" s="419" t="str">
        <f>IFERROR(VLOOKUP(AK134,'P1'!$B:$AP,41,FALSE),"")</f>
        <v/>
      </c>
      <c r="AL135" s="419" t="str">
        <f>IFERROR(VLOOKUP(AL134,'P1'!$B:$AP,41,FALSE),"")</f>
        <v/>
      </c>
      <c r="AM135" s="419" t="str">
        <f>IFERROR(VLOOKUP(AM134,'P1'!$B:$AP,41,FALSE),"")</f>
        <v/>
      </c>
      <c r="AN135" s="643"/>
      <c r="AO135" s="621"/>
      <c r="AP135" s="647"/>
      <c r="AQ135" s="648"/>
      <c r="AR135" s="621"/>
      <c r="AS135" s="621"/>
      <c r="AT135" s="623"/>
      <c r="AU135" s="417" t="str">
        <f t="shared" ref="AU135" si="144">IFERROR(IF($D134="□",($AO134/$AK$6),($AO134/$AK$8)),"")</f>
        <v/>
      </c>
      <c r="AV135" s="417" t="str">
        <f t="shared" ref="AV135" si="145">IFERROR(IF($D134="□",($AN134/$AO$6),($AN134/$AO$8)),"")</f>
        <v/>
      </c>
      <c r="AX135" s="417" t="s">
        <v>623</v>
      </c>
      <c r="AY135" s="417" t="s">
        <v>623</v>
      </c>
    </row>
    <row r="136" spans="1:51" s="393" customFormat="1" ht="12" customHeight="1">
      <c r="A136" s="626"/>
      <c r="B136" s="629"/>
      <c r="C136" s="632"/>
      <c r="D136" s="635"/>
      <c r="E136" s="414"/>
      <c r="F136" s="640"/>
      <c r="G136" s="641"/>
      <c r="H136" s="418" t="s">
        <v>470</v>
      </c>
      <c r="I136" s="419" t="str">
        <f>IFERROR(VLOOKUP(I134,'P1'!$B:$AP,31,FALSE),"")</f>
        <v/>
      </c>
      <c r="J136" s="419" t="str">
        <f>IFERROR(VLOOKUP(J134,'P1'!$B:$AP,31,FALSE),"")</f>
        <v/>
      </c>
      <c r="K136" s="419" t="str">
        <f>IFERROR(VLOOKUP(K134,'P1'!$B:$AP,31,FALSE),"")</f>
        <v/>
      </c>
      <c r="L136" s="419" t="str">
        <f>IFERROR(VLOOKUP(L134,'P1'!$B:$AP,31,FALSE),"")</f>
        <v/>
      </c>
      <c r="M136" s="419" t="str">
        <f>IFERROR(VLOOKUP(M134,'P1'!$B:$AP,31,FALSE),"")</f>
        <v/>
      </c>
      <c r="N136" s="419" t="str">
        <f>IFERROR(VLOOKUP(N134,'P1'!$B:$AP,31,FALSE),"")</f>
        <v/>
      </c>
      <c r="O136" s="419" t="str">
        <f>IFERROR(VLOOKUP(O134,'P1'!$B:$AP,31,FALSE),"")</f>
        <v/>
      </c>
      <c r="P136" s="419" t="str">
        <f>IFERROR(VLOOKUP(P134,'P1'!$B:$AP,31,FALSE),"")</f>
        <v/>
      </c>
      <c r="Q136" s="419" t="str">
        <f>IFERROR(VLOOKUP(Q134,'P1'!$B:$AP,31,FALSE),"")</f>
        <v/>
      </c>
      <c r="R136" s="419" t="str">
        <f>IFERROR(VLOOKUP(R134,'P1'!$B:$AP,31,FALSE),"")</f>
        <v/>
      </c>
      <c r="S136" s="419" t="str">
        <f>IFERROR(VLOOKUP(S134,'P1'!$B:$AP,31,FALSE),"")</f>
        <v/>
      </c>
      <c r="T136" s="419" t="str">
        <f>IFERROR(VLOOKUP(T134,'P1'!$B:$AP,31,FALSE),"")</f>
        <v/>
      </c>
      <c r="U136" s="419" t="str">
        <f>IFERROR(VLOOKUP(U134,'P1'!$B:$AP,31,FALSE),"")</f>
        <v/>
      </c>
      <c r="V136" s="419" t="str">
        <f>IFERROR(VLOOKUP(V134,'P1'!$B:$AP,31,FALSE),"")</f>
        <v/>
      </c>
      <c r="W136" s="419" t="str">
        <f>IFERROR(VLOOKUP(W134,'P1'!$B:$AP,31,FALSE),"")</f>
        <v/>
      </c>
      <c r="X136" s="419" t="str">
        <f>IFERROR(VLOOKUP(X134,'P1'!$B:$AP,31,FALSE),"")</f>
        <v/>
      </c>
      <c r="Y136" s="419" t="str">
        <f>IFERROR(VLOOKUP(Y134,'P1'!$B:$AP,31,FALSE),"")</f>
        <v/>
      </c>
      <c r="Z136" s="419" t="str">
        <f>IFERROR(VLOOKUP(Z134,'P1'!$B:$AP,31,FALSE),"")</f>
        <v/>
      </c>
      <c r="AA136" s="419" t="str">
        <f>IFERROR(VLOOKUP(AA134,'P1'!$B:$AP,31,FALSE),"")</f>
        <v/>
      </c>
      <c r="AB136" s="419" t="str">
        <f>IFERROR(VLOOKUP(AB134,'P1'!$B:$AP,31,FALSE),"")</f>
        <v/>
      </c>
      <c r="AC136" s="419" t="str">
        <f>IFERROR(VLOOKUP(AC134,'P1'!$B:$AP,31,FALSE),"")</f>
        <v/>
      </c>
      <c r="AD136" s="419" t="str">
        <f>IFERROR(VLOOKUP(AD134,'P1'!$B:$AP,31,FALSE),"")</f>
        <v/>
      </c>
      <c r="AE136" s="419" t="str">
        <f>IFERROR(VLOOKUP(AE134,'P1'!$B:$AP,31,FALSE),"")</f>
        <v/>
      </c>
      <c r="AF136" s="419" t="str">
        <f>IFERROR(VLOOKUP(AF134,'P1'!$B:$AP,31,FALSE),"")</f>
        <v/>
      </c>
      <c r="AG136" s="419" t="str">
        <f>IFERROR(VLOOKUP(AG134,'P1'!$B:$AP,31,FALSE),"")</f>
        <v/>
      </c>
      <c r="AH136" s="419" t="str">
        <f>IFERROR(VLOOKUP(AH134,'P1'!$B:$AP,31,FALSE),"")</f>
        <v/>
      </c>
      <c r="AI136" s="419" t="str">
        <f>IFERROR(VLOOKUP(AI134,'P1'!$B:$AP,31,FALSE),"")</f>
        <v/>
      </c>
      <c r="AJ136" s="419" t="str">
        <f>IFERROR(VLOOKUP(AJ134,'P1'!$B:$AP,31,FALSE),"")</f>
        <v/>
      </c>
      <c r="AK136" s="419" t="str">
        <f>IFERROR(VLOOKUP(AK134,'P1'!$B:$AP,31,FALSE),"")</f>
        <v/>
      </c>
      <c r="AL136" s="419" t="str">
        <f>IFERROR(VLOOKUP(AL134,'P1'!$B:$AP,31,FALSE),"")</f>
        <v/>
      </c>
      <c r="AM136" s="419" t="str">
        <f>IFERROR(VLOOKUP(AM134,'P1'!$B:$AP,31,FALSE),"")</f>
        <v/>
      </c>
      <c r="AN136" s="644"/>
      <c r="AO136" s="622"/>
      <c r="AP136" s="649"/>
      <c r="AQ136" s="650"/>
      <c r="AR136" s="622"/>
      <c r="AS136" s="622"/>
      <c r="AT136" s="623"/>
      <c r="AU136" s="420"/>
      <c r="AV136" s="420"/>
      <c r="AX136" s="420"/>
      <c r="AY136" s="420"/>
    </row>
    <row r="137" spans="1:51" s="393" customFormat="1" ht="12" customHeight="1">
      <c r="A137" s="624">
        <v>39</v>
      </c>
      <c r="B137" s="627"/>
      <c r="C137" s="630"/>
      <c r="D137" s="633" t="s">
        <v>463</v>
      </c>
      <c r="E137" s="410"/>
      <c r="F137" s="636"/>
      <c r="G137" s="637"/>
      <c r="H137" s="411" t="s">
        <v>464</v>
      </c>
      <c r="I137" s="412"/>
      <c r="J137" s="412"/>
      <c r="K137" s="412"/>
      <c r="L137" s="412"/>
      <c r="M137" s="412"/>
      <c r="N137" s="412"/>
      <c r="O137" s="412"/>
      <c r="P137" s="412"/>
      <c r="Q137" s="412"/>
      <c r="R137" s="412"/>
      <c r="S137" s="412"/>
      <c r="T137" s="412"/>
      <c r="U137" s="412"/>
      <c r="V137" s="412"/>
      <c r="W137" s="412"/>
      <c r="X137" s="412"/>
      <c r="Y137" s="412"/>
      <c r="Z137" s="412"/>
      <c r="AA137" s="412"/>
      <c r="AB137" s="412"/>
      <c r="AC137" s="412"/>
      <c r="AD137" s="412"/>
      <c r="AE137" s="412"/>
      <c r="AF137" s="412"/>
      <c r="AG137" s="412"/>
      <c r="AH137" s="412"/>
      <c r="AI137" s="412"/>
      <c r="AJ137" s="412"/>
      <c r="AK137" s="412"/>
      <c r="AL137" s="412"/>
      <c r="AM137" s="412"/>
      <c r="AN137" s="642">
        <f t="shared" ref="AN137" si="146">IF(LEFT($AN$1,6)="共同生活援助",SUM(I138:AM138),SUM(I138:AM139))</f>
        <v>0</v>
      </c>
      <c r="AO137" s="620">
        <f>IF($AN$3="４週",AN137/4,AN137/(DAY(EOMONTH($I$21,0))/7))</f>
        <v>0</v>
      </c>
      <c r="AP137" s="645"/>
      <c r="AQ137" s="646"/>
      <c r="AR137" s="620" t="str">
        <f t="shared" ref="AR137" si="147">IF($AN$3="４週",AU138,AV138)</f>
        <v/>
      </c>
      <c r="AS137" s="620"/>
      <c r="AT137" s="623"/>
      <c r="AU137" s="413" t="s">
        <v>465</v>
      </c>
      <c r="AV137" s="413" t="s">
        <v>466</v>
      </c>
      <c r="AX137" s="413" t="s">
        <v>467</v>
      </c>
      <c r="AY137" s="413" t="s">
        <v>468</v>
      </c>
    </row>
    <row r="138" spans="1:51" s="393" customFormat="1" ht="12" customHeight="1">
      <c r="A138" s="625"/>
      <c r="B138" s="628"/>
      <c r="C138" s="631"/>
      <c r="D138" s="634"/>
      <c r="E138" s="414"/>
      <c r="F138" s="638"/>
      <c r="G138" s="639"/>
      <c r="H138" s="415" t="s">
        <v>469</v>
      </c>
      <c r="I138" s="419" t="str">
        <f>IFERROR(VLOOKUP(I137,'P1'!$B:$AP,41,FALSE),"")</f>
        <v/>
      </c>
      <c r="J138" s="419" t="str">
        <f>IFERROR(VLOOKUP(J137,'P1'!$B:$AP,41,FALSE),"")</f>
        <v/>
      </c>
      <c r="K138" s="419" t="str">
        <f>IFERROR(VLOOKUP(K137,'P1'!$B:$AP,41,FALSE),"")</f>
        <v/>
      </c>
      <c r="L138" s="419" t="str">
        <f>IFERROR(VLOOKUP(L137,'P1'!$B:$AP,41,FALSE),"")</f>
        <v/>
      </c>
      <c r="M138" s="419" t="str">
        <f>IFERROR(VLOOKUP(M137,'P1'!$B:$AP,41,FALSE),"")</f>
        <v/>
      </c>
      <c r="N138" s="419" t="str">
        <f>IFERROR(VLOOKUP(N137,'P1'!$B:$AP,41,FALSE),"")</f>
        <v/>
      </c>
      <c r="O138" s="419" t="str">
        <f>IFERROR(VLOOKUP(O137,'P1'!$B:$AP,41,FALSE),"")</f>
        <v/>
      </c>
      <c r="P138" s="419" t="str">
        <f>IFERROR(VLOOKUP(P137,'P1'!$B:$AP,41,FALSE),"")</f>
        <v/>
      </c>
      <c r="Q138" s="419" t="str">
        <f>IFERROR(VLOOKUP(Q137,'P1'!$B:$AP,41,FALSE),"")</f>
        <v/>
      </c>
      <c r="R138" s="419" t="str">
        <f>IFERROR(VLOOKUP(R137,'P1'!$B:$AP,41,FALSE),"")</f>
        <v/>
      </c>
      <c r="S138" s="419" t="str">
        <f>IFERROR(VLOOKUP(S137,'P1'!$B:$AP,41,FALSE),"")</f>
        <v/>
      </c>
      <c r="T138" s="419" t="str">
        <f>IFERROR(VLOOKUP(T137,'P1'!$B:$AP,41,FALSE),"")</f>
        <v/>
      </c>
      <c r="U138" s="419" t="str">
        <f>IFERROR(VLOOKUP(U137,'P1'!$B:$AP,41,FALSE),"")</f>
        <v/>
      </c>
      <c r="V138" s="419" t="str">
        <f>IFERROR(VLOOKUP(V137,'P1'!$B:$AP,41,FALSE),"")</f>
        <v/>
      </c>
      <c r="W138" s="419" t="str">
        <f>IFERROR(VLOOKUP(W137,'P1'!$B:$AP,41,FALSE),"")</f>
        <v/>
      </c>
      <c r="X138" s="419" t="str">
        <f>IFERROR(VLOOKUP(X137,'P1'!$B:$AP,41,FALSE),"")</f>
        <v/>
      </c>
      <c r="Y138" s="419" t="str">
        <f>IFERROR(VLOOKUP(Y137,'P1'!$B:$AP,41,FALSE),"")</f>
        <v/>
      </c>
      <c r="Z138" s="419" t="str">
        <f>IFERROR(VLOOKUP(Z137,'P1'!$B:$AP,41,FALSE),"")</f>
        <v/>
      </c>
      <c r="AA138" s="419" t="str">
        <f>IFERROR(VLOOKUP(AA137,'P1'!$B:$AP,41,FALSE),"")</f>
        <v/>
      </c>
      <c r="AB138" s="419" t="str">
        <f>IFERROR(VLOOKUP(AB137,'P1'!$B:$AP,41,FALSE),"")</f>
        <v/>
      </c>
      <c r="AC138" s="419" t="str">
        <f>IFERROR(VLOOKUP(AC137,'P1'!$B:$AP,41,FALSE),"")</f>
        <v/>
      </c>
      <c r="AD138" s="419" t="str">
        <f>IFERROR(VLOOKUP(AD137,'P1'!$B:$AP,41,FALSE),"")</f>
        <v/>
      </c>
      <c r="AE138" s="419" t="str">
        <f>IFERROR(VLOOKUP(AE137,'P1'!$B:$AP,41,FALSE),"")</f>
        <v/>
      </c>
      <c r="AF138" s="419" t="str">
        <f>IFERROR(VLOOKUP(AF137,'P1'!$B:$AP,41,FALSE),"")</f>
        <v/>
      </c>
      <c r="AG138" s="419" t="str">
        <f>IFERROR(VLOOKUP(AG137,'P1'!$B:$AP,41,FALSE),"")</f>
        <v/>
      </c>
      <c r="AH138" s="419" t="str">
        <f>IFERROR(VLOOKUP(AH137,'P1'!$B:$AP,41,FALSE),"")</f>
        <v/>
      </c>
      <c r="AI138" s="419" t="str">
        <f>IFERROR(VLOOKUP(AI137,'P1'!$B:$AP,41,FALSE),"")</f>
        <v/>
      </c>
      <c r="AJ138" s="419" t="str">
        <f>IFERROR(VLOOKUP(AJ137,'P1'!$B:$AP,41,FALSE),"")</f>
        <v/>
      </c>
      <c r="AK138" s="419" t="str">
        <f>IFERROR(VLOOKUP(AK137,'P1'!$B:$AP,41,FALSE),"")</f>
        <v/>
      </c>
      <c r="AL138" s="419" t="str">
        <f>IFERROR(VLOOKUP(AL137,'P1'!$B:$AP,41,FALSE),"")</f>
        <v/>
      </c>
      <c r="AM138" s="419" t="str">
        <f>IFERROR(VLOOKUP(AM137,'P1'!$B:$AP,41,FALSE),"")</f>
        <v/>
      </c>
      <c r="AN138" s="643"/>
      <c r="AO138" s="621"/>
      <c r="AP138" s="647"/>
      <c r="AQ138" s="648"/>
      <c r="AR138" s="621"/>
      <c r="AS138" s="621"/>
      <c r="AT138" s="623"/>
      <c r="AU138" s="417" t="str">
        <f t="shared" ref="AU138" si="148">IFERROR(IF($D137="□",($AO137/$AK$6),($AO137/$AK$8)),"")</f>
        <v/>
      </c>
      <c r="AV138" s="417" t="str">
        <f t="shared" ref="AV138" si="149">IFERROR(IF($D137="□",($AN137/$AO$6),($AN137/$AO$8)),"")</f>
        <v/>
      </c>
      <c r="AX138" s="417" t="s">
        <v>623</v>
      </c>
      <c r="AY138" s="417" t="s">
        <v>623</v>
      </c>
    </row>
    <row r="139" spans="1:51" s="393" customFormat="1" ht="12" customHeight="1">
      <c r="A139" s="626"/>
      <c r="B139" s="629"/>
      <c r="C139" s="632"/>
      <c r="D139" s="635"/>
      <c r="E139" s="414"/>
      <c r="F139" s="640"/>
      <c r="G139" s="641"/>
      <c r="H139" s="418" t="s">
        <v>470</v>
      </c>
      <c r="I139" s="419" t="str">
        <f>IFERROR(VLOOKUP(I137,'P1'!$B:$AP,31,FALSE),"")</f>
        <v/>
      </c>
      <c r="J139" s="419" t="str">
        <f>IFERROR(VLOOKUP(J137,'P1'!$B:$AP,31,FALSE),"")</f>
        <v/>
      </c>
      <c r="K139" s="419" t="str">
        <f>IFERROR(VLOOKUP(K137,'P1'!$B:$AP,31,FALSE),"")</f>
        <v/>
      </c>
      <c r="L139" s="419" t="str">
        <f>IFERROR(VLOOKUP(L137,'P1'!$B:$AP,31,FALSE),"")</f>
        <v/>
      </c>
      <c r="M139" s="419" t="str">
        <f>IFERROR(VLOOKUP(M137,'P1'!$B:$AP,31,FALSE),"")</f>
        <v/>
      </c>
      <c r="N139" s="419" t="str">
        <f>IFERROR(VLOOKUP(N137,'P1'!$B:$AP,31,FALSE),"")</f>
        <v/>
      </c>
      <c r="O139" s="419" t="str">
        <f>IFERROR(VLOOKUP(O137,'P1'!$B:$AP,31,FALSE),"")</f>
        <v/>
      </c>
      <c r="P139" s="419" t="str">
        <f>IFERROR(VLOOKUP(P137,'P1'!$B:$AP,31,FALSE),"")</f>
        <v/>
      </c>
      <c r="Q139" s="419" t="str">
        <f>IFERROR(VLOOKUP(Q137,'P1'!$B:$AP,31,FALSE),"")</f>
        <v/>
      </c>
      <c r="R139" s="419" t="str">
        <f>IFERROR(VLOOKUP(R137,'P1'!$B:$AP,31,FALSE),"")</f>
        <v/>
      </c>
      <c r="S139" s="419" t="str">
        <f>IFERROR(VLOOKUP(S137,'P1'!$B:$AP,31,FALSE),"")</f>
        <v/>
      </c>
      <c r="T139" s="419" t="str">
        <f>IFERROR(VLOOKUP(T137,'P1'!$B:$AP,31,FALSE),"")</f>
        <v/>
      </c>
      <c r="U139" s="419" t="str">
        <f>IFERROR(VLOOKUP(U137,'P1'!$B:$AP,31,FALSE),"")</f>
        <v/>
      </c>
      <c r="V139" s="419" t="str">
        <f>IFERROR(VLOOKUP(V137,'P1'!$B:$AP,31,FALSE),"")</f>
        <v/>
      </c>
      <c r="W139" s="419" t="str">
        <f>IFERROR(VLOOKUP(W137,'P1'!$B:$AP,31,FALSE),"")</f>
        <v/>
      </c>
      <c r="X139" s="419" t="str">
        <f>IFERROR(VLOOKUP(X137,'P1'!$B:$AP,31,FALSE),"")</f>
        <v/>
      </c>
      <c r="Y139" s="419" t="str">
        <f>IFERROR(VLOOKUP(Y137,'P1'!$B:$AP,31,FALSE),"")</f>
        <v/>
      </c>
      <c r="Z139" s="419" t="str">
        <f>IFERROR(VLOOKUP(Z137,'P1'!$B:$AP,31,FALSE),"")</f>
        <v/>
      </c>
      <c r="AA139" s="419" t="str">
        <f>IFERROR(VLOOKUP(AA137,'P1'!$B:$AP,31,FALSE),"")</f>
        <v/>
      </c>
      <c r="AB139" s="419" t="str">
        <f>IFERROR(VLOOKUP(AB137,'P1'!$B:$AP,31,FALSE),"")</f>
        <v/>
      </c>
      <c r="AC139" s="419" t="str">
        <f>IFERROR(VLOOKUP(AC137,'P1'!$B:$AP,31,FALSE),"")</f>
        <v/>
      </c>
      <c r="AD139" s="419" t="str">
        <f>IFERROR(VLOOKUP(AD137,'P1'!$B:$AP,31,FALSE),"")</f>
        <v/>
      </c>
      <c r="AE139" s="419" t="str">
        <f>IFERROR(VLOOKUP(AE137,'P1'!$B:$AP,31,FALSE),"")</f>
        <v/>
      </c>
      <c r="AF139" s="419" t="str">
        <f>IFERROR(VLOOKUP(AF137,'P1'!$B:$AP,31,FALSE),"")</f>
        <v/>
      </c>
      <c r="AG139" s="419" t="str">
        <f>IFERROR(VLOOKUP(AG137,'P1'!$B:$AP,31,FALSE),"")</f>
        <v/>
      </c>
      <c r="AH139" s="419" t="str">
        <f>IFERROR(VLOOKUP(AH137,'P1'!$B:$AP,31,FALSE),"")</f>
        <v/>
      </c>
      <c r="AI139" s="419" t="str">
        <f>IFERROR(VLOOKUP(AI137,'P1'!$B:$AP,31,FALSE),"")</f>
        <v/>
      </c>
      <c r="AJ139" s="419" t="str">
        <f>IFERROR(VLOOKUP(AJ137,'P1'!$B:$AP,31,FALSE),"")</f>
        <v/>
      </c>
      <c r="AK139" s="419" t="str">
        <f>IFERROR(VLOOKUP(AK137,'P1'!$B:$AP,31,FALSE),"")</f>
        <v/>
      </c>
      <c r="AL139" s="419" t="str">
        <f>IFERROR(VLOOKUP(AL137,'P1'!$B:$AP,31,FALSE),"")</f>
        <v/>
      </c>
      <c r="AM139" s="419" t="str">
        <f>IFERROR(VLOOKUP(AM137,'P1'!$B:$AP,31,FALSE),"")</f>
        <v/>
      </c>
      <c r="AN139" s="644"/>
      <c r="AO139" s="622"/>
      <c r="AP139" s="649"/>
      <c r="AQ139" s="650"/>
      <c r="AR139" s="622"/>
      <c r="AS139" s="622"/>
      <c r="AT139" s="623"/>
      <c r="AU139" s="420"/>
      <c r="AV139" s="420"/>
      <c r="AX139" s="420"/>
      <c r="AY139" s="420"/>
    </row>
    <row r="140" spans="1:51" s="393" customFormat="1" ht="12" customHeight="1">
      <c r="A140" s="624">
        <v>40</v>
      </c>
      <c r="B140" s="627"/>
      <c r="C140" s="630"/>
      <c r="D140" s="633" t="s">
        <v>463</v>
      </c>
      <c r="E140" s="410"/>
      <c r="F140" s="636"/>
      <c r="G140" s="637"/>
      <c r="H140" s="411" t="s">
        <v>464</v>
      </c>
      <c r="I140" s="412"/>
      <c r="J140" s="412"/>
      <c r="K140" s="412"/>
      <c r="L140" s="412"/>
      <c r="M140" s="412"/>
      <c r="N140" s="412"/>
      <c r="O140" s="412"/>
      <c r="P140" s="412"/>
      <c r="Q140" s="412"/>
      <c r="R140" s="412"/>
      <c r="S140" s="412"/>
      <c r="T140" s="412"/>
      <c r="U140" s="412"/>
      <c r="V140" s="412"/>
      <c r="W140" s="412"/>
      <c r="X140" s="412"/>
      <c r="Y140" s="412"/>
      <c r="Z140" s="412"/>
      <c r="AA140" s="412"/>
      <c r="AB140" s="412"/>
      <c r="AC140" s="412"/>
      <c r="AD140" s="412"/>
      <c r="AE140" s="412"/>
      <c r="AF140" s="412"/>
      <c r="AG140" s="412"/>
      <c r="AH140" s="412"/>
      <c r="AI140" s="412"/>
      <c r="AJ140" s="412"/>
      <c r="AK140" s="412"/>
      <c r="AL140" s="412"/>
      <c r="AM140" s="412"/>
      <c r="AN140" s="642">
        <f t="shared" ref="AN140" si="150">IF(LEFT($AN$1,6)="共同生活援助",SUM(I141:AM141),SUM(I141:AM142))</f>
        <v>0</v>
      </c>
      <c r="AO140" s="620">
        <f>IF($AN$3="４週",AN140/4,AN140/(DAY(EOMONTH($I$21,0))/7))</f>
        <v>0</v>
      </c>
      <c r="AP140" s="645"/>
      <c r="AQ140" s="646"/>
      <c r="AR140" s="620" t="str">
        <f t="shared" ref="AR140" si="151">IF($AN$3="４週",AU141,AV141)</f>
        <v/>
      </c>
      <c r="AS140" s="620"/>
      <c r="AT140" s="623"/>
      <c r="AU140" s="413" t="s">
        <v>465</v>
      </c>
      <c r="AV140" s="413" t="s">
        <v>466</v>
      </c>
      <c r="AX140" s="413" t="s">
        <v>467</v>
      </c>
      <c r="AY140" s="413" t="s">
        <v>468</v>
      </c>
    </row>
    <row r="141" spans="1:51" s="393" customFormat="1" ht="12" customHeight="1">
      <c r="A141" s="625"/>
      <c r="B141" s="628"/>
      <c r="C141" s="631"/>
      <c r="D141" s="634"/>
      <c r="E141" s="414"/>
      <c r="F141" s="638"/>
      <c r="G141" s="639"/>
      <c r="H141" s="415" t="s">
        <v>469</v>
      </c>
      <c r="I141" s="419" t="str">
        <f>IFERROR(VLOOKUP(I140,'P1'!$B:$AP,41,FALSE),"")</f>
        <v/>
      </c>
      <c r="J141" s="419" t="str">
        <f>IFERROR(VLOOKUP(J140,'P1'!$B:$AP,41,FALSE),"")</f>
        <v/>
      </c>
      <c r="K141" s="419" t="str">
        <f>IFERROR(VLOOKUP(K140,'P1'!$B:$AP,41,FALSE),"")</f>
        <v/>
      </c>
      <c r="L141" s="419" t="str">
        <f>IFERROR(VLOOKUP(L140,'P1'!$B:$AP,41,FALSE),"")</f>
        <v/>
      </c>
      <c r="M141" s="419" t="str">
        <f>IFERROR(VLOOKUP(M140,'P1'!$B:$AP,41,FALSE),"")</f>
        <v/>
      </c>
      <c r="N141" s="419" t="str">
        <f>IFERROR(VLOOKUP(N140,'P1'!$B:$AP,41,FALSE),"")</f>
        <v/>
      </c>
      <c r="O141" s="419" t="str">
        <f>IFERROR(VLOOKUP(O140,'P1'!$B:$AP,41,FALSE),"")</f>
        <v/>
      </c>
      <c r="P141" s="419" t="str">
        <f>IFERROR(VLOOKUP(P140,'P1'!$B:$AP,41,FALSE),"")</f>
        <v/>
      </c>
      <c r="Q141" s="419" t="str">
        <f>IFERROR(VLOOKUP(Q140,'P1'!$B:$AP,41,FALSE),"")</f>
        <v/>
      </c>
      <c r="R141" s="419" t="str">
        <f>IFERROR(VLOOKUP(R140,'P1'!$B:$AP,41,FALSE),"")</f>
        <v/>
      </c>
      <c r="S141" s="419" t="str">
        <f>IFERROR(VLOOKUP(S140,'P1'!$B:$AP,41,FALSE),"")</f>
        <v/>
      </c>
      <c r="T141" s="419" t="str">
        <f>IFERROR(VLOOKUP(T140,'P1'!$B:$AP,41,FALSE),"")</f>
        <v/>
      </c>
      <c r="U141" s="419" t="str">
        <f>IFERROR(VLOOKUP(U140,'P1'!$B:$AP,41,FALSE),"")</f>
        <v/>
      </c>
      <c r="V141" s="419" t="str">
        <f>IFERROR(VLOOKUP(V140,'P1'!$B:$AP,41,FALSE),"")</f>
        <v/>
      </c>
      <c r="W141" s="419" t="str">
        <f>IFERROR(VLOOKUP(W140,'P1'!$B:$AP,41,FALSE),"")</f>
        <v/>
      </c>
      <c r="X141" s="419" t="str">
        <f>IFERROR(VLOOKUP(X140,'P1'!$B:$AP,41,FALSE),"")</f>
        <v/>
      </c>
      <c r="Y141" s="419" t="str">
        <f>IFERROR(VLOOKUP(Y140,'P1'!$B:$AP,41,FALSE),"")</f>
        <v/>
      </c>
      <c r="Z141" s="419" t="str">
        <f>IFERROR(VLOOKUP(Z140,'P1'!$B:$AP,41,FALSE),"")</f>
        <v/>
      </c>
      <c r="AA141" s="419" t="str">
        <f>IFERROR(VLOOKUP(AA140,'P1'!$B:$AP,41,FALSE),"")</f>
        <v/>
      </c>
      <c r="AB141" s="419" t="str">
        <f>IFERROR(VLOOKUP(AB140,'P1'!$B:$AP,41,FALSE),"")</f>
        <v/>
      </c>
      <c r="AC141" s="419" t="str">
        <f>IFERROR(VLOOKUP(AC140,'P1'!$B:$AP,41,FALSE),"")</f>
        <v/>
      </c>
      <c r="AD141" s="419" t="str">
        <f>IFERROR(VLOOKUP(AD140,'P1'!$B:$AP,41,FALSE),"")</f>
        <v/>
      </c>
      <c r="AE141" s="419" t="str">
        <f>IFERROR(VLOOKUP(AE140,'P1'!$B:$AP,41,FALSE),"")</f>
        <v/>
      </c>
      <c r="AF141" s="419" t="str">
        <f>IFERROR(VLOOKUP(AF140,'P1'!$B:$AP,41,FALSE),"")</f>
        <v/>
      </c>
      <c r="AG141" s="419" t="str">
        <f>IFERROR(VLOOKUP(AG140,'P1'!$B:$AP,41,FALSE),"")</f>
        <v/>
      </c>
      <c r="AH141" s="419" t="str">
        <f>IFERROR(VLOOKUP(AH140,'P1'!$B:$AP,41,FALSE),"")</f>
        <v/>
      </c>
      <c r="AI141" s="419" t="str">
        <f>IFERROR(VLOOKUP(AI140,'P1'!$B:$AP,41,FALSE),"")</f>
        <v/>
      </c>
      <c r="AJ141" s="419" t="str">
        <f>IFERROR(VLOOKUP(AJ140,'P1'!$B:$AP,41,FALSE),"")</f>
        <v/>
      </c>
      <c r="AK141" s="419" t="str">
        <f>IFERROR(VLOOKUP(AK140,'P1'!$B:$AP,41,FALSE),"")</f>
        <v/>
      </c>
      <c r="AL141" s="419" t="str">
        <f>IFERROR(VLOOKUP(AL140,'P1'!$B:$AP,41,FALSE),"")</f>
        <v/>
      </c>
      <c r="AM141" s="419" t="str">
        <f>IFERROR(VLOOKUP(AM140,'P1'!$B:$AP,41,FALSE),"")</f>
        <v/>
      </c>
      <c r="AN141" s="643"/>
      <c r="AO141" s="621"/>
      <c r="AP141" s="647"/>
      <c r="AQ141" s="648"/>
      <c r="AR141" s="621"/>
      <c r="AS141" s="621"/>
      <c r="AT141" s="623"/>
      <c r="AU141" s="417" t="str">
        <f t="shared" ref="AU141" si="152">IFERROR(IF($D140="□",($AO140/$AK$6),($AO140/$AK$8)),"")</f>
        <v/>
      </c>
      <c r="AV141" s="417" t="str">
        <f t="shared" ref="AV141" si="153">IFERROR(IF($D140="□",($AN140/$AO$6),($AN140/$AO$8)),"")</f>
        <v/>
      </c>
      <c r="AX141" s="417" t="s">
        <v>623</v>
      </c>
      <c r="AY141" s="417" t="s">
        <v>623</v>
      </c>
    </row>
    <row r="142" spans="1:51" s="393" customFormat="1" ht="12" customHeight="1">
      <c r="A142" s="626"/>
      <c r="B142" s="629"/>
      <c r="C142" s="632"/>
      <c r="D142" s="635"/>
      <c r="E142" s="414"/>
      <c r="F142" s="640"/>
      <c r="G142" s="641"/>
      <c r="H142" s="418" t="s">
        <v>470</v>
      </c>
      <c r="I142" s="419" t="str">
        <f>IFERROR(VLOOKUP(I140,'P1'!$B:$AP,31,FALSE),"")</f>
        <v/>
      </c>
      <c r="J142" s="419" t="str">
        <f>IFERROR(VLOOKUP(J140,'P1'!$B:$AP,31,FALSE),"")</f>
        <v/>
      </c>
      <c r="K142" s="419" t="str">
        <f>IFERROR(VLOOKUP(K140,'P1'!$B:$AP,31,FALSE),"")</f>
        <v/>
      </c>
      <c r="L142" s="419" t="str">
        <f>IFERROR(VLOOKUP(L140,'P1'!$B:$AP,31,FALSE),"")</f>
        <v/>
      </c>
      <c r="M142" s="419" t="str">
        <f>IFERROR(VLOOKUP(M140,'P1'!$B:$AP,31,FALSE),"")</f>
        <v/>
      </c>
      <c r="N142" s="419" t="str">
        <f>IFERROR(VLOOKUP(N140,'P1'!$B:$AP,31,FALSE),"")</f>
        <v/>
      </c>
      <c r="O142" s="419" t="str">
        <f>IFERROR(VLOOKUP(O140,'P1'!$B:$AP,31,FALSE),"")</f>
        <v/>
      </c>
      <c r="P142" s="419" t="str">
        <f>IFERROR(VLOOKUP(P140,'P1'!$B:$AP,31,FALSE),"")</f>
        <v/>
      </c>
      <c r="Q142" s="419" t="str">
        <f>IFERROR(VLOOKUP(Q140,'P1'!$B:$AP,31,FALSE),"")</f>
        <v/>
      </c>
      <c r="R142" s="419" t="str">
        <f>IFERROR(VLOOKUP(R140,'P1'!$B:$AP,31,FALSE),"")</f>
        <v/>
      </c>
      <c r="S142" s="419" t="str">
        <f>IFERROR(VLOOKUP(S140,'P1'!$B:$AP,31,FALSE),"")</f>
        <v/>
      </c>
      <c r="T142" s="419" t="str">
        <f>IFERROR(VLOOKUP(T140,'P1'!$B:$AP,31,FALSE),"")</f>
        <v/>
      </c>
      <c r="U142" s="419" t="str">
        <f>IFERROR(VLOOKUP(U140,'P1'!$B:$AP,31,FALSE),"")</f>
        <v/>
      </c>
      <c r="V142" s="419" t="str">
        <f>IFERROR(VLOOKUP(V140,'P1'!$B:$AP,31,FALSE),"")</f>
        <v/>
      </c>
      <c r="W142" s="419" t="str">
        <f>IFERROR(VLOOKUP(W140,'P1'!$B:$AP,31,FALSE),"")</f>
        <v/>
      </c>
      <c r="X142" s="419" t="str">
        <f>IFERROR(VLOOKUP(X140,'P1'!$B:$AP,31,FALSE),"")</f>
        <v/>
      </c>
      <c r="Y142" s="419" t="str">
        <f>IFERROR(VLOOKUP(Y140,'P1'!$B:$AP,31,FALSE),"")</f>
        <v/>
      </c>
      <c r="Z142" s="419" t="str">
        <f>IFERROR(VLOOKUP(Z140,'P1'!$B:$AP,31,FALSE),"")</f>
        <v/>
      </c>
      <c r="AA142" s="419" t="str">
        <f>IFERROR(VLOOKUP(AA140,'P1'!$B:$AP,31,FALSE),"")</f>
        <v/>
      </c>
      <c r="AB142" s="419" t="str">
        <f>IFERROR(VLOOKUP(AB140,'P1'!$B:$AP,31,FALSE),"")</f>
        <v/>
      </c>
      <c r="AC142" s="419" t="str">
        <f>IFERROR(VLOOKUP(AC140,'P1'!$B:$AP,31,FALSE),"")</f>
        <v/>
      </c>
      <c r="AD142" s="419" t="str">
        <f>IFERROR(VLOOKUP(AD140,'P1'!$B:$AP,31,FALSE),"")</f>
        <v/>
      </c>
      <c r="AE142" s="419" t="str">
        <f>IFERROR(VLOOKUP(AE140,'P1'!$B:$AP,31,FALSE),"")</f>
        <v/>
      </c>
      <c r="AF142" s="419" t="str">
        <f>IFERROR(VLOOKUP(AF140,'P1'!$B:$AP,31,FALSE),"")</f>
        <v/>
      </c>
      <c r="AG142" s="419" t="str">
        <f>IFERROR(VLOOKUP(AG140,'P1'!$B:$AP,31,FALSE),"")</f>
        <v/>
      </c>
      <c r="AH142" s="419" t="str">
        <f>IFERROR(VLOOKUP(AH140,'P1'!$B:$AP,31,FALSE),"")</f>
        <v/>
      </c>
      <c r="AI142" s="419" t="str">
        <f>IFERROR(VLOOKUP(AI140,'P1'!$B:$AP,31,FALSE),"")</f>
        <v/>
      </c>
      <c r="AJ142" s="419" t="str">
        <f>IFERROR(VLOOKUP(AJ140,'P1'!$B:$AP,31,FALSE),"")</f>
        <v/>
      </c>
      <c r="AK142" s="419" t="str">
        <f>IFERROR(VLOOKUP(AK140,'P1'!$B:$AP,31,FALSE),"")</f>
        <v/>
      </c>
      <c r="AL142" s="419" t="str">
        <f>IFERROR(VLOOKUP(AL140,'P1'!$B:$AP,31,FALSE),"")</f>
        <v/>
      </c>
      <c r="AM142" s="419" t="str">
        <f>IFERROR(VLOOKUP(AM140,'P1'!$B:$AP,31,FALSE),"")</f>
        <v/>
      </c>
      <c r="AN142" s="644"/>
      <c r="AO142" s="622"/>
      <c r="AP142" s="649"/>
      <c r="AQ142" s="650"/>
      <c r="AR142" s="622"/>
      <c r="AS142" s="622"/>
      <c r="AT142" s="623"/>
      <c r="AU142" s="420"/>
      <c r="AV142" s="420"/>
      <c r="AX142" s="420"/>
      <c r="AY142" s="420"/>
    </row>
    <row r="143" spans="1:51" s="393" customFormat="1" ht="12" customHeight="1">
      <c r="A143" s="624">
        <v>41</v>
      </c>
      <c r="B143" s="627"/>
      <c r="C143" s="630"/>
      <c r="D143" s="633" t="s">
        <v>463</v>
      </c>
      <c r="E143" s="410"/>
      <c r="F143" s="636"/>
      <c r="G143" s="637"/>
      <c r="H143" s="411" t="s">
        <v>464</v>
      </c>
      <c r="I143" s="412"/>
      <c r="J143" s="412"/>
      <c r="K143" s="412"/>
      <c r="L143" s="412"/>
      <c r="M143" s="412"/>
      <c r="N143" s="412"/>
      <c r="O143" s="412"/>
      <c r="P143" s="412"/>
      <c r="Q143" s="412"/>
      <c r="R143" s="412"/>
      <c r="S143" s="412"/>
      <c r="T143" s="412"/>
      <c r="U143" s="412"/>
      <c r="V143" s="412"/>
      <c r="W143" s="412"/>
      <c r="X143" s="412"/>
      <c r="Y143" s="412"/>
      <c r="Z143" s="412"/>
      <c r="AA143" s="412"/>
      <c r="AB143" s="412"/>
      <c r="AC143" s="412"/>
      <c r="AD143" s="412"/>
      <c r="AE143" s="412"/>
      <c r="AF143" s="412"/>
      <c r="AG143" s="412"/>
      <c r="AH143" s="412"/>
      <c r="AI143" s="412"/>
      <c r="AJ143" s="412"/>
      <c r="AK143" s="412"/>
      <c r="AL143" s="412"/>
      <c r="AM143" s="412"/>
      <c r="AN143" s="642">
        <f t="shared" ref="AN143" si="154">IF(LEFT($AN$1,6)="共同生活援助",SUM(I144:AM144),SUM(I144:AM145))</f>
        <v>0</v>
      </c>
      <c r="AO143" s="620">
        <f>IF($AN$3="４週",AN143/4,AN143/(DAY(EOMONTH($I$21,0))/7))</f>
        <v>0</v>
      </c>
      <c r="AP143" s="645"/>
      <c r="AQ143" s="646"/>
      <c r="AR143" s="620" t="str">
        <f t="shared" ref="AR143" si="155">IF($AN$3="４週",AU144,AV144)</f>
        <v/>
      </c>
      <c r="AS143" s="620"/>
      <c r="AT143" s="623"/>
      <c r="AU143" s="413" t="s">
        <v>465</v>
      </c>
      <c r="AV143" s="413" t="s">
        <v>466</v>
      </c>
      <c r="AX143" s="413" t="s">
        <v>467</v>
      </c>
      <c r="AY143" s="413" t="s">
        <v>468</v>
      </c>
    </row>
    <row r="144" spans="1:51" s="393" customFormat="1" ht="12" customHeight="1">
      <c r="A144" s="625"/>
      <c r="B144" s="628"/>
      <c r="C144" s="631"/>
      <c r="D144" s="634"/>
      <c r="E144" s="414"/>
      <c r="F144" s="638"/>
      <c r="G144" s="639"/>
      <c r="H144" s="415" t="s">
        <v>469</v>
      </c>
      <c r="I144" s="419" t="str">
        <f>IFERROR(VLOOKUP(I143,'P1'!$B:$AP,41,FALSE),"")</f>
        <v/>
      </c>
      <c r="J144" s="419" t="str">
        <f>IFERROR(VLOOKUP(J143,'P1'!$B:$AP,41,FALSE),"")</f>
        <v/>
      </c>
      <c r="K144" s="419" t="str">
        <f>IFERROR(VLOOKUP(K143,'P1'!$B:$AP,41,FALSE),"")</f>
        <v/>
      </c>
      <c r="L144" s="419" t="str">
        <f>IFERROR(VLOOKUP(L143,'P1'!$B:$AP,41,FALSE),"")</f>
        <v/>
      </c>
      <c r="M144" s="419" t="str">
        <f>IFERROR(VLOOKUP(M143,'P1'!$B:$AP,41,FALSE),"")</f>
        <v/>
      </c>
      <c r="N144" s="419" t="str">
        <f>IFERROR(VLOOKUP(N143,'P1'!$B:$AP,41,FALSE),"")</f>
        <v/>
      </c>
      <c r="O144" s="419" t="str">
        <f>IFERROR(VLOOKUP(O143,'P1'!$B:$AP,41,FALSE),"")</f>
        <v/>
      </c>
      <c r="P144" s="419" t="str">
        <f>IFERROR(VLOOKUP(P143,'P1'!$B:$AP,41,FALSE),"")</f>
        <v/>
      </c>
      <c r="Q144" s="419" t="str">
        <f>IFERROR(VLOOKUP(Q143,'P1'!$B:$AP,41,FALSE),"")</f>
        <v/>
      </c>
      <c r="R144" s="419" t="str">
        <f>IFERROR(VLOOKUP(R143,'P1'!$B:$AP,41,FALSE),"")</f>
        <v/>
      </c>
      <c r="S144" s="419" t="str">
        <f>IFERROR(VLOOKUP(S143,'P1'!$B:$AP,41,FALSE),"")</f>
        <v/>
      </c>
      <c r="T144" s="419" t="str">
        <f>IFERROR(VLOOKUP(T143,'P1'!$B:$AP,41,FALSE),"")</f>
        <v/>
      </c>
      <c r="U144" s="419" t="str">
        <f>IFERROR(VLOOKUP(U143,'P1'!$B:$AP,41,FALSE),"")</f>
        <v/>
      </c>
      <c r="V144" s="419" t="str">
        <f>IFERROR(VLOOKUP(V143,'P1'!$B:$AP,41,FALSE),"")</f>
        <v/>
      </c>
      <c r="W144" s="419" t="str">
        <f>IFERROR(VLOOKUP(W143,'P1'!$B:$AP,41,FALSE),"")</f>
        <v/>
      </c>
      <c r="X144" s="419" t="str">
        <f>IFERROR(VLOOKUP(X143,'P1'!$B:$AP,41,FALSE),"")</f>
        <v/>
      </c>
      <c r="Y144" s="419" t="str">
        <f>IFERROR(VLOOKUP(Y143,'P1'!$B:$AP,41,FALSE),"")</f>
        <v/>
      </c>
      <c r="Z144" s="419" t="str">
        <f>IFERROR(VLOOKUP(Z143,'P1'!$B:$AP,41,FALSE),"")</f>
        <v/>
      </c>
      <c r="AA144" s="419" t="str">
        <f>IFERROR(VLOOKUP(AA143,'P1'!$B:$AP,41,FALSE),"")</f>
        <v/>
      </c>
      <c r="AB144" s="419" t="str">
        <f>IFERROR(VLOOKUP(AB143,'P1'!$B:$AP,41,FALSE),"")</f>
        <v/>
      </c>
      <c r="AC144" s="419" t="str">
        <f>IFERROR(VLOOKUP(AC143,'P1'!$B:$AP,41,FALSE),"")</f>
        <v/>
      </c>
      <c r="AD144" s="419" t="str">
        <f>IFERROR(VLOOKUP(AD143,'P1'!$B:$AP,41,FALSE),"")</f>
        <v/>
      </c>
      <c r="AE144" s="419" t="str">
        <f>IFERROR(VLOOKUP(AE143,'P1'!$B:$AP,41,FALSE),"")</f>
        <v/>
      </c>
      <c r="AF144" s="419" t="str">
        <f>IFERROR(VLOOKUP(AF143,'P1'!$B:$AP,41,FALSE),"")</f>
        <v/>
      </c>
      <c r="AG144" s="419" t="str">
        <f>IFERROR(VLOOKUP(AG143,'P1'!$B:$AP,41,FALSE),"")</f>
        <v/>
      </c>
      <c r="AH144" s="419" t="str">
        <f>IFERROR(VLOOKUP(AH143,'P1'!$B:$AP,41,FALSE),"")</f>
        <v/>
      </c>
      <c r="AI144" s="419" t="str">
        <f>IFERROR(VLOOKUP(AI143,'P1'!$B:$AP,41,FALSE),"")</f>
        <v/>
      </c>
      <c r="AJ144" s="419" t="str">
        <f>IFERROR(VLOOKUP(AJ143,'P1'!$B:$AP,41,FALSE),"")</f>
        <v/>
      </c>
      <c r="AK144" s="419" t="str">
        <f>IFERROR(VLOOKUP(AK143,'P1'!$B:$AP,41,FALSE),"")</f>
        <v/>
      </c>
      <c r="AL144" s="419" t="str">
        <f>IFERROR(VLOOKUP(AL143,'P1'!$B:$AP,41,FALSE),"")</f>
        <v/>
      </c>
      <c r="AM144" s="419" t="str">
        <f>IFERROR(VLOOKUP(AM143,'P1'!$B:$AP,41,FALSE),"")</f>
        <v/>
      </c>
      <c r="AN144" s="643"/>
      <c r="AO144" s="621"/>
      <c r="AP144" s="647"/>
      <c r="AQ144" s="648"/>
      <c r="AR144" s="621"/>
      <c r="AS144" s="621"/>
      <c r="AT144" s="623"/>
      <c r="AU144" s="417" t="str">
        <f t="shared" ref="AU144" si="156">IFERROR(IF($D143="□",($AO143/$AK$6),($AO143/$AK$8)),"")</f>
        <v/>
      </c>
      <c r="AV144" s="417" t="str">
        <f t="shared" ref="AV144" si="157">IFERROR(IF($D143="□",($AN143/$AO$6),($AN143/$AO$8)),"")</f>
        <v/>
      </c>
      <c r="AX144" s="417" t="s">
        <v>623</v>
      </c>
      <c r="AY144" s="417" t="s">
        <v>623</v>
      </c>
    </row>
    <row r="145" spans="1:51" s="393" customFormat="1" ht="12" customHeight="1">
      <c r="A145" s="626"/>
      <c r="B145" s="629"/>
      <c r="C145" s="632"/>
      <c r="D145" s="635"/>
      <c r="E145" s="414"/>
      <c r="F145" s="640"/>
      <c r="G145" s="641"/>
      <c r="H145" s="418" t="s">
        <v>470</v>
      </c>
      <c r="I145" s="419" t="str">
        <f>IFERROR(VLOOKUP(I143,'P1'!$B:$AP,31,FALSE),"")</f>
        <v/>
      </c>
      <c r="J145" s="419" t="str">
        <f>IFERROR(VLOOKUP(J143,'P1'!$B:$AP,31,FALSE),"")</f>
        <v/>
      </c>
      <c r="K145" s="419" t="str">
        <f>IFERROR(VLOOKUP(K143,'P1'!$B:$AP,31,FALSE),"")</f>
        <v/>
      </c>
      <c r="L145" s="419" t="str">
        <f>IFERROR(VLOOKUP(L143,'P1'!$B:$AP,31,FALSE),"")</f>
        <v/>
      </c>
      <c r="M145" s="419" t="str">
        <f>IFERROR(VLOOKUP(M143,'P1'!$B:$AP,31,FALSE),"")</f>
        <v/>
      </c>
      <c r="N145" s="419" t="str">
        <f>IFERROR(VLOOKUP(N143,'P1'!$B:$AP,31,FALSE),"")</f>
        <v/>
      </c>
      <c r="O145" s="419" t="str">
        <f>IFERROR(VLOOKUP(O143,'P1'!$B:$AP,31,FALSE),"")</f>
        <v/>
      </c>
      <c r="P145" s="419" t="str">
        <f>IFERROR(VLOOKUP(P143,'P1'!$B:$AP,31,FALSE),"")</f>
        <v/>
      </c>
      <c r="Q145" s="419" t="str">
        <f>IFERROR(VLOOKUP(Q143,'P1'!$B:$AP,31,FALSE),"")</f>
        <v/>
      </c>
      <c r="R145" s="419" t="str">
        <f>IFERROR(VLOOKUP(R143,'P1'!$B:$AP,31,FALSE),"")</f>
        <v/>
      </c>
      <c r="S145" s="419" t="str">
        <f>IFERROR(VLOOKUP(S143,'P1'!$B:$AP,31,FALSE),"")</f>
        <v/>
      </c>
      <c r="T145" s="419" t="str">
        <f>IFERROR(VLOOKUP(T143,'P1'!$B:$AP,31,FALSE),"")</f>
        <v/>
      </c>
      <c r="U145" s="419" t="str">
        <f>IFERROR(VLOOKUP(U143,'P1'!$B:$AP,31,FALSE),"")</f>
        <v/>
      </c>
      <c r="V145" s="419" t="str">
        <f>IFERROR(VLOOKUP(V143,'P1'!$B:$AP,31,FALSE),"")</f>
        <v/>
      </c>
      <c r="W145" s="419" t="str">
        <f>IFERROR(VLOOKUP(W143,'P1'!$B:$AP,31,FALSE),"")</f>
        <v/>
      </c>
      <c r="X145" s="419" t="str">
        <f>IFERROR(VLOOKUP(X143,'P1'!$B:$AP,31,FALSE),"")</f>
        <v/>
      </c>
      <c r="Y145" s="419" t="str">
        <f>IFERROR(VLOOKUP(Y143,'P1'!$B:$AP,31,FALSE),"")</f>
        <v/>
      </c>
      <c r="Z145" s="419" t="str">
        <f>IFERROR(VLOOKUP(Z143,'P1'!$B:$AP,31,FALSE),"")</f>
        <v/>
      </c>
      <c r="AA145" s="419" t="str">
        <f>IFERROR(VLOOKUP(AA143,'P1'!$B:$AP,31,FALSE),"")</f>
        <v/>
      </c>
      <c r="AB145" s="419" t="str">
        <f>IFERROR(VLOOKUP(AB143,'P1'!$B:$AP,31,FALSE),"")</f>
        <v/>
      </c>
      <c r="AC145" s="419" t="str">
        <f>IFERROR(VLOOKUP(AC143,'P1'!$B:$AP,31,FALSE),"")</f>
        <v/>
      </c>
      <c r="AD145" s="419" t="str">
        <f>IFERROR(VLOOKUP(AD143,'P1'!$B:$AP,31,FALSE),"")</f>
        <v/>
      </c>
      <c r="AE145" s="419" t="str">
        <f>IFERROR(VLOOKUP(AE143,'P1'!$B:$AP,31,FALSE),"")</f>
        <v/>
      </c>
      <c r="AF145" s="419" t="str">
        <f>IFERROR(VLOOKUP(AF143,'P1'!$B:$AP,31,FALSE),"")</f>
        <v/>
      </c>
      <c r="AG145" s="419" t="str">
        <f>IFERROR(VLOOKUP(AG143,'P1'!$B:$AP,31,FALSE),"")</f>
        <v/>
      </c>
      <c r="AH145" s="419" t="str">
        <f>IFERROR(VLOOKUP(AH143,'P1'!$B:$AP,31,FALSE),"")</f>
        <v/>
      </c>
      <c r="AI145" s="419" t="str">
        <f>IFERROR(VLOOKUP(AI143,'P1'!$B:$AP,31,FALSE),"")</f>
        <v/>
      </c>
      <c r="AJ145" s="419" t="str">
        <f>IFERROR(VLOOKUP(AJ143,'P1'!$B:$AP,31,FALSE),"")</f>
        <v/>
      </c>
      <c r="AK145" s="419" t="str">
        <f>IFERROR(VLOOKUP(AK143,'P1'!$B:$AP,31,FALSE),"")</f>
        <v/>
      </c>
      <c r="AL145" s="419" t="str">
        <f>IFERROR(VLOOKUP(AL143,'P1'!$B:$AP,31,FALSE),"")</f>
        <v/>
      </c>
      <c r="AM145" s="419" t="str">
        <f>IFERROR(VLOOKUP(AM143,'P1'!$B:$AP,31,FALSE),"")</f>
        <v/>
      </c>
      <c r="AN145" s="644"/>
      <c r="AO145" s="622"/>
      <c r="AP145" s="649"/>
      <c r="AQ145" s="650"/>
      <c r="AR145" s="622"/>
      <c r="AS145" s="622"/>
      <c r="AT145" s="623"/>
      <c r="AU145" s="420"/>
      <c r="AV145" s="420"/>
      <c r="AX145" s="420"/>
      <c r="AY145" s="420"/>
    </row>
    <row r="146" spans="1:51" s="393" customFormat="1" ht="12" customHeight="1">
      <c r="A146" s="624">
        <v>42</v>
      </c>
      <c r="B146" s="627"/>
      <c r="C146" s="630"/>
      <c r="D146" s="633" t="s">
        <v>463</v>
      </c>
      <c r="E146" s="410"/>
      <c r="F146" s="636"/>
      <c r="G146" s="637"/>
      <c r="H146" s="411" t="s">
        <v>464</v>
      </c>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412"/>
      <c r="AF146" s="412"/>
      <c r="AG146" s="412"/>
      <c r="AH146" s="412"/>
      <c r="AI146" s="412"/>
      <c r="AJ146" s="412"/>
      <c r="AK146" s="412"/>
      <c r="AL146" s="412"/>
      <c r="AM146" s="412"/>
      <c r="AN146" s="642">
        <f t="shared" ref="AN146" si="158">IF(LEFT($AN$1,6)="共同生活援助",SUM(I147:AM147),SUM(I147:AM148))</f>
        <v>0</v>
      </c>
      <c r="AO146" s="620">
        <f>IF($AN$3="４週",AN146/4,AN146/(DAY(EOMONTH($I$21,0))/7))</f>
        <v>0</v>
      </c>
      <c r="AP146" s="645"/>
      <c r="AQ146" s="646"/>
      <c r="AR146" s="620" t="str">
        <f t="shared" ref="AR146" si="159">IF($AN$3="４週",AU147,AV147)</f>
        <v/>
      </c>
      <c r="AS146" s="620"/>
      <c r="AT146" s="623"/>
      <c r="AU146" s="413" t="s">
        <v>465</v>
      </c>
      <c r="AV146" s="413" t="s">
        <v>466</v>
      </c>
      <c r="AX146" s="413" t="s">
        <v>467</v>
      </c>
      <c r="AY146" s="413" t="s">
        <v>468</v>
      </c>
    </row>
    <row r="147" spans="1:51" s="393" customFormat="1" ht="12" customHeight="1">
      <c r="A147" s="625"/>
      <c r="B147" s="628"/>
      <c r="C147" s="631"/>
      <c r="D147" s="634"/>
      <c r="E147" s="414"/>
      <c r="F147" s="638"/>
      <c r="G147" s="639"/>
      <c r="H147" s="415" t="s">
        <v>469</v>
      </c>
      <c r="I147" s="419" t="str">
        <f>IFERROR(VLOOKUP(I146,'P1'!$B:$AP,41,FALSE),"")</f>
        <v/>
      </c>
      <c r="J147" s="419" t="str">
        <f>IFERROR(VLOOKUP(J146,'P1'!$B:$AP,41,FALSE),"")</f>
        <v/>
      </c>
      <c r="K147" s="419" t="str">
        <f>IFERROR(VLOOKUP(K146,'P1'!$B:$AP,41,FALSE),"")</f>
        <v/>
      </c>
      <c r="L147" s="419" t="str">
        <f>IFERROR(VLOOKUP(L146,'P1'!$B:$AP,41,FALSE),"")</f>
        <v/>
      </c>
      <c r="M147" s="419" t="str">
        <f>IFERROR(VLOOKUP(M146,'P1'!$B:$AP,41,FALSE),"")</f>
        <v/>
      </c>
      <c r="N147" s="419" t="str">
        <f>IFERROR(VLOOKUP(N146,'P1'!$B:$AP,41,FALSE),"")</f>
        <v/>
      </c>
      <c r="O147" s="419" t="str">
        <f>IFERROR(VLOOKUP(O146,'P1'!$B:$AP,41,FALSE),"")</f>
        <v/>
      </c>
      <c r="P147" s="419" t="str">
        <f>IFERROR(VLOOKUP(P146,'P1'!$B:$AP,41,FALSE),"")</f>
        <v/>
      </c>
      <c r="Q147" s="419" t="str">
        <f>IFERROR(VLOOKUP(Q146,'P1'!$B:$AP,41,FALSE),"")</f>
        <v/>
      </c>
      <c r="R147" s="419" t="str">
        <f>IFERROR(VLOOKUP(R146,'P1'!$B:$AP,41,FALSE),"")</f>
        <v/>
      </c>
      <c r="S147" s="419" t="str">
        <f>IFERROR(VLOOKUP(S146,'P1'!$B:$AP,41,FALSE),"")</f>
        <v/>
      </c>
      <c r="T147" s="419" t="str">
        <f>IFERROR(VLOOKUP(T146,'P1'!$B:$AP,41,FALSE),"")</f>
        <v/>
      </c>
      <c r="U147" s="419" t="str">
        <f>IFERROR(VLOOKUP(U146,'P1'!$B:$AP,41,FALSE),"")</f>
        <v/>
      </c>
      <c r="V147" s="419" t="str">
        <f>IFERROR(VLOOKUP(V146,'P1'!$B:$AP,41,FALSE),"")</f>
        <v/>
      </c>
      <c r="W147" s="419" t="str">
        <f>IFERROR(VLOOKUP(W146,'P1'!$B:$AP,41,FALSE),"")</f>
        <v/>
      </c>
      <c r="X147" s="419" t="str">
        <f>IFERROR(VLOOKUP(X146,'P1'!$B:$AP,41,FALSE),"")</f>
        <v/>
      </c>
      <c r="Y147" s="419" t="str">
        <f>IFERROR(VLOOKUP(Y146,'P1'!$B:$AP,41,FALSE),"")</f>
        <v/>
      </c>
      <c r="Z147" s="419" t="str">
        <f>IFERROR(VLOOKUP(Z146,'P1'!$B:$AP,41,FALSE),"")</f>
        <v/>
      </c>
      <c r="AA147" s="419" t="str">
        <f>IFERROR(VLOOKUP(AA146,'P1'!$B:$AP,41,FALSE),"")</f>
        <v/>
      </c>
      <c r="AB147" s="419" t="str">
        <f>IFERROR(VLOOKUP(AB146,'P1'!$B:$AP,41,FALSE),"")</f>
        <v/>
      </c>
      <c r="AC147" s="419" t="str">
        <f>IFERROR(VLOOKUP(AC146,'P1'!$B:$AP,41,FALSE),"")</f>
        <v/>
      </c>
      <c r="AD147" s="419" t="str">
        <f>IFERROR(VLOOKUP(AD146,'P1'!$B:$AP,41,FALSE),"")</f>
        <v/>
      </c>
      <c r="AE147" s="419" t="str">
        <f>IFERROR(VLOOKUP(AE146,'P1'!$B:$AP,41,FALSE),"")</f>
        <v/>
      </c>
      <c r="AF147" s="419" t="str">
        <f>IFERROR(VLOOKUP(AF146,'P1'!$B:$AP,41,FALSE),"")</f>
        <v/>
      </c>
      <c r="AG147" s="419" t="str">
        <f>IFERROR(VLOOKUP(AG146,'P1'!$B:$AP,41,FALSE),"")</f>
        <v/>
      </c>
      <c r="AH147" s="419" t="str">
        <f>IFERROR(VLOOKUP(AH146,'P1'!$B:$AP,41,FALSE),"")</f>
        <v/>
      </c>
      <c r="AI147" s="419" t="str">
        <f>IFERROR(VLOOKUP(AI146,'P1'!$B:$AP,41,FALSE),"")</f>
        <v/>
      </c>
      <c r="AJ147" s="419" t="str">
        <f>IFERROR(VLOOKUP(AJ146,'P1'!$B:$AP,41,FALSE),"")</f>
        <v/>
      </c>
      <c r="AK147" s="419" t="str">
        <f>IFERROR(VLOOKUP(AK146,'P1'!$B:$AP,41,FALSE),"")</f>
        <v/>
      </c>
      <c r="AL147" s="419" t="str">
        <f>IFERROR(VLOOKUP(AL146,'P1'!$B:$AP,41,FALSE),"")</f>
        <v/>
      </c>
      <c r="AM147" s="419" t="str">
        <f>IFERROR(VLOOKUP(AM146,'P1'!$B:$AP,41,FALSE),"")</f>
        <v/>
      </c>
      <c r="AN147" s="643"/>
      <c r="AO147" s="621"/>
      <c r="AP147" s="647"/>
      <c r="AQ147" s="648"/>
      <c r="AR147" s="621"/>
      <c r="AS147" s="621"/>
      <c r="AT147" s="623"/>
      <c r="AU147" s="417" t="str">
        <f t="shared" ref="AU147" si="160">IFERROR(IF($D146="□",($AO146/$AK$6),($AO146/$AK$8)),"")</f>
        <v/>
      </c>
      <c r="AV147" s="417" t="str">
        <f t="shared" ref="AV147" si="161">IFERROR(IF($D146="□",($AN146/$AO$6),($AN146/$AO$8)),"")</f>
        <v/>
      </c>
      <c r="AX147" s="417" t="s">
        <v>623</v>
      </c>
      <c r="AY147" s="417" t="s">
        <v>623</v>
      </c>
    </row>
    <row r="148" spans="1:51" s="393" customFormat="1" ht="12" customHeight="1">
      <c r="A148" s="626"/>
      <c r="B148" s="629"/>
      <c r="C148" s="632"/>
      <c r="D148" s="635"/>
      <c r="E148" s="414"/>
      <c r="F148" s="640"/>
      <c r="G148" s="641"/>
      <c r="H148" s="418" t="s">
        <v>470</v>
      </c>
      <c r="I148" s="419" t="str">
        <f>IFERROR(VLOOKUP(I146,'P1'!$B:$AP,31,FALSE),"")</f>
        <v/>
      </c>
      <c r="J148" s="419" t="str">
        <f>IFERROR(VLOOKUP(J146,'P1'!$B:$AP,31,FALSE),"")</f>
        <v/>
      </c>
      <c r="K148" s="419" t="str">
        <f>IFERROR(VLOOKUP(K146,'P1'!$B:$AP,31,FALSE),"")</f>
        <v/>
      </c>
      <c r="L148" s="419" t="str">
        <f>IFERROR(VLOOKUP(L146,'P1'!$B:$AP,31,FALSE),"")</f>
        <v/>
      </c>
      <c r="M148" s="419" t="str">
        <f>IFERROR(VLOOKUP(M146,'P1'!$B:$AP,31,FALSE),"")</f>
        <v/>
      </c>
      <c r="N148" s="419" t="str">
        <f>IFERROR(VLOOKUP(N146,'P1'!$B:$AP,31,FALSE),"")</f>
        <v/>
      </c>
      <c r="O148" s="419" t="str">
        <f>IFERROR(VLOOKUP(O146,'P1'!$B:$AP,31,FALSE),"")</f>
        <v/>
      </c>
      <c r="P148" s="419" t="str">
        <f>IFERROR(VLOOKUP(P146,'P1'!$B:$AP,31,FALSE),"")</f>
        <v/>
      </c>
      <c r="Q148" s="419" t="str">
        <f>IFERROR(VLOOKUP(Q146,'P1'!$B:$AP,31,FALSE),"")</f>
        <v/>
      </c>
      <c r="R148" s="419" t="str">
        <f>IFERROR(VLOOKUP(R146,'P1'!$B:$AP,31,FALSE),"")</f>
        <v/>
      </c>
      <c r="S148" s="419" t="str">
        <f>IFERROR(VLOOKUP(S146,'P1'!$B:$AP,31,FALSE),"")</f>
        <v/>
      </c>
      <c r="T148" s="419" t="str">
        <f>IFERROR(VLOOKUP(T146,'P1'!$B:$AP,31,FALSE),"")</f>
        <v/>
      </c>
      <c r="U148" s="419" t="str">
        <f>IFERROR(VLOOKUP(U146,'P1'!$B:$AP,31,FALSE),"")</f>
        <v/>
      </c>
      <c r="V148" s="419" t="str">
        <f>IFERROR(VLOOKUP(V146,'P1'!$B:$AP,31,FALSE),"")</f>
        <v/>
      </c>
      <c r="W148" s="419" t="str">
        <f>IFERROR(VLOOKUP(W146,'P1'!$B:$AP,31,FALSE),"")</f>
        <v/>
      </c>
      <c r="X148" s="419" t="str">
        <f>IFERROR(VLOOKUP(X146,'P1'!$B:$AP,31,FALSE),"")</f>
        <v/>
      </c>
      <c r="Y148" s="419" t="str">
        <f>IFERROR(VLOOKUP(Y146,'P1'!$B:$AP,31,FALSE),"")</f>
        <v/>
      </c>
      <c r="Z148" s="419" t="str">
        <f>IFERROR(VLOOKUP(Z146,'P1'!$B:$AP,31,FALSE),"")</f>
        <v/>
      </c>
      <c r="AA148" s="419" t="str">
        <f>IFERROR(VLOOKUP(AA146,'P1'!$B:$AP,31,FALSE),"")</f>
        <v/>
      </c>
      <c r="AB148" s="419" t="str">
        <f>IFERROR(VLOOKUP(AB146,'P1'!$B:$AP,31,FALSE),"")</f>
        <v/>
      </c>
      <c r="AC148" s="419" t="str">
        <f>IFERROR(VLOOKUP(AC146,'P1'!$B:$AP,31,FALSE),"")</f>
        <v/>
      </c>
      <c r="AD148" s="419" t="str">
        <f>IFERROR(VLOOKUP(AD146,'P1'!$B:$AP,31,FALSE),"")</f>
        <v/>
      </c>
      <c r="AE148" s="419" t="str">
        <f>IFERROR(VLOOKUP(AE146,'P1'!$B:$AP,31,FALSE),"")</f>
        <v/>
      </c>
      <c r="AF148" s="419" t="str">
        <f>IFERROR(VLOOKUP(AF146,'P1'!$B:$AP,31,FALSE),"")</f>
        <v/>
      </c>
      <c r="AG148" s="419" t="str">
        <f>IFERROR(VLOOKUP(AG146,'P1'!$B:$AP,31,FALSE),"")</f>
        <v/>
      </c>
      <c r="AH148" s="419" t="str">
        <f>IFERROR(VLOOKUP(AH146,'P1'!$B:$AP,31,FALSE),"")</f>
        <v/>
      </c>
      <c r="AI148" s="419" t="str">
        <f>IFERROR(VLOOKUP(AI146,'P1'!$B:$AP,31,FALSE),"")</f>
        <v/>
      </c>
      <c r="AJ148" s="419" t="str">
        <f>IFERROR(VLOOKUP(AJ146,'P1'!$B:$AP,31,FALSE),"")</f>
        <v/>
      </c>
      <c r="AK148" s="419" t="str">
        <f>IFERROR(VLOOKUP(AK146,'P1'!$B:$AP,31,FALSE),"")</f>
        <v/>
      </c>
      <c r="AL148" s="419" t="str">
        <f>IFERROR(VLOOKUP(AL146,'P1'!$B:$AP,31,FALSE),"")</f>
        <v/>
      </c>
      <c r="AM148" s="419" t="str">
        <f>IFERROR(VLOOKUP(AM146,'P1'!$B:$AP,31,FALSE),"")</f>
        <v/>
      </c>
      <c r="AN148" s="644"/>
      <c r="AO148" s="622"/>
      <c r="AP148" s="649"/>
      <c r="AQ148" s="650"/>
      <c r="AR148" s="622"/>
      <c r="AS148" s="622"/>
      <c r="AT148" s="623"/>
      <c r="AU148" s="420"/>
      <c r="AV148" s="420"/>
      <c r="AX148" s="420"/>
      <c r="AY148" s="420"/>
    </row>
    <row r="149" spans="1:51" s="393" customFormat="1" ht="12" customHeight="1">
      <c r="A149" s="624">
        <v>43</v>
      </c>
      <c r="B149" s="627"/>
      <c r="C149" s="630"/>
      <c r="D149" s="633" t="s">
        <v>463</v>
      </c>
      <c r="E149" s="410"/>
      <c r="F149" s="636"/>
      <c r="G149" s="637"/>
      <c r="H149" s="411" t="s">
        <v>464</v>
      </c>
      <c r="I149" s="412"/>
      <c r="J149" s="412"/>
      <c r="K149" s="412"/>
      <c r="L149" s="412"/>
      <c r="M149" s="412"/>
      <c r="N149" s="412"/>
      <c r="O149" s="412"/>
      <c r="P149" s="412"/>
      <c r="Q149" s="412"/>
      <c r="R149" s="412"/>
      <c r="S149" s="412"/>
      <c r="T149" s="412"/>
      <c r="U149" s="412"/>
      <c r="V149" s="412"/>
      <c r="W149" s="412"/>
      <c r="X149" s="412"/>
      <c r="Y149" s="412"/>
      <c r="Z149" s="412"/>
      <c r="AA149" s="412"/>
      <c r="AB149" s="412"/>
      <c r="AC149" s="412"/>
      <c r="AD149" s="412"/>
      <c r="AE149" s="412"/>
      <c r="AF149" s="412"/>
      <c r="AG149" s="412"/>
      <c r="AH149" s="412"/>
      <c r="AI149" s="412"/>
      <c r="AJ149" s="412"/>
      <c r="AK149" s="412"/>
      <c r="AL149" s="412"/>
      <c r="AM149" s="412"/>
      <c r="AN149" s="642">
        <f t="shared" ref="AN149" si="162">IF(LEFT($AN$1,6)="共同生活援助",SUM(I150:AM150),SUM(I150:AM151))</f>
        <v>0</v>
      </c>
      <c r="AO149" s="620">
        <f>IF($AN$3="４週",AN149/4,AN149/(DAY(EOMONTH($I$21,0))/7))</f>
        <v>0</v>
      </c>
      <c r="AP149" s="645"/>
      <c r="AQ149" s="646"/>
      <c r="AR149" s="620" t="str">
        <f t="shared" ref="AR149" si="163">IF($AN$3="４週",AU150,AV150)</f>
        <v/>
      </c>
      <c r="AS149" s="620"/>
      <c r="AT149" s="623"/>
      <c r="AU149" s="413" t="s">
        <v>465</v>
      </c>
      <c r="AV149" s="413" t="s">
        <v>466</v>
      </c>
      <c r="AX149" s="413" t="s">
        <v>467</v>
      </c>
      <c r="AY149" s="413" t="s">
        <v>468</v>
      </c>
    </row>
    <row r="150" spans="1:51" s="393" customFormat="1" ht="12" customHeight="1">
      <c r="A150" s="625"/>
      <c r="B150" s="628"/>
      <c r="C150" s="631"/>
      <c r="D150" s="634"/>
      <c r="E150" s="414"/>
      <c r="F150" s="638"/>
      <c r="G150" s="639"/>
      <c r="H150" s="415" t="s">
        <v>469</v>
      </c>
      <c r="I150" s="419" t="str">
        <f>IFERROR(VLOOKUP(I149,'P1'!$B:$AP,41,FALSE),"")</f>
        <v/>
      </c>
      <c r="J150" s="419" t="str">
        <f>IFERROR(VLOOKUP(J149,'P1'!$B:$AP,41,FALSE),"")</f>
        <v/>
      </c>
      <c r="K150" s="419" t="str">
        <f>IFERROR(VLOOKUP(K149,'P1'!$B:$AP,41,FALSE),"")</f>
        <v/>
      </c>
      <c r="L150" s="419" t="str">
        <f>IFERROR(VLOOKUP(L149,'P1'!$B:$AP,41,FALSE),"")</f>
        <v/>
      </c>
      <c r="M150" s="419" t="str">
        <f>IFERROR(VLOOKUP(M149,'P1'!$B:$AP,41,FALSE),"")</f>
        <v/>
      </c>
      <c r="N150" s="419" t="str">
        <f>IFERROR(VLOOKUP(N149,'P1'!$B:$AP,41,FALSE),"")</f>
        <v/>
      </c>
      <c r="O150" s="419" t="str">
        <f>IFERROR(VLOOKUP(O149,'P1'!$B:$AP,41,FALSE),"")</f>
        <v/>
      </c>
      <c r="P150" s="419" t="str">
        <f>IFERROR(VLOOKUP(P149,'P1'!$B:$AP,41,FALSE),"")</f>
        <v/>
      </c>
      <c r="Q150" s="419" t="str">
        <f>IFERROR(VLOOKUP(Q149,'P1'!$B:$AP,41,FALSE),"")</f>
        <v/>
      </c>
      <c r="R150" s="419" t="str">
        <f>IFERROR(VLOOKUP(R149,'P1'!$B:$AP,41,FALSE),"")</f>
        <v/>
      </c>
      <c r="S150" s="419" t="str">
        <f>IFERROR(VLOOKUP(S149,'P1'!$B:$AP,41,FALSE),"")</f>
        <v/>
      </c>
      <c r="T150" s="419" t="str">
        <f>IFERROR(VLOOKUP(T149,'P1'!$B:$AP,41,FALSE),"")</f>
        <v/>
      </c>
      <c r="U150" s="419" t="str">
        <f>IFERROR(VLOOKUP(U149,'P1'!$B:$AP,41,FALSE),"")</f>
        <v/>
      </c>
      <c r="V150" s="419" t="str">
        <f>IFERROR(VLOOKUP(V149,'P1'!$B:$AP,41,FALSE),"")</f>
        <v/>
      </c>
      <c r="W150" s="419" t="str">
        <f>IFERROR(VLOOKUP(W149,'P1'!$B:$AP,41,FALSE),"")</f>
        <v/>
      </c>
      <c r="X150" s="419" t="str">
        <f>IFERROR(VLOOKUP(X149,'P1'!$B:$AP,41,FALSE),"")</f>
        <v/>
      </c>
      <c r="Y150" s="419" t="str">
        <f>IFERROR(VLOOKUP(Y149,'P1'!$B:$AP,41,FALSE),"")</f>
        <v/>
      </c>
      <c r="Z150" s="419" t="str">
        <f>IFERROR(VLOOKUP(Z149,'P1'!$B:$AP,41,FALSE),"")</f>
        <v/>
      </c>
      <c r="AA150" s="419" t="str">
        <f>IFERROR(VLOOKUP(AA149,'P1'!$B:$AP,41,FALSE),"")</f>
        <v/>
      </c>
      <c r="AB150" s="419" t="str">
        <f>IFERROR(VLOOKUP(AB149,'P1'!$B:$AP,41,FALSE),"")</f>
        <v/>
      </c>
      <c r="AC150" s="419" t="str">
        <f>IFERROR(VLOOKUP(AC149,'P1'!$B:$AP,41,FALSE),"")</f>
        <v/>
      </c>
      <c r="AD150" s="419" t="str">
        <f>IFERROR(VLOOKUP(AD149,'P1'!$B:$AP,41,FALSE),"")</f>
        <v/>
      </c>
      <c r="AE150" s="419" t="str">
        <f>IFERROR(VLOOKUP(AE149,'P1'!$B:$AP,41,FALSE),"")</f>
        <v/>
      </c>
      <c r="AF150" s="419" t="str">
        <f>IFERROR(VLOOKUP(AF149,'P1'!$B:$AP,41,FALSE),"")</f>
        <v/>
      </c>
      <c r="AG150" s="419" t="str">
        <f>IFERROR(VLOOKUP(AG149,'P1'!$B:$AP,41,FALSE),"")</f>
        <v/>
      </c>
      <c r="AH150" s="419" t="str">
        <f>IFERROR(VLOOKUP(AH149,'P1'!$B:$AP,41,FALSE),"")</f>
        <v/>
      </c>
      <c r="AI150" s="419" t="str">
        <f>IFERROR(VLOOKUP(AI149,'P1'!$B:$AP,41,FALSE),"")</f>
        <v/>
      </c>
      <c r="AJ150" s="419" t="str">
        <f>IFERROR(VLOOKUP(AJ149,'P1'!$B:$AP,41,FALSE),"")</f>
        <v/>
      </c>
      <c r="AK150" s="419" t="str">
        <f>IFERROR(VLOOKUP(AK149,'P1'!$B:$AP,41,FALSE),"")</f>
        <v/>
      </c>
      <c r="AL150" s="419" t="str">
        <f>IFERROR(VLOOKUP(AL149,'P1'!$B:$AP,41,FALSE),"")</f>
        <v/>
      </c>
      <c r="AM150" s="419" t="str">
        <f>IFERROR(VLOOKUP(AM149,'P1'!$B:$AP,41,FALSE),"")</f>
        <v/>
      </c>
      <c r="AN150" s="643"/>
      <c r="AO150" s="621"/>
      <c r="AP150" s="647"/>
      <c r="AQ150" s="648"/>
      <c r="AR150" s="621"/>
      <c r="AS150" s="621"/>
      <c r="AT150" s="623"/>
      <c r="AU150" s="417" t="str">
        <f t="shared" ref="AU150" si="164">IFERROR(IF($D149="□",($AO149/$AK$6),($AO149/$AK$8)),"")</f>
        <v/>
      </c>
      <c r="AV150" s="417" t="str">
        <f t="shared" ref="AV150" si="165">IFERROR(IF($D149="□",($AN149/$AO$6),($AN149/$AO$8)),"")</f>
        <v/>
      </c>
      <c r="AX150" s="417" t="s">
        <v>623</v>
      </c>
      <c r="AY150" s="417" t="s">
        <v>623</v>
      </c>
    </row>
    <row r="151" spans="1:51" s="393" customFormat="1" ht="12" customHeight="1">
      <c r="A151" s="626"/>
      <c r="B151" s="629"/>
      <c r="C151" s="632"/>
      <c r="D151" s="635"/>
      <c r="E151" s="414"/>
      <c r="F151" s="640"/>
      <c r="G151" s="641"/>
      <c r="H151" s="418" t="s">
        <v>470</v>
      </c>
      <c r="I151" s="419" t="str">
        <f>IFERROR(VLOOKUP(I149,'P1'!$B:$AP,31,FALSE),"")</f>
        <v/>
      </c>
      <c r="J151" s="419" t="str">
        <f>IFERROR(VLOOKUP(J149,'P1'!$B:$AP,31,FALSE),"")</f>
        <v/>
      </c>
      <c r="K151" s="419" t="str">
        <f>IFERROR(VLOOKUP(K149,'P1'!$B:$AP,31,FALSE),"")</f>
        <v/>
      </c>
      <c r="L151" s="419" t="str">
        <f>IFERROR(VLOOKUP(L149,'P1'!$B:$AP,31,FALSE),"")</f>
        <v/>
      </c>
      <c r="M151" s="419" t="str">
        <f>IFERROR(VLOOKUP(M149,'P1'!$B:$AP,31,FALSE),"")</f>
        <v/>
      </c>
      <c r="N151" s="419" t="str">
        <f>IFERROR(VLOOKUP(N149,'P1'!$B:$AP,31,FALSE),"")</f>
        <v/>
      </c>
      <c r="O151" s="419" t="str">
        <f>IFERROR(VLOOKUP(O149,'P1'!$B:$AP,31,FALSE),"")</f>
        <v/>
      </c>
      <c r="P151" s="419" t="str">
        <f>IFERROR(VLOOKUP(P149,'P1'!$B:$AP,31,FALSE),"")</f>
        <v/>
      </c>
      <c r="Q151" s="419" t="str">
        <f>IFERROR(VLOOKUP(Q149,'P1'!$B:$AP,31,FALSE),"")</f>
        <v/>
      </c>
      <c r="R151" s="419" t="str">
        <f>IFERROR(VLOOKUP(R149,'P1'!$B:$AP,31,FALSE),"")</f>
        <v/>
      </c>
      <c r="S151" s="419" t="str">
        <f>IFERROR(VLOOKUP(S149,'P1'!$B:$AP,31,FALSE),"")</f>
        <v/>
      </c>
      <c r="T151" s="419" t="str">
        <f>IFERROR(VLOOKUP(T149,'P1'!$B:$AP,31,FALSE),"")</f>
        <v/>
      </c>
      <c r="U151" s="419" t="str">
        <f>IFERROR(VLOOKUP(U149,'P1'!$B:$AP,31,FALSE),"")</f>
        <v/>
      </c>
      <c r="V151" s="419" t="str">
        <f>IFERROR(VLOOKUP(V149,'P1'!$B:$AP,31,FALSE),"")</f>
        <v/>
      </c>
      <c r="W151" s="419" t="str">
        <f>IFERROR(VLOOKUP(W149,'P1'!$B:$AP,31,FALSE),"")</f>
        <v/>
      </c>
      <c r="X151" s="419" t="str">
        <f>IFERROR(VLOOKUP(X149,'P1'!$B:$AP,31,FALSE),"")</f>
        <v/>
      </c>
      <c r="Y151" s="419" t="str">
        <f>IFERROR(VLOOKUP(Y149,'P1'!$B:$AP,31,FALSE),"")</f>
        <v/>
      </c>
      <c r="Z151" s="419" t="str">
        <f>IFERROR(VLOOKUP(Z149,'P1'!$B:$AP,31,FALSE),"")</f>
        <v/>
      </c>
      <c r="AA151" s="419" t="str">
        <f>IFERROR(VLOOKUP(AA149,'P1'!$B:$AP,31,FALSE),"")</f>
        <v/>
      </c>
      <c r="AB151" s="419" t="str">
        <f>IFERROR(VLOOKUP(AB149,'P1'!$B:$AP,31,FALSE),"")</f>
        <v/>
      </c>
      <c r="AC151" s="419" t="str">
        <f>IFERROR(VLOOKUP(AC149,'P1'!$B:$AP,31,FALSE),"")</f>
        <v/>
      </c>
      <c r="AD151" s="419" t="str">
        <f>IFERROR(VLOOKUP(AD149,'P1'!$B:$AP,31,FALSE),"")</f>
        <v/>
      </c>
      <c r="AE151" s="419" t="str">
        <f>IFERROR(VLOOKUP(AE149,'P1'!$B:$AP,31,FALSE),"")</f>
        <v/>
      </c>
      <c r="AF151" s="419" t="str">
        <f>IFERROR(VLOOKUP(AF149,'P1'!$B:$AP,31,FALSE),"")</f>
        <v/>
      </c>
      <c r="AG151" s="419" t="str">
        <f>IFERROR(VLOOKUP(AG149,'P1'!$B:$AP,31,FALSE),"")</f>
        <v/>
      </c>
      <c r="AH151" s="419" t="str">
        <f>IFERROR(VLOOKUP(AH149,'P1'!$B:$AP,31,FALSE),"")</f>
        <v/>
      </c>
      <c r="AI151" s="419" t="str">
        <f>IFERROR(VLOOKUP(AI149,'P1'!$B:$AP,31,FALSE),"")</f>
        <v/>
      </c>
      <c r="AJ151" s="419" t="str">
        <f>IFERROR(VLOOKUP(AJ149,'P1'!$B:$AP,31,FALSE),"")</f>
        <v/>
      </c>
      <c r="AK151" s="419" t="str">
        <f>IFERROR(VLOOKUP(AK149,'P1'!$B:$AP,31,FALSE),"")</f>
        <v/>
      </c>
      <c r="AL151" s="419" t="str">
        <f>IFERROR(VLOOKUP(AL149,'P1'!$B:$AP,31,FALSE),"")</f>
        <v/>
      </c>
      <c r="AM151" s="419" t="str">
        <f>IFERROR(VLOOKUP(AM149,'P1'!$B:$AP,31,FALSE),"")</f>
        <v/>
      </c>
      <c r="AN151" s="644"/>
      <c r="AO151" s="622"/>
      <c r="AP151" s="649"/>
      <c r="AQ151" s="650"/>
      <c r="AR151" s="622"/>
      <c r="AS151" s="622"/>
      <c r="AT151" s="623"/>
      <c r="AU151" s="420"/>
      <c r="AV151" s="420"/>
      <c r="AX151" s="420"/>
      <c r="AY151" s="420"/>
    </row>
    <row r="152" spans="1:51" s="393" customFormat="1" ht="12" customHeight="1">
      <c r="A152" s="624">
        <v>44</v>
      </c>
      <c r="B152" s="627"/>
      <c r="C152" s="630"/>
      <c r="D152" s="633" t="s">
        <v>463</v>
      </c>
      <c r="E152" s="410"/>
      <c r="F152" s="636"/>
      <c r="G152" s="637"/>
      <c r="H152" s="411" t="s">
        <v>464</v>
      </c>
      <c r="I152" s="412"/>
      <c r="J152" s="412"/>
      <c r="K152" s="412"/>
      <c r="L152" s="412"/>
      <c r="M152" s="412"/>
      <c r="N152" s="412"/>
      <c r="O152" s="412"/>
      <c r="P152" s="412"/>
      <c r="Q152" s="412"/>
      <c r="R152" s="412"/>
      <c r="S152" s="412"/>
      <c r="T152" s="412"/>
      <c r="U152" s="412"/>
      <c r="V152" s="412"/>
      <c r="W152" s="412"/>
      <c r="X152" s="412"/>
      <c r="Y152" s="412"/>
      <c r="Z152" s="412"/>
      <c r="AA152" s="412"/>
      <c r="AB152" s="412"/>
      <c r="AC152" s="412"/>
      <c r="AD152" s="412"/>
      <c r="AE152" s="412"/>
      <c r="AF152" s="412"/>
      <c r="AG152" s="412"/>
      <c r="AH152" s="412"/>
      <c r="AI152" s="412"/>
      <c r="AJ152" s="412"/>
      <c r="AK152" s="412"/>
      <c r="AL152" s="412"/>
      <c r="AM152" s="412"/>
      <c r="AN152" s="642">
        <f t="shared" ref="AN152" si="166">IF(LEFT($AN$1,6)="共同生活援助",SUM(I153:AM153),SUM(I153:AM154))</f>
        <v>0</v>
      </c>
      <c r="AO152" s="620">
        <f>IF($AN$3="４週",AN152/4,AN152/(DAY(EOMONTH($I$21,0))/7))</f>
        <v>0</v>
      </c>
      <c r="AP152" s="645"/>
      <c r="AQ152" s="646"/>
      <c r="AR152" s="620" t="str">
        <f t="shared" ref="AR152" si="167">IF($AN$3="４週",AU153,AV153)</f>
        <v/>
      </c>
      <c r="AS152" s="620"/>
      <c r="AT152" s="623"/>
      <c r="AU152" s="413" t="s">
        <v>465</v>
      </c>
      <c r="AV152" s="413" t="s">
        <v>466</v>
      </c>
      <c r="AX152" s="413" t="s">
        <v>467</v>
      </c>
      <c r="AY152" s="413" t="s">
        <v>468</v>
      </c>
    </row>
    <row r="153" spans="1:51" s="393" customFormat="1" ht="12" customHeight="1">
      <c r="A153" s="625"/>
      <c r="B153" s="628"/>
      <c r="C153" s="631"/>
      <c r="D153" s="634"/>
      <c r="E153" s="414"/>
      <c r="F153" s="638"/>
      <c r="G153" s="639"/>
      <c r="H153" s="415" t="s">
        <v>469</v>
      </c>
      <c r="I153" s="419" t="str">
        <f>IFERROR(VLOOKUP(I152,'P1'!$B:$AP,41,FALSE),"")</f>
        <v/>
      </c>
      <c r="J153" s="419" t="str">
        <f>IFERROR(VLOOKUP(J152,'P1'!$B:$AP,41,FALSE),"")</f>
        <v/>
      </c>
      <c r="K153" s="419" t="str">
        <f>IFERROR(VLOOKUP(K152,'P1'!$B:$AP,41,FALSE),"")</f>
        <v/>
      </c>
      <c r="L153" s="419" t="str">
        <f>IFERROR(VLOOKUP(L152,'P1'!$B:$AP,41,FALSE),"")</f>
        <v/>
      </c>
      <c r="M153" s="419" t="str">
        <f>IFERROR(VLOOKUP(M152,'P1'!$B:$AP,41,FALSE),"")</f>
        <v/>
      </c>
      <c r="N153" s="419" t="str">
        <f>IFERROR(VLOOKUP(N152,'P1'!$B:$AP,41,FALSE),"")</f>
        <v/>
      </c>
      <c r="O153" s="419" t="str">
        <f>IFERROR(VLOOKUP(O152,'P1'!$B:$AP,41,FALSE),"")</f>
        <v/>
      </c>
      <c r="P153" s="419" t="str">
        <f>IFERROR(VLOOKUP(P152,'P1'!$B:$AP,41,FALSE),"")</f>
        <v/>
      </c>
      <c r="Q153" s="419" t="str">
        <f>IFERROR(VLOOKUP(Q152,'P1'!$B:$AP,41,FALSE),"")</f>
        <v/>
      </c>
      <c r="R153" s="419" t="str">
        <f>IFERROR(VLOOKUP(R152,'P1'!$B:$AP,41,FALSE),"")</f>
        <v/>
      </c>
      <c r="S153" s="419" t="str">
        <f>IFERROR(VLOOKUP(S152,'P1'!$B:$AP,41,FALSE),"")</f>
        <v/>
      </c>
      <c r="T153" s="419" t="str">
        <f>IFERROR(VLOOKUP(T152,'P1'!$B:$AP,41,FALSE),"")</f>
        <v/>
      </c>
      <c r="U153" s="419" t="str">
        <f>IFERROR(VLOOKUP(U152,'P1'!$B:$AP,41,FALSE),"")</f>
        <v/>
      </c>
      <c r="V153" s="419" t="str">
        <f>IFERROR(VLOOKUP(V152,'P1'!$B:$AP,41,FALSE),"")</f>
        <v/>
      </c>
      <c r="W153" s="419" t="str">
        <f>IFERROR(VLOOKUP(W152,'P1'!$B:$AP,41,FALSE),"")</f>
        <v/>
      </c>
      <c r="X153" s="419" t="str">
        <f>IFERROR(VLOOKUP(X152,'P1'!$B:$AP,41,FALSE),"")</f>
        <v/>
      </c>
      <c r="Y153" s="419" t="str">
        <f>IFERROR(VLOOKUP(Y152,'P1'!$B:$AP,41,FALSE),"")</f>
        <v/>
      </c>
      <c r="Z153" s="419" t="str">
        <f>IFERROR(VLOOKUP(Z152,'P1'!$B:$AP,41,FALSE),"")</f>
        <v/>
      </c>
      <c r="AA153" s="419" t="str">
        <f>IFERROR(VLOOKUP(AA152,'P1'!$B:$AP,41,FALSE),"")</f>
        <v/>
      </c>
      <c r="AB153" s="419" t="str">
        <f>IFERROR(VLOOKUP(AB152,'P1'!$B:$AP,41,FALSE),"")</f>
        <v/>
      </c>
      <c r="AC153" s="419" t="str">
        <f>IFERROR(VLOOKUP(AC152,'P1'!$B:$AP,41,FALSE),"")</f>
        <v/>
      </c>
      <c r="AD153" s="419" t="str">
        <f>IFERROR(VLOOKUP(AD152,'P1'!$B:$AP,41,FALSE),"")</f>
        <v/>
      </c>
      <c r="AE153" s="419" t="str">
        <f>IFERROR(VLOOKUP(AE152,'P1'!$B:$AP,41,FALSE),"")</f>
        <v/>
      </c>
      <c r="AF153" s="419" t="str">
        <f>IFERROR(VLOOKUP(AF152,'P1'!$B:$AP,41,FALSE),"")</f>
        <v/>
      </c>
      <c r="AG153" s="419" t="str">
        <f>IFERROR(VLOOKUP(AG152,'P1'!$B:$AP,41,FALSE),"")</f>
        <v/>
      </c>
      <c r="AH153" s="419" t="str">
        <f>IFERROR(VLOOKUP(AH152,'P1'!$B:$AP,41,FALSE),"")</f>
        <v/>
      </c>
      <c r="AI153" s="419" t="str">
        <f>IFERROR(VLOOKUP(AI152,'P1'!$B:$AP,41,FALSE),"")</f>
        <v/>
      </c>
      <c r="AJ153" s="419" t="str">
        <f>IFERROR(VLOOKUP(AJ152,'P1'!$B:$AP,41,FALSE),"")</f>
        <v/>
      </c>
      <c r="AK153" s="419" t="str">
        <f>IFERROR(VLOOKUP(AK152,'P1'!$B:$AP,41,FALSE),"")</f>
        <v/>
      </c>
      <c r="AL153" s="419" t="str">
        <f>IFERROR(VLOOKUP(AL152,'P1'!$B:$AP,41,FALSE),"")</f>
        <v/>
      </c>
      <c r="AM153" s="419" t="str">
        <f>IFERROR(VLOOKUP(AM152,'P1'!$B:$AP,41,FALSE),"")</f>
        <v/>
      </c>
      <c r="AN153" s="643"/>
      <c r="AO153" s="621"/>
      <c r="AP153" s="647"/>
      <c r="AQ153" s="648"/>
      <c r="AR153" s="621"/>
      <c r="AS153" s="621"/>
      <c r="AT153" s="623"/>
      <c r="AU153" s="417" t="str">
        <f t="shared" ref="AU153" si="168">IFERROR(IF($D152="□",($AO152/$AK$6),($AO152/$AK$8)),"")</f>
        <v/>
      </c>
      <c r="AV153" s="417" t="str">
        <f t="shared" ref="AV153" si="169">IFERROR(IF($D152="□",($AN152/$AO$6),($AN152/$AO$8)),"")</f>
        <v/>
      </c>
      <c r="AX153" s="417" t="s">
        <v>623</v>
      </c>
      <c r="AY153" s="417" t="s">
        <v>623</v>
      </c>
    </row>
    <row r="154" spans="1:51" s="393" customFormat="1" ht="12" customHeight="1">
      <c r="A154" s="626"/>
      <c r="B154" s="629"/>
      <c r="C154" s="632"/>
      <c r="D154" s="635"/>
      <c r="E154" s="414"/>
      <c r="F154" s="640"/>
      <c r="G154" s="641"/>
      <c r="H154" s="418" t="s">
        <v>470</v>
      </c>
      <c r="I154" s="419" t="str">
        <f>IFERROR(VLOOKUP(I152,'P1'!$B:$AP,31,FALSE),"")</f>
        <v/>
      </c>
      <c r="J154" s="419" t="str">
        <f>IFERROR(VLOOKUP(J152,'P1'!$B:$AP,31,FALSE),"")</f>
        <v/>
      </c>
      <c r="K154" s="419" t="str">
        <f>IFERROR(VLOOKUP(K152,'P1'!$B:$AP,31,FALSE),"")</f>
        <v/>
      </c>
      <c r="L154" s="419" t="str">
        <f>IFERROR(VLOOKUP(L152,'P1'!$B:$AP,31,FALSE),"")</f>
        <v/>
      </c>
      <c r="M154" s="419" t="str">
        <f>IFERROR(VLOOKUP(M152,'P1'!$B:$AP,31,FALSE),"")</f>
        <v/>
      </c>
      <c r="N154" s="419" t="str">
        <f>IFERROR(VLOOKUP(N152,'P1'!$B:$AP,31,FALSE),"")</f>
        <v/>
      </c>
      <c r="O154" s="419" t="str">
        <f>IFERROR(VLOOKUP(O152,'P1'!$B:$AP,31,FALSE),"")</f>
        <v/>
      </c>
      <c r="P154" s="419" t="str">
        <f>IFERROR(VLOOKUP(P152,'P1'!$B:$AP,31,FALSE),"")</f>
        <v/>
      </c>
      <c r="Q154" s="419" t="str">
        <f>IFERROR(VLOOKUP(Q152,'P1'!$B:$AP,31,FALSE),"")</f>
        <v/>
      </c>
      <c r="R154" s="419" t="str">
        <f>IFERROR(VLOOKUP(R152,'P1'!$B:$AP,31,FALSE),"")</f>
        <v/>
      </c>
      <c r="S154" s="419" t="str">
        <f>IFERROR(VLOOKUP(S152,'P1'!$B:$AP,31,FALSE),"")</f>
        <v/>
      </c>
      <c r="T154" s="419" t="str">
        <f>IFERROR(VLOOKUP(T152,'P1'!$B:$AP,31,FALSE),"")</f>
        <v/>
      </c>
      <c r="U154" s="419" t="str">
        <f>IFERROR(VLOOKUP(U152,'P1'!$B:$AP,31,FALSE),"")</f>
        <v/>
      </c>
      <c r="V154" s="419" t="str">
        <f>IFERROR(VLOOKUP(V152,'P1'!$B:$AP,31,FALSE),"")</f>
        <v/>
      </c>
      <c r="W154" s="419" t="str">
        <f>IFERROR(VLOOKUP(W152,'P1'!$B:$AP,31,FALSE),"")</f>
        <v/>
      </c>
      <c r="X154" s="419" t="str">
        <f>IFERROR(VLOOKUP(X152,'P1'!$B:$AP,31,FALSE),"")</f>
        <v/>
      </c>
      <c r="Y154" s="419" t="str">
        <f>IFERROR(VLOOKUP(Y152,'P1'!$B:$AP,31,FALSE),"")</f>
        <v/>
      </c>
      <c r="Z154" s="419" t="str">
        <f>IFERROR(VLOOKUP(Z152,'P1'!$B:$AP,31,FALSE),"")</f>
        <v/>
      </c>
      <c r="AA154" s="419" t="str">
        <f>IFERROR(VLOOKUP(AA152,'P1'!$B:$AP,31,FALSE),"")</f>
        <v/>
      </c>
      <c r="AB154" s="419" t="str">
        <f>IFERROR(VLOOKUP(AB152,'P1'!$B:$AP,31,FALSE),"")</f>
        <v/>
      </c>
      <c r="AC154" s="419" t="str">
        <f>IFERROR(VLOOKUP(AC152,'P1'!$B:$AP,31,FALSE),"")</f>
        <v/>
      </c>
      <c r="AD154" s="419" t="str">
        <f>IFERROR(VLOOKUP(AD152,'P1'!$B:$AP,31,FALSE),"")</f>
        <v/>
      </c>
      <c r="AE154" s="419" t="str">
        <f>IFERROR(VLOOKUP(AE152,'P1'!$B:$AP,31,FALSE),"")</f>
        <v/>
      </c>
      <c r="AF154" s="419" t="str">
        <f>IFERROR(VLOOKUP(AF152,'P1'!$B:$AP,31,FALSE),"")</f>
        <v/>
      </c>
      <c r="AG154" s="419" t="str">
        <f>IFERROR(VLOOKUP(AG152,'P1'!$B:$AP,31,FALSE),"")</f>
        <v/>
      </c>
      <c r="AH154" s="419" t="str">
        <f>IFERROR(VLOOKUP(AH152,'P1'!$B:$AP,31,FALSE),"")</f>
        <v/>
      </c>
      <c r="AI154" s="419" t="str">
        <f>IFERROR(VLOOKUP(AI152,'P1'!$B:$AP,31,FALSE),"")</f>
        <v/>
      </c>
      <c r="AJ154" s="419" t="str">
        <f>IFERROR(VLOOKUP(AJ152,'P1'!$B:$AP,31,FALSE),"")</f>
        <v/>
      </c>
      <c r="AK154" s="419" t="str">
        <f>IFERROR(VLOOKUP(AK152,'P1'!$B:$AP,31,FALSE),"")</f>
        <v/>
      </c>
      <c r="AL154" s="419" t="str">
        <f>IFERROR(VLOOKUP(AL152,'P1'!$B:$AP,31,FALSE),"")</f>
        <v/>
      </c>
      <c r="AM154" s="419" t="str">
        <f>IFERROR(VLOOKUP(AM152,'P1'!$B:$AP,31,FALSE),"")</f>
        <v/>
      </c>
      <c r="AN154" s="644"/>
      <c r="AO154" s="622"/>
      <c r="AP154" s="649"/>
      <c r="AQ154" s="650"/>
      <c r="AR154" s="622"/>
      <c r="AS154" s="622"/>
      <c r="AT154" s="623"/>
      <c r="AU154" s="420"/>
      <c r="AV154" s="420"/>
      <c r="AX154" s="420"/>
      <c r="AY154" s="420"/>
    </row>
    <row r="155" spans="1:51" s="393" customFormat="1" ht="12" customHeight="1">
      <c r="A155" s="624">
        <v>45</v>
      </c>
      <c r="B155" s="627"/>
      <c r="C155" s="630"/>
      <c r="D155" s="633" t="s">
        <v>463</v>
      </c>
      <c r="E155" s="410"/>
      <c r="F155" s="636"/>
      <c r="G155" s="637"/>
      <c r="H155" s="411" t="s">
        <v>464</v>
      </c>
      <c r="I155" s="412"/>
      <c r="J155" s="412"/>
      <c r="K155" s="412"/>
      <c r="L155" s="412"/>
      <c r="M155" s="412"/>
      <c r="N155" s="412"/>
      <c r="O155" s="412"/>
      <c r="P155" s="412"/>
      <c r="Q155" s="412"/>
      <c r="R155" s="412"/>
      <c r="S155" s="412"/>
      <c r="T155" s="412"/>
      <c r="U155" s="412"/>
      <c r="V155" s="412"/>
      <c r="W155" s="412"/>
      <c r="X155" s="412"/>
      <c r="Y155" s="412"/>
      <c r="Z155" s="412"/>
      <c r="AA155" s="412"/>
      <c r="AB155" s="412"/>
      <c r="AC155" s="412"/>
      <c r="AD155" s="412"/>
      <c r="AE155" s="412"/>
      <c r="AF155" s="412"/>
      <c r="AG155" s="412"/>
      <c r="AH155" s="412"/>
      <c r="AI155" s="412"/>
      <c r="AJ155" s="412"/>
      <c r="AK155" s="412"/>
      <c r="AL155" s="412"/>
      <c r="AM155" s="412"/>
      <c r="AN155" s="642">
        <f t="shared" ref="AN155" si="170">IF(LEFT($AN$1,6)="共同生活援助",SUM(I156:AM156),SUM(I156:AM157))</f>
        <v>0</v>
      </c>
      <c r="AO155" s="620">
        <f>IF($AN$3="４週",AN155/4,AN155/(DAY(EOMONTH($I$21,0))/7))</f>
        <v>0</v>
      </c>
      <c r="AP155" s="645"/>
      <c r="AQ155" s="646"/>
      <c r="AR155" s="620" t="str">
        <f t="shared" ref="AR155" si="171">IF($AN$3="４週",AU156,AV156)</f>
        <v/>
      </c>
      <c r="AS155" s="620"/>
      <c r="AT155" s="623"/>
      <c r="AU155" s="413" t="s">
        <v>465</v>
      </c>
      <c r="AV155" s="413" t="s">
        <v>466</v>
      </c>
      <c r="AX155" s="413" t="s">
        <v>467</v>
      </c>
      <c r="AY155" s="413" t="s">
        <v>468</v>
      </c>
    </row>
    <row r="156" spans="1:51" s="393" customFormat="1" ht="12" customHeight="1">
      <c r="A156" s="625"/>
      <c r="B156" s="628"/>
      <c r="C156" s="631"/>
      <c r="D156" s="634"/>
      <c r="E156" s="414"/>
      <c r="F156" s="638"/>
      <c r="G156" s="639"/>
      <c r="H156" s="415" t="s">
        <v>469</v>
      </c>
      <c r="I156" s="419" t="str">
        <f>IFERROR(VLOOKUP(I155,'P1'!$B:$AP,41,FALSE),"")</f>
        <v/>
      </c>
      <c r="J156" s="419" t="str">
        <f>IFERROR(VLOOKUP(J155,'P1'!$B:$AP,41,FALSE),"")</f>
        <v/>
      </c>
      <c r="K156" s="419" t="str">
        <f>IFERROR(VLOOKUP(K155,'P1'!$B:$AP,41,FALSE),"")</f>
        <v/>
      </c>
      <c r="L156" s="419" t="str">
        <f>IFERROR(VLOOKUP(L155,'P1'!$B:$AP,41,FALSE),"")</f>
        <v/>
      </c>
      <c r="M156" s="419" t="str">
        <f>IFERROR(VLOOKUP(M155,'P1'!$B:$AP,41,FALSE),"")</f>
        <v/>
      </c>
      <c r="N156" s="419" t="str">
        <f>IFERROR(VLOOKUP(N155,'P1'!$B:$AP,41,FALSE),"")</f>
        <v/>
      </c>
      <c r="O156" s="419" t="str">
        <f>IFERROR(VLOOKUP(O155,'P1'!$B:$AP,41,FALSE),"")</f>
        <v/>
      </c>
      <c r="P156" s="419" t="str">
        <f>IFERROR(VLOOKUP(P155,'P1'!$B:$AP,41,FALSE),"")</f>
        <v/>
      </c>
      <c r="Q156" s="419" t="str">
        <f>IFERROR(VLOOKUP(Q155,'P1'!$B:$AP,41,FALSE),"")</f>
        <v/>
      </c>
      <c r="R156" s="419" t="str">
        <f>IFERROR(VLOOKUP(R155,'P1'!$B:$AP,41,FALSE),"")</f>
        <v/>
      </c>
      <c r="S156" s="419" t="str">
        <f>IFERROR(VLOOKUP(S155,'P1'!$B:$AP,41,FALSE),"")</f>
        <v/>
      </c>
      <c r="T156" s="419" t="str">
        <f>IFERROR(VLOOKUP(T155,'P1'!$B:$AP,41,FALSE),"")</f>
        <v/>
      </c>
      <c r="U156" s="419" t="str">
        <f>IFERROR(VLOOKUP(U155,'P1'!$B:$AP,41,FALSE),"")</f>
        <v/>
      </c>
      <c r="V156" s="419" t="str">
        <f>IFERROR(VLOOKUP(V155,'P1'!$B:$AP,41,FALSE),"")</f>
        <v/>
      </c>
      <c r="W156" s="419" t="str">
        <f>IFERROR(VLOOKUP(W155,'P1'!$B:$AP,41,FALSE),"")</f>
        <v/>
      </c>
      <c r="X156" s="419" t="str">
        <f>IFERROR(VLOOKUP(X155,'P1'!$B:$AP,41,FALSE),"")</f>
        <v/>
      </c>
      <c r="Y156" s="419" t="str">
        <f>IFERROR(VLOOKUP(Y155,'P1'!$B:$AP,41,FALSE),"")</f>
        <v/>
      </c>
      <c r="Z156" s="419" t="str">
        <f>IFERROR(VLOOKUP(Z155,'P1'!$B:$AP,41,FALSE),"")</f>
        <v/>
      </c>
      <c r="AA156" s="419" t="str">
        <f>IFERROR(VLOOKUP(AA155,'P1'!$B:$AP,41,FALSE),"")</f>
        <v/>
      </c>
      <c r="AB156" s="419" t="str">
        <f>IFERROR(VLOOKUP(AB155,'P1'!$B:$AP,41,FALSE),"")</f>
        <v/>
      </c>
      <c r="AC156" s="419" t="str">
        <f>IFERROR(VLOOKUP(AC155,'P1'!$B:$AP,41,FALSE),"")</f>
        <v/>
      </c>
      <c r="AD156" s="419" t="str">
        <f>IFERROR(VLOOKUP(AD155,'P1'!$B:$AP,41,FALSE),"")</f>
        <v/>
      </c>
      <c r="AE156" s="419" t="str">
        <f>IFERROR(VLOOKUP(AE155,'P1'!$B:$AP,41,FALSE),"")</f>
        <v/>
      </c>
      <c r="AF156" s="419" t="str">
        <f>IFERROR(VLOOKUP(AF155,'P1'!$B:$AP,41,FALSE),"")</f>
        <v/>
      </c>
      <c r="AG156" s="419" t="str">
        <f>IFERROR(VLOOKUP(AG155,'P1'!$B:$AP,41,FALSE),"")</f>
        <v/>
      </c>
      <c r="AH156" s="419" t="str">
        <f>IFERROR(VLOOKUP(AH155,'P1'!$B:$AP,41,FALSE),"")</f>
        <v/>
      </c>
      <c r="AI156" s="419" t="str">
        <f>IFERROR(VLOOKUP(AI155,'P1'!$B:$AP,41,FALSE),"")</f>
        <v/>
      </c>
      <c r="AJ156" s="419" t="str">
        <f>IFERROR(VLOOKUP(AJ155,'P1'!$B:$AP,41,FALSE),"")</f>
        <v/>
      </c>
      <c r="AK156" s="419" t="str">
        <f>IFERROR(VLOOKUP(AK155,'P1'!$B:$AP,41,FALSE),"")</f>
        <v/>
      </c>
      <c r="AL156" s="419" t="str">
        <f>IFERROR(VLOOKUP(AL155,'P1'!$B:$AP,41,FALSE),"")</f>
        <v/>
      </c>
      <c r="AM156" s="419" t="str">
        <f>IFERROR(VLOOKUP(AM155,'P1'!$B:$AP,41,FALSE),"")</f>
        <v/>
      </c>
      <c r="AN156" s="643"/>
      <c r="AO156" s="621"/>
      <c r="AP156" s="647"/>
      <c r="AQ156" s="648"/>
      <c r="AR156" s="621"/>
      <c r="AS156" s="621"/>
      <c r="AT156" s="623"/>
      <c r="AU156" s="417" t="str">
        <f t="shared" ref="AU156" si="172">IFERROR(IF($D155="□",($AO155/$AK$6),($AO155/$AK$8)),"")</f>
        <v/>
      </c>
      <c r="AV156" s="417" t="str">
        <f t="shared" ref="AV156" si="173">IFERROR(IF($D155="□",($AN155/$AO$6),($AN155/$AO$8)),"")</f>
        <v/>
      </c>
      <c r="AX156" s="417" t="s">
        <v>623</v>
      </c>
      <c r="AY156" s="417" t="s">
        <v>623</v>
      </c>
    </row>
    <row r="157" spans="1:51" s="393" customFormat="1" ht="12" customHeight="1">
      <c r="A157" s="626"/>
      <c r="B157" s="629"/>
      <c r="C157" s="632"/>
      <c r="D157" s="635"/>
      <c r="E157" s="414"/>
      <c r="F157" s="640"/>
      <c r="G157" s="641"/>
      <c r="H157" s="418" t="s">
        <v>470</v>
      </c>
      <c r="I157" s="421" t="str">
        <f>IFERROR(VLOOKUP(I155,'P1'!$B:$AP,31,FALSE),"")</f>
        <v/>
      </c>
      <c r="J157" s="419" t="str">
        <f>IFERROR(VLOOKUP(J155,'P1'!$B:$AP,31,FALSE),"")</f>
        <v/>
      </c>
      <c r="K157" s="419" t="str">
        <f>IFERROR(VLOOKUP(K155,'P1'!$B:$AP,31,FALSE),"")</f>
        <v/>
      </c>
      <c r="L157" s="419" t="str">
        <f>IFERROR(VLOOKUP(L155,'P1'!$B:$AP,31,FALSE),"")</f>
        <v/>
      </c>
      <c r="M157" s="419" t="str">
        <f>IFERROR(VLOOKUP(M155,'P1'!$B:$AP,31,FALSE),"")</f>
        <v/>
      </c>
      <c r="N157" s="419" t="str">
        <f>IFERROR(VLOOKUP(N155,'P1'!$B:$AP,31,FALSE),"")</f>
        <v/>
      </c>
      <c r="O157" s="419" t="str">
        <f>IFERROR(VLOOKUP(O155,'P1'!$B:$AP,31,FALSE),"")</f>
        <v/>
      </c>
      <c r="P157" s="419" t="str">
        <f>IFERROR(VLOOKUP(P155,'P1'!$B:$AP,31,FALSE),"")</f>
        <v/>
      </c>
      <c r="Q157" s="419" t="str">
        <f>IFERROR(VLOOKUP(Q155,'P1'!$B:$AP,31,FALSE),"")</f>
        <v/>
      </c>
      <c r="R157" s="419" t="str">
        <f>IFERROR(VLOOKUP(R155,'P1'!$B:$AP,31,FALSE),"")</f>
        <v/>
      </c>
      <c r="S157" s="419" t="str">
        <f>IFERROR(VLOOKUP(S155,'P1'!$B:$AP,31,FALSE),"")</f>
        <v/>
      </c>
      <c r="T157" s="419" t="str">
        <f>IFERROR(VLOOKUP(T155,'P1'!$B:$AP,31,FALSE),"")</f>
        <v/>
      </c>
      <c r="U157" s="419" t="str">
        <f>IFERROR(VLOOKUP(U155,'P1'!$B:$AP,31,FALSE),"")</f>
        <v/>
      </c>
      <c r="V157" s="419" t="str">
        <f>IFERROR(VLOOKUP(V155,'P1'!$B:$AP,31,FALSE),"")</f>
        <v/>
      </c>
      <c r="W157" s="419" t="str">
        <f>IFERROR(VLOOKUP(W155,'P1'!$B:$AP,31,FALSE),"")</f>
        <v/>
      </c>
      <c r="X157" s="419" t="str">
        <f>IFERROR(VLOOKUP(X155,'P1'!$B:$AP,31,FALSE),"")</f>
        <v/>
      </c>
      <c r="Y157" s="419" t="str">
        <f>IFERROR(VLOOKUP(Y155,'P1'!$B:$AP,31,FALSE),"")</f>
        <v/>
      </c>
      <c r="Z157" s="419" t="str">
        <f>IFERROR(VLOOKUP(Z155,'P1'!$B:$AP,31,FALSE),"")</f>
        <v/>
      </c>
      <c r="AA157" s="419" t="str">
        <f>IFERROR(VLOOKUP(AA155,'P1'!$B:$AP,31,FALSE),"")</f>
        <v/>
      </c>
      <c r="AB157" s="419" t="str">
        <f>IFERROR(VLOOKUP(AB155,'P1'!$B:$AP,31,FALSE),"")</f>
        <v/>
      </c>
      <c r="AC157" s="419" t="str">
        <f>IFERROR(VLOOKUP(AC155,'P1'!$B:$AP,31,FALSE),"")</f>
        <v/>
      </c>
      <c r="AD157" s="419" t="str">
        <f>IFERROR(VLOOKUP(AD155,'P1'!$B:$AP,31,FALSE),"")</f>
        <v/>
      </c>
      <c r="AE157" s="419" t="str">
        <f>IFERROR(VLOOKUP(AE155,'P1'!$B:$AP,31,FALSE),"")</f>
        <v/>
      </c>
      <c r="AF157" s="419" t="str">
        <f>IFERROR(VLOOKUP(AF155,'P1'!$B:$AP,31,FALSE),"")</f>
        <v/>
      </c>
      <c r="AG157" s="419" t="str">
        <f>IFERROR(VLOOKUP(AG155,'P1'!$B:$AP,31,FALSE),"")</f>
        <v/>
      </c>
      <c r="AH157" s="419" t="str">
        <f>IFERROR(VLOOKUP(AH155,'P1'!$B:$AP,31,FALSE),"")</f>
        <v/>
      </c>
      <c r="AI157" s="419" t="str">
        <f>IFERROR(VLOOKUP(AI155,'P1'!$B:$AP,31,FALSE),"")</f>
        <v/>
      </c>
      <c r="AJ157" s="419" t="str">
        <f>IFERROR(VLOOKUP(AJ155,'P1'!$B:$AP,31,FALSE),"")</f>
        <v/>
      </c>
      <c r="AK157" s="419" t="str">
        <f>IFERROR(VLOOKUP(AK155,'P1'!$B:$AP,31,FALSE),"")</f>
        <v/>
      </c>
      <c r="AL157" s="419" t="str">
        <f>IFERROR(VLOOKUP(AL155,'P1'!$B:$AP,31,FALSE),"")</f>
        <v/>
      </c>
      <c r="AM157" s="419" t="str">
        <f>IFERROR(VLOOKUP(AM155,'P1'!$B:$AP,31,FALSE),"")</f>
        <v/>
      </c>
      <c r="AN157" s="644"/>
      <c r="AO157" s="622"/>
      <c r="AP157" s="649"/>
      <c r="AQ157" s="650"/>
      <c r="AR157" s="622"/>
      <c r="AS157" s="622"/>
      <c r="AT157" s="623"/>
      <c r="AU157" s="420"/>
      <c r="AV157" s="420"/>
      <c r="AX157" s="420"/>
      <c r="AY157" s="420"/>
    </row>
    <row r="158" spans="1:51" s="393" customFormat="1" ht="12" customHeight="1">
      <c r="A158" s="624">
        <v>46</v>
      </c>
      <c r="B158" s="627"/>
      <c r="C158" s="630"/>
      <c r="D158" s="633" t="s">
        <v>463</v>
      </c>
      <c r="E158" s="410"/>
      <c r="F158" s="636"/>
      <c r="G158" s="637"/>
      <c r="H158" s="411" t="s">
        <v>464</v>
      </c>
      <c r="I158" s="412"/>
      <c r="J158" s="412"/>
      <c r="K158" s="412"/>
      <c r="L158" s="412"/>
      <c r="M158" s="412"/>
      <c r="N158" s="412"/>
      <c r="O158" s="412"/>
      <c r="P158" s="412"/>
      <c r="Q158" s="412"/>
      <c r="R158" s="412"/>
      <c r="S158" s="412"/>
      <c r="T158" s="412"/>
      <c r="U158" s="412"/>
      <c r="V158" s="412"/>
      <c r="W158" s="412"/>
      <c r="X158" s="412"/>
      <c r="Y158" s="412"/>
      <c r="Z158" s="412"/>
      <c r="AA158" s="412"/>
      <c r="AB158" s="412"/>
      <c r="AC158" s="412"/>
      <c r="AD158" s="412"/>
      <c r="AE158" s="412"/>
      <c r="AF158" s="412"/>
      <c r="AG158" s="412"/>
      <c r="AH158" s="412"/>
      <c r="AI158" s="412"/>
      <c r="AJ158" s="412"/>
      <c r="AK158" s="412"/>
      <c r="AL158" s="412"/>
      <c r="AM158" s="412"/>
      <c r="AN158" s="642">
        <f t="shared" ref="AN158" si="174">IF(LEFT($AN$1,6)="共同生活援助",SUM(I159:AM159),SUM(I159:AM160))</f>
        <v>0</v>
      </c>
      <c r="AO158" s="620">
        <f>IF($AN$3="４週",AN158/4,AN158/(DAY(EOMONTH($I$21,0))/7))</f>
        <v>0</v>
      </c>
      <c r="AP158" s="645"/>
      <c r="AQ158" s="646"/>
      <c r="AR158" s="620" t="str">
        <f t="shared" ref="AR158" si="175">IF($AN$3="４週",AU159,AV159)</f>
        <v/>
      </c>
      <c r="AS158" s="620"/>
      <c r="AT158" s="623"/>
      <c r="AU158" s="413" t="s">
        <v>465</v>
      </c>
      <c r="AV158" s="413" t="s">
        <v>466</v>
      </c>
      <c r="AX158" s="413" t="s">
        <v>467</v>
      </c>
      <c r="AY158" s="413" t="s">
        <v>468</v>
      </c>
    </row>
    <row r="159" spans="1:51" s="393" customFormat="1" ht="12" customHeight="1">
      <c r="A159" s="625"/>
      <c r="B159" s="628"/>
      <c r="C159" s="631"/>
      <c r="D159" s="634"/>
      <c r="E159" s="414"/>
      <c r="F159" s="638"/>
      <c r="G159" s="639"/>
      <c r="H159" s="415" t="s">
        <v>469</v>
      </c>
      <c r="I159" s="419" t="str">
        <f>IFERROR(VLOOKUP(I158,'P1'!$B:$AP,41,FALSE),"")</f>
        <v/>
      </c>
      <c r="J159" s="419" t="str">
        <f>IFERROR(VLOOKUP(J158,'P1'!$B:$AP,41,FALSE),"")</f>
        <v/>
      </c>
      <c r="K159" s="419" t="str">
        <f>IFERROR(VLOOKUP(K158,'P1'!$B:$AP,41,FALSE),"")</f>
        <v/>
      </c>
      <c r="L159" s="419" t="str">
        <f>IFERROR(VLOOKUP(L158,'P1'!$B:$AP,41,FALSE),"")</f>
        <v/>
      </c>
      <c r="M159" s="419" t="str">
        <f>IFERROR(VLOOKUP(M158,'P1'!$B:$AP,41,FALSE),"")</f>
        <v/>
      </c>
      <c r="N159" s="419" t="str">
        <f>IFERROR(VLOOKUP(N158,'P1'!$B:$AP,41,FALSE),"")</f>
        <v/>
      </c>
      <c r="O159" s="419" t="str">
        <f>IFERROR(VLOOKUP(O158,'P1'!$B:$AP,41,FALSE),"")</f>
        <v/>
      </c>
      <c r="P159" s="419" t="str">
        <f>IFERROR(VLOOKUP(P158,'P1'!$B:$AP,41,FALSE),"")</f>
        <v/>
      </c>
      <c r="Q159" s="419" t="str">
        <f>IFERROR(VLOOKUP(Q158,'P1'!$B:$AP,41,FALSE),"")</f>
        <v/>
      </c>
      <c r="R159" s="419" t="str">
        <f>IFERROR(VLOOKUP(R158,'P1'!$B:$AP,41,FALSE),"")</f>
        <v/>
      </c>
      <c r="S159" s="419" t="str">
        <f>IFERROR(VLOOKUP(S158,'P1'!$B:$AP,41,FALSE),"")</f>
        <v/>
      </c>
      <c r="T159" s="419" t="str">
        <f>IFERROR(VLOOKUP(T158,'P1'!$B:$AP,41,FALSE),"")</f>
        <v/>
      </c>
      <c r="U159" s="419" t="str">
        <f>IFERROR(VLOOKUP(U158,'P1'!$B:$AP,41,FALSE),"")</f>
        <v/>
      </c>
      <c r="V159" s="419" t="str">
        <f>IFERROR(VLOOKUP(V158,'P1'!$B:$AP,41,FALSE),"")</f>
        <v/>
      </c>
      <c r="W159" s="419" t="str">
        <f>IFERROR(VLOOKUP(W158,'P1'!$B:$AP,41,FALSE),"")</f>
        <v/>
      </c>
      <c r="X159" s="419" t="str">
        <f>IFERROR(VLOOKUP(X158,'P1'!$B:$AP,41,FALSE),"")</f>
        <v/>
      </c>
      <c r="Y159" s="419" t="str">
        <f>IFERROR(VLOOKUP(Y158,'P1'!$B:$AP,41,FALSE),"")</f>
        <v/>
      </c>
      <c r="Z159" s="419" t="str">
        <f>IFERROR(VLOOKUP(Z158,'P1'!$B:$AP,41,FALSE),"")</f>
        <v/>
      </c>
      <c r="AA159" s="419" t="str">
        <f>IFERROR(VLOOKUP(AA158,'P1'!$B:$AP,41,FALSE),"")</f>
        <v/>
      </c>
      <c r="AB159" s="419" t="str">
        <f>IFERROR(VLOOKUP(AB158,'P1'!$B:$AP,41,FALSE),"")</f>
        <v/>
      </c>
      <c r="AC159" s="419" t="str">
        <f>IFERROR(VLOOKUP(AC158,'P1'!$B:$AP,41,FALSE),"")</f>
        <v/>
      </c>
      <c r="AD159" s="419" t="str">
        <f>IFERROR(VLOOKUP(AD158,'P1'!$B:$AP,41,FALSE),"")</f>
        <v/>
      </c>
      <c r="AE159" s="419" t="str">
        <f>IFERROR(VLOOKUP(AE158,'P1'!$B:$AP,41,FALSE),"")</f>
        <v/>
      </c>
      <c r="AF159" s="419" t="str">
        <f>IFERROR(VLOOKUP(AF158,'P1'!$B:$AP,41,FALSE),"")</f>
        <v/>
      </c>
      <c r="AG159" s="419" t="str">
        <f>IFERROR(VLOOKUP(AG158,'P1'!$B:$AP,41,FALSE),"")</f>
        <v/>
      </c>
      <c r="AH159" s="419" t="str">
        <f>IFERROR(VLOOKUP(AH158,'P1'!$B:$AP,41,FALSE),"")</f>
        <v/>
      </c>
      <c r="AI159" s="419" t="str">
        <f>IFERROR(VLOOKUP(AI158,'P1'!$B:$AP,41,FALSE),"")</f>
        <v/>
      </c>
      <c r="AJ159" s="419" t="str">
        <f>IFERROR(VLOOKUP(AJ158,'P1'!$B:$AP,41,FALSE),"")</f>
        <v/>
      </c>
      <c r="AK159" s="419" t="str">
        <f>IFERROR(VLOOKUP(AK158,'P1'!$B:$AP,41,FALSE),"")</f>
        <v/>
      </c>
      <c r="AL159" s="419" t="str">
        <f>IFERROR(VLOOKUP(AL158,'P1'!$B:$AP,41,FALSE),"")</f>
        <v/>
      </c>
      <c r="AM159" s="419" t="str">
        <f>IFERROR(VLOOKUP(AM158,'P1'!$B:$AP,41,FALSE),"")</f>
        <v/>
      </c>
      <c r="AN159" s="643"/>
      <c r="AO159" s="621"/>
      <c r="AP159" s="647"/>
      <c r="AQ159" s="648"/>
      <c r="AR159" s="621"/>
      <c r="AS159" s="621"/>
      <c r="AT159" s="623"/>
      <c r="AU159" s="417" t="str">
        <f t="shared" ref="AU159" si="176">IFERROR(IF($D158="□",($AO158/$AK$6),($AO158/$AK$8)),"")</f>
        <v/>
      </c>
      <c r="AV159" s="417" t="str">
        <f t="shared" ref="AV159" si="177">IFERROR(IF($D158="□",($AN158/$AO$6),($AN158/$AO$8)),"")</f>
        <v/>
      </c>
      <c r="AX159" s="417" t="s">
        <v>623</v>
      </c>
      <c r="AY159" s="417" t="s">
        <v>623</v>
      </c>
    </row>
    <row r="160" spans="1:51" s="393" customFormat="1" ht="12" customHeight="1">
      <c r="A160" s="626"/>
      <c r="B160" s="629"/>
      <c r="C160" s="632"/>
      <c r="D160" s="635"/>
      <c r="E160" s="414"/>
      <c r="F160" s="640"/>
      <c r="G160" s="641"/>
      <c r="H160" s="418" t="s">
        <v>470</v>
      </c>
      <c r="I160" s="419" t="str">
        <f>IFERROR(VLOOKUP(I158,'P1'!$B:$AP,31,FALSE),"")</f>
        <v/>
      </c>
      <c r="J160" s="419" t="str">
        <f>IFERROR(VLOOKUP(J158,'P1'!$B:$AP,31,FALSE),"")</f>
        <v/>
      </c>
      <c r="K160" s="419" t="str">
        <f>IFERROR(VLOOKUP(K158,'P1'!$B:$AP,31,FALSE),"")</f>
        <v/>
      </c>
      <c r="L160" s="419" t="str">
        <f>IFERROR(VLOOKUP(L158,'P1'!$B:$AP,31,FALSE),"")</f>
        <v/>
      </c>
      <c r="M160" s="419" t="str">
        <f>IFERROR(VLOOKUP(M158,'P1'!$B:$AP,31,FALSE),"")</f>
        <v/>
      </c>
      <c r="N160" s="419" t="str">
        <f>IFERROR(VLOOKUP(N158,'P1'!$B:$AP,31,FALSE),"")</f>
        <v/>
      </c>
      <c r="O160" s="419" t="str">
        <f>IFERROR(VLOOKUP(O158,'P1'!$B:$AP,31,FALSE),"")</f>
        <v/>
      </c>
      <c r="P160" s="419" t="str">
        <f>IFERROR(VLOOKUP(P158,'P1'!$B:$AP,31,FALSE),"")</f>
        <v/>
      </c>
      <c r="Q160" s="419" t="str">
        <f>IFERROR(VLOOKUP(Q158,'P1'!$B:$AP,31,FALSE),"")</f>
        <v/>
      </c>
      <c r="R160" s="419" t="str">
        <f>IFERROR(VLOOKUP(R158,'P1'!$B:$AP,31,FALSE),"")</f>
        <v/>
      </c>
      <c r="S160" s="419" t="str">
        <f>IFERROR(VLOOKUP(S158,'P1'!$B:$AP,31,FALSE),"")</f>
        <v/>
      </c>
      <c r="T160" s="419" t="str">
        <f>IFERROR(VLOOKUP(T158,'P1'!$B:$AP,31,FALSE),"")</f>
        <v/>
      </c>
      <c r="U160" s="419" t="str">
        <f>IFERROR(VLOOKUP(U158,'P1'!$B:$AP,31,FALSE),"")</f>
        <v/>
      </c>
      <c r="V160" s="419" t="str">
        <f>IFERROR(VLOOKUP(V158,'P1'!$B:$AP,31,FALSE),"")</f>
        <v/>
      </c>
      <c r="W160" s="419" t="str">
        <f>IFERROR(VLOOKUP(W158,'P1'!$B:$AP,31,FALSE),"")</f>
        <v/>
      </c>
      <c r="X160" s="419" t="str">
        <f>IFERROR(VLOOKUP(X158,'P1'!$B:$AP,31,FALSE),"")</f>
        <v/>
      </c>
      <c r="Y160" s="419" t="str">
        <f>IFERROR(VLOOKUP(Y158,'P1'!$B:$AP,31,FALSE),"")</f>
        <v/>
      </c>
      <c r="Z160" s="419" t="str">
        <f>IFERROR(VLOOKUP(Z158,'P1'!$B:$AP,31,FALSE),"")</f>
        <v/>
      </c>
      <c r="AA160" s="419" t="str">
        <f>IFERROR(VLOOKUP(AA158,'P1'!$B:$AP,31,FALSE),"")</f>
        <v/>
      </c>
      <c r="AB160" s="419" t="str">
        <f>IFERROR(VLOOKUP(AB158,'P1'!$B:$AP,31,FALSE),"")</f>
        <v/>
      </c>
      <c r="AC160" s="419" t="str">
        <f>IFERROR(VLOOKUP(AC158,'P1'!$B:$AP,31,FALSE),"")</f>
        <v/>
      </c>
      <c r="AD160" s="419" t="str">
        <f>IFERROR(VLOOKUP(AD158,'P1'!$B:$AP,31,FALSE),"")</f>
        <v/>
      </c>
      <c r="AE160" s="419" t="str">
        <f>IFERROR(VLOOKUP(AE158,'P1'!$B:$AP,31,FALSE),"")</f>
        <v/>
      </c>
      <c r="AF160" s="419" t="str">
        <f>IFERROR(VLOOKUP(AF158,'P1'!$B:$AP,31,FALSE),"")</f>
        <v/>
      </c>
      <c r="AG160" s="419" t="str">
        <f>IFERROR(VLOOKUP(AG158,'P1'!$B:$AP,31,FALSE),"")</f>
        <v/>
      </c>
      <c r="AH160" s="419" t="str">
        <f>IFERROR(VLOOKUP(AH158,'P1'!$B:$AP,31,FALSE),"")</f>
        <v/>
      </c>
      <c r="AI160" s="419" t="str">
        <f>IFERROR(VLOOKUP(AI158,'P1'!$B:$AP,31,FALSE),"")</f>
        <v/>
      </c>
      <c r="AJ160" s="419" t="str">
        <f>IFERROR(VLOOKUP(AJ158,'P1'!$B:$AP,31,FALSE),"")</f>
        <v/>
      </c>
      <c r="AK160" s="419" t="str">
        <f>IFERROR(VLOOKUP(AK158,'P1'!$B:$AP,31,FALSE),"")</f>
        <v/>
      </c>
      <c r="AL160" s="419" t="str">
        <f>IFERROR(VLOOKUP(AL158,'P1'!$B:$AP,31,FALSE),"")</f>
        <v/>
      </c>
      <c r="AM160" s="419" t="str">
        <f>IFERROR(VLOOKUP(AM158,'P1'!$B:$AP,31,FALSE),"")</f>
        <v/>
      </c>
      <c r="AN160" s="644"/>
      <c r="AO160" s="622"/>
      <c r="AP160" s="649"/>
      <c r="AQ160" s="650"/>
      <c r="AR160" s="622"/>
      <c r="AS160" s="622"/>
      <c r="AT160" s="623"/>
      <c r="AU160" s="420"/>
      <c r="AV160" s="420"/>
      <c r="AX160" s="420"/>
      <c r="AY160" s="420"/>
    </row>
    <row r="161" spans="1:51" s="393" customFormat="1" ht="12" customHeight="1">
      <c r="A161" s="624">
        <v>47</v>
      </c>
      <c r="B161" s="627"/>
      <c r="C161" s="630"/>
      <c r="D161" s="633" t="s">
        <v>463</v>
      </c>
      <c r="E161" s="410"/>
      <c r="F161" s="636"/>
      <c r="G161" s="637"/>
      <c r="H161" s="411" t="s">
        <v>464</v>
      </c>
      <c r="I161" s="412"/>
      <c r="J161" s="412"/>
      <c r="K161" s="412"/>
      <c r="L161" s="412"/>
      <c r="M161" s="412"/>
      <c r="N161" s="412"/>
      <c r="O161" s="412"/>
      <c r="P161" s="412"/>
      <c r="Q161" s="412"/>
      <c r="R161" s="412"/>
      <c r="S161" s="412"/>
      <c r="T161" s="412"/>
      <c r="U161" s="412"/>
      <c r="V161" s="412"/>
      <c r="W161" s="412"/>
      <c r="X161" s="412"/>
      <c r="Y161" s="412"/>
      <c r="Z161" s="412"/>
      <c r="AA161" s="412"/>
      <c r="AB161" s="412"/>
      <c r="AC161" s="412"/>
      <c r="AD161" s="412"/>
      <c r="AE161" s="412"/>
      <c r="AF161" s="412"/>
      <c r="AG161" s="412"/>
      <c r="AH161" s="412"/>
      <c r="AI161" s="412"/>
      <c r="AJ161" s="412"/>
      <c r="AK161" s="412"/>
      <c r="AL161" s="412"/>
      <c r="AM161" s="412"/>
      <c r="AN161" s="642">
        <f t="shared" ref="AN161" si="178">IF(LEFT($AN$1,6)="共同生活援助",SUM(I162:AM162),SUM(I162:AM163))</f>
        <v>0</v>
      </c>
      <c r="AO161" s="620">
        <f>IF($AN$3="４週",AN161/4,AN161/(DAY(EOMONTH($I$21,0))/7))</f>
        <v>0</v>
      </c>
      <c r="AP161" s="645"/>
      <c r="AQ161" s="646"/>
      <c r="AR161" s="620" t="str">
        <f t="shared" ref="AR161" si="179">IF($AN$3="４週",AU162,AV162)</f>
        <v/>
      </c>
      <c r="AS161" s="620"/>
      <c r="AT161" s="623"/>
      <c r="AU161" s="413" t="s">
        <v>465</v>
      </c>
      <c r="AV161" s="413" t="s">
        <v>466</v>
      </c>
      <c r="AX161" s="413" t="s">
        <v>467</v>
      </c>
      <c r="AY161" s="413" t="s">
        <v>468</v>
      </c>
    </row>
    <row r="162" spans="1:51" s="393" customFormat="1" ht="12" customHeight="1">
      <c r="A162" s="625"/>
      <c r="B162" s="628"/>
      <c r="C162" s="631"/>
      <c r="D162" s="634"/>
      <c r="E162" s="414"/>
      <c r="F162" s="638"/>
      <c r="G162" s="639"/>
      <c r="H162" s="415" t="s">
        <v>469</v>
      </c>
      <c r="I162" s="419" t="str">
        <f>IFERROR(VLOOKUP(I161,'P1'!$B:$AP,41,FALSE),"")</f>
        <v/>
      </c>
      <c r="J162" s="419" t="str">
        <f>IFERROR(VLOOKUP(J161,'P1'!$B:$AP,41,FALSE),"")</f>
        <v/>
      </c>
      <c r="K162" s="419" t="str">
        <f>IFERROR(VLOOKUP(K161,'P1'!$B:$AP,41,FALSE),"")</f>
        <v/>
      </c>
      <c r="L162" s="419" t="str">
        <f>IFERROR(VLOOKUP(L161,'P1'!$B:$AP,41,FALSE),"")</f>
        <v/>
      </c>
      <c r="M162" s="419" t="str">
        <f>IFERROR(VLOOKUP(M161,'P1'!$B:$AP,41,FALSE),"")</f>
        <v/>
      </c>
      <c r="N162" s="419" t="str">
        <f>IFERROR(VLOOKUP(N161,'P1'!$B:$AP,41,FALSE),"")</f>
        <v/>
      </c>
      <c r="O162" s="419" t="str">
        <f>IFERROR(VLOOKUP(O161,'P1'!$B:$AP,41,FALSE),"")</f>
        <v/>
      </c>
      <c r="P162" s="419" t="str">
        <f>IFERROR(VLOOKUP(P161,'P1'!$B:$AP,41,FALSE),"")</f>
        <v/>
      </c>
      <c r="Q162" s="419" t="str">
        <f>IFERROR(VLOOKUP(Q161,'P1'!$B:$AP,41,FALSE),"")</f>
        <v/>
      </c>
      <c r="R162" s="419" t="str">
        <f>IFERROR(VLOOKUP(R161,'P1'!$B:$AP,41,FALSE),"")</f>
        <v/>
      </c>
      <c r="S162" s="419" t="str">
        <f>IFERROR(VLOOKUP(S161,'P1'!$B:$AP,41,FALSE),"")</f>
        <v/>
      </c>
      <c r="T162" s="419" t="str">
        <f>IFERROR(VLOOKUP(T161,'P1'!$B:$AP,41,FALSE),"")</f>
        <v/>
      </c>
      <c r="U162" s="419" t="str">
        <f>IFERROR(VLOOKUP(U161,'P1'!$B:$AP,41,FALSE),"")</f>
        <v/>
      </c>
      <c r="V162" s="419" t="str">
        <f>IFERROR(VLOOKUP(V161,'P1'!$B:$AP,41,FALSE),"")</f>
        <v/>
      </c>
      <c r="W162" s="419" t="str">
        <f>IFERROR(VLOOKUP(W161,'P1'!$B:$AP,41,FALSE),"")</f>
        <v/>
      </c>
      <c r="X162" s="419" t="str">
        <f>IFERROR(VLOOKUP(X161,'P1'!$B:$AP,41,FALSE),"")</f>
        <v/>
      </c>
      <c r="Y162" s="419" t="str">
        <f>IFERROR(VLOOKUP(Y161,'P1'!$B:$AP,41,FALSE),"")</f>
        <v/>
      </c>
      <c r="Z162" s="419" t="str">
        <f>IFERROR(VLOOKUP(Z161,'P1'!$B:$AP,41,FALSE),"")</f>
        <v/>
      </c>
      <c r="AA162" s="419" t="str">
        <f>IFERROR(VLOOKUP(AA161,'P1'!$B:$AP,41,FALSE),"")</f>
        <v/>
      </c>
      <c r="AB162" s="419" t="str">
        <f>IFERROR(VLOOKUP(AB161,'P1'!$B:$AP,41,FALSE),"")</f>
        <v/>
      </c>
      <c r="AC162" s="419" t="str">
        <f>IFERROR(VLOOKUP(AC161,'P1'!$B:$AP,41,FALSE),"")</f>
        <v/>
      </c>
      <c r="AD162" s="419" t="str">
        <f>IFERROR(VLOOKUP(AD161,'P1'!$B:$AP,41,FALSE),"")</f>
        <v/>
      </c>
      <c r="AE162" s="419" t="str">
        <f>IFERROR(VLOOKUP(AE161,'P1'!$B:$AP,41,FALSE),"")</f>
        <v/>
      </c>
      <c r="AF162" s="419" t="str">
        <f>IFERROR(VLOOKUP(AF161,'P1'!$B:$AP,41,FALSE),"")</f>
        <v/>
      </c>
      <c r="AG162" s="419" t="str">
        <f>IFERROR(VLOOKUP(AG161,'P1'!$B:$AP,41,FALSE),"")</f>
        <v/>
      </c>
      <c r="AH162" s="419" t="str">
        <f>IFERROR(VLOOKUP(AH161,'P1'!$B:$AP,41,FALSE),"")</f>
        <v/>
      </c>
      <c r="AI162" s="419" t="str">
        <f>IFERROR(VLOOKUP(AI161,'P1'!$B:$AP,41,FALSE),"")</f>
        <v/>
      </c>
      <c r="AJ162" s="419" t="str">
        <f>IFERROR(VLOOKUP(AJ161,'P1'!$B:$AP,41,FALSE),"")</f>
        <v/>
      </c>
      <c r="AK162" s="419" t="str">
        <f>IFERROR(VLOOKUP(AK161,'P1'!$B:$AP,41,FALSE),"")</f>
        <v/>
      </c>
      <c r="AL162" s="419" t="str">
        <f>IFERROR(VLOOKUP(AL161,'P1'!$B:$AP,41,FALSE),"")</f>
        <v/>
      </c>
      <c r="AM162" s="419" t="str">
        <f>IFERROR(VLOOKUP(AM161,'P1'!$B:$AP,41,FALSE),"")</f>
        <v/>
      </c>
      <c r="AN162" s="643"/>
      <c r="AO162" s="621"/>
      <c r="AP162" s="647"/>
      <c r="AQ162" s="648"/>
      <c r="AR162" s="621"/>
      <c r="AS162" s="621"/>
      <c r="AT162" s="623"/>
      <c r="AU162" s="417" t="str">
        <f t="shared" ref="AU162" si="180">IFERROR(IF($D161="□",($AO161/$AK$6),($AO161/$AK$8)),"")</f>
        <v/>
      </c>
      <c r="AV162" s="417" t="str">
        <f t="shared" ref="AV162" si="181">IFERROR(IF($D161="□",($AN161/$AO$6),($AN161/$AO$8)),"")</f>
        <v/>
      </c>
      <c r="AX162" s="417" t="s">
        <v>623</v>
      </c>
      <c r="AY162" s="417" t="s">
        <v>623</v>
      </c>
    </row>
    <row r="163" spans="1:51" s="393" customFormat="1" ht="12" customHeight="1">
      <c r="A163" s="626"/>
      <c r="B163" s="629"/>
      <c r="C163" s="632"/>
      <c r="D163" s="635"/>
      <c r="E163" s="414"/>
      <c r="F163" s="640"/>
      <c r="G163" s="641"/>
      <c r="H163" s="418" t="s">
        <v>470</v>
      </c>
      <c r="I163" s="419" t="str">
        <f>IFERROR(VLOOKUP(I161,'P1'!$B:$AP,31,FALSE),"")</f>
        <v/>
      </c>
      <c r="J163" s="419" t="str">
        <f>IFERROR(VLOOKUP(J161,'P1'!$B:$AP,31,FALSE),"")</f>
        <v/>
      </c>
      <c r="K163" s="419" t="str">
        <f>IFERROR(VLOOKUP(K161,'P1'!$B:$AP,31,FALSE),"")</f>
        <v/>
      </c>
      <c r="L163" s="419" t="str">
        <f>IFERROR(VLOOKUP(L161,'P1'!$B:$AP,31,FALSE),"")</f>
        <v/>
      </c>
      <c r="M163" s="419" t="str">
        <f>IFERROR(VLOOKUP(M161,'P1'!$B:$AP,31,FALSE),"")</f>
        <v/>
      </c>
      <c r="N163" s="419" t="str">
        <f>IFERROR(VLOOKUP(N161,'P1'!$B:$AP,31,FALSE),"")</f>
        <v/>
      </c>
      <c r="O163" s="419" t="str">
        <f>IFERROR(VLOOKUP(O161,'P1'!$B:$AP,31,FALSE),"")</f>
        <v/>
      </c>
      <c r="P163" s="419" t="str">
        <f>IFERROR(VLOOKUP(P161,'P1'!$B:$AP,31,FALSE),"")</f>
        <v/>
      </c>
      <c r="Q163" s="419" t="str">
        <f>IFERROR(VLOOKUP(Q161,'P1'!$B:$AP,31,FALSE),"")</f>
        <v/>
      </c>
      <c r="R163" s="419" t="str">
        <f>IFERROR(VLOOKUP(R161,'P1'!$B:$AP,31,FALSE),"")</f>
        <v/>
      </c>
      <c r="S163" s="419" t="str">
        <f>IFERROR(VLOOKUP(S161,'P1'!$B:$AP,31,FALSE),"")</f>
        <v/>
      </c>
      <c r="T163" s="419" t="str">
        <f>IFERROR(VLOOKUP(T161,'P1'!$B:$AP,31,FALSE),"")</f>
        <v/>
      </c>
      <c r="U163" s="419" t="str">
        <f>IFERROR(VLOOKUP(U161,'P1'!$B:$AP,31,FALSE),"")</f>
        <v/>
      </c>
      <c r="V163" s="419" t="str">
        <f>IFERROR(VLOOKUP(V161,'P1'!$B:$AP,31,FALSE),"")</f>
        <v/>
      </c>
      <c r="W163" s="419" t="str">
        <f>IFERROR(VLOOKUP(W161,'P1'!$B:$AP,31,FALSE),"")</f>
        <v/>
      </c>
      <c r="X163" s="419" t="str">
        <f>IFERROR(VLOOKUP(X161,'P1'!$B:$AP,31,FALSE),"")</f>
        <v/>
      </c>
      <c r="Y163" s="419" t="str">
        <f>IFERROR(VLOOKUP(Y161,'P1'!$B:$AP,31,FALSE),"")</f>
        <v/>
      </c>
      <c r="Z163" s="419" t="str">
        <f>IFERROR(VLOOKUP(Z161,'P1'!$B:$AP,31,FALSE),"")</f>
        <v/>
      </c>
      <c r="AA163" s="419" t="str">
        <f>IFERROR(VLOOKUP(AA161,'P1'!$B:$AP,31,FALSE),"")</f>
        <v/>
      </c>
      <c r="AB163" s="419" t="str">
        <f>IFERROR(VLOOKUP(AB161,'P1'!$B:$AP,31,FALSE),"")</f>
        <v/>
      </c>
      <c r="AC163" s="419" t="str">
        <f>IFERROR(VLOOKUP(AC161,'P1'!$B:$AP,31,FALSE),"")</f>
        <v/>
      </c>
      <c r="AD163" s="419" t="str">
        <f>IFERROR(VLOOKUP(AD161,'P1'!$B:$AP,31,FALSE),"")</f>
        <v/>
      </c>
      <c r="AE163" s="419" t="str">
        <f>IFERROR(VLOOKUP(AE161,'P1'!$B:$AP,31,FALSE),"")</f>
        <v/>
      </c>
      <c r="AF163" s="419" t="str">
        <f>IFERROR(VLOOKUP(AF161,'P1'!$B:$AP,31,FALSE),"")</f>
        <v/>
      </c>
      <c r="AG163" s="419" t="str">
        <f>IFERROR(VLOOKUP(AG161,'P1'!$B:$AP,31,FALSE),"")</f>
        <v/>
      </c>
      <c r="AH163" s="419" t="str">
        <f>IFERROR(VLOOKUP(AH161,'P1'!$B:$AP,31,FALSE),"")</f>
        <v/>
      </c>
      <c r="AI163" s="419" t="str">
        <f>IFERROR(VLOOKUP(AI161,'P1'!$B:$AP,31,FALSE),"")</f>
        <v/>
      </c>
      <c r="AJ163" s="419" t="str">
        <f>IFERROR(VLOOKUP(AJ161,'P1'!$B:$AP,31,FALSE),"")</f>
        <v/>
      </c>
      <c r="AK163" s="419" t="str">
        <f>IFERROR(VLOOKUP(AK161,'P1'!$B:$AP,31,FALSE),"")</f>
        <v/>
      </c>
      <c r="AL163" s="419" t="str">
        <f>IFERROR(VLOOKUP(AL161,'P1'!$B:$AP,31,FALSE),"")</f>
        <v/>
      </c>
      <c r="AM163" s="419" t="str">
        <f>IFERROR(VLOOKUP(AM161,'P1'!$B:$AP,31,FALSE),"")</f>
        <v/>
      </c>
      <c r="AN163" s="644"/>
      <c r="AO163" s="622"/>
      <c r="AP163" s="649"/>
      <c r="AQ163" s="650"/>
      <c r="AR163" s="622"/>
      <c r="AS163" s="622"/>
      <c r="AT163" s="623"/>
      <c r="AU163" s="420"/>
      <c r="AV163" s="420"/>
      <c r="AX163" s="420"/>
      <c r="AY163" s="420"/>
    </row>
    <row r="164" spans="1:51" s="393" customFormat="1" ht="12" customHeight="1">
      <c r="A164" s="624">
        <v>48</v>
      </c>
      <c r="B164" s="627"/>
      <c r="C164" s="661"/>
      <c r="D164" s="633" t="s">
        <v>463</v>
      </c>
      <c r="E164" s="410"/>
      <c r="F164" s="636"/>
      <c r="G164" s="637"/>
      <c r="H164" s="411" t="s">
        <v>464</v>
      </c>
      <c r="I164" s="412"/>
      <c r="J164" s="412"/>
      <c r="K164" s="412"/>
      <c r="L164" s="412"/>
      <c r="M164" s="412"/>
      <c r="N164" s="412"/>
      <c r="O164" s="412"/>
      <c r="P164" s="412"/>
      <c r="Q164" s="412"/>
      <c r="R164" s="412"/>
      <c r="S164" s="412"/>
      <c r="T164" s="412"/>
      <c r="U164" s="412"/>
      <c r="V164" s="412"/>
      <c r="W164" s="412"/>
      <c r="X164" s="412"/>
      <c r="Y164" s="412"/>
      <c r="Z164" s="412"/>
      <c r="AA164" s="412"/>
      <c r="AB164" s="412"/>
      <c r="AC164" s="412"/>
      <c r="AD164" s="412"/>
      <c r="AE164" s="412"/>
      <c r="AF164" s="412"/>
      <c r="AG164" s="412"/>
      <c r="AH164" s="412"/>
      <c r="AI164" s="412"/>
      <c r="AJ164" s="412"/>
      <c r="AK164" s="412"/>
      <c r="AL164" s="412"/>
      <c r="AM164" s="412"/>
      <c r="AN164" s="642">
        <f t="shared" ref="AN164" si="182">IF(LEFT($AN$1,6)="共同生活援助",SUM(I165:AM165),SUM(I165:AM166))</f>
        <v>0</v>
      </c>
      <c r="AO164" s="620">
        <f>IF($AN$3="４週",AN164/4,AN164/(DAY(EOMONTH($I$21,0))/7))</f>
        <v>0</v>
      </c>
      <c r="AP164" s="645"/>
      <c r="AQ164" s="646"/>
      <c r="AR164" s="620" t="str">
        <f t="shared" ref="AR164" si="183">IF($AN$3="４週",AU165,AV165)</f>
        <v/>
      </c>
      <c r="AS164" s="620"/>
      <c r="AT164" s="623"/>
      <c r="AU164" s="413" t="s">
        <v>465</v>
      </c>
      <c r="AV164" s="413" t="s">
        <v>466</v>
      </c>
      <c r="AX164" s="413" t="s">
        <v>467</v>
      </c>
      <c r="AY164" s="413" t="s">
        <v>468</v>
      </c>
    </row>
    <row r="165" spans="1:51" s="393" customFormat="1" ht="12" customHeight="1">
      <c r="A165" s="625"/>
      <c r="B165" s="628"/>
      <c r="C165" s="662"/>
      <c r="D165" s="634"/>
      <c r="E165" s="414"/>
      <c r="F165" s="638"/>
      <c r="G165" s="639"/>
      <c r="H165" s="415" t="s">
        <v>469</v>
      </c>
      <c r="I165" s="419" t="str">
        <f>IFERROR(VLOOKUP(I164,'P1'!$B:$AP,41,FALSE),"")</f>
        <v/>
      </c>
      <c r="J165" s="419" t="str">
        <f>IFERROR(VLOOKUP(J164,'P1'!$B:$AP,41,FALSE),"")</f>
        <v/>
      </c>
      <c r="K165" s="419" t="str">
        <f>IFERROR(VLOOKUP(K164,'P1'!$B:$AP,41,FALSE),"")</f>
        <v/>
      </c>
      <c r="L165" s="419" t="str">
        <f>IFERROR(VLOOKUP(L164,'P1'!$B:$AP,41,FALSE),"")</f>
        <v/>
      </c>
      <c r="M165" s="419" t="str">
        <f>IFERROR(VLOOKUP(M164,'P1'!$B:$AP,41,FALSE),"")</f>
        <v/>
      </c>
      <c r="N165" s="419" t="str">
        <f>IFERROR(VLOOKUP(N164,'P1'!$B:$AP,41,FALSE),"")</f>
        <v/>
      </c>
      <c r="O165" s="419" t="str">
        <f>IFERROR(VLOOKUP(O164,'P1'!$B:$AP,41,FALSE),"")</f>
        <v/>
      </c>
      <c r="P165" s="419" t="str">
        <f>IFERROR(VLOOKUP(P164,'P1'!$B:$AP,41,FALSE),"")</f>
        <v/>
      </c>
      <c r="Q165" s="419" t="str">
        <f>IFERROR(VLOOKUP(Q164,'P1'!$B:$AP,41,FALSE),"")</f>
        <v/>
      </c>
      <c r="R165" s="419" t="str">
        <f>IFERROR(VLOOKUP(R164,'P1'!$B:$AP,41,FALSE),"")</f>
        <v/>
      </c>
      <c r="S165" s="419" t="str">
        <f>IFERROR(VLOOKUP(S164,'P1'!$B:$AP,41,FALSE),"")</f>
        <v/>
      </c>
      <c r="T165" s="419" t="str">
        <f>IFERROR(VLOOKUP(T164,'P1'!$B:$AP,41,FALSE),"")</f>
        <v/>
      </c>
      <c r="U165" s="419" t="str">
        <f>IFERROR(VLOOKUP(U164,'P1'!$B:$AP,41,FALSE),"")</f>
        <v/>
      </c>
      <c r="V165" s="419" t="str">
        <f>IFERROR(VLOOKUP(V164,'P1'!$B:$AP,41,FALSE),"")</f>
        <v/>
      </c>
      <c r="W165" s="419" t="str">
        <f>IFERROR(VLOOKUP(W164,'P1'!$B:$AP,41,FALSE),"")</f>
        <v/>
      </c>
      <c r="X165" s="419" t="str">
        <f>IFERROR(VLOOKUP(X164,'P1'!$B:$AP,41,FALSE),"")</f>
        <v/>
      </c>
      <c r="Y165" s="419" t="str">
        <f>IFERROR(VLOOKUP(Y164,'P1'!$B:$AP,41,FALSE),"")</f>
        <v/>
      </c>
      <c r="Z165" s="419" t="str">
        <f>IFERROR(VLOOKUP(Z164,'P1'!$B:$AP,41,FALSE),"")</f>
        <v/>
      </c>
      <c r="AA165" s="419" t="str">
        <f>IFERROR(VLOOKUP(AA164,'P1'!$B:$AP,41,FALSE),"")</f>
        <v/>
      </c>
      <c r="AB165" s="419" t="str">
        <f>IFERROR(VLOOKUP(AB164,'P1'!$B:$AP,41,FALSE),"")</f>
        <v/>
      </c>
      <c r="AC165" s="419" t="str">
        <f>IFERROR(VLOOKUP(AC164,'P1'!$B:$AP,41,FALSE),"")</f>
        <v/>
      </c>
      <c r="AD165" s="419" t="str">
        <f>IFERROR(VLOOKUP(AD164,'P1'!$B:$AP,41,FALSE),"")</f>
        <v/>
      </c>
      <c r="AE165" s="419" t="str">
        <f>IFERROR(VLOOKUP(AE164,'P1'!$B:$AP,41,FALSE),"")</f>
        <v/>
      </c>
      <c r="AF165" s="419" t="str">
        <f>IFERROR(VLOOKUP(AF164,'P1'!$B:$AP,41,FALSE),"")</f>
        <v/>
      </c>
      <c r="AG165" s="419" t="str">
        <f>IFERROR(VLOOKUP(AG164,'P1'!$B:$AP,41,FALSE),"")</f>
        <v/>
      </c>
      <c r="AH165" s="419" t="str">
        <f>IFERROR(VLOOKUP(AH164,'P1'!$B:$AP,41,FALSE),"")</f>
        <v/>
      </c>
      <c r="AI165" s="419" t="str">
        <f>IFERROR(VLOOKUP(AI164,'P1'!$B:$AP,41,FALSE),"")</f>
        <v/>
      </c>
      <c r="AJ165" s="419" t="str">
        <f>IFERROR(VLOOKUP(AJ164,'P1'!$B:$AP,41,FALSE),"")</f>
        <v/>
      </c>
      <c r="AK165" s="419" t="str">
        <f>IFERROR(VLOOKUP(AK164,'P1'!$B:$AP,41,FALSE),"")</f>
        <v/>
      </c>
      <c r="AL165" s="419" t="str">
        <f>IFERROR(VLOOKUP(AL164,'P1'!$B:$AP,41,FALSE),"")</f>
        <v/>
      </c>
      <c r="AM165" s="419" t="str">
        <f>IFERROR(VLOOKUP(AM164,'P1'!$B:$AP,41,FALSE),"")</f>
        <v/>
      </c>
      <c r="AN165" s="643"/>
      <c r="AO165" s="621"/>
      <c r="AP165" s="647"/>
      <c r="AQ165" s="648"/>
      <c r="AR165" s="621"/>
      <c r="AS165" s="621"/>
      <c r="AT165" s="623"/>
      <c r="AU165" s="417" t="str">
        <f t="shared" ref="AU165" si="184">IFERROR(IF($D164="□",($AO164/$AK$6),($AO164/$AK$8)),"")</f>
        <v/>
      </c>
      <c r="AV165" s="417" t="str">
        <f t="shared" ref="AV165" si="185">IFERROR(IF($D164="□",($AN164/$AO$6),($AN164/$AO$8)),"")</f>
        <v/>
      </c>
      <c r="AX165" s="417" t="s">
        <v>623</v>
      </c>
      <c r="AY165" s="417" t="s">
        <v>623</v>
      </c>
    </row>
    <row r="166" spans="1:51" s="393" customFormat="1" ht="12" customHeight="1">
      <c r="A166" s="626"/>
      <c r="B166" s="629"/>
      <c r="C166" s="663"/>
      <c r="D166" s="635"/>
      <c r="E166" s="414"/>
      <c r="F166" s="640"/>
      <c r="G166" s="641"/>
      <c r="H166" s="418" t="s">
        <v>470</v>
      </c>
      <c r="I166" s="419" t="str">
        <f>IFERROR(VLOOKUP(I164,'P1'!$B:$AP,31,FALSE),"")</f>
        <v/>
      </c>
      <c r="J166" s="419" t="str">
        <f>IFERROR(VLOOKUP(J164,'P1'!$B:$AP,31,FALSE),"")</f>
        <v/>
      </c>
      <c r="K166" s="419" t="str">
        <f>IFERROR(VLOOKUP(K164,'P1'!$B:$AP,31,FALSE),"")</f>
        <v/>
      </c>
      <c r="L166" s="419" t="str">
        <f>IFERROR(VLOOKUP(L164,'P1'!$B:$AP,31,FALSE),"")</f>
        <v/>
      </c>
      <c r="M166" s="419" t="str">
        <f>IFERROR(VLOOKUP(M164,'P1'!$B:$AP,31,FALSE),"")</f>
        <v/>
      </c>
      <c r="N166" s="419" t="str">
        <f>IFERROR(VLOOKUP(N164,'P1'!$B:$AP,31,FALSE),"")</f>
        <v/>
      </c>
      <c r="O166" s="419" t="str">
        <f>IFERROR(VLOOKUP(O164,'P1'!$B:$AP,31,FALSE),"")</f>
        <v/>
      </c>
      <c r="P166" s="419" t="str">
        <f>IFERROR(VLOOKUP(P164,'P1'!$B:$AP,31,FALSE),"")</f>
        <v/>
      </c>
      <c r="Q166" s="419" t="str">
        <f>IFERROR(VLOOKUP(Q164,'P1'!$B:$AP,31,FALSE),"")</f>
        <v/>
      </c>
      <c r="R166" s="419" t="str">
        <f>IFERROR(VLOOKUP(R164,'P1'!$B:$AP,31,FALSE),"")</f>
        <v/>
      </c>
      <c r="S166" s="419" t="str">
        <f>IFERROR(VLOOKUP(S164,'P1'!$B:$AP,31,FALSE),"")</f>
        <v/>
      </c>
      <c r="T166" s="419" t="str">
        <f>IFERROR(VLOOKUP(T164,'P1'!$B:$AP,31,FALSE),"")</f>
        <v/>
      </c>
      <c r="U166" s="419" t="str">
        <f>IFERROR(VLOOKUP(U164,'P1'!$B:$AP,31,FALSE),"")</f>
        <v/>
      </c>
      <c r="V166" s="419" t="str">
        <f>IFERROR(VLOOKUP(V164,'P1'!$B:$AP,31,FALSE),"")</f>
        <v/>
      </c>
      <c r="W166" s="419" t="str">
        <f>IFERROR(VLOOKUP(W164,'P1'!$B:$AP,31,FALSE),"")</f>
        <v/>
      </c>
      <c r="X166" s="419" t="str">
        <f>IFERROR(VLOOKUP(X164,'P1'!$B:$AP,31,FALSE),"")</f>
        <v/>
      </c>
      <c r="Y166" s="419" t="str">
        <f>IFERROR(VLOOKUP(Y164,'P1'!$B:$AP,31,FALSE),"")</f>
        <v/>
      </c>
      <c r="Z166" s="419" t="str">
        <f>IFERROR(VLOOKUP(Z164,'P1'!$B:$AP,31,FALSE),"")</f>
        <v/>
      </c>
      <c r="AA166" s="419" t="str">
        <f>IFERROR(VLOOKUP(AA164,'P1'!$B:$AP,31,FALSE),"")</f>
        <v/>
      </c>
      <c r="AB166" s="419" t="str">
        <f>IFERROR(VLOOKUP(AB164,'P1'!$B:$AP,31,FALSE),"")</f>
        <v/>
      </c>
      <c r="AC166" s="419" t="str">
        <f>IFERROR(VLOOKUP(AC164,'P1'!$B:$AP,31,FALSE),"")</f>
        <v/>
      </c>
      <c r="AD166" s="419" t="str">
        <f>IFERROR(VLOOKUP(AD164,'P1'!$B:$AP,31,FALSE),"")</f>
        <v/>
      </c>
      <c r="AE166" s="419" t="str">
        <f>IFERROR(VLOOKUP(AE164,'P1'!$B:$AP,31,FALSE),"")</f>
        <v/>
      </c>
      <c r="AF166" s="419" t="str">
        <f>IFERROR(VLOOKUP(AF164,'P1'!$B:$AP,31,FALSE),"")</f>
        <v/>
      </c>
      <c r="AG166" s="419" t="str">
        <f>IFERROR(VLOOKUP(AG164,'P1'!$B:$AP,31,FALSE),"")</f>
        <v/>
      </c>
      <c r="AH166" s="419" t="str">
        <f>IFERROR(VLOOKUP(AH164,'P1'!$B:$AP,31,FALSE),"")</f>
        <v/>
      </c>
      <c r="AI166" s="419" t="str">
        <f>IFERROR(VLOOKUP(AI164,'P1'!$B:$AP,31,FALSE),"")</f>
        <v/>
      </c>
      <c r="AJ166" s="419" t="str">
        <f>IFERROR(VLOOKUP(AJ164,'P1'!$B:$AP,31,FALSE),"")</f>
        <v/>
      </c>
      <c r="AK166" s="419" t="str">
        <f>IFERROR(VLOOKUP(AK164,'P1'!$B:$AP,31,FALSE),"")</f>
        <v/>
      </c>
      <c r="AL166" s="419" t="str">
        <f>IFERROR(VLOOKUP(AL164,'P1'!$B:$AP,31,FALSE),"")</f>
        <v/>
      </c>
      <c r="AM166" s="419" t="str">
        <f>IFERROR(VLOOKUP(AM164,'P1'!$B:$AP,31,FALSE),"")</f>
        <v/>
      </c>
      <c r="AN166" s="644"/>
      <c r="AO166" s="622"/>
      <c r="AP166" s="649"/>
      <c r="AQ166" s="650"/>
      <c r="AR166" s="622"/>
      <c r="AS166" s="622"/>
      <c r="AT166" s="623"/>
      <c r="AU166" s="420"/>
      <c r="AV166" s="420"/>
      <c r="AX166" s="420"/>
      <c r="AY166" s="420"/>
    </row>
    <row r="167" spans="1:51" s="393" customFormat="1" ht="12" customHeight="1">
      <c r="A167" s="624">
        <v>49</v>
      </c>
      <c r="B167" s="627"/>
      <c r="C167" s="630"/>
      <c r="D167" s="633" t="s">
        <v>463</v>
      </c>
      <c r="E167" s="410"/>
      <c r="F167" s="636"/>
      <c r="G167" s="637"/>
      <c r="H167" s="411" t="s">
        <v>464</v>
      </c>
      <c r="I167" s="412"/>
      <c r="J167" s="412"/>
      <c r="K167" s="412"/>
      <c r="L167" s="412"/>
      <c r="M167" s="412"/>
      <c r="N167" s="412"/>
      <c r="O167" s="412"/>
      <c r="P167" s="412"/>
      <c r="Q167" s="412"/>
      <c r="R167" s="412"/>
      <c r="S167" s="412"/>
      <c r="T167" s="412"/>
      <c r="U167" s="412"/>
      <c r="V167" s="412"/>
      <c r="W167" s="412"/>
      <c r="X167" s="412"/>
      <c r="Y167" s="412"/>
      <c r="Z167" s="412"/>
      <c r="AA167" s="412"/>
      <c r="AB167" s="412"/>
      <c r="AC167" s="412"/>
      <c r="AD167" s="412"/>
      <c r="AE167" s="412"/>
      <c r="AF167" s="412"/>
      <c r="AG167" s="412"/>
      <c r="AH167" s="412"/>
      <c r="AI167" s="412"/>
      <c r="AJ167" s="412"/>
      <c r="AK167" s="412"/>
      <c r="AL167" s="412"/>
      <c r="AM167" s="412"/>
      <c r="AN167" s="642">
        <f t="shared" ref="AN167" si="186">IF(LEFT($AN$1,6)="共同生活援助",SUM(I168:AM168),SUM(I168:AM169))</f>
        <v>0</v>
      </c>
      <c r="AO167" s="620">
        <f>IF($AN$3="４週",AN167/4,AN167/(DAY(EOMONTH($I$21,0))/7))</f>
        <v>0</v>
      </c>
      <c r="AP167" s="645"/>
      <c r="AQ167" s="646"/>
      <c r="AR167" s="620" t="str">
        <f t="shared" ref="AR167" si="187">IF($AN$3="４週",AU168,AV168)</f>
        <v/>
      </c>
      <c r="AS167" s="620"/>
      <c r="AT167" s="623"/>
      <c r="AU167" s="413" t="s">
        <v>465</v>
      </c>
      <c r="AV167" s="413" t="s">
        <v>466</v>
      </c>
      <c r="AX167" s="413" t="s">
        <v>467</v>
      </c>
      <c r="AY167" s="413" t="s">
        <v>468</v>
      </c>
    </row>
    <row r="168" spans="1:51" s="393" customFormat="1" ht="12" customHeight="1">
      <c r="A168" s="625"/>
      <c r="B168" s="628"/>
      <c r="C168" s="631"/>
      <c r="D168" s="634"/>
      <c r="E168" s="414"/>
      <c r="F168" s="638"/>
      <c r="G168" s="639"/>
      <c r="H168" s="415" t="s">
        <v>469</v>
      </c>
      <c r="I168" s="419" t="str">
        <f>IFERROR(VLOOKUP(I167,'P1'!$B:$AP,41,FALSE),"")</f>
        <v/>
      </c>
      <c r="J168" s="419" t="str">
        <f>IFERROR(VLOOKUP(J167,'P1'!$B:$AP,41,FALSE),"")</f>
        <v/>
      </c>
      <c r="K168" s="419" t="str">
        <f>IFERROR(VLOOKUP(K167,'P1'!$B:$AP,41,FALSE),"")</f>
        <v/>
      </c>
      <c r="L168" s="419" t="str">
        <f>IFERROR(VLOOKUP(L167,'P1'!$B:$AP,41,FALSE),"")</f>
        <v/>
      </c>
      <c r="M168" s="419" t="str">
        <f>IFERROR(VLOOKUP(M167,'P1'!$B:$AP,41,FALSE),"")</f>
        <v/>
      </c>
      <c r="N168" s="419" t="str">
        <f>IFERROR(VLOOKUP(N167,'P1'!$B:$AP,41,FALSE),"")</f>
        <v/>
      </c>
      <c r="O168" s="419" t="str">
        <f>IFERROR(VLOOKUP(O167,'P1'!$B:$AP,41,FALSE),"")</f>
        <v/>
      </c>
      <c r="P168" s="419" t="str">
        <f>IFERROR(VLOOKUP(P167,'P1'!$B:$AP,41,FALSE),"")</f>
        <v/>
      </c>
      <c r="Q168" s="419" t="str">
        <f>IFERROR(VLOOKUP(Q167,'P1'!$B:$AP,41,FALSE),"")</f>
        <v/>
      </c>
      <c r="R168" s="419" t="str">
        <f>IFERROR(VLOOKUP(R167,'P1'!$B:$AP,41,FALSE),"")</f>
        <v/>
      </c>
      <c r="S168" s="419" t="str">
        <f>IFERROR(VLOOKUP(S167,'P1'!$B:$AP,41,FALSE),"")</f>
        <v/>
      </c>
      <c r="T168" s="419" t="str">
        <f>IFERROR(VLOOKUP(T167,'P1'!$B:$AP,41,FALSE),"")</f>
        <v/>
      </c>
      <c r="U168" s="419" t="str">
        <f>IFERROR(VLOOKUP(U167,'P1'!$B:$AP,41,FALSE),"")</f>
        <v/>
      </c>
      <c r="V168" s="419" t="str">
        <f>IFERROR(VLOOKUP(V167,'P1'!$B:$AP,41,FALSE),"")</f>
        <v/>
      </c>
      <c r="W168" s="419" t="str">
        <f>IFERROR(VLOOKUP(W167,'P1'!$B:$AP,41,FALSE),"")</f>
        <v/>
      </c>
      <c r="X168" s="419" t="str">
        <f>IFERROR(VLOOKUP(X167,'P1'!$B:$AP,41,FALSE),"")</f>
        <v/>
      </c>
      <c r="Y168" s="419" t="str">
        <f>IFERROR(VLOOKUP(Y167,'P1'!$B:$AP,41,FALSE),"")</f>
        <v/>
      </c>
      <c r="Z168" s="419" t="str">
        <f>IFERROR(VLOOKUP(Z167,'P1'!$B:$AP,41,FALSE),"")</f>
        <v/>
      </c>
      <c r="AA168" s="419" t="str">
        <f>IFERROR(VLOOKUP(AA167,'P1'!$B:$AP,41,FALSE),"")</f>
        <v/>
      </c>
      <c r="AB168" s="419" t="str">
        <f>IFERROR(VLOOKUP(AB167,'P1'!$B:$AP,41,FALSE),"")</f>
        <v/>
      </c>
      <c r="AC168" s="419" t="str">
        <f>IFERROR(VLOOKUP(AC167,'P1'!$B:$AP,41,FALSE),"")</f>
        <v/>
      </c>
      <c r="AD168" s="419" t="str">
        <f>IFERROR(VLOOKUP(AD167,'P1'!$B:$AP,41,FALSE),"")</f>
        <v/>
      </c>
      <c r="AE168" s="419" t="str">
        <f>IFERROR(VLOOKUP(AE167,'P1'!$B:$AP,41,FALSE),"")</f>
        <v/>
      </c>
      <c r="AF168" s="419" t="str">
        <f>IFERROR(VLOOKUP(AF167,'P1'!$B:$AP,41,FALSE),"")</f>
        <v/>
      </c>
      <c r="AG168" s="419" t="str">
        <f>IFERROR(VLOOKUP(AG167,'P1'!$B:$AP,41,FALSE),"")</f>
        <v/>
      </c>
      <c r="AH168" s="419" t="str">
        <f>IFERROR(VLOOKUP(AH167,'P1'!$B:$AP,41,FALSE),"")</f>
        <v/>
      </c>
      <c r="AI168" s="419" t="str">
        <f>IFERROR(VLOOKUP(AI167,'P1'!$B:$AP,41,FALSE),"")</f>
        <v/>
      </c>
      <c r="AJ168" s="419" t="str">
        <f>IFERROR(VLOOKUP(AJ167,'P1'!$B:$AP,41,FALSE),"")</f>
        <v/>
      </c>
      <c r="AK168" s="419" t="str">
        <f>IFERROR(VLOOKUP(AK167,'P1'!$B:$AP,41,FALSE),"")</f>
        <v/>
      </c>
      <c r="AL168" s="419" t="str">
        <f>IFERROR(VLOOKUP(AL167,'P1'!$B:$AP,41,FALSE),"")</f>
        <v/>
      </c>
      <c r="AM168" s="419" t="str">
        <f>IFERROR(VLOOKUP(AM167,'P1'!$B:$AP,41,FALSE),"")</f>
        <v/>
      </c>
      <c r="AN168" s="643"/>
      <c r="AO168" s="621"/>
      <c r="AP168" s="647"/>
      <c r="AQ168" s="648"/>
      <c r="AR168" s="621"/>
      <c r="AS168" s="621"/>
      <c r="AT168" s="623"/>
      <c r="AU168" s="417" t="str">
        <f t="shared" ref="AU168" si="188">IFERROR(IF($D167="□",($AO167/$AK$6),($AO167/$AK$8)),"")</f>
        <v/>
      </c>
      <c r="AV168" s="417" t="str">
        <f t="shared" ref="AV168" si="189">IFERROR(IF($D167="□",($AN167/$AO$6),($AN167/$AO$8)),"")</f>
        <v/>
      </c>
      <c r="AX168" s="417" t="s">
        <v>623</v>
      </c>
      <c r="AY168" s="417" t="s">
        <v>623</v>
      </c>
    </row>
    <row r="169" spans="1:51" s="393" customFormat="1" ht="12" customHeight="1">
      <c r="A169" s="626"/>
      <c r="B169" s="629"/>
      <c r="C169" s="632"/>
      <c r="D169" s="635"/>
      <c r="E169" s="414"/>
      <c r="F169" s="640"/>
      <c r="G169" s="641"/>
      <c r="H169" s="418" t="s">
        <v>470</v>
      </c>
      <c r="I169" s="419" t="str">
        <f>IFERROR(VLOOKUP(I167,'P1'!$B:$AP,31,FALSE),"")</f>
        <v/>
      </c>
      <c r="J169" s="419" t="str">
        <f>IFERROR(VLOOKUP(J167,'P1'!$B:$AP,31,FALSE),"")</f>
        <v/>
      </c>
      <c r="K169" s="419" t="str">
        <f>IFERROR(VLOOKUP(K167,'P1'!$B:$AP,31,FALSE),"")</f>
        <v/>
      </c>
      <c r="L169" s="419" t="str">
        <f>IFERROR(VLOOKUP(L167,'P1'!$B:$AP,31,FALSE),"")</f>
        <v/>
      </c>
      <c r="M169" s="419" t="str">
        <f>IFERROR(VLOOKUP(M167,'P1'!$B:$AP,31,FALSE),"")</f>
        <v/>
      </c>
      <c r="N169" s="419" t="str">
        <f>IFERROR(VLOOKUP(N167,'P1'!$B:$AP,31,FALSE),"")</f>
        <v/>
      </c>
      <c r="O169" s="419" t="str">
        <f>IFERROR(VLOOKUP(O167,'P1'!$B:$AP,31,FALSE),"")</f>
        <v/>
      </c>
      <c r="P169" s="419" t="str">
        <f>IFERROR(VLOOKUP(P167,'P1'!$B:$AP,31,FALSE),"")</f>
        <v/>
      </c>
      <c r="Q169" s="419" t="str">
        <f>IFERROR(VLOOKUP(Q167,'P1'!$B:$AP,31,FALSE),"")</f>
        <v/>
      </c>
      <c r="R169" s="419" t="str">
        <f>IFERROR(VLOOKUP(R167,'P1'!$B:$AP,31,FALSE),"")</f>
        <v/>
      </c>
      <c r="S169" s="419" t="str">
        <f>IFERROR(VLOOKUP(S167,'P1'!$B:$AP,31,FALSE),"")</f>
        <v/>
      </c>
      <c r="T169" s="419" t="str">
        <f>IFERROR(VLOOKUP(T167,'P1'!$B:$AP,31,FALSE),"")</f>
        <v/>
      </c>
      <c r="U169" s="419" t="str">
        <f>IFERROR(VLOOKUP(U167,'P1'!$B:$AP,31,FALSE),"")</f>
        <v/>
      </c>
      <c r="V169" s="419" t="str">
        <f>IFERROR(VLOOKUP(V167,'P1'!$B:$AP,31,FALSE),"")</f>
        <v/>
      </c>
      <c r="W169" s="419" t="str">
        <f>IFERROR(VLOOKUP(W167,'P1'!$B:$AP,31,FALSE),"")</f>
        <v/>
      </c>
      <c r="X169" s="419" t="str">
        <f>IFERROR(VLOOKUP(X167,'P1'!$B:$AP,31,FALSE),"")</f>
        <v/>
      </c>
      <c r="Y169" s="419" t="str">
        <f>IFERROR(VLOOKUP(Y167,'P1'!$B:$AP,31,FALSE),"")</f>
        <v/>
      </c>
      <c r="Z169" s="419" t="str">
        <f>IFERROR(VLOOKUP(Z167,'P1'!$B:$AP,31,FALSE),"")</f>
        <v/>
      </c>
      <c r="AA169" s="419" t="str">
        <f>IFERROR(VLOOKUP(AA167,'P1'!$B:$AP,31,FALSE),"")</f>
        <v/>
      </c>
      <c r="AB169" s="419" t="str">
        <f>IFERROR(VLOOKUP(AB167,'P1'!$B:$AP,31,FALSE),"")</f>
        <v/>
      </c>
      <c r="AC169" s="419" t="str">
        <f>IFERROR(VLOOKUP(AC167,'P1'!$B:$AP,31,FALSE),"")</f>
        <v/>
      </c>
      <c r="AD169" s="419" t="str">
        <f>IFERROR(VLOOKUP(AD167,'P1'!$B:$AP,31,FALSE),"")</f>
        <v/>
      </c>
      <c r="AE169" s="419" t="str">
        <f>IFERROR(VLOOKUP(AE167,'P1'!$B:$AP,31,FALSE),"")</f>
        <v/>
      </c>
      <c r="AF169" s="419" t="str">
        <f>IFERROR(VLOOKUP(AF167,'P1'!$B:$AP,31,FALSE),"")</f>
        <v/>
      </c>
      <c r="AG169" s="419" t="str">
        <f>IFERROR(VLOOKUP(AG167,'P1'!$B:$AP,31,FALSE),"")</f>
        <v/>
      </c>
      <c r="AH169" s="419" t="str">
        <f>IFERROR(VLOOKUP(AH167,'P1'!$B:$AP,31,FALSE),"")</f>
        <v/>
      </c>
      <c r="AI169" s="419" t="str">
        <f>IFERROR(VLOOKUP(AI167,'P1'!$B:$AP,31,FALSE),"")</f>
        <v/>
      </c>
      <c r="AJ169" s="419" t="str">
        <f>IFERROR(VLOOKUP(AJ167,'P1'!$B:$AP,31,FALSE),"")</f>
        <v/>
      </c>
      <c r="AK169" s="419" t="str">
        <f>IFERROR(VLOOKUP(AK167,'P1'!$B:$AP,31,FALSE),"")</f>
        <v/>
      </c>
      <c r="AL169" s="419" t="str">
        <f>IFERROR(VLOOKUP(AL167,'P1'!$B:$AP,31,FALSE),"")</f>
        <v/>
      </c>
      <c r="AM169" s="419" t="str">
        <f>IFERROR(VLOOKUP(AM167,'P1'!$B:$AP,31,FALSE),"")</f>
        <v/>
      </c>
      <c r="AN169" s="644"/>
      <c r="AO169" s="622"/>
      <c r="AP169" s="649"/>
      <c r="AQ169" s="650"/>
      <c r="AR169" s="622"/>
      <c r="AS169" s="622"/>
      <c r="AT169" s="623"/>
      <c r="AU169" s="420"/>
      <c r="AV169" s="420"/>
      <c r="AX169" s="420"/>
      <c r="AY169" s="420"/>
    </row>
    <row r="170" spans="1:51" s="393" customFormat="1" ht="12" customHeight="1">
      <c r="A170" s="624">
        <v>50</v>
      </c>
      <c r="B170" s="627"/>
      <c r="C170" s="630"/>
      <c r="D170" s="633" t="s">
        <v>463</v>
      </c>
      <c r="E170" s="410"/>
      <c r="F170" s="636"/>
      <c r="G170" s="637"/>
      <c r="H170" s="411" t="s">
        <v>464</v>
      </c>
      <c r="I170" s="412"/>
      <c r="J170" s="412"/>
      <c r="K170" s="412"/>
      <c r="L170" s="412"/>
      <c r="M170" s="412"/>
      <c r="N170" s="412"/>
      <c r="O170" s="412"/>
      <c r="P170" s="412"/>
      <c r="Q170" s="412"/>
      <c r="R170" s="412"/>
      <c r="S170" s="412"/>
      <c r="T170" s="412"/>
      <c r="U170" s="412"/>
      <c r="V170" s="412"/>
      <c r="W170" s="412"/>
      <c r="X170" s="412"/>
      <c r="Y170" s="412"/>
      <c r="Z170" s="412"/>
      <c r="AA170" s="412"/>
      <c r="AB170" s="412"/>
      <c r="AC170" s="412"/>
      <c r="AD170" s="412"/>
      <c r="AE170" s="412"/>
      <c r="AF170" s="412"/>
      <c r="AG170" s="412"/>
      <c r="AH170" s="412"/>
      <c r="AI170" s="412"/>
      <c r="AJ170" s="412"/>
      <c r="AK170" s="412"/>
      <c r="AL170" s="412"/>
      <c r="AM170" s="412"/>
      <c r="AN170" s="642">
        <f t="shared" ref="AN170" si="190">IF(LEFT($AN$1,6)="共同生活援助",SUM(I171:AM171),SUM(I171:AM172))</f>
        <v>0</v>
      </c>
      <c r="AO170" s="620">
        <f>IF($AN$3="４週",AN170/4,AN170/(DAY(EOMONTH($I$21,0))/7))</f>
        <v>0</v>
      </c>
      <c r="AP170" s="645"/>
      <c r="AQ170" s="646"/>
      <c r="AR170" s="620" t="str">
        <f t="shared" ref="AR170" si="191">IF($AN$3="４週",AU171,AV171)</f>
        <v/>
      </c>
      <c r="AS170" s="620"/>
      <c r="AT170" s="623"/>
      <c r="AU170" s="413" t="s">
        <v>465</v>
      </c>
      <c r="AV170" s="413" t="s">
        <v>466</v>
      </c>
      <c r="AX170" s="413" t="s">
        <v>467</v>
      </c>
      <c r="AY170" s="413" t="s">
        <v>468</v>
      </c>
    </row>
    <row r="171" spans="1:51" s="393" customFormat="1" ht="12" customHeight="1">
      <c r="A171" s="625"/>
      <c r="B171" s="628"/>
      <c r="C171" s="631"/>
      <c r="D171" s="634"/>
      <c r="E171" s="414"/>
      <c r="F171" s="638"/>
      <c r="G171" s="639"/>
      <c r="H171" s="415" t="s">
        <v>469</v>
      </c>
      <c r="I171" s="419" t="str">
        <f>IFERROR(VLOOKUP(I170,'P1'!$B:$AP,41,FALSE),"")</f>
        <v/>
      </c>
      <c r="J171" s="419" t="str">
        <f>IFERROR(VLOOKUP(J170,'P1'!$B:$AP,41,FALSE),"")</f>
        <v/>
      </c>
      <c r="K171" s="419" t="str">
        <f>IFERROR(VLOOKUP(K170,'P1'!$B:$AP,41,FALSE),"")</f>
        <v/>
      </c>
      <c r="L171" s="419" t="str">
        <f>IFERROR(VLOOKUP(L170,'P1'!$B:$AP,41,FALSE),"")</f>
        <v/>
      </c>
      <c r="M171" s="419" t="str">
        <f>IFERROR(VLOOKUP(M170,'P1'!$B:$AP,41,FALSE),"")</f>
        <v/>
      </c>
      <c r="N171" s="419" t="str">
        <f>IFERROR(VLOOKUP(N170,'P1'!$B:$AP,41,FALSE),"")</f>
        <v/>
      </c>
      <c r="O171" s="419" t="str">
        <f>IFERROR(VLOOKUP(O170,'P1'!$B:$AP,41,FALSE),"")</f>
        <v/>
      </c>
      <c r="P171" s="419" t="str">
        <f>IFERROR(VLOOKUP(P170,'P1'!$B:$AP,41,FALSE),"")</f>
        <v/>
      </c>
      <c r="Q171" s="419" t="str">
        <f>IFERROR(VLOOKUP(Q170,'P1'!$B:$AP,41,FALSE),"")</f>
        <v/>
      </c>
      <c r="R171" s="419" t="str">
        <f>IFERROR(VLOOKUP(R170,'P1'!$B:$AP,41,FALSE),"")</f>
        <v/>
      </c>
      <c r="S171" s="419" t="str">
        <f>IFERROR(VLOOKUP(S170,'P1'!$B:$AP,41,FALSE),"")</f>
        <v/>
      </c>
      <c r="T171" s="419" t="str">
        <f>IFERROR(VLOOKUP(T170,'P1'!$B:$AP,41,FALSE),"")</f>
        <v/>
      </c>
      <c r="U171" s="419" t="str">
        <f>IFERROR(VLOOKUP(U170,'P1'!$B:$AP,41,FALSE),"")</f>
        <v/>
      </c>
      <c r="V171" s="419" t="str">
        <f>IFERROR(VLOOKUP(V170,'P1'!$B:$AP,41,FALSE),"")</f>
        <v/>
      </c>
      <c r="W171" s="419" t="str">
        <f>IFERROR(VLOOKUP(W170,'P1'!$B:$AP,41,FALSE),"")</f>
        <v/>
      </c>
      <c r="X171" s="419" t="str">
        <f>IFERROR(VLOOKUP(X170,'P1'!$B:$AP,41,FALSE),"")</f>
        <v/>
      </c>
      <c r="Y171" s="419" t="str">
        <f>IFERROR(VLOOKUP(Y170,'P1'!$B:$AP,41,FALSE),"")</f>
        <v/>
      </c>
      <c r="Z171" s="419" t="str">
        <f>IFERROR(VLOOKUP(Z170,'P1'!$B:$AP,41,FALSE),"")</f>
        <v/>
      </c>
      <c r="AA171" s="419" t="str">
        <f>IFERROR(VLOOKUP(AA170,'P1'!$B:$AP,41,FALSE),"")</f>
        <v/>
      </c>
      <c r="AB171" s="419" t="str">
        <f>IFERROR(VLOOKUP(AB170,'P1'!$B:$AP,41,FALSE),"")</f>
        <v/>
      </c>
      <c r="AC171" s="419" t="str">
        <f>IFERROR(VLOOKUP(AC170,'P1'!$B:$AP,41,FALSE),"")</f>
        <v/>
      </c>
      <c r="AD171" s="419" t="str">
        <f>IFERROR(VLOOKUP(AD170,'P1'!$B:$AP,41,FALSE),"")</f>
        <v/>
      </c>
      <c r="AE171" s="419" t="str">
        <f>IFERROR(VLOOKUP(AE170,'P1'!$B:$AP,41,FALSE),"")</f>
        <v/>
      </c>
      <c r="AF171" s="419" t="str">
        <f>IFERROR(VLOOKUP(AF170,'P1'!$B:$AP,41,FALSE),"")</f>
        <v/>
      </c>
      <c r="AG171" s="419" t="str">
        <f>IFERROR(VLOOKUP(AG170,'P1'!$B:$AP,41,FALSE),"")</f>
        <v/>
      </c>
      <c r="AH171" s="419" t="str">
        <f>IFERROR(VLOOKUP(AH170,'P1'!$B:$AP,41,FALSE),"")</f>
        <v/>
      </c>
      <c r="AI171" s="419" t="str">
        <f>IFERROR(VLOOKUP(AI170,'P1'!$B:$AP,41,FALSE),"")</f>
        <v/>
      </c>
      <c r="AJ171" s="419" t="str">
        <f>IFERROR(VLOOKUP(AJ170,'P1'!$B:$AP,41,FALSE),"")</f>
        <v/>
      </c>
      <c r="AK171" s="419" t="str">
        <f>IFERROR(VLOOKUP(AK170,'P1'!$B:$AP,41,FALSE),"")</f>
        <v/>
      </c>
      <c r="AL171" s="419" t="str">
        <f>IFERROR(VLOOKUP(AL170,'P1'!$B:$AP,41,FALSE),"")</f>
        <v/>
      </c>
      <c r="AM171" s="419" t="str">
        <f>IFERROR(VLOOKUP(AM170,'P1'!$B:$AP,41,FALSE),"")</f>
        <v/>
      </c>
      <c r="AN171" s="643"/>
      <c r="AO171" s="621"/>
      <c r="AP171" s="647"/>
      <c r="AQ171" s="648"/>
      <c r="AR171" s="621"/>
      <c r="AS171" s="621"/>
      <c r="AT171" s="623"/>
      <c r="AU171" s="417" t="str">
        <f t="shared" ref="AU171" si="192">IFERROR(IF($D170="□",($AO170/$AK$6),($AO170/$AK$8)),"")</f>
        <v/>
      </c>
      <c r="AV171" s="417" t="str">
        <f t="shared" ref="AV171" si="193">IFERROR(IF($D170="□",($AN170/$AO$6),($AN170/$AO$8)),"")</f>
        <v/>
      </c>
      <c r="AX171" s="417" t="s">
        <v>623</v>
      </c>
      <c r="AY171" s="417" t="s">
        <v>623</v>
      </c>
    </row>
    <row r="172" spans="1:51" s="393" customFormat="1" ht="12" customHeight="1">
      <c r="A172" s="626"/>
      <c r="B172" s="629"/>
      <c r="C172" s="632"/>
      <c r="D172" s="635"/>
      <c r="E172" s="414"/>
      <c r="F172" s="640"/>
      <c r="G172" s="641"/>
      <c r="H172" s="418" t="s">
        <v>470</v>
      </c>
      <c r="I172" s="419" t="str">
        <f>IFERROR(VLOOKUP(I170,'P1'!$B:$AP,31,FALSE),"")</f>
        <v/>
      </c>
      <c r="J172" s="419" t="str">
        <f>IFERROR(VLOOKUP(J170,'P1'!$B:$AP,31,FALSE),"")</f>
        <v/>
      </c>
      <c r="K172" s="419" t="str">
        <f>IFERROR(VLOOKUP(K170,'P1'!$B:$AP,31,FALSE),"")</f>
        <v/>
      </c>
      <c r="L172" s="419" t="str">
        <f>IFERROR(VLOOKUP(L170,'P1'!$B:$AP,31,FALSE),"")</f>
        <v/>
      </c>
      <c r="M172" s="419" t="str">
        <f>IFERROR(VLOOKUP(M170,'P1'!$B:$AP,31,FALSE),"")</f>
        <v/>
      </c>
      <c r="N172" s="419" t="str">
        <f>IFERROR(VLOOKUP(N170,'P1'!$B:$AP,31,FALSE),"")</f>
        <v/>
      </c>
      <c r="O172" s="419" t="str">
        <f>IFERROR(VLOOKUP(O170,'P1'!$B:$AP,31,FALSE),"")</f>
        <v/>
      </c>
      <c r="P172" s="419" t="str">
        <f>IFERROR(VLOOKUP(P170,'P1'!$B:$AP,31,FALSE),"")</f>
        <v/>
      </c>
      <c r="Q172" s="419" t="str">
        <f>IFERROR(VLOOKUP(Q170,'P1'!$B:$AP,31,FALSE),"")</f>
        <v/>
      </c>
      <c r="R172" s="419" t="str">
        <f>IFERROR(VLOOKUP(R170,'P1'!$B:$AP,31,FALSE),"")</f>
        <v/>
      </c>
      <c r="S172" s="419" t="str">
        <f>IFERROR(VLOOKUP(S170,'P1'!$B:$AP,31,FALSE),"")</f>
        <v/>
      </c>
      <c r="T172" s="419" t="str">
        <f>IFERROR(VLOOKUP(T170,'P1'!$B:$AP,31,FALSE),"")</f>
        <v/>
      </c>
      <c r="U172" s="419" t="str">
        <f>IFERROR(VLOOKUP(U170,'P1'!$B:$AP,31,FALSE),"")</f>
        <v/>
      </c>
      <c r="V172" s="419" t="str">
        <f>IFERROR(VLOOKUP(V170,'P1'!$B:$AP,31,FALSE),"")</f>
        <v/>
      </c>
      <c r="W172" s="419" t="str">
        <f>IFERROR(VLOOKUP(W170,'P1'!$B:$AP,31,FALSE),"")</f>
        <v/>
      </c>
      <c r="X172" s="419" t="str">
        <f>IFERROR(VLOOKUP(X170,'P1'!$B:$AP,31,FALSE),"")</f>
        <v/>
      </c>
      <c r="Y172" s="419" t="str">
        <f>IFERROR(VLOOKUP(Y170,'P1'!$B:$AP,31,FALSE),"")</f>
        <v/>
      </c>
      <c r="Z172" s="419" t="str">
        <f>IFERROR(VLOOKUP(Z170,'P1'!$B:$AP,31,FALSE),"")</f>
        <v/>
      </c>
      <c r="AA172" s="419" t="str">
        <f>IFERROR(VLOOKUP(AA170,'P1'!$B:$AP,31,FALSE),"")</f>
        <v/>
      </c>
      <c r="AB172" s="419" t="str">
        <f>IFERROR(VLOOKUP(AB170,'P1'!$B:$AP,31,FALSE),"")</f>
        <v/>
      </c>
      <c r="AC172" s="419" t="str">
        <f>IFERROR(VLOOKUP(AC170,'P1'!$B:$AP,31,FALSE),"")</f>
        <v/>
      </c>
      <c r="AD172" s="419" t="str">
        <f>IFERROR(VLOOKUP(AD170,'P1'!$B:$AP,31,FALSE),"")</f>
        <v/>
      </c>
      <c r="AE172" s="419" t="str">
        <f>IFERROR(VLOOKUP(AE170,'P1'!$B:$AP,31,FALSE),"")</f>
        <v/>
      </c>
      <c r="AF172" s="419" t="str">
        <f>IFERROR(VLOOKUP(AF170,'P1'!$B:$AP,31,FALSE),"")</f>
        <v/>
      </c>
      <c r="AG172" s="419" t="str">
        <f>IFERROR(VLOOKUP(AG170,'P1'!$B:$AP,31,FALSE),"")</f>
        <v/>
      </c>
      <c r="AH172" s="419" t="str">
        <f>IFERROR(VLOOKUP(AH170,'P1'!$B:$AP,31,FALSE),"")</f>
        <v/>
      </c>
      <c r="AI172" s="419" t="str">
        <f>IFERROR(VLOOKUP(AI170,'P1'!$B:$AP,31,FALSE),"")</f>
        <v/>
      </c>
      <c r="AJ172" s="419" t="str">
        <f>IFERROR(VLOOKUP(AJ170,'P1'!$B:$AP,31,FALSE),"")</f>
        <v/>
      </c>
      <c r="AK172" s="419" t="str">
        <f>IFERROR(VLOOKUP(AK170,'P1'!$B:$AP,31,FALSE),"")</f>
        <v/>
      </c>
      <c r="AL172" s="419" t="str">
        <f>IFERROR(VLOOKUP(AL170,'P1'!$B:$AP,31,FALSE),"")</f>
        <v/>
      </c>
      <c r="AM172" s="419" t="str">
        <f>IFERROR(VLOOKUP(AM170,'P1'!$B:$AP,31,FALSE),"")</f>
        <v/>
      </c>
      <c r="AN172" s="644"/>
      <c r="AO172" s="622"/>
      <c r="AP172" s="649"/>
      <c r="AQ172" s="650"/>
      <c r="AR172" s="622"/>
      <c r="AS172" s="622"/>
      <c r="AT172" s="623"/>
      <c r="AU172" s="420"/>
      <c r="AV172" s="420"/>
      <c r="AX172" s="420"/>
      <c r="AY172" s="420"/>
    </row>
    <row r="173" spans="1:51" s="393" customFormat="1" ht="12" customHeight="1">
      <c r="A173" s="624">
        <v>51</v>
      </c>
      <c r="B173" s="627"/>
      <c r="C173" s="630"/>
      <c r="D173" s="633" t="s">
        <v>463</v>
      </c>
      <c r="E173" s="410"/>
      <c r="F173" s="636"/>
      <c r="G173" s="637"/>
      <c r="H173" s="411" t="s">
        <v>464</v>
      </c>
      <c r="I173" s="412"/>
      <c r="J173" s="412"/>
      <c r="K173" s="412"/>
      <c r="L173" s="412"/>
      <c r="M173" s="412"/>
      <c r="N173" s="412"/>
      <c r="O173" s="412"/>
      <c r="P173" s="412"/>
      <c r="Q173" s="412"/>
      <c r="R173" s="412"/>
      <c r="S173" s="412"/>
      <c r="T173" s="412"/>
      <c r="U173" s="412"/>
      <c r="V173" s="412"/>
      <c r="W173" s="412"/>
      <c r="X173" s="412"/>
      <c r="Y173" s="412"/>
      <c r="Z173" s="412"/>
      <c r="AA173" s="412"/>
      <c r="AB173" s="412"/>
      <c r="AC173" s="412"/>
      <c r="AD173" s="412"/>
      <c r="AE173" s="412"/>
      <c r="AF173" s="412"/>
      <c r="AG173" s="412"/>
      <c r="AH173" s="412"/>
      <c r="AI173" s="412"/>
      <c r="AJ173" s="412"/>
      <c r="AK173" s="412"/>
      <c r="AL173" s="412"/>
      <c r="AM173" s="412"/>
      <c r="AN173" s="642">
        <f t="shared" ref="AN173" si="194">IF(LEFT($AN$1,6)="共同生活援助",SUM(I174:AM174),SUM(I174:AM175))</f>
        <v>0</v>
      </c>
      <c r="AO173" s="620">
        <f>IF($AN$3="４週",AN173/4,AN173/(DAY(EOMONTH($I$21,0))/7))</f>
        <v>0</v>
      </c>
      <c r="AP173" s="645"/>
      <c r="AQ173" s="646"/>
      <c r="AR173" s="620" t="str">
        <f t="shared" ref="AR173" si="195">IF($AN$3="４週",AU174,AV174)</f>
        <v/>
      </c>
      <c r="AS173" s="620"/>
      <c r="AT173" s="623"/>
      <c r="AU173" s="413" t="s">
        <v>465</v>
      </c>
      <c r="AV173" s="413" t="s">
        <v>466</v>
      </c>
      <c r="AX173" s="413" t="s">
        <v>467</v>
      </c>
      <c r="AY173" s="413" t="s">
        <v>468</v>
      </c>
    </row>
    <row r="174" spans="1:51" s="393" customFormat="1" ht="12" customHeight="1">
      <c r="A174" s="625"/>
      <c r="B174" s="628"/>
      <c r="C174" s="631"/>
      <c r="D174" s="634"/>
      <c r="E174" s="414"/>
      <c r="F174" s="638"/>
      <c r="G174" s="639"/>
      <c r="H174" s="415" t="s">
        <v>469</v>
      </c>
      <c r="I174" s="419" t="str">
        <f>IFERROR(VLOOKUP(I173,'P1'!$B:$AP,41,FALSE),"")</f>
        <v/>
      </c>
      <c r="J174" s="419" t="str">
        <f>IFERROR(VLOOKUP(J173,'P1'!$B:$AP,41,FALSE),"")</f>
        <v/>
      </c>
      <c r="K174" s="419" t="str">
        <f>IFERROR(VLOOKUP(K173,'P1'!$B:$AP,41,FALSE),"")</f>
        <v/>
      </c>
      <c r="L174" s="419" t="str">
        <f>IFERROR(VLOOKUP(L173,'P1'!$B:$AP,41,FALSE),"")</f>
        <v/>
      </c>
      <c r="M174" s="419" t="str">
        <f>IFERROR(VLOOKUP(M173,'P1'!$B:$AP,41,FALSE),"")</f>
        <v/>
      </c>
      <c r="N174" s="419" t="str">
        <f>IFERROR(VLOOKUP(N173,'P1'!$B:$AP,41,FALSE),"")</f>
        <v/>
      </c>
      <c r="O174" s="419" t="str">
        <f>IFERROR(VLOOKUP(O173,'P1'!$B:$AP,41,FALSE),"")</f>
        <v/>
      </c>
      <c r="P174" s="419" t="str">
        <f>IFERROR(VLOOKUP(P173,'P1'!$B:$AP,41,FALSE),"")</f>
        <v/>
      </c>
      <c r="Q174" s="419" t="str">
        <f>IFERROR(VLOOKUP(Q173,'P1'!$B:$AP,41,FALSE),"")</f>
        <v/>
      </c>
      <c r="R174" s="419" t="str">
        <f>IFERROR(VLOOKUP(R173,'P1'!$B:$AP,41,FALSE),"")</f>
        <v/>
      </c>
      <c r="S174" s="419" t="str">
        <f>IFERROR(VLOOKUP(S173,'P1'!$B:$AP,41,FALSE),"")</f>
        <v/>
      </c>
      <c r="T174" s="419" t="str">
        <f>IFERROR(VLOOKUP(T173,'P1'!$B:$AP,41,FALSE),"")</f>
        <v/>
      </c>
      <c r="U174" s="419" t="str">
        <f>IFERROR(VLOOKUP(U173,'P1'!$B:$AP,41,FALSE),"")</f>
        <v/>
      </c>
      <c r="V174" s="419" t="str">
        <f>IFERROR(VLOOKUP(V173,'P1'!$B:$AP,41,FALSE),"")</f>
        <v/>
      </c>
      <c r="W174" s="419" t="str">
        <f>IFERROR(VLOOKUP(W173,'P1'!$B:$AP,41,FALSE),"")</f>
        <v/>
      </c>
      <c r="X174" s="419" t="str">
        <f>IFERROR(VLOOKUP(X173,'P1'!$B:$AP,41,FALSE),"")</f>
        <v/>
      </c>
      <c r="Y174" s="419" t="str">
        <f>IFERROR(VLOOKUP(Y173,'P1'!$B:$AP,41,FALSE),"")</f>
        <v/>
      </c>
      <c r="Z174" s="419" t="str">
        <f>IFERROR(VLOOKUP(Z173,'P1'!$B:$AP,41,FALSE),"")</f>
        <v/>
      </c>
      <c r="AA174" s="419" t="str">
        <f>IFERROR(VLOOKUP(AA173,'P1'!$B:$AP,41,FALSE),"")</f>
        <v/>
      </c>
      <c r="AB174" s="419" t="str">
        <f>IFERROR(VLOOKUP(AB173,'P1'!$B:$AP,41,FALSE),"")</f>
        <v/>
      </c>
      <c r="AC174" s="419" t="str">
        <f>IFERROR(VLOOKUP(AC173,'P1'!$B:$AP,41,FALSE),"")</f>
        <v/>
      </c>
      <c r="AD174" s="419" t="str">
        <f>IFERROR(VLOOKUP(AD173,'P1'!$B:$AP,41,FALSE),"")</f>
        <v/>
      </c>
      <c r="AE174" s="419" t="str">
        <f>IFERROR(VLOOKUP(AE173,'P1'!$B:$AP,41,FALSE),"")</f>
        <v/>
      </c>
      <c r="AF174" s="419" t="str">
        <f>IFERROR(VLOOKUP(AF173,'P1'!$B:$AP,41,FALSE),"")</f>
        <v/>
      </c>
      <c r="AG174" s="419" t="str">
        <f>IFERROR(VLOOKUP(AG173,'P1'!$B:$AP,41,FALSE),"")</f>
        <v/>
      </c>
      <c r="AH174" s="419" t="str">
        <f>IFERROR(VLOOKUP(AH173,'P1'!$B:$AP,41,FALSE),"")</f>
        <v/>
      </c>
      <c r="AI174" s="419" t="str">
        <f>IFERROR(VLOOKUP(AI173,'P1'!$B:$AP,41,FALSE),"")</f>
        <v/>
      </c>
      <c r="AJ174" s="419" t="str">
        <f>IFERROR(VLOOKUP(AJ173,'P1'!$B:$AP,41,FALSE),"")</f>
        <v/>
      </c>
      <c r="AK174" s="419" t="str">
        <f>IFERROR(VLOOKUP(AK173,'P1'!$B:$AP,41,FALSE),"")</f>
        <v/>
      </c>
      <c r="AL174" s="419" t="str">
        <f>IFERROR(VLOOKUP(AL173,'P1'!$B:$AP,41,FALSE),"")</f>
        <v/>
      </c>
      <c r="AM174" s="419" t="str">
        <f>IFERROR(VLOOKUP(AM173,'P1'!$B:$AP,41,FALSE),"")</f>
        <v/>
      </c>
      <c r="AN174" s="643"/>
      <c r="AO174" s="621"/>
      <c r="AP174" s="647"/>
      <c r="AQ174" s="648"/>
      <c r="AR174" s="621"/>
      <c r="AS174" s="621"/>
      <c r="AT174" s="623"/>
      <c r="AU174" s="417" t="str">
        <f t="shared" ref="AU174" si="196">IFERROR(IF($D173="□",($AO173/$AK$6),($AO173/$AK$8)),"")</f>
        <v/>
      </c>
      <c r="AV174" s="417" t="str">
        <f t="shared" ref="AV174" si="197">IFERROR(IF($D173="□",($AN173/$AO$6),($AN173/$AO$8)),"")</f>
        <v/>
      </c>
      <c r="AX174" s="417" t="s">
        <v>623</v>
      </c>
      <c r="AY174" s="417" t="s">
        <v>623</v>
      </c>
    </row>
    <row r="175" spans="1:51" s="393" customFormat="1" ht="12" customHeight="1">
      <c r="A175" s="626"/>
      <c r="B175" s="629"/>
      <c r="C175" s="632"/>
      <c r="D175" s="635"/>
      <c r="E175" s="414"/>
      <c r="F175" s="640"/>
      <c r="G175" s="641"/>
      <c r="H175" s="418" t="s">
        <v>470</v>
      </c>
      <c r="I175" s="419" t="str">
        <f>IFERROR(VLOOKUP(I173,'P1'!$B:$AP,31,FALSE),"")</f>
        <v/>
      </c>
      <c r="J175" s="419" t="str">
        <f>IFERROR(VLOOKUP(J173,'P1'!$B:$AP,31,FALSE),"")</f>
        <v/>
      </c>
      <c r="K175" s="419" t="str">
        <f>IFERROR(VLOOKUP(K173,'P1'!$B:$AP,31,FALSE),"")</f>
        <v/>
      </c>
      <c r="L175" s="419" t="str">
        <f>IFERROR(VLOOKUP(L173,'P1'!$B:$AP,31,FALSE),"")</f>
        <v/>
      </c>
      <c r="M175" s="419" t="str">
        <f>IFERROR(VLOOKUP(M173,'P1'!$B:$AP,31,FALSE),"")</f>
        <v/>
      </c>
      <c r="N175" s="419" t="str">
        <f>IFERROR(VLOOKUP(N173,'P1'!$B:$AP,31,FALSE),"")</f>
        <v/>
      </c>
      <c r="O175" s="419" t="str">
        <f>IFERROR(VLOOKUP(O173,'P1'!$B:$AP,31,FALSE),"")</f>
        <v/>
      </c>
      <c r="P175" s="419" t="str">
        <f>IFERROR(VLOOKUP(P173,'P1'!$B:$AP,31,FALSE),"")</f>
        <v/>
      </c>
      <c r="Q175" s="419" t="str">
        <f>IFERROR(VLOOKUP(Q173,'P1'!$B:$AP,31,FALSE),"")</f>
        <v/>
      </c>
      <c r="R175" s="419" t="str">
        <f>IFERROR(VLOOKUP(R173,'P1'!$B:$AP,31,FALSE),"")</f>
        <v/>
      </c>
      <c r="S175" s="419" t="str">
        <f>IFERROR(VLOOKUP(S173,'P1'!$B:$AP,31,FALSE),"")</f>
        <v/>
      </c>
      <c r="T175" s="419" t="str">
        <f>IFERROR(VLOOKUP(T173,'P1'!$B:$AP,31,FALSE),"")</f>
        <v/>
      </c>
      <c r="U175" s="419" t="str">
        <f>IFERROR(VLOOKUP(U173,'P1'!$B:$AP,31,FALSE),"")</f>
        <v/>
      </c>
      <c r="V175" s="419" t="str">
        <f>IFERROR(VLOOKUP(V173,'P1'!$B:$AP,31,FALSE),"")</f>
        <v/>
      </c>
      <c r="W175" s="419" t="str">
        <f>IFERROR(VLOOKUP(W173,'P1'!$B:$AP,31,FALSE),"")</f>
        <v/>
      </c>
      <c r="X175" s="419" t="str">
        <f>IFERROR(VLOOKUP(X173,'P1'!$B:$AP,31,FALSE),"")</f>
        <v/>
      </c>
      <c r="Y175" s="419" t="str">
        <f>IFERROR(VLOOKUP(Y173,'P1'!$B:$AP,31,FALSE),"")</f>
        <v/>
      </c>
      <c r="Z175" s="419" t="str">
        <f>IFERROR(VLOOKUP(Z173,'P1'!$B:$AP,31,FALSE),"")</f>
        <v/>
      </c>
      <c r="AA175" s="419" t="str">
        <f>IFERROR(VLOOKUP(AA173,'P1'!$B:$AP,31,FALSE),"")</f>
        <v/>
      </c>
      <c r="AB175" s="419" t="str">
        <f>IFERROR(VLOOKUP(AB173,'P1'!$B:$AP,31,FALSE),"")</f>
        <v/>
      </c>
      <c r="AC175" s="419" t="str">
        <f>IFERROR(VLOOKUP(AC173,'P1'!$B:$AP,31,FALSE),"")</f>
        <v/>
      </c>
      <c r="AD175" s="419" t="str">
        <f>IFERROR(VLOOKUP(AD173,'P1'!$B:$AP,31,FALSE),"")</f>
        <v/>
      </c>
      <c r="AE175" s="419" t="str">
        <f>IFERROR(VLOOKUP(AE173,'P1'!$B:$AP,31,FALSE),"")</f>
        <v/>
      </c>
      <c r="AF175" s="419" t="str">
        <f>IFERROR(VLOOKUP(AF173,'P1'!$B:$AP,31,FALSE),"")</f>
        <v/>
      </c>
      <c r="AG175" s="419" t="str">
        <f>IFERROR(VLOOKUP(AG173,'P1'!$B:$AP,31,FALSE),"")</f>
        <v/>
      </c>
      <c r="AH175" s="419" t="str">
        <f>IFERROR(VLOOKUP(AH173,'P1'!$B:$AP,31,FALSE),"")</f>
        <v/>
      </c>
      <c r="AI175" s="419" t="str">
        <f>IFERROR(VLOOKUP(AI173,'P1'!$B:$AP,31,FALSE),"")</f>
        <v/>
      </c>
      <c r="AJ175" s="419" t="str">
        <f>IFERROR(VLOOKUP(AJ173,'P1'!$B:$AP,31,FALSE),"")</f>
        <v/>
      </c>
      <c r="AK175" s="419" t="str">
        <f>IFERROR(VLOOKUP(AK173,'P1'!$B:$AP,31,FALSE),"")</f>
        <v/>
      </c>
      <c r="AL175" s="419" t="str">
        <f>IFERROR(VLOOKUP(AL173,'P1'!$B:$AP,31,FALSE),"")</f>
        <v/>
      </c>
      <c r="AM175" s="419" t="str">
        <f>IFERROR(VLOOKUP(AM173,'P1'!$B:$AP,31,FALSE),"")</f>
        <v/>
      </c>
      <c r="AN175" s="644"/>
      <c r="AO175" s="622"/>
      <c r="AP175" s="649"/>
      <c r="AQ175" s="650"/>
      <c r="AR175" s="622"/>
      <c r="AS175" s="622"/>
      <c r="AT175" s="623"/>
      <c r="AU175" s="420"/>
      <c r="AV175" s="420"/>
      <c r="AX175" s="420"/>
      <c r="AY175" s="420"/>
    </row>
    <row r="176" spans="1:51" s="393" customFormat="1" ht="12" customHeight="1">
      <c r="A176" s="624">
        <v>52</v>
      </c>
      <c r="B176" s="627"/>
      <c r="C176" s="630"/>
      <c r="D176" s="633" t="s">
        <v>463</v>
      </c>
      <c r="E176" s="410"/>
      <c r="F176" s="636"/>
      <c r="G176" s="637"/>
      <c r="H176" s="411" t="s">
        <v>464</v>
      </c>
      <c r="I176" s="412"/>
      <c r="J176" s="412"/>
      <c r="K176" s="412"/>
      <c r="L176" s="412"/>
      <c r="M176" s="412"/>
      <c r="N176" s="412"/>
      <c r="O176" s="412"/>
      <c r="P176" s="412"/>
      <c r="Q176" s="412"/>
      <c r="R176" s="412"/>
      <c r="S176" s="412"/>
      <c r="T176" s="412"/>
      <c r="U176" s="412"/>
      <c r="V176" s="412"/>
      <c r="W176" s="412"/>
      <c r="X176" s="412"/>
      <c r="Y176" s="412"/>
      <c r="Z176" s="412"/>
      <c r="AA176" s="412"/>
      <c r="AB176" s="412"/>
      <c r="AC176" s="412"/>
      <c r="AD176" s="412"/>
      <c r="AE176" s="412"/>
      <c r="AF176" s="412"/>
      <c r="AG176" s="412"/>
      <c r="AH176" s="412"/>
      <c r="AI176" s="412"/>
      <c r="AJ176" s="412"/>
      <c r="AK176" s="412"/>
      <c r="AL176" s="412"/>
      <c r="AM176" s="412"/>
      <c r="AN176" s="642">
        <f t="shared" ref="AN176" si="198">IF(LEFT($AN$1,6)="共同生活援助",SUM(I177:AM177),SUM(I177:AM178))</f>
        <v>0</v>
      </c>
      <c r="AO176" s="620">
        <f>IF($AN$3="４週",AN176/4,AN176/(DAY(EOMONTH($I$21,0))/7))</f>
        <v>0</v>
      </c>
      <c r="AP176" s="645"/>
      <c r="AQ176" s="646"/>
      <c r="AR176" s="620" t="str">
        <f t="shared" ref="AR176" si="199">IF($AN$3="４週",AU177,AV177)</f>
        <v/>
      </c>
      <c r="AS176" s="620"/>
      <c r="AT176" s="623"/>
      <c r="AU176" s="413" t="s">
        <v>465</v>
      </c>
      <c r="AV176" s="413" t="s">
        <v>466</v>
      </c>
      <c r="AX176" s="413" t="s">
        <v>467</v>
      </c>
      <c r="AY176" s="413" t="s">
        <v>468</v>
      </c>
    </row>
    <row r="177" spans="1:51" s="393" customFormat="1" ht="12" customHeight="1">
      <c r="A177" s="625"/>
      <c r="B177" s="628"/>
      <c r="C177" s="631"/>
      <c r="D177" s="634"/>
      <c r="E177" s="414"/>
      <c r="F177" s="638"/>
      <c r="G177" s="639"/>
      <c r="H177" s="415" t="s">
        <v>469</v>
      </c>
      <c r="I177" s="419" t="str">
        <f>IFERROR(VLOOKUP(I176,'P1'!$B:$AP,41,FALSE),"")</f>
        <v/>
      </c>
      <c r="J177" s="419" t="str">
        <f>IFERROR(VLOOKUP(J176,'P1'!$B:$AP,41,FALSE),"")</f>
        <v/>
      </c>
      <c r="K177" s="419" t="str">
        <f>IFERROR(VLOOKUP(K176,'P1'!$B:$AP,41,FALSE),"")</f>
        <v/>
      </c>
      <c r="L177" s="419" t="str">
        <f>IFERROR(VLOOKUP(L176,'P1'!$B:$AP,41,FALSE),"")</f>
        <v/>
      </c>
      <c r="M177" s="419" t="str">
        <f>IFERROR(VLOOKUP(M176,'P1'!$B:$AP,41,FALSE),"")</f>
        <v/>
      </c>
      <c r="N177" s="419" t="str">
        <f>IFERROR(VLOOKUP(N176,'P1'!$B:$AP,41,FALSE),"")</f>
        <v/>
      </c>
      <c r="O177" s="419" t="str">
        <f>IFERROR(VLOOKUP(O176,'P1'!$B:$AP,41,FALSE),"")</f>
        <v/>
      </c>
      <c r="P177" s="419" t="str">
        <f>IFERROR(VLOOKUP(P176,'P1'!$B:$AP,41,FALSE),"")</f>
        <v/>
      </c>
      <c r="Q177" s="419" t="str">
        <f>IFERROR(VLOOKUP(Q176,'P1'!$B:$AP,41,FALSE),"")</f>
        <v/>
      </c>
      <c r="R177" s="419" t="str">
        <f>IFERROR(VLOOKUP(R176,'P1'!$B:$AP,41,FALSE),"")</f>
        <v/>
      </c>
      <c r="S177" s="419" t="str">
        <f>IFERROR(VLOOKUP(S176,'P1'!$B:$AP,41,FALSE),"")</f>
        <v/>
      </c>
      <c r="T177" s="419" t="str">
        <f>IFERROR(VLOOKUP(T176,'P1'!$B:$AP,41,FALSE),"")</f>
        <v/>
      </c>
      <c r="U177" s="419" t="str">
        <f>IFERROR(VLOOKUP(U176,'P1'!$B:$AP,41,FALSE),"")</f>
        <v/>
      </c>
      <c r="V177" s="419" t="str">
        <f>IFERROR(VLOOKUP(V176,'P1'!$B:$AP,41,FALSE),"")</f>
        <v/>
      </c>
      <c r="W177" s="419" t="str">
        <f>IFERROR(VLOOKUP(W176,'P1'!$B:$AP,41,FALSE),"")</f>
        <v/>
      </c>
      <c r="X177" s="419" t="str">
        <f>IFERROR(VLOOKUP(X176,'P1'!$B:$AP,41,FALSE),"")</f>
        <v/>
      </c>
      <c r="Y177" s="419" t="str">
        <f>IFERROR(VLOOKUP(Y176,'P1'!$B:$AP,41,FALSE),"")</f>
        <v/>
      </c>
      <c r="Z177" s="419" t="str">
        <f>IFERROR(VLOOKUP(Z176,'P1'!$B:$AP,41,FALSE),"")</f>
        <v/>
      </c>
      <c r="AA177" s="419" t="str">
        <f>IFERROR(VLOOKUP(AA176,'P1'!$B:$AP,41,FALSE),"")</f>
        <v/>
      </c>
      <c r="AB177" s="419" t="str">
        <f>IFERROR(VLOOKUP(AB176,'P1'!$B:$AP,41,FALSE),"")</f>
        <v/>
      </c>
      <c r="AC177" s="419" t="str">
        <f>IFERROR(VLOOKUP(AC176,'P1'!$B:$AP,41,FALSE),"")</f>
        <v/>
      </c>
      <c r="AD177" s="419" t="str">
        <f>IFERROR(VLOOKUP(AD176,'P1'!$B:$AP,41,FALSE),"")</f>
        <v/>
      </c>
      <c r="AE177" s="419" t="str">
        <f>IFERROR(VLOOKUP(AE176,'P1'!$B:$AP,41,FALSE),"")</f>
        <v/>
      </c>
      <c r="AF177" s="419" t="str">
        <f>IFERROR(VLOOKUP(AF176,'P1'!$B:$AP,41,FALSE),"")</f>
        <v/>
      </c>
      <c r="AG177" s="419" t="str">
        <f>IFERROR(VLOOKUP(AG176,'P1'!$B:$AP,41,FALSE),"")</f>
        <v/>
      </c>
      <c r="AH177" s="419" t="str">
        <f>IFERROR(VLOOKUP(AH176,'P1'!$B:$AP,41,FALSE),"")</f>
        <v/>
      </c>
      <c r="AI177" s="419" t="str">
        <f>IFERROR(VLOOKUP(AI176,'P1'!$B:$AP,41,FALSE),"")</f>
        <v/>
      </c>
      <c r="AJ177" s="419" t="str">
        <f>IFERROR(VLOOKUP(AJ176,'P1'!$B:$AP,41,FALSE),"")</f>
        <v/>
      </c>
      <c r="AK177" s="419" t="str">
        <f>IFERROR(VLOOKUP(AK176,'P1'!$B:$AP,41,FALSE),"")</f>
        <v/>
      </c>
      <c r="AL177" s="419" t="str">
        <f>IFERROR(VLOOKUP(AL176,'P1'!$B:$AP,41,FALSE),"")</f>
        <v/>
      </c>
      <c r="AM177" s="419" t="str">
        <f>IFERROR(VLOOKUP(AM176,'P1'!$B:$AP,41,FALSE),"")</f>
        <v/>
      </c>
      <c r="AN177" s="643"/>
      <c r="AO177" s="621"/>
      <c r="AP177" s="647"/>
      <c r="AQ177" s="648"/>
      <c r="AR177" s="621"/>
      <c r="AS177" s="621"/>
      <c r="AT177" s="623"/>
      <c r="AU177" s="417" t="str">
        <f>IFERROR(IF($D176="□",($AO176/$AK$6),($AO176/$AK$8)),"")</f>
        <v/>
      </c>
      <c r="AV177" s="417" t="str">
        <f>IFERROR(IF($D176="□",($AN176/$AO$6),($AN176/$AO$8)),"")</f>
        <v/>
      </c>
      <c r="AX177" s="417" t="s">
        <v>623</v>
      </c>
      <c r="AY177" s="417" t="s">
        <v>623</v>
      </c>
    </row>
    <row r="178" spans="1:51" s="393" customFormat="1" ht="12" customHeight="1">
      <c r="A178" s="626"/>
      <c r="B178" s="629"/>
      <c r="C178" s="632"/>
      <c r="D178" s="635"/>
      <c r="E178" s="414"/>
      <c r="F178" s="640"/>
      <c r="G178" s="641"/>
      <c r="H178" s="418" t="s">
        <v>470</v>
      </c>
      <c r="I178" s="419" t="str">
        <f>IFERROR(VLOOKUP(I176,'P1'!$B:$AP,31,FALSE),"")</f>
        <v/>
      </c>
      <c r="J178" s="419" t="str">
        <f>IFERROR(VLOOKUP(J176,'P1'!$B:$AP,31,FALSE),"")</f>
        <v/>
      </c>
      <c r="K178" s="419" t="str">
        <f>IFERROR(VLOOKUP(K176,'P1'!$B:$AP,31,FALSE),"")</f>
        <v/>
      </c>
      <c r="L178" s="419" t="str">
        <f>IFERROR(VLOOKUP(L176,'P1'!$B:$AP,31,FALSE),"")</f>
        <v/>
      </c>
      <c r="M178" s="419" t="str">
        <f>IFERROR(VLOOKUP(M176,'P1'!$B:$AP,31,FALSE),"")</f>
        <v/>
      </c>
      <c r="N178" s="419" t="str">
        <f>IFERROR(VLOOKUP(N176,'P1'!$B:$AP,31,FALSE),"")</f>
        <v/>
      </c>
      <c r="O178" s="419" t="str">
        <f>IFERROR(VLOOKUP(O176,'P1'!$B:$AP,31,FALSE),"")</f>
        <v/>
      </c>
      <c r="P178" s="419" t="str">
        <f>IFERROR(VLOOKUP(P176,'P1'!$B:$AP,31,FALSE),"")</f>
        <v/>
      </c>
      <c r="Q178" s="419" t="str">
        <f>IFERROR(VLOOKUP(Q176,'P1'!$B:$AP,31,FALSE),"")</f>
        <v/>
      </c>
      <c r="R178" s="419" t="str">
        <f>IFERROR(VLOOKUP(R176,'P1'!$B:$AP,31,FALSE),"")</f>
        <v/>
      </c>
      <c r="S178" s="419" t="str">
        <f>IFERROR(VLOOKUP(S176,'P1'!$B:$AP,31,FALSE),"")</f>
        <v/>
      </c>
      <c r="T178" s="419" t="str">
        <f>IFERROR(VLOOKUP(T176,'P1'!$B:$AP,31,FALSE),"")</f>
        <v/>
      </c>
      <c r="U178" s="419" t="str">
        <f>IFERROR(VLOOKUP(U176,'P1'!$B:$AP,31,FALSE),"")</f>
        <v/>
      </c>
      <c r="V178" s="419" t="str">
        <f>IFERROR(VLOOKUP(V176,'P1'!$B:$AP,31,FALSE),"")</f>
        <v/>
      </c>
      <c r="W178" s="419" t="str">
        <f>IFERROR(VLOOKUP(W176,'P1'!$B:$AP,31,FALSE),"")</f>
        <v/>
      </c>
      <c r="X178" s="419" t="str">
        <f>IFERROR(VLOOKUP(X176,'P1'!$B:$AP,31,FALSE),"")</f>
        <v/>
      </c>
      <c r="Y178" s="419" t="str">
        <f>IFERROR(VLOOKUP(Y176,'P1'!$B:$AP,31,FALSE),"")</f>
        <v/>
      </c>
      <c r="Z178" s="419" t="str">
        <f>IFERROR(VLOOKUP(Z176,'P1'!$B:$AP,31,FALSE),"")</f>
        <v/>
      </c>
      <c r="AA178" s="419" t="str">
        <f>IFERROR(VLOOKUP(AA176,'P1'!$B:$AP,31,FALSE),"")</f>
        <v/>
      </c>
      <c r="AB178" s="419" t="str">
        <f>IFERROR(VLOOKUP(AB176,'P1'!$B:$AP,31,FALSE),"")</f>
        <v/>
      </c>
      <c r="AC178" s="419" t="str">
        <f>IFERROR(VLOOKUP(AC176,'P1'!$B:$AP,31,FALSE),"")</f>
        <v/>
      </c>
      <c r="AD178" s="419" t="str">
        <f>IFERROR(VLOOKUP(AD176,'P1'!$B:$AP,31,FALSE),"")</f>
        <v/>
      </c>
      <c r="AE178" s="419" t="str">
        <f>IFERROR(VLOOKUP(AE176,'P1'!$B:$AP,31,FALSE),"")</f>
        <v/>
      </c>
      <c r="AF178" s="419" t="str">
        <f>IFERROR(VLOOKUP(AF176,'P1'!$B:$AP,31,FALSE),"")</f>
        <v/>
      </c>
      <c r="AG178" s="419" t="str">
        <f>IFERROR(VLOOKUP(AG176,'P1'!$B:$AP,31,FALSE),"")</f>
        <v/>
      </c>
      <c r="AH178" s="419" t="str">
        <f>IFERROR(VLOOKUP(AH176,'P1'!$B:$AP,31,FALSE),"")</f>
        <v/>
      </c>
      <c r="AI178" s="419" t="str">
        <f>IFERROR(VLOOKUP(AI176,'P1'!$B:$AP,31,FALSE),"")</f>
        <v/>
      </c>
      <c r="AJ178" s="419" t="str">
        <f>IFERROR(VLOOKUP(AJ176,'P1'!$B:$AP,31,FALSE),"")</f>
        <v/>
      </c>
      <c r="AK178" s="419" t="str">
        <f>IFERROR(VLOOKUP(AK176,'P1'!$B:$AP,31,FALSE),"")</f>
        <v/>
      </c>
      <c r="AL178" s="419" t="str">
        <f>IFERROR(VLOOKUP(AL176,'P1'!$B:$AP,31,FALSE),"")</f>
        <v/>
      </c>
      <c r="AM178" s="419" t="str">
        <f>IFERROR(VLOOKUP(AM176,'P1'!$B:$AP,31,FALSE),"")</f>
        <v/>
      </c>
      <c r="AN178" s="644"/>
      <c r="AO178" s="622"/>
      <c r="AP178" s="649"/>
      <c r="AQ178" s="650"/>
      <c r="AR178" s="622"/>
      <c r="AS178" s="622"/>
      <c r="AT178" s="623"/>
      <c r="AU178" s="420"/>
      <c r="AV178" s="420"/>
      <c r="AX178" s="420"/>
      <c r="AY178" s="420"/>
    </row>
    <row r="179" spans="1:51" s="393" customFormat="1" ht="12" customHeight="1">
      <c r="A179" s="624">
        <v>53</v>
      </c>
      <c r="B179" s="627"/>
      <c r="C179" s="630"/>
      <c r="D179" s="633" t="s">
        <v>463</v>
      </c>
      <c r="E179" s="410"/>
      <c r="F179" s="636"/>
      <c r="G179" s="637"/>
      <c r="H179" s="411" t="s">
        <v>464</v>
      </c>
      <c r="I179" s="412"/>
      <c r="J179" s="412"/>
      <c r="K179" s="412"/>
      <c r="L179" s="412"/>
      <c r="M179" s="412"/>
      <c r="N179" s="412"/>
      <c r="O179" s="412"/>
      <c r="P179" s="412"/>
      <c r="Q179" s="412"/>
      <c r="R179" s="412"/>
      <c r="S179" s="412"/>
      <c r="T179" s="412"/>
      <c r="U179" s="412"/>
      <c r="V179" s="412"/>
      <c r="W179" s="412"/>
      <c r="X179" s="412"/>
      <c r="Y179" s="412"/>
      <c r="Z179" s="412"/>
      <c r="AA179" s="412"/>
      <c r="AB179" s="412"/>
      <c r="AC179" s="412"/>
      <c r="AD179" s="412"/>
      <c r="AE179" s="412"/>
      <c r="AF179" s="412"/>
      <c r="AG179" s="412"/>
      <c r="AH179" s="412"/>
      <c r="AI179" s="412"/>
      <c r="AJ179" s="412"/>
      <c r="AK179" s="412"/>
      <c r="AL179" s="412"/>
      <c r="AM179" s="412"/>
      <c r="AN179" s="642">
        <f t="shared" ref="AN179" si="200">IF(LEFT($AN$1,6)="共同生活援助",SUM(I180:AM180),SUM(I180:AM181))</f>
        <v>0</v>
      </c>
      <c r="AO179" s="620">
        <f>IF($AN$3="４週",AN179/4,AN179/(DAY(EOMONTH($I$21,0))/7))</f>
        <v>0</v>
      </c>
      <c r="AP179" s="645"/>
      <c r="AQ179" s="646"/>
      <c r="AR179" s="620" t="str">
        <f t="shared" ref="AR179" si="201">IF($AN$3="４週",AU180,AV180)</f>
        <v/>
      </c>
      <c r="AS179" s="620"/>
      <c r="AT179" s="623"/>
      <c r="AU179" s="413" t="s">
        <v>465</v>
      </c>
      <c r="AV179" s="413" t="s">
        <v>466</v>
      </c>
      <c r="AX179" s="413" t="s">
        <v>467</v>
      </c>
      <c r="AY179" s="413" t="s">
        <v>468</v>
      </c>
    </row>
    <row r="180" spans="1:51" s="393" customFormat="1" ht="12" customHeight="1">
      <c r="A180" s="625"/>
      <c r="B180" s="628"/>
      <c r="C180" s="631"/>
      <c r="D180" s="634"/>
      <c r="E180" s="414"/>
      <c r="F180" s="638"/>
      <c r="G180" s="639"/>
      <c r="H180" s="415" t="s">
        <v>469</v>
      </c>
      <c r="I180" s="419" t="str">
        <f>IFERROR(VLOOKUP(I179,'P1'!$B:$AP,41,FALSE),"")</f>
        <v/>
      </c>
      <c r="J180" s="419" t="str">
        <f>IFERROR(VLOOKUP(J179,'P1'!$B:$AP,41,FALSE),"")</f>
        <v/>
      </c>
      <c r="K180" s="419" t="str">
        <f>IFERROR(VLOOKUP(K179,'P1'!$B:$AP,41,FALSE),"")</f>
        <v/>
      </c>
      <c r="L180" s="419" t="str">
        <f>IFERROR(VLOOKUP(L179,'P1'!$B:$AP,41,FALSE),"")</f>
        <v/>
      </c>
      <c r="M180" s="419" t="str">
        <f>IFERROR(VLOOKUP(M179,'P1'!$B:$AP,41,FALSE),"")</f>
        <v/>
      </c>
      <c r="N180" s="419" t="str">
        <f>IFERROR(VLOOKUP(N179,'P1'!$B:$AP,41,FALSE),"")</f>
        <v/>
      </c>
      <c r="O180" s="419" t="str">
        <f>IFERROR(VLOOKUP(O179,'P1'!$B:$AP,41,FALSE),"")</f>
        <v/>
      </c>
      <c r="P180" s="419" t="str">
        <f>IFERROR(VLOOKUP(P179,'P1'!$B:$AP,41,FALSE),"")</f>
        <v/>
      </c>
      <c r="Q180" s="419" t="str">
        <f>IFERROR(VLOOKUP(Q179,'P1'!$B:$AP,41,FALSE),"")</f>
        <v/>
      </c>
      <c r="R180" s="419" t="str">
        <f>IFERROR(VLOOKUP(R179,'P1'!$B:$AP,41,FALSE),"")</f>
        <v/>
      </c>
      <c r="S180" s="419" t="str">
        <f>IFERROR(VLOOKUP(S179,'P1'!$B:$AP,41,FALSE),"")</f>
        <v/>
      </c>
      <c r="T180" s="419" t="str">
        <f>IFERROR(VLOOKUP(T179,'P1'!$B:$AP,41,FALSE),"")</f>
        <v/>
      </c>
      <c r="U180" s="419" t="str">
        <f>IFERROR(VLOOKUP(U179,'P1'!$B:$AP,41,FALSE),"")</f>
        <v/>
      </c>
      <c r="V180" s="419" t="str">
        <f>IFERROR(VLOOKUP(V179,'P1'!$B:$AP,41,FALSE),"")</f>
        <v/>
      </c>
      <c r="W180" s="419" t="str">
        <f>IFERROR(VLOOKUP(W179,'P1'!$B:$AP,41,FALSE),"")</f>
        <v/>
      </c>
      <c r="X180" s="419" t="str">
        <f>IFERROR(VLOOKUP(X179,'P1'!$B:$AP,41,FALSE),"")</f>
        <v/>
      </c>
      <c r="Y180" s="419" t="str">
        <f>IFERROR(VLOOKUP(Y179,'P1'!$B:$AP,41,FALSE),"")</f>
        <v/>
      </c>
      <c r="Z180" s="419" t="str">
        <f>IFERROR(VLOOKUP(Z179,'P1'!$B:$AP,41,FALSE),"")</f>
        <v/>
      </c>
      <c r="AA180" s="419" t="str">
        <f>IFERROR(VLOOKUP(AA179,'P1'!$B:$AP,41,FALSE),"")</f>
        <v/>
      </c>
      <c r="AB180" s="419" t="str">
        <f>IFERROR(VLOOKUP(AB179,'P1'!$B:$AP,41,FALSE),"")</f>
        <v/>
      </c>
      <c r="AC180" s="419" t="str">
        <f>IFERROR(VLOOKUP(AC179,'P1'!$B:$AP,41,FALSE),"")</f>
        <v/>
      </c>
      <c r="AD180" s="419" t="str">
        <f>IFERROR(VLOOKUP(AD179,'P1'!$B:$AP,41,FALSE),"")</f>
        <v/>
      </c>
      <c r="AE180" s="419" t="str">
        <f>IFERROR(VLOOKUP(AE179,'P1'!$B:$AP,41,FALSE),"")</f>
        <v/>
      </c>
      <c r="AF180" s="419" t="str">
        <f>IFERROR(VLOOKUP(AF179,'P1'!$B:$AP,41,FALSE),"")</f>
        <v/>
      </c>
      <c r="AG180" s="419" t="str">
        <f>IFERROR(VLOOKUP(AG179,'P1'!$B:$AP,41,FALSE),"")</f>
        <v/>
      </c>
      <c r="AH180" s="419" t="str">
        <f>IFERROR(VLOOKUP(AH179,'P1'!$B:$AP,41,FALSE),"")</f>
        <v/>
      </c>
      <c r="AI180" s="419" t="str">
        <f>IFERROR(VLOOKUP(AI179,'P1'!$B:$AP,41,FALSE),"")</f>
        <v/>
      </c>
      <c r="AJ180" s="419" t="str">
        <f>IFERROR(VLOOKUP(AJ179,'P1'!$B:$AP,41,FALSE),"")</f>
        <v/>
      </c>
      <c r="AK180" s="419" t="str">
        <f>IFERROR(VLOOKUP(AK179,'P1'!$B:$AP,41,FALSE),"")</f>
        <v/>
      </c>
      <c r="AL180" s="419" t="str">
        <f>IFERROR(VLOOKUP(AL179,'P1'!$B:$AP,41,FALSE),"")</f>
        <v/>
      </c>
      <c r="AM180" s="419" t="str">
        <f>IFERROR(VLOOKUP(AM179,'P1'!$B:$AP,41,FALSE),"")</f>
        <v/>
      </c>
      <c r="AN180" s="643"/>
      <c r="AO180" s="621"/>
      <c r="AP180" s="647"/>
      <c r="AQ180" s="648"/>
      <c r="AR180" s="621"/>
      <c r="AS180" s="621"/>
      <c r="AT180" s="623"/>
      <c r="AU180" s="417" t="str">
        <f t="shared" ref="AU180" si="202">IFERROR(IF($D179="□",($AO179/$AK$6),($AO179/$AK$8)),"")</f>
        <v/>
      </c>
      <c r="AV180" s="417" t="str">
        <f t="shared" ref="AV180" si="203">IFERROR(IF($D179="□",($AN179/$AO$6),($AN179/$AO$8)),"")</f>
        <v/>
      </c>
      <c r="AX180" s="417" t="s">
        <v>623</v>
      </c>
      <c r="AY180" s="417" t="s">
        <v>623</v>
      </c>
    </row>
    <row r="181" spans="1:51" s="393" customFormat="1" ht="12" customHeight="1">
      <c r="A181" s="626"/>
      <c r="B181" s="629"/>
      <c r="C181" s="632"/>
      <c r="D181" s="635"/>
      <c r="E181" s="414"/>
      <c r="F181" s="640"/>
      <c r="G181" s="641"/>
      <c r="H181" s="418" t="s">
        <v>470</v>
      </c>
      <c r="I181" s="419" t="str">
        <f>IFERROR(VLOOKUP(I179,'P1'!$B:$AP,31,FALSE),"")</f>
        <v/>
      </c>
      <c r="J181" s="419" t="str">
        <f>IFERROR(VLOOKUP(J179,'P1'!$B:$AP,31,FALSE),"")</f>
        <v/>
      </c>
      <c r="K181" s="419" t="str">
        <f>IFERROR(VLOOKUP(K179,'P1'!$B:$AP,31,FALSE),"")</f>
        <v/>
      </c>
      <c r="L181" s="419" t="str">
        <f>IFERROR(VLOOKUP(L179,'P1'!$B:$AP,31,FALSE),"")</f>
        <v/>
      </c>
      <c r="M181" s="419" t="str">
        <f>IFERROR(VLOOKUP(M179,'P1'!$B:$AP,31,FALSE),"")</f>
        <v/>
      </c>
      <c r="N181" s="419" t="str">
        <f>IFERROR(VLOOKUP(N179,'P1'!$B:$AP,31,FALSE),"")</f>
        <v/>
      </c>
      <c r="O181" s="419" t="str">
        <f>IFERROR(VLOOKUP(O179,'P1'!$B:$AP,31,FALSE),"")</f>
        <v/>
      </c>
      <c r="P181" s="419" t="str">
        <f>IFERROR(VLOOKUP(P179,'P1'!$B:$AP,31,FALSE),"")</f>
        <v/>
      </c>
      <c r="Q181" s="419" t="str">
        <f>IFERROR(VLOOKUP(Q179,'P1'!$B:$AP,31,FALSE),"")</f>
        <v/>
      </c>
      <c r="R181" s="419" t="str">
        <f>IFERROR(VLOOKUP(R179,'P1'!$B:$AP,31,FALSE),"")</f>
        <v/>
      </c>
      <c r="S181" s="419" t="str">
        <f>IFERROR(VLOOKUP(S179,'P1'!$B:$AP,31,FALSE),"")</f>
        <v/>
      </c>
      <c r="T181" s="419" t="str">
        <f>IFERROR(VLOOKUP(T179,'P1'!$B:$AP,31,FALSE),"")</f>
        <v/>
      </c>
      <c r="U181" s="419" t="str">
        <f>IFERROR(VLOOKUP(U179,'P1'!$B:$AP,31,FALSE),"")</f>
        <v/>
      </c>
      <c r="V181" s="419" t="str">
        <f>IFERROR(VLOOKUP(V179,'P1'!$B:$AP,31,FALSE),"")</f>
        <v/>
      </c>
      <c r="W181" s="419" t="str">
        <f>IFERROR(VLOOKUP(W179,'P1'!$B:$AP,31,FALSE),"")</f>
        <v/>
      </c>
      <c r="X181" s="419" t="str">
        <f>IFERROR(VLOOKUP(X179,'P1'!$B:$AP,31,FALSE),"")</f>
        <v/>
      </c>
      <c r="Y181" s="419" t="str">
        <f>IFERROR(VLOOKUP(Y179,'P1'!$B:$AP,31,FALSE),"")</f>
        <v/>
      </c>
      <c r="Z181" s="419" t="str">
        <f>IFERROR(VLOOKUP(Z179,'P1'!$B:$AP,31,FALSE),"")</f>
        <v/>
      </c>
      <c r="AA181" s="419" t="str">
        <f>IFERROR(VLOOKUP(AA179,'P1'!$B:$AP,31,FALSE),"")</f>
        <v/>
      </c>
      <c r="AB181" s="419" t="str">
        <f>IFERROR(VLOOKUP(AB179,'P1'!$B:$AP,31,FALSE),"")</f>
        <v/>
      </c>
      <c r="AC181" s="419" t="str">
        <f>IFERROR(VLOOKUP(AC179,'P1'!$B:$AP,31,FALSE),"")</f>
        <v/>
      </c>
      <c r="AD181" s="419" t="str">
        <f>IFERROR(VLOOKUP(AD179,'P1'!$B:$AP,31,FALSE),"")</f>
        <v/>
      </c>
      <c r="AE181" s="419" t="str">
        <f>IFERROR(VLOOKUP(AE179,'P1'!$B:$AP,31,FALSE),"")</f>
        <v/>
      </c>
      <c r="AF181" s="419" t="str">
        <f>IFERROR(VLOOKUP(AF179,'P1'!$B:$AP,31,FALSE),"")</f>
        <v/>
      </c>
      <c r="AG181" s="419" t="str">
        <f>IFERROR(VLOOKUP(AG179,'P1'!$B:$AP,31,FALSE),"")</f>
        <v/>
      </c>
      <c r="AH181" s="419" t="str">
        <f>IFERROR(VLOOKUP(AH179,'P1'!$B:$AP,31,FALSE),"")</f>
        <v/>
      </c>
      <c r="AI181" s="419" t="str">
        <f>IFERROR(VLOOKUP(AI179,'P1'!$B:$AP,31,FALSE),"")</f>
        <v/>
      </c>
      <c r="AJ181" s="419" t="str">
        <f>IFERROR(VLOOKUP(AJ179,'P1'!$B:$AP,31,FALSE),"")</f>
        <v/>
      </c>
      <c r="AK181" s="419" t="str">
        <f>IFERROR(VLOOKUP(AK179,'P1'!$B:$AP,31,FALSE),"")</f>
        <v/>
      </c>
      <c r="AL181" s="419" t="str">
        <f>IFERROR(VLOOKUP(AL179,'P1'!$B:$AP,31,FALSE),"")</f>
        <v/>
      </c>
      <c r="AM181" s="419" t="str">
        <f>IFERROR(VLOOKUP(AM179,'P1'!$B:$AP,31,FALSE),"")</f>
        <v/>
      </c>
      <c r="AN181" s="644"/>
      <c r="AO181" s="622"/>
      <c r="AP181" s="649"/>
      <c r="AQ181" s="650"/>
      <c r="AR181" s="622"/>
      <c r="AS181" s="622"/>
      <c r="AT181" s="623"/>
      <c r="AU181" s="420"/>
      <c r="AV181" s="420"/>
      <c r="AX181" s="420"/>
      <c r="AY181" s="420"/>
    </row>
    <row r="182" spans="1:51" s="393" customFormat="1" ht="12" customHeight="1">
      <c r="A182" s="624">
        <v>54</v>
      </c>
      <c r="B182" s="627"/>
      <c r="C182" s="630"/>
      <c r="D182" s="633" t="s">
        <v>463</v>
      </c>
      <c r="E182" s="410"/>
      <c r="F182" s="636"/>
      <c r="G182" s="637"/>
      <c r="H182" s="411" t="s">
        <v>464</v>
      </c>
      <c r="I182" s="412"/>
      <c r="J182" s="412"/>
      <c r="K182" s="412"/>
      <c r="L182" s="412"/>
      <c r="M182" s="412"/>
      <c r="N182" s="412"/>
      <c r="O182" s="412"/>
      <c r="P182" s="412"/>
      <c r="Q182" s="412"/>
      <c r="R182" s="412"/>
      <c r="S182" s="412"/>
      <c r="T182" s="412"/>
      <c r="U182" s="412"/>
      <c r="V182" s="412"/>
      <c r="W182" s="412"/>
      <c r="X182" s="412"/>
      <c r="Y182" s="412"/>
      <c r="Z182" s="412"/>
      <c r="AA182" s="412"/>
      <c r="AB182" s="412"/>
      <c r="AC182" s="412"/>
      <c r="AD182" s="412"/>
      <c r="AE182" s="412"/>
      <c r="AF182" s="412"/>
      <c r="AG182" s="412"/>
      <c r="AH182" s="412"/>
      <c r="AI182" s="412"/>
      <c r="AJ182" s="412"/>
      <c r="AK182" s="412"/>
      <c r="AL182" s="412"/>
      <c r="AM182" s="412"/>
      <c r="AN182" s="642">
        <f t="shared" ref="AN182" si="204">IF(LEFT($AN$1,6)="共同生活援助",SUM(I183:AM183),SUM(I183:AM184))</f>
        <v>0</v>
      </c>
      <c r="AO182" s="620">
        <f>IF($AN$3="４週",AN182/4,AN182/(DAY(EOMONTH($I$21,0))/7))</f>
        <v>0</v>
      </c>
      <c r="AP182" s="645"/>
      <c r="AQ182" s="646"/>
      <c r="AR182" s="620" t="str">
        <f t="shared" ref="AR182" si="205">IF($AN$3="４週",AU183,AV183)</f>
        <v/>
      </c>
      <c r="AS182" s="620"/>
      <c r="AT182" s="623"/>
      <c r="AU182" s="413" t="s">
        <v>465</v>
      </c>
      <c r="AV182" s="413" t="s">
        <v>466</v>
      </c>
      <c r="AX182" s="413" t="s">
        <v>467</v>
      </c>
      <c r="AY182" s="413" t="s">
        <v>468</v>
      </c>
    </row>
    <row r="183" spans="1:51" s="393" customFormat="1" ht="12" customHeight="1">
      <c r="A183" s="625"/>
      <c r="B183" s="628"/>
      <c r="C183" s="631"/>
      <c r="D183" s="634"/>
      <c r="E183" s="414"/>
      <c r="F183" s="638"/>
      <c r="G183" s="639"/>
      <c r="H183" s="415" t="s">
        <v>469</v>
      </c>
      <c r="I183" s="419" t="str">
        <f>IFERROR(VLOOKUP(I182,'P1'!$B:$AP,41,FALSE),"")</f>
        <v/>
      </c>
      <c r="J183" s="419" t="str">
        <f>IFERROR(VLOOKUP(J182,'P1'!$B:$AP,41,FALSE),"")</f>
        <v/>
      </c>
      <c r="K183" s="419" t="str">
        <f>IFERROR(VLOOKUP(K182,'P1'!$B:$AP,41,FALSE),"")</f>
        <v/>
      </c>
      <c r="L183" s="419" t="str">
        <f>IFERROR(VLOOKUP(L182,'P1'!$B:$AP,41,FALSE),"")</f>
        <v/>
      </c>
      <c r="M183" s="419" t="str">
        <f>IFERROR(VLOOKUP(M182,'P1'!$B:$AP,41,FALSE),"")</f>
        <v/>
      </c>
      <c r="N183" s="419" t="str">
        <f>IFERROR(VLOOKUP(N182,'P1'!$B:$AP,41,FALSE),"")</f>
        <v/>
      </c>
      <c r="O183" s="419" t="str">
        <f>IFERROR(VLOOKUP(O182,'P1'!$B:$AP,41,FALSE),"")</f>
        <v/>
      </c>
      <c r="P183" s="419" t="str">
        <f>IFERROR(VLOOKUP(P182,'P1'!$B:$AP,41,FALSE),"")</f>
        <v/>
      </c>
      <c r="Q183" s="419" t="str">
        <f>IFERROR(VLOOKUP(Q182,'P1'!$B:$AP,41,FALSE),"")</f>
        <v/>
      </c>
      <c r="R183" s="419" t="str">
        <f>IFERROR(VLOOKUP(R182,'P1'!$B:$AP,41,FALSE),"")</f>
        <v/>
      </c>
      <c r="S183" s="419" t="str">
        <f>IFERROR(VLOOKUP(S182,'P1'!$B:$AP,41,FALSE),"")</f>
        <v/>
      </c>
      <c r="T183" s="419" t="str">
        <f>IFERROR(VLOOKUP(T182,'P1'!$B:$AP,41,FALSE),"")</f>
        <v/>
      </c>
      <c r="U183" s="419" t="str">
        <f>IFERROR(VLOOKUP(U182,'P1'!$B:$AP,41,FALSE),"")</f>
        <v/>
      </c>
      <c r="V183" s="419" t="str">
        <f>IFERROR(VLOOKUP(V182,'P1'!$B:$AP,41,FALSE),"")</f>
        <v/>
      </c>
      <c r="W183" s="419" t="str">
        <f>IFERROR(VLOOKUP(W182,'P1'!$B:$AP,41,FALSE),"")</f>
        <v/>
      </c>
      <c r="X183" s="419" t="str">
        <f>IFERROR(VLOOKUP(X182,'P1'!$B:$AP,41,FALSE),"")</f>
        <v/>
      </c>
      <c r="Y183" s="419" t="str">
        <f>IFERROR(VLOOKUP(Y182,'P1'!$B:$AP,41,FALSE),"")</f>
        <v/>
      </c>
      <c r="Z183" s="419" t="str">
        <f>IFERROR(VLOOKUP(Z182,'P1'!$B:$AP,41,FALSE),"")</f>
        <v/>
      </c>
      <c r="AA183" s="419" t="str">
        <f>IFERROR(VLOOKUP(AA182,'P1'!$B:$AP,41,FALSE),"")</f>
        <v/>
      </c>
      <c r="AB183" s="419" t="str">
        <f>IFERROR(VLOOKUP(AB182,'P1'!$B:$AP,41,FALSE),"")</f>
        <v/>
      </c>
      <c r="AC183" s="419" t="str">
        <f>IFERROR(VLOOKUP(AC182,'P1'!$B:$AP,41,FALSE),"")</f>
        <v/>
      </c>
      <c r="AD183" s="419" t="str">
        <f>IFERROR(VLOOKUP(AD182,'P1'!$B:$AP,41,FALSE),"")</f>
        <v/>
      </c>
      <c r="AE183" s="419" t="str">
        <f>IFERROR(VLOOKUP(AE182,'P1'!$B:$AP,41,FALSE),"")</f>
        <v/>
      </c>
      <c r="AF183" s="419" t="str">
        <f>IFERROR(VLOOKUP(AF182,'P1'!$B:$AP,41,FALSE),"")</f>
        <v/>
      </c>
      <c r="AG183" s="419" t="str">
        <f>IFERROR(VLOOKUP(AG182,'P1'!$B:$AP,41,FALSE),"")</f>
        <v/>
      </c>
      <c r="AH183" s="419" t="str">
        <f>IFERROR(VLOOKUP(AH182,'P1'!$B:$AP,41,FALSE),"")</f>
        <v/>
      </c>
      <c r="AI183" s="419" t="str">
        <f>IFERROR(VLOOKUP(AI182,'P1'!$B:$AP,41,FALSE),"")</f>
        <v/>
      </c>
      <c r="AJ183" s="419" t="str">
        <f>IFERROR(VLOOKUP(AJ182,'P1'!$B:$AP,41,FALSE),"")</f>
        <v/>
      </c>
      <c r="AK183" s="419" t="str">
        <f>IFERROR(VLOOKUP(AK182,'P1'!$B:$AP,41,FALSE),"")</f>
        <v/>
      </c>
      <c r="AL183" s="419" t="str">
        <f>IFERROR(VLOOKUP(AL182,'P1'!$B:$AP,41,FALSE),"")</f>
        <v/>
      </c>
      <c r="AM183" s="419" t="str">
        <f>IFERROR(VLOOKUP(AM182,'P1'!$B:$AP,41,FALSE),"")</f>
        <v/>
      </c>
      <c r="AN183" s="643"/>
      <c r="AO183" s="621"/>
      <c r="AP183" s="647"/>
      <c r="AQ183" s="648"/>
      <c r="AR183" s="621"/>
      <c r="AS183" s="621"/>
      <c r="AT183" s="623"/>
      <c r="AU183" s="417" t="str">
        <f t="shared" ref="AU183" si="206">IFERROR(IF($D182="□",($AO182/$AK$6),($AO182/$AK$8)),"")</f>
        <v/>
      </c>
      <c r="AV183" s="417" t="str">
        <f t="shared" ref="AV183" si="207">IFERROR(IF($D182="□",($AN182/$AO$6),($AN182/$AO$8)),"")</f>
        <v/>
      </c>
      <c r="AX183" s="417" t="s">
        <v>623</v>
      </c>
      <c r="AY183" s="417" t="s">
        <v>623</v>
      </c>
    </row>
    <row r="184" spans="1:51" s="393" customFormat="1" ht="12" customHeight="1">
      <c r="A184" s="626"/>
      <c r="B184" s="629"/>
      <c r="C184" s="632"/>
      <c r="D184" s="635"/>
      <c r="E184" s="414"/>
      <c r="F184" s="640"/>
      <c r="G184" s="641"/>
      <c r="H184" s="418" t="s">
        <v>470</v>
      </c>
      <c r="I184" s="419" t="str">
        <f>IFERROR(VLOOKUP(I182,'P1'!$B:$AP,31,FALSE),"")</f>
        <v/>
      </c>
      <c r="J184" s="419" t="str">
        <f>IFERROR(VLOOKUP(J182,'P1'!$B:$AP,31,FALSE),"")</f>
        <v/>
      </c>
      <c r="K184" s="419" t="str">
        <f>IFERROR(VLOOKUP(K182,'P1'!$B:$AP,31,FALSE),"")</f>
        <v/>
      </c>
      <c r="L184" s="419" t="str">
        <f>IFERROR(VLOOKUP(L182,'P1'!$B:$AP,31,FALSE),"")</f>
        <v/>
      </c>
      <c r="M184" s="419" t="str">
        <f>IFERROR(VLOOKUP(M182,'P1'!$B:$AP,31,FALSE),"")</f>
        <v/>
      </c>
      <c r="N184" s="419" t="str">
        <f>IFERROR(VLOOKUP(N182,'P1'!$B:$AP,31,FALSE),"")</f>
        <v/>
      </c>
      <c r="O184" s="419" t="str">
        <f>IFERROR(VLOOKUP(O182,'P1'!$B:$AP,31,FALSE),"")</f>
        <v/>
      </c>
      <c r="P184" s="419" t="str">
        <f>IFERROR(VLOOKUP(P182,'P1'!$B:$AP,31,FALSE),"")</f>
        <v/>
      </c>
      <c r="Q184" s="419" t="str">
        <f>IFERROR(VLOOKUP(Q182,'P1'!$B:$AP,31,FALSE),"")</f>
        <v/>
      </c>
      <c r="R184" s="419" t="str">
        <f>IFERROR(VLOOKUP(R182,'P1'!$B:$AP,31,FALSE),"")</f>
        <v/>
      </c>
      <c r="S184" s="419" t="str">
        <f>IFERROR(VLOOKUP(S182,'P1'!$B:$AP,31,FALSE),"")</f>
        <v/>
      </c>
      <c r="T184" s="419" t="str">
        <f>IFERROR(VLOOKUP(T182,'P1'!$B:$AP,31,FALSE),"")</f>
        <v/>
      </c>
      <c r="U184" s="419" t="str">
        <f>IFERROR(VLOOKUP(U182,'P1'!$B:$AP,31,FALSE),"")</f>
        <v/>
      </c>
      <c r="V184" s="419" t="str">
        <f>IFERROR(VLOOKUP(V182,'P1'!$B:$AP,31,FALSE),"")</f>
        <v/>
      </c>
      <c r="W184" s="419" t="str">
        <f>IFERROR(VLOOKUP(W182,'P1'!$B:$AP,31,FALSE),"")</f>
        <v/>
      </c>
      <c r="X184" s="419" t="str">
        <f>IFERROR(VLOOKUP(X182,'P1'!$B:$AP,31,FALSE),"")</f>
        <v/>
      </c>
      <c r="Y184" s="419" t="str">
        <f>IFERROR(VLOOKUP(Y182,'P1'!$B:$AP,31,FALSE),"")</f>
        <v/>
      </c>
      <c r="Z184" s="419" t="str">
        <f>IFERROR(VLOOKUP(Z182,'P1'!$B:$AP,31,FALSE),"")</f>
        <v/>
      </c>
      <c r="AA184" s="419" t="str">
        <f>IFERROR(VLOOKUP(AA182,'P1'!$B:$AP,31,FALSE),"")</f>
        <v/>
      </c>
      <c r="AB184" s="419" t="str">
        <f>IFERROR(VLOOKUP(AB182,'P1'!$B:$AP,31,FALSE),"")</f>
        <v/>
      </c>
      <c r="AC184" s="419" t="str">
        <f>IFERROR(VLOOKUP(AC182,'P1'!$B:$AP,31,FALSE),"")</f>
        <v/>
      </c>
      <c r="AD184" s="419" t="str">
        <f>IFERROR(VLOOKUP(AD182,'P1'!$B:$AP,31,FALSE),"")</f>
        <v/>
      </c>
      <c r="AE184" s="419" t="str">
        <f>IFERROR(VLOOKUP(AE182,'P1'!$B:$AP,31,FALSE),"")</f>
        <v/>
      </c>
      <c r="AF184" s="419" t="str">
        <f>IFERROR(VLOOKUP(AF182,'P1'!$B:$AP,31,FALSE),"")</f>
        <v/>
      </c>
      <c r="AG184" s="419" t="str">
        <f>IFERROR(VLOOKUP(AG182,'P1'!$B:$AP,31,FALSE),"")</f>
        <v/>
      </c>
      <c r="AH184" s="419" t="str">
        <f>IFERROR(VLOOKUP(AH182,'P1'!$B:$AP,31,FALSE),"")</f>
        <v/>
      </c>
      <c r="AI184" s="419" t="str">
        <f>IFERROR(VLOOKUP(AI182,'P1'!$B:$AP,31,FALSE),"")</f>
        <v/>
      </c>
      <c r="AJ184" s="419" t="str">
        <f>IFERROR(VLOOKUP(AJ182,'P1'!$B:$AP,31,FALSE),"")</f>
        <v/>
      </c>
      <c r="AK184" s="419" t="str">
        <f>IFERROR(VLOOKUP(AK182,'P1'!$B:$AP,31,FALSE),"")</f>
        <v/>
      </c>
      <c r="AL184" s="419" t="str">
        <f>IFERROR(VLOOKUP(AL182,'P1'!$B:$AP,31,FALSE),"")</f>
        <v/>
      </c>
      <c r="AM184" s="419" t="str">
        <f>IFERROR(VLOOKUP(AM182,'P1'!$B:$AP,31,FALSE),"")</f>
        <v/>
      </c>
      <c r="AN184" s="644"/>
      <c r="AO184" s="622"/>
      <c r="AP184" s="649"/>
      <c r="AQ184" s="650"/>
      <c r="AR184" s="622"/>
      <c r="AS184" s="622"/>
      <c r="AT184" s="623"/>
      <c r="AU184" s="420"/>
      <c r="AV184" s="420"/>
      <c r="AX184" s="420"/>
      <c r="AY184" s="420"/>
    </row>
    <row r="185" spans="1:51" s="393" customFormat="1" ht="12" customHeight="1">
      <c r="A185" s="624">
        <v>55</v>
      </c>
      <c r="B185" s="627"/>
      <c r="C185" s="630"/>
      <c r="D185" s="633" t="s">
        <v>463</v>
      </c>
      <c r="E185" s="410"/>
      <c r="F185" s="636"/>
      <c r="G185" s="637"/>
      <c r="H185" s="411" t="s">
        <v>464</v>
      </c>
      <c r="I185" s="412"/>
      <c r="J185" s="412"/>
      <c r="K185" s="412"/>
      <c r="L185" s="412"/>
      <c r="M185" s="412"/>
      <c r="N185" s="412"/>
      <c r="O185" s="412"/>
      <c r="P185" s="412"/>
      <c r="Q185" s="412"/>
      <c r="R185" s="412"/>
      <c r="S185" s="412"/>
      <c r="T185" s="412"/>
      <c r="U185" s="412"/>
      <c r="V185" s="412"/>
      <c r="W185" s="412"/>
      <c r="X185" s="412"/>
      <c r="Y185" s="412"/>
      <c r="Z185" s="412"/>
      <c r="AA185" s="412"/>
      <c r="AB185" s="412"/>
      <c r="AC185" s="412"/>
      <c r="AD185" s="412"/>
      <c r="AE185" s="412"/>
      <c r="AF185" s="412"/>
      <c r="AG185" s="412"/>
      <c r="AH185" s="412"/>
      <c r="AI185" s="412"/>
      <c r="AJ185" s="412"/>
      <c r="AK185" s="412"/>
      <c r="AL185" s="412"/>
      <c r="AM185" s="412"/>
      <c r="AN185" s="642">
        <f t="shared" ref="AN185" si="208">IF(LEFT($AN$1,6)="共同生活援助",SUM(I186:AM186),SUM(I186:AM187))</f>
        <v>0</v>
      </c>
      <c r="AO185" s="620">
        <f>IF($AN$3="４週",AN185/4,AN185/(DAY(EOMONTH($I$21,0))/7))</f>
        <v>0</v>
      </c>
      <c r="AP185" s="645"/>
      <c r="AQ185" s="646"/>
      <c r="AR185" s="620" t="str">
        <f t="shared" ref="AR185" si="209">IF($AN$3="４週",AU186,AV186)</f>
        <v/>
      </c>
      <c r="AS185" s="620"/>
      <c r="AT185" s="623"/>
      <c r="AU185" s="413" t="s">
        <v>465</v>
      </c>
      <c r="AV185" s="413" t="s">
        <v>466</v>
      </c>
      <c r="AX185" s="413" t="s">
        <v>467</v>
      </c>
      <c r="AY185" s="413" t="s">
        <v>468</v>
      </c>
    </row>
    <row r="186" spans="1:51" s="393" customFormat="1" ht="12" customHeight="1">
      <c r="A186" s="625"/>
      <c r="B186" s="628"/>
      <c r="C186" s="631"/>
      <c r="D186" s="634"/>
      <c r="E186" s="414"/>
      <c r="F186" s="638"/>
      <c r="G186" s="639"/>
      <c r="H186" s="415" t="s">
        <v>469</v>
      </c>
      <c r="I186" s="419" t="str">
        <f>IFERROR(VLOOKUP(I185,'P1'!$B:$AP,41,FALSE),"")</f>
        <v/>
      </c>
      <c r="J186" s="421" t="str">
        <f>IFERROR(VLOOKUP(J185,'P1'!$B:$AP,41,FALSE),"")</f>
        <v/>
      </c>
      <c r="K186" s="419" t="str">
        <f>IFERROR(VLOOKUP(K185,'P1'!$B:$AP,41,FALSE),"")</f>
        <v/>
      </c>
      <c r="L186" s="419" t="str">
        <f>IFERROR(VLOOKUP(L185,'P1'!$B:$AP,41,FALSE),"")</f>
        <v/>
      </c>
      <c r="M186" s="419" t="str">
        <f>IFERROR(VLOOKUP(M185,'P1'!$B:$AP,41,FALSE),"")</f>
        <v/>
      </c>
      <c r="N186" s="419" t="str">
        <f>IFERROR(VLOOKUP(N185,'P1'!$B:$AP,41,FALSE),"")</f>
        <v/>
      </c>
      <c r="O186" s="419" t="str">
        <f>IFERROR(VLOOKUP(O185,'P1'!$B:$AP,41,FALSE),"")</f>
        <v/>
      </c>
      <c r="P186" s="419" t="str">
        <f>IFERROR(VLOOKUP(P185,'P1'!$B:$AP,41,FALSE),"")</f>
        <v/>
      </c>
      <c r="Q186" s="419" t="str">
        <f>IFERROR(VLOOKUP(Q185,'P1'!$B:$AP,41,FALSE),"")</f>
        <v/>
      </c>
      <c r="R186" s="419" t="str">
        <f>IFERROR(VLOOKUP(R185,'P1'!$B:$AP,41,FALSE),"")</f>
        <v/>
      </c>
      <c r="S186" s="419" t="str">
        <f>IFERROR(VLOOKUP(S185,'P1'!$B:$AP,41,FALSE),"")</f>
        <v/>
      </c>
      <c r="T186" s="419" t="str">
        <f>IFERROR(VLOOKUP(T185,'P1'!$B:$AP,41,FALSE),"")</f>
        <v/>
      </c>
      <c r="U186" s="419" t="str">
        <f>IFERROR(VLOOKUP(U185,'P1'!$B:$AP,41,FALSE),"")</f>
        <v/>
      </c>
      <c r="V186" s="419" t="str">
        <f>IFERROR(VLOOKUP(V185,'P1'!$B:$AP,41,FALSE),"")</f>
        <v/>
      </c>
      <c r="W186" s="419" t="str">
        <f>IFERROR(VLOOKUP(W185,'P1'!$B:$AP,41,FALSE),"")</f>
        <v/>
      </c>
      <c r="X186" s="419" t="str">
        <f>IFERROR(VLOOKUP(X185,'P1'!$B:$AP,41,FALSE),"")</f>
        <v/>
      </c>
      <c r="Y186" s="419" t="str">
        <f>IFERROR(VLOOKUP(Y185,'P1'!$B:$AP,41,FALSE),"")</f>
        <v/>
      </c>
      <c r="Z186" s="419" t="str">
        <f>IFERROR(VLOOKUP(Z185,'P1'!$B:$AP,41,FALSE),"")</f>
        <v/>
      </c>
      <c r="AA186" s="419" t="str">
        <f>IFERROR(VLOOKUP(AA185,'P1'!$B:$AP,41,FALSE),"")</f>
        <v/>
      </c>
      <c r="AB186" s="419" t="str">
        <f>IFERROR(VLOOKUP(AB185,'P1'!$B:$AP,41,FALSE),"")</f>
        <v/>
      </c>
      <c r="AC186" s="419" t="str">
        <f>IFERROR(VLOOKUP(AC185,'P1'!$B:$AP,41,FALSE),"")</f>
        <v/>
      </c>
      <c r="AD186" s="419" t="str">
        <f>IFERROR(VLOOKUP(AD185,'P1'!$B:$AP,41,FALSE),"")</f>
        <v/>
      </c>
      <c r="AE186" s="419" t="str">
        <f>IFERROR(VLOOKUP(AE185,'P1'!$B:$AP,41,FALSE),"")</f>
        <v/>
      </c>
      <c r="AF186" s="419" t="str">
        <f>IFERROR(VLOOKUP(AF185,'P1'!$B:$AP,41,FALSE),"")</f>
        <v/>
      </c>
      <c r="AG186" s="419" t="str">
        <f>IFERROR(VLOOKUP(AG185,'P1'!$B:$AP,41,FALSE),"")</f>
        <v/>
      </c>
      <c r="AH186" s="419" t="str">
        <f>IFERROR(VLOOKUP(AH185,'P1'!$B:$AP,41,FALSE),"")</f>
        <v/>
      </c>
      <c r="AI186" s="419" t="str">
        <f>IFERROR(VLOOKUP(AI185,'P1'!$B:$AP,41,FALSE),"")</f>
        <v/>
      </c>
      <c r="AJ186" s="419" t="str">
        <f>IFERROR(VLOOKUP(AJ185,'P1'!$B:$AP,41,FALSE),"")</f>
        <v/>
      </c>
      <c r="AK186" s="419" t="str">
        <f>IFERROR(VLOOKUP(AK185,'P1'!$B:$AP,41,FALSE),"")</f>
        <v/>
      </c>
      <c r="AL186" s="419" t="str">
        <f>IFERROR(VLOOKUP(AL185,'P1'!$B:$AP,41,FALSE),"")</f>
        <v/>
      </c>
      <c r="AM186" s="419" t="str">
        <f>IFERROR(VLOOKUP(AM185,'P1'!$B:$AP,41,FALSE),"")</f>
        <v/>
      </c>
      <c r="AN186" s="643"/>
      <c r="AO186" s="621"/>
      <c r="AP186" s="647"/>
      <c r="AQ186" s="648"/>
      <c r="AR186" s="621"/>
      <c r="AS186" s="621"/>
      <c r="AT186" s="623"/>
      <c r="AU186" s="417" t="str">
        <f t="shared" ref="AU186" si="210">IFERROR(IF($D185="□",($AO185/$AK$6),($AO185/$AK$8)),"")</f>
        <v/>
      </c>
      <c r="AV186" s="417" t="str">
        <f t="shared" ref="AV186" si="211">IFERROR(IF($D185="□",($AN185/$AO$6),($AN185/$AO$8)),"")</f>
        <v/>
      </c>
      <c r="AX186" s="417" t="s">
        <v>623</v>
      </c>
      <c r="AY186" s="417" t="s">
        <v>623</v>
      </c>
    </row>
    <row r="187" spans="1:51" s="393" customFormat="1" ht="12" customHeight="1">
      <c r="A187" s="626"/>
      <c r="B187" s="629"/>
      <c r="C187" s="632"/>
      <c r="D187" s="635"/>
      <c r="E187" s="414"/>
      <c r="F187" s="640"/>
      <c r="G187" s="641"/>
      <c r="H187" s="418" t="s">
        <v>470</v>
      </c>
      <c r="I187" s="419" t="str">
        <f>IFERROR(VLOOKUP(I185,'P1'!$B:$AP,31,FALSE),"")</f>
        <v/>
      </c>
      <c r="J187" s="419" t="str">
        <f>IFERROR(VLOOKUP(J185,'P1'!$B:$AP,31,FALSE),"")</f>
        <v/>
      </c>
      <c r="K187" s="419" t="str">
        <f>IFERROR(VLOOKUP(K185,'P1'!$B:$AP,31,FALSE),"")</f>
        <v/>
      </c>
      <c r="L187" s="419" t="str">
        <f>IFERROR(VLOOKUP(L185,'P1'!$B:$AP,31,FALSE),"")</f>
        <v/>
      </c>
      <c r="M187" s="419" t="str">
        <f>IFERROR(VLOOKUP(M185,'P1'!$B:$AP,31,FALSE),"")</f>
        <v/>
      </c>
      <c r="N187" s="419" t="str">
        <f>IFERROR(VLOOKUP(N185,'P1'!$B:$AP,31,FALSE),"")</f>
        <v/>
      </c>
      <c r="O187" s="419" t="str">
        <f>IFERROR(VLOOKUP(O185,'P1'!$B:$AP,31,FALSE),"")</f>
        <v/>
      </c>
      <c r="P187" s="419" t="str">
        <f>IFERROR(VLOOKUP(P185,'P1'!$B:$AP,31,FALSE),"")</f>
        <v/>
      </c>
      <c r="Q187" s="419" t="str">
        <f>IFERROR(VLOOKUP(Q185,'P1'!$B:$AP,31,FALSE),"")</f>
        <v/>
      </c>
      <c r="R187" s="419" t="str">
        <f>IFERROR(VLOOKUP(R185,'P1'!$B:$AP,31,FALSE),"")</f>
        <v/>
      </c>
      <c r="S187" s="419" t="str">
        <f>IFERROR(VLOOKUP(S185,'P1'!$B:$AP,31,FALSE),"")</f>
        <v/>
      </c>
      <c r="T187" s="419" t="str">
        <f>IFERROR(VLOOKUP(T185,'P1'!$B:$AP,31,FALSE),"")</f>
        <v/>
      </c>
      <c r="U187" s="419" t="str">
        <f>IFERROR(VLOOKUP(U185,'P1'!$B:$AP,31,FALSE),"")</f>
        <v/>
      </c>
      <c r="V187" s="419" t="str">
        <f>IFERROR(VLOOKUP(V185,'P1'!$B:$AP,31,FALSE),"")</f>
        <v/>
      </c>
      <c r="W187" s="419" t="str">
        <f>IFERROR(VLOOKUP(W185,'P1'!$B:$AP,31,FALSE),"")</f>
        <v/>
      </c>
      <c r="X187" s="419" t="str">
        <f>IFERROR(VLOOKUP(X185,'P1'!$B:$AP,31,FALSE),"")</f>
        <v/>
      </c>
      <c r="Y187" s="419" t="str">
        <f>IFERROR(VLOOKUP(Y185,'P1'!$B:$AP,31,FALSE),"")</f>
        <v/>
      </c>
      <c r="Z187" s="419" t="str">
        <f>IFERROR(VLOOKUP(Z185,'P1'!$B:$AP,31,FALSE),"")</f>
        <v/>
      </c>
      <c r="AA187" s="419" t="str">
        <f>IFERROR(VLOOKUP(AA185,'P1'!$B:$AP,31,FALSE),"")</f>
        <v/>
      </c>
      <c r="AB187" s="419" t="str">
        <f>IFERROR(VLOOKUP(AB185,'P1'!$B:$AP,31,FALSE),"")</f>
        <v/>
      </c>
      <c r="AC187" s="419" t="str">
        <f>IFERROR(VLOOKUP(AC185,'P1'!$B:$AP,31,FALSE),"")</f>
        <v/>
      </c>
      <c r="AD187" s="419" t="str">
        <f>IFERROR(VLOOKUP(AD185,'P1'!$B:$AP,31,FALSE),"")</f>
        <v/>
      </c>
      <c r="AE187" s="419" t="str">
        <f>IFERROR(VLOOKUP(AE185,'P1'!$B:$AP,31,FALSE),"")</f>
        <v/>
      </c>
      <c r="AF187" s="419" t="str">
        <f>IFERROR(VLOOKUP(AF185,'P1'!$B:$AP,31,FALSE),"")</f>
        <v/>
      </c>
      <c r="AG187" s="419" t="str">
        <f>IFERROR(VLOOKUP(AG185,'P1'!$B:$AP,31,FALSE),"")</f>
        <v/>
      </c>
      <c r="AH187" s="419" t="str">
        <f>IFERROR(VLOOKUP(AH185,'P1'!$B:$AP,31,FALSE),"")</f>
        <v/>
      </c>
      <c r="AI187" s="419" t="str">
        <f>IFERROR(VLOOKUP(AI185,'P1'!$B:$AP,31,FALSE),"")</f>
        <v/>
      </c>
      <c r="AJ187" s="419" t="str">
        <f>IFERROR(VLOOKUP(AJ185,'P1'!$B:$AP,31,FALSE),"")</f>
        <v/>
      </c>
      <c r="AK187" s="419" t="str">
        <f>IFERROR(VLOOKUP(AK185,'P1'!$B:$AP,31,FALSE),"")</f>
        <v/>
      </c>
      <c r="AL187" s="419" t="str">
        <f>IFERROR(VLOOKUP(AL185,'P1'!$B:$AP,31,FALSE),"")</f>
        <v/>
      </c>
      <c r="AM187" s="419" t="str">
        <f>IFERROR(VLOOKUP(AM185,'P1'!$B:$AP,31,FALSE),"")</f>
        <v/>
      </c>
      <c r="AN187" s="644"/>
      <c r="AO187" s="622"/>
      <c r="AP187" s="649"/>
      <c r="AQ187" s="650"/>
      <c r="AR187" s="622"/>
      <c r="AS187" s="622"/>
      <c r="AT187" s="623"/>
      <c r="AU187" s="420"/>
      <c r="AV187" s="420"/>
      <c r="AX187" s="420"/>
      <c r="AY187" s="420"/>
    </row>
    <row r="188" spans="1:51" s="393" customFormat="1" ht="12" customHeight="1">
      <c r="A188" s="624">
        <v>56</v>
      </c>
      <c r="B188" s="627"/>
      <c r="C188" s="630"/>
      <c r="D188" s="633" t="s">
        <v>463</v>
      </c>
      <c r="E188" s="410"/>
      <c r="F188" s="636"/>
      <c r="G188" s="637"/>
      <c r="H188" s="411" t="s">
        <v>464</v>
      </c>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642">
        <f t="shared" ref="AN188" si="212">IF(LEFT($AN$1,6)="共同生活援助",SUM(I189:AM189),SUM(I189:AM190))</f>
        <v>0</v>
      </c>
      <c r="AO188" s="620">
        <f>IF($AN$3="４週",AN188/4,AN188/(DAY(EOMONTH($I$21,0))/7))</f>
        <v>0</v>
      </c>
      <c r="AP188" s="645"/>
      <c r="AQ188" s="646"/>
      <c r="AR188" s="620" t="str">
        <f t="shared" ref="AR188" si="213">IF($AN$3="４週",AU189,AV189)</f>
        <v/>
      </c>
      <c r="AS188" s="620"/>
      <c r="AT188" s="623"/>
      <c r="AU188" s="413" t="s">
        <v>465</v>
      </c>
      <c r="AV188" s="413" t="s">
        <v>466</v>
      </c>
      <c r="AX188" s="413" t="s">
        <v>467</v>
      </c>
      <c r="AY188" s="413" t="s">
        <v>468</v>
      </c>
    </row>
    <row r="189" spans="1:51" s="393" customFormat="1" ht="12" customHeight="1">
      <c r="A189" s="625"/>
      <c r="B189" s="628"/>
      <c r="C189" s="631"/>
      <c r="D189" s="634"/>
      <c r="E189" s="414"/>
      <c r="F189" s="638"/>
      <c r="G189" s="639"/>
      <c r="H189" s="415" t="s">
        <v>469</v>
      </c>
      <c r="I189" s="419" t="str">
        <f>IFERROR(VLOOKUP(I188,'P1'!$B:$AP,41,FALSE),"")</f>
        <v/>
      </c>
      <c r="J189" s="419" t="str">
        <f>IFERROR(VLOOKUP(J188,'P1'!$B:$AP,41,FALSE),"")</f>
        <v/>
      </c>
      <c r="K189" s="419" t="str">
        <f>IFERROR(VLOOKUP(K188,'P1'!$B:$AP,41,FALSE),"")</f>
        <v/>
      </c>
      <c r="L189" s="419" t="str">
        <f>IFERROR(VLOOKUP(L188,'P1'!$B:$AP,41,FALSE),"")</f>
        <v/>
      </c>
      <c r="M189" s="419" t="str">
        <f>IFERROR(VLOOKUP(M188,'P1'!$B:$AP,41,FALSE),"")</f>
        <v/>
      </c>
      <c r="N189" s="419" t="str">
        <f>IFERROR(VLOOKUP(N188,'P1'!$B:$AP,41,FALSE),"")</f>
        <v/>
      </c>
      <c r="O189" s="419" t="str">
        <f>IFERROR(VLOOKUP(O188,'P1'!$B:$AP,41,FALSE),"")</f>
        <v/>
      </c>
      <c r="P189" s="419" t="str">
        <f>IFERROR(VLOOKUP(P188,'P1'!$B:$AP,41,FALSE),"")</f>
        <v/>
      </c>
      <c r="Q189" s="419" t="str">
        <f>IFERROR(VLOOKUP(Q188,'P1'!$B:$AP,41,FALSE),"")</f>
        <v/>
      </c>
      <c r="R189" s="419" t="str">
        <f>IFERROR(VLOOKUP(R188,'P1'!$B:$AP,41,FALSE),"")</f>
        <v/>
      </c>
      <c r="S189" s="419" t="str">
        <f>IFERROR(VLOOKUP(S188,'P1'!$B:$AP,41,FALSE),"")</f>
        <v/>
      </c>
      <c r="T189" s="419" t="str">
        <f>IFERROR(VLOOKUP(T188,'P1'!$B:$AP,41,FALSE),"")</f>
        <v/>
      </c>
      <c r="U189" s="419" t="str">
        <f>IFERROR(VLOOKUP(U188,'P1'!$B:$AP,41,FALSE),"")</f>
        <v/>
      </c>
      <c r="V189" s="419" t="str">
        <f>IFERROR(VLOOKUP(V188,'P1'!$B:$AP,41,FALSE),"")</f>
        <v/>
      </c>
      <c r="W189" s="419" t="str">
        <f>IFERROR(VLOOKUP(W188,'P1'!$B:$AP,41,FALSE),"")</f>
        <v/>
      </c>
      <c r="X189" s="419" t="str">
        <f>IFERROR(VLOOKUP(X188,'P1'!$B:$AP,41,FALSE),"")</f>
        <v/>
      </c>
      <c r="Y189" s="419" t="str">
        <f>IFERROR(VLOOKUP(Y188,'P1'!$B:$AP,41,FALSE),"")</f>
        <v/>
      </c>
      <c r="Z189" s="419" t="str">
        <f>IFERROR(VLOOKUP(Z188,'P1'!$B:$AP,41,FALSE),"")</f>
        <v/>
      </c>
      <c r="AA189" s="419" t="str">
        <f>IFERROR(VLOOKUP(AA188,'P1'!$B:$AP,41,FALSE),"")</f>
        <v/>
      </c>
      <c r="AB189" s="419" t="str">
        <f>IFERROR(VLOOKUP(AB188,'P1'!$B:$AP,41,FALSE),"")</f>
        <v/>
      </c>
      <c r="AC189" s="419" t="str">
        <f>IFERROR(VLOOKUP(AC188,'P1'!$B:$AP,41,FALSE),"")</f>
        <v/>
      </c>
      <c r="AD189" s="419" t="str">
        <f>IFERROR(VLOOKUP(AD188,'P1'!$B:$AP,41,FALSE),"")</f>
        <v/>
      </c>
      <c r="AE189" s="419" t="str">
        <f>IFERROR(VLOOKUP(AE188,'P1'!$B:$AP,41,FALSE),"")</f>
        <v/>
      </c>
      <c r="AF189" s="419" t="str">
        <f>IFERROR(VLOOKUP(AF188,'P1'!$B:$AP,41,FALSE),"")</f>
        <v/>
      </c>
      <c r="AG189" s="419" t="str">
        <f>IFERROR(VLOOKUP(AG188,'P1'!$B:$AP,41,FALSE),"")</f>
        <v/>
      </c>
      <c r="AH189" s="419" t="str">
        <f>IFERROR(VLOOKUP(AH188,'P1'!$B:$AP,41,FALSE),"")</f>
        <v/>
      </c>
      <c r="AI189" s="419" t="str">
        <f>IFERROR(VLOOKUP(AI188,'P1'!$B:$AP,41,FALSE),"")</f>
        <v/>
      </c>
      <c r="AJ189" s="419" t="str">
        <f>IFERROR(VLOOKUP(AJ188,'P1'!$B:$AP,41,FALSE),"")</f>
        <v/>
      </c>
      <c r="AK189" s="419" t="str">
        <f>IFERROR(VLOOKUP(AK188,'P1'!$B:$AP,41,FALSE),"")</f>
        <v/>
      </c>
      <c r="AL189" s="419" t="str">
        <f>IFERROR(VLOOKUP(AL188,'P1'!$B:$AP,41,FALSE),"")</f>
        <v/>
      </c>
      <c r="AM189" s="419" t="str">
        <f>IFERROR(VLOOKUP(AM188,'P1'!$B:$AP,41,FALSE),"")</f>
        <v/>
      </c>
      <c r="AN189" s="643"/>
      <c r="AO189" s="621"/>
      <c r="AP189" s="647"/>
      <c r="AQ189" s="648"/>
      <c r="AR189" s="621"/>
      <c r="AS189" s="621"/>
      <c r="AT189" s="623"/>
      <c r="AU189" s="417" t="str">
        <f t="shared" ref="AU189" si="214">IFERROR(IF($D188="□",($AO188/$AK$6),($AO188/$AK$8)),"")</f>
        <v/>
      </c>
      <c r="AV189" s="417" t="str">
        <f t="shared" ref="AV189" si="215">IFERROR(IF($D188="□",($AN188/$AO$6),($AN188/$AO$8)),"")</f>
        <v/>
      </c>
      <c r="AX189" s="417" t="s">
        <v>623</v>
      </c>
      <c r="AY189" s="417" t="s">
        <v>623</v>
      </c>
    </row>
    <row r="190" spans="1:51" s="393" customFormat="1" ht="12" customHeight="1">
      <c r="A190" s="626"/>
      <c r="B190" s="629"/>
      <c r="C190" s="632"/>
      <c r="D190" s="635"/>
      <c r="E190" s="414"/>
      <c r="F190" s="640"/>
      <c r="G190" s="641"/>
      <c r="H190" s="418" t="s">
        <v>470</v>
      </c>
      <c r="I190" s="419" t="str">
        <f>IFERROR(VLOOKUP(I188,'P1'!$B:$AP,31,FALSE),"")</f>
        <v/>
      </c>
      <c r="J190" s="419" t="str">
        <f>IFERROR(VLOOKUP(J188,'P1'!$B:$AP,31,FALSE),"")</f>
        <v/>
      </c>
      <c r="K190" s="419" t="str">
        <f>IFERROR(VLOOKUP(K188,'P1'!$B:$AP,31,FALSE),"")</f>
        <v/>
      </c>
      <c r="L190" s="419" t="str">
        <f>IFERROR(VLOOKUP(L188,'P1'!$B:$AP,31,FALSE),"")</f>
        <v/>
      </c>
      <c r="M190" s="419" t="str">
        <f>IFERROR(VLOOKUP(M188,'P1'!$B:$AP,31,FALSE),"")</f>
        <v/>
      </c>
      <c r="N190" s="419" t="str">
        <f>IFERROR(VLOOKUP(N188,'P1'!$B:$AP,31,FALSE),"")</f>
        <v/>
      </c>
      <c r="O190" s="419" t="str">
        <f>IFERROR(VLOOKUP(O188,'P1'!$B:$AP,31,FALSE),"")</f>
        <v/>
      </c>
      <c r="P190" s="419" t="str">
        <f>IFERROR(VLOOKUP(P188,'P1'!$B:$AP,31,FALSE),"")</f>
        <v/>
      </c>
      <c r="Q190" s="419" t="str">
        <f>IFERROR(VLOOKUP(Q188,'P1'!$B:$AP,31,FALSE),"")</f>
        <v/>
      </c>
      <c r="R190" s="419" t="str">
        <f>IFERROR(VLOOKUP(R188,'P1'!$B:$AP,31,FALSE),"")</f>
        <v/>
      </c>
      <c r="S190" s="419" t="str">
        <f>IFERROR(VLOOKUP(S188,'P1'!$B:$AP,31,FALSE),"")</f>
        <v/>
      </c>
      <c r="T190" s="419" t="str">
        <f>IFERROR(VLOOKUP(T188,'P1'!$B:$AP,31,FALSE),"")</f>
        <v/>
      </c>
      <c r="U190" s="419" t="str">
        <f>IFERROR(VLOOKUP(U188,'P1'!$B:$AP,31,FALSE),"")</f>
        <v/>
      </c>
      <c r="V190" s="419" t="str">
        <f>IFERROR(VLOOKUP(V188,'P1'!$B:$AP,31,FALSE),"")</f>
        <v/>
      </c>
      <c r="W190" s="419" t="str">
        <f>IFERROR(VLOOKUP(W188,'P1'!$B:$AP,31,FALSE),"")</f>
        <v/>
      </c>
      <c r="X190" s="419" t="str">
        <f>IFERROR(VLOOKUP(X188,'P1'!$B:$AP,31,FALSE),"")</f>
        <v/>
      </c>
      <c r="Y190" s="419" t="str">
        <f>IFERROR(VLOOKUP(Y188,'P1'!$B:$AP,31,FALSE),"")</f>
        <v/>
      </c>
      <c r="Z190" s="419" t="str">
        <f>IFERROR(VLOOKUP(Z188,'P1'!$B:$AP,31,FALSE),"")</f>
        <v/>
      </c>
      <c r="AA190" s="419" t="str">
        <f>IFERROR(VLOOKUP(AA188,'P1'!$B:$AP,31,FALSE),"")</f>
        <v/>
      </c>
      <c r="AB190" s="419" t="str">
        <f>IFERROR(VLOOKUP(AB188,'P1'!$B:$AP,31,FALSE),"")</f>
        <v/>
      </c>
      <c r="AC190" s="419" t="str">
        <f>IFERROR(VLOOKUP(AC188,'P1'!$B:$AP,31,FALSE),"")</f>
        <v/>
      </c>
      <c r="AD190" s="419" t="str">
        <f>IFERROR(VLOOKUP(AD188,'P1'!$B:$AP,31,FALSE),"")</f>
        <v/>
      </c>
      <c r="AE190" s="419" t="str">
        <f>IFERROR(VLOOKUP(AE188,'P1'!$B:$AP,31,FALSE),"")</f>
        <v/>
      </c>
      <c r="AF190" s="419" t="str">
        <f>IFERROR(VLOOKUP(AF188,'P1'!$B:$AP,31,FALSE),"")</f>
        <v/>
      </c>
      <c r="AG190" s="419" t="str">
        <f>IFERROR(VLOOKUP(AG188,'P1'!$B:$AP,31,FALSE),"")</f>
        <v/>
      </c>
      <c r="AH190" s="419" t="str">
        <f>IFERROR(VLOOKUP(AH188,'P1'!$B:$AP,31,FALSE),"")</f>
        <v/>
      </c>
      <c r="AI190" s="419" t="str">
        <f>IFERROR(VLOOKUP(AI188,'P1'!$B:$AP,31,FALSE),"")</f>
        <v/>
      </c>
      <c r="AJ190" s="419" t="str">
        <f>IFERROR(VLOOKUP(AJ188,'P1'!$B:$AP,31,FALSE),"")</f>
        <v/>
      </c>
      <c r="AK190" s="419" t="str">
        <f>IFERROR(VLOOKUP(AK188,'P1'!$B:$AP,31,FALSE),"")</f>
        <v/>
      </c>
      <c r="AL190" s="419" t="str">
        <f>IFERROR(VLOOKUP(AL188,'P1'!$B:$AP,31,FALSE),"")</f>
        <v/>
      </c>
      <c r="AM190" s="419" t="str">
        <f>IFERROR(VLOOKUP(AM188,'P1'!$B:$AP,31,FALSE),"")</f>
        <v/>
      </c>
      <c r="AN190" s="644"/>
      <c r="AO190" s="622"/>
      <c r="AP190" s="649"/>
      <c r="AQ190" s="650"/>
      <c r="AR190" s="622"/>
      <c r="AS190" s="622"/>
      <c r="AT190" s="623"/>
      <c r="AU190" s="420"/>
      <c r="AV190" s="420"/>
      <c r="AX190" s="420"/>
      <c r="AY190" s="420"/>
    </row>
    <row r="191" spans="1:51" s="393" customFormat="1" ht="12" customHeight="1">
      <c r="A191" s="624">
        <v>57</v>
      </c>
      <c r="B191" s="627"/>
      <c r="C191" s="630"/>
      <c r="D191" s="633" t="s">
        <v>463</v>
      </c>
      <c r="E191" s="410"/>
      <c r="F191" s="636"/>
      <c r="G191" s="637"/>
      <c r="H191" s="411" t="s">
        <v>464</v>
      </c>
      <c r="I191" s="412"/>
      <c r="J191" s="412"/>
      <c r="K191" s="412"/>
      <c r="L191" s="412"/>
      <c r="M191" s="412"/>
      <c r="N191" s="412"/>
      <c r="O191" s="412"/>
      <c r="P191" s="412"/>
      <c r="Q191" s="412"/>
      <c r="R191" s="412"/>
      <c r="S191" s="412"/>
      <c r="T191" s="412"/>
      <c r="U191" s="412"/>
      <c r="V191" s="412"/>
      <c r="W191" s="412"/>
      <c r="X191" s="412"/>
      <c r="Y191" s="412"/>
      <c r="Z191" s="412"/>
      <c r="AA191" s="412"/>
      <c r="AB191" s="412"/>
      <c r="AC191" s="412"/>
      <c r="AD191" s="412"/>
      <c r="AE191" s="412"/>
      <c r="AF191" s="412"/>
      <c r="AG191" s="412"/>
      <c r="AH191" s="412"/>
      <c r="AI191" s="412"/>
      <c r="AJ191" s="412"/>
      <c r="AK191" s="412"/>
      <c r="AL191" s="412"/>
      <c r="AM191" s="412"/>
      <c r="AN191" s="642">
        <f t="shared" ref="AN191" si="216">IF(LEFT($AN$1,6)="共同生活援助",SUM(I192:AM192),SUM(I192:AM193))</f>
        <v>0</v>
      </c>
      <c r="AO191" s="620">
        <f>IF($AN$3="４週",AN191/4,AN191/(DAY(EOMONTH($I$21,0))/7))</f>
        <v>0</v>
      </c>
      <c r="AP191" s="645"/>
      <c r="AQ191" s="646"/>
      <c r="AR191" s="620" t="str">
        <f t="shared" ref="AR191" si="217">IF($AN$3="４週",AU192,AV192)</f>
        <v/>
      </c>
      <c r="AS191" s="620"/>
      <c r="AT191" s="623"/>
      <c r="AU191" s="413" t="s">
        <v>465</v>
      </c>
      <c r="AV191" s="413" t="s">
        <v>466</v>
      </c>
      <c r="AX191" s="413" t="s">
        <v>467</v>
      </c>
      <c r="AY191" s="413" t="s">
        <v>468</v>
      </c>
    </row>
    <row r="192" spans="1:51" s="393" customFormat="1" ht="12" customHeight="1">
      <c r="A192" s="625"/>
      <c r="B192" s="628"/>
      <c r="C192" s="631"/>
      <c r="D192" s="634"/>
      <c r="E192" s="414"/>
      <c r="F192" s="638"/>
      <c r="G192" s="639"/>
      <c r="H192" s="415" t="s">
        <v>469</v>
      </c>
      <c r="I192" s="419" t="str">
        <f>IFERROR(VLOOKUP(I191,'P1'!$B:$AP,41,FALSE),"")</f>
        <v/>
      </c>
      <c r="J192" s="419" t="str">
        <f>IFERROR(VLOOKUP(J191,'P1'!$B:$AP,41,FALSE),"")</f>
        <v/>
      </c>
      <c r="K192" s="419" t="str">
        <f>IFERROR(VLOOKUP(K191,'P1'!$B:$AP,41,FALSE),"")</f>
        <v/>
      </c>
      <c r="L192" s="419" t="str">
        <f>IFERROR(VLOOKUP(L191,'P1'!$B:$AP,41,FALSE),"")</f>
        <v/>
      </c>
      <c r="M192" s="419" t="str">
        <f>IFERROR(VLOOKUP(M191,'P1'!$B:$AP,41,FALSE),"")</f>
        <v/>
      </c>
      <c r="N192" s="419" t="str">
        <f>IFERROR(VLOOKUP(N191,'P1'!$B:$AP,41,FALSE),"")</f>
        <v/>
      </c>
      <c r="O192" s="419" t="str">
        <f>IFERROR(VLOOKUP(O191,'P1'!$B:$AP,41,FALSE),"")</f>
        <v/>
      </c>
      <c r="P192" s="419" t="str">
        <f>IFERROR(VLOOKUP(P191,'P1'!$B:$AP,41,FALSE),"")</f>
        <v/>
      </c>
      <c r="Q192" s="419" t="str">
        <f>IFERROR(VLOOKUP(Q191,'P1'!$B:$AP,41,FALSE),"")</f>
        <v/>
      </c>
      <c r="R192" s="419" t="str">
        <f>IFERROR(VLOOKUP(R191,'P1'!$B:$AP,41,FALSE),"")</f>
        <v/>
      </c>
      <c r="S192" s="419" t="str">
        <f>IFERROR(VLOOKUP(S191,'P1'!$B:$AP,41,FALSE),"")</f>
        <v/>
      </c>
      <c r="T192" s="419" t="str">
        <f>IFERROR(VLOOKUP(T191,'P1'!$B:$AP,41,FALSE),"")</f>
        <v/>
      </c>
      <c r="U192" s="419" t="str">
        <f>IFERROR(VLOOKUP(U191,'P1'!$B:$AP,41,FALSE),"")</f>
        <v/>
      </c>
      <c r="V192" s="419" t="str">
        <f>IFERROR(VLOOKUP(V191,'P1'!$B:$AP,41,FALSE),"")</f>
        <v/>
      </c>
      <c r="W192" s="419" t="str">
        <f>IFERROR(VLOOKUP(W191,'P1'!$B:$AP,41,FALSE),"")</f>
        <v/>
      </c>
      <c r="X192" s="419" t="str">
        <f>IFERROR(VLOOKUP(X191,'P1'!$B:$AP,41,FALSE),"")</f>
        <v/>
      </c>
      <c r="Y192" s="419" t="str">
        <f>IFERROR(VLOOKUP(Y191,'P1'!$B:$AP,41,FALSE),"")</f>
        <v/>
      </c>
      <c r="Z192" s="419" t="str">
        <f>IFERROR(VLOOKUP(Z191,'P1'!$B:$AP,41,FALSE),"")</f>
        <v/>
      </c>
      <c r="AA192" s="419" t="str">
        <f>IFERROR(VLOOKUP(AA191,'P1'!$B:$AP,41,FALSE),"")</f>
        <v/>
      </c>
      <c r="AB192" s="419" t="str">
        <f>IFERROR(VLOOKUP(AB191,'P1'!$B:$AP,41,FALSE),"")</f>
        <v/>
      </c>
      <c r="AC192" s="419" t="str">
        <f>IFERROR(VLOOKUP(AC191,'P1'!$B:$AP,41,FALSE),"")</f>
        <v/>
      </c>
      <c r="AD192" s="419" t="str">
        <f>IFERROR(VLOOKUP(AD191,'P1'!$B:$AP,41,FALSE),"")</f>
        <v/>
      </c>
      <c r="AE192" s="419" t="str">
        <f>IFERROR(VLOOKUP(AE191,'P1'!$B:$AP,41,FALSE),"")</f>
        <v/>
      </c>
      <c r="AF192" s="419" t="str">
        <f>IFERROR(VLOOKUP(AF191,'P1'!$B:$AP,41,FALSE),"")</f>
        <v/>
      </c>
      <c r="AG192" s="419" t="str">
        <f>IFERROR(VLOOKUP(AG191,'P1'!$B:$AP,41,FALSE),"")</f>
        <v/>
      </c>
      <c r="AH192" s="419" t="str">
        <f>IFERROR(VLOOKUP(AH191,'P1'!$B:$AP,41,FALSE),"")</f>
        <v/>
      </c>
      <c r="AI192" s="419" t="str">
        <f>IFERROR(VLOOKUP(AI191,'P1'!$B:$AP,41,FALSE),"")</f>
        <v/>
      </c>
      <c r="AJ192" s="419" t="str">
        <f>IFERROR(VLOOKUP(AJ191,'P1'!$B:$AP,41,FALSE),"")</f>
        <v/>
      </c>
      <c r="AK192" s="419" t="str">
        <f>IFERROR(VLOOKUP(AK191,'P1'!$B:$AP,41,FALSE),"")</f>
        <v/>
      </c>
      <c r="AL192" s="419" t="str">
        <f>IFERROR(VLOOKUP(AL191,'P1'!$B:$AP,41,FALSE),"")</f>
        <v/>
      </c>
      <c r="AM192" s="419" t="str">
        <f>IFERROR(VLOOKUP(AM191,'P1'!$B:$AP,41,FALSE),"")</f>
        <v/>
      </c>
      <c r="AN192" s="643"/>
      <c r="AO192" s="621"/>
      <c r="AP192" s="647"/>
      <c r="AQ192" s="648"/>
      <c r="AR192" s="621"/>
      <c r="AS192" s="621"/>
      <c r="AT192" s="623"/>
      <c r="AU192" s="417" t="str">
        <f t="shared" ref="AU192" si="218">IFERROR(IF($D191="□",($AO191/$AK$6),($AO191/$AK$8)),"")</f>
        <v/>
      </c>
      <c r="AV192" s="417" t="str">
        <f t="shared" ref="AV192" si="219">IFERROR(IF($D191="□",($AN191/$AO$6),($AN191/$AO$8)),"")</f>
        <v/>
      </c>
      <c r="AX192" s="417" t="s">
        <v>623</v>
      </c>
      <c r="AY192" s="417" t="s">
        <v>623</v>
      </c>
    </row>
    <row r="193" spans="1:51" s="393" customFormat="1" ht="12" customHeight="1">
      <c r="A193" s="626"/>
      <c r="B193" s="629"/>
      <c r="C193" s="632"/>
      <c r="D193" s="635"/>
      <c r="E193" s="414"/>
      <c r="F193" s="640"/>
      <c r="G193" s="641"/>
      <c r="H193" s="418" t="s">
        <v>470</v>
      </c>
      <c r="I193" s="419" t="str">
        <f>IFERROR(VLOOKUP(I191,'P1'!$B:$AP,31,FALSE),"")</f>
        <v/>
      </c>
      <c r="J193" s="419" t="str">
        <f>IFERROR(VLOOKUP(J191,'P1'!$B:$AP,31,FALSE),"")</f>
        <v/>
      </c>
      <c r="K193" s="419" t="str">
        <f>IFERROR(VLOOKUP(K191,'P1'!$B:$AP,31,FALSE),"")</f>
        <v/>
      </c>
      <c r="L193" s="419" t="str">
        <f>IFERROR(VLOOKUP(L191,'P1'!$B:$AP,31,FALSE),"")</f>
        <v/>
      </c>
      <c r="M193" s="419" t="str">
        <f>IFERROR(VLOOKUP(M191,'P1'!$B:$AP,31,FALSE),"")</f>
        <v/>
      </c>
      <c r="N193" s="419" t="str">
        <f>IFERROR(VLOOKUP(N191,'P1'!$B:$AP,31,FALSE),"")</f>
        <v/>
      </c>
      <c r="O193" s="419" t="str">
        <f>IFERROR(VLOOKUP(O191,'P1'!$B:$AP,31,FALSE),"")</f>
        <v/>
      </c>
      <c r="P193" s="419" t="str">
        <f>IFERROR(VLOOKUP(P191,'P1'!$B:$AP,31,FALSE),"")</f>
        <v/>
      </c>
      <c r="Q193" s="419" t="str">
        <f>IFERROR(VLOOKUP(Q191,'P1'!$B:$AP,31,FALSE),"")</f>
        <v/>
      </c>
      <c r="R193" s="419" t="str">
        <f>IFERROR(VLOOKUP(R191,'P1'!$B:$AP,31,FALSE),"")</f>
        <v/>
      </c>
      <c r="S193" s="419" t="str">
        <f>IFERROR(VLOOKUP(S191,'P1'!$B:$AP,31,FALSE),"")</f>
        <v/>
      </c>
      <c r="T193" s="419" t="str">
        <f>IFERROR(VLOOKUP(T191,'P1'!$B:$AP,31,FALSE),"")</f>
        <v/>
      </c>
      <c r="U193" s="419" t="str">
        <f>IFERROR(VLOOKUP(U191,'P1'!$B:$AP,31,FALSE),"")</f>
        <v/>
      </c>
      <c r="V193" s="419" t="str">
        <f>IFERROR(VLOOKUP(V191,'P1'!$B:$AP,31,FALSE),"")</f>
        <v/>
      </c>
      <c r="W193" s="419" t="str">
        <f>IFERROR(VLOOKUP(W191,'P1'!$B:$AP,31,FALSE),"")</f>
        <v/>
      </c>
      <c r="X193" s="419" t="str">
        <f>IFERROR(VLOOKUP(X191,'P1'!$B:$AP,31,FALSE),"")</f>
        <v/>
      </c>
      <c r="Y193" s="419" t="str">
        <f>IFERROR(VLOOKUP(Y191,'P1'!$B:$AP,31,FALSE),"")</f>
        <v/>
      </c>
      <c r="Z193" s="419" t="str">
        <f>IFERROR(VLOOKUP(Z191,'P1'!$B:$AP,31,FALSE),"")</f>
        <v/>
      </c>
      <c r="AA193" s="419" t="str">
        <f>IFERROR(VLOOKUP(AA191,'P1'!$B:$AP,31,FALSE),"")</f>
        <v/>
      </c>
      <c r="AB193" s="419" t="str">
        <f>IFERROR(VLOOKUP(AB191,'P1'!$B:$AP,31,FALSE),"")</f>
        <v/>
      </c>
      <c r="AC193" s="419" t="str">
        <f>IFERROR(VLOOKUP(AC191,'P1'!$B:$AP,31,FALSE),"")</f>
        <v/>
      </c>
      <c r="AD193" s="419" t="str">
        <f>IFERROR(VLOOKUP(AD191,'P1'!$B:$AP,31,FALSE),"")</f>
        <v/>
      </c>
      <c r="AE193" s="419" t="str">
        <f>IFERROR(VLOOKUP(AE191,'P1'!$B:$AP,31,FALSE),"")</f>
        <v/>
      </c>
      <c r="AF193" s="419" t="str">
        <f>IFERROR(VLOOKUP(AF191,'P1'!$B:$AP,31,FALSE),"")</f>
        <v/>
      </c>
      <c r="AG193" s="419" t="str">
        <f>IFERROR(VLOOKUP(AG191,'P1'!$B:$AP,31,FALSE),"")</f>
        <v/>
      </c>
      <c r="AH193" s="419" t="str">
        <f>IFERROR(VLOOKUP(AH191,'P1'!$B:$AP,31,FALSE),"")</f>
        <v/>
      </c>
      <c r="AI193" s="419" t="str">
        <f>IFERROR(VLOOKUP(AI191,'P1'!$B:$AP,31,FALSE),"")</f>
        <v/>
      </c>
      <c r="AJ193" s="419" t="str">
        <f>IFERROR(VLOOKUP(AJ191,'P1'!$B:$AP,31,FALSE),"")</f>
        <v/>
      </c>
      <c r="AK193" s="419" t="str">
        <f>IFERROR(VLOOKUP(AK191,'P1'!$B:$AP,31,FALSE),"")</f>
        <v/>
      </c>
      <c r="AL193" s="419" t="str">
        <f>IFERROR(VLOOKUP(AL191,'P1'!$B:$AP,31,FALSE),"")</f>
        <v/>
      </c>
      <c r="AM193" s="419" t="str">
        <f>IFERROR(VLOOKUP(AM191,'P1'!$B:$AP,31,FALSE),"")</f>
        <v/>
      </c>
      <c r="AN193" s="644"/>
      <c r="AO193" s="622"/>
      <c r="AP193" s="649"/>
      <c r="AQ193" s="650"/>
      <c r="AR193" s="622"/>
      <c r="AS193" s="622"/>
      <c r="AT193" s="623"/>
      <c r="AU193" s="420"/>
      <c r="AV193" s="420"/>
      <c r="AX193" s="420"/>
      <c r="AY193" s="420"/>
    </row>
    <row r="194" spans="1:51" s="393" customFormat="1" ht="12" customHeight="1">
      <c r="A194" s="624">
        <v>58</v>
      </c>
      <c r="B194" s="627"/>
      <c r="C194" s="630"/>
      <c r="D194" s="633" t="s">
        <v>463</v>
      </c>
      <c r="E194" s="410"/>
      <c r="F194" s="636"/>
      <c r="G194" s="637"/>
      <c r="H194" s="411" t="s">
        <v>464</v>
      </c>
      <c r="I194" s="412"/>
      <c r="J194" s="412"/>
      <c r="K194" s="412"/>
      <c r="L194" s="412"/>
      <c r="M194" s="412"/>
      <c r="N194" s="412"/>
      <c r="O194" s="412"/>
      <c r="P194" s="412"/>
      <c r="Q194" s="412"/>
      <c r="R194" s="412"/>
      <c r="S194" s="412"/>
      <c r="T194" s="412"/>
      <c r="U194" s="412"/>
      <c r="V194" s="412"/>
      <c r="W194" s="412"/>
      <c r="X194" s="412"/>
      <c r="Y194" s="412"/>
      <c r="Z194" s="412"/>
      <c r="AA194" s="412"/>
      <c r="AB194" s="412"/>
      <c r="AC194" s="412"/>
      <c r="AD194" s="412"/>
      <c r="AE194" s="412"/>
      <c r="AF194" s="412"/>
      <c r="AG194" s="412"/>
      <c r="AH194" s="412"/>
      <c r="AI194" s="412"/>
      <c r="AJ194" s="412"/>
      <c r="AK194" s="412"/>
      <c r="AL194" s="412"/>
      <c r="AM194" s="412"/>
      <c r="AN194" s="642">
        <f t="shared" ref="AN194" si="220">IF(LEFT($AN$1,6)="共同生活援助",SUM(I195:AM195),SUM(I195:AM196))</f>
        <v>0</v>
      </c>
      <c r="AO194" s="620">
        <f>IF($AN$3="４週",AN194/4,AN194/(DAY(EOMONTH($I$21,0))/7))</f>
        <v>0</v>
      </c>
      <c r="AP194" s="645"/>
      <c r="AQ194" s="646"/>
      <c r="AR194" s="620" t="str">
        <f t="shared" ref="AR194" si="221">IF($AN$3="４週",AU195,AV195)</f>
        <v/>
      </c>
      <c r="AS194" s="620"/>
      <c r="AT194" s="623"/>
      <c r="AU194" s="413" t="s">
        <v>465</v>
      </c>
      <c r="AV194" s="413" t="s">
        <v>466</v>
      </c>
      <c r="AX194" s="413" t="s">
        <v>467</v>
      </c>
      <c r="AY194" s="413" t="s">
        <v>468</v>
      </c>
    </row>
    <row r="195" spans="1:51" s="393" customFormat="1" ht="12" customHeight="1">
      <c r="A195" s="625"/>
      <c r="B195" s="628"/>
      <c r="C195" s="631"/>
      <c r="D195" s="634"/>
      <c r="E195" s="414"/>
      <c r="F195" s="638"/>
      <c r="G195" s="639"/>
      <c r="H195" s="415" t="s">
        <v>469</v>
      </c>
      <c r="I195" s="419" t="str">
        <f>IFERROR(VLOOKUP(I194,'P1'!$B:$AP,41,FALSE),"")</f>
        <v/>
      </c>
      <c r="J195" s="419" t="str">
        <f>IFERROR(VLOOKUP(J194,'P1'!$B:$AP,41,FALSE),"")</f>
        <v/>
      </c>
      <c r="K195" s="419" t="str">
        <f>IFERROR(VLOOKUP(K194,'P1'!$B:$AP,41,FALSE),"")</f>
        <v/>
      </c>
      <c r="L195" s="419" t="str">
        <f>IFERROR(VLOOKUP(L194,'P1'!$B:$AP,41,FALSE),"")</f>
        <v/>
      </c>
      <c r="M195" s="419" t="str">
        <f>IFERROR(VLOOKUP(M194,'P1'!$B:$AP,41,FALSE),"")</f>
        <v/>
      </c>
      <c r="N195" s="419" t="str">
        <f>IFERROR(VLOOKUP(N194,'P1'!$B:$AP,41,FALSE),"")</f>
        <v/>
      </c>
      <c r="O195" s="419" t="str">
        <f>IFERROR(VLOOKUP(O194,'P1'!$B:$AP,41,FALSE),"")</f>
        <v/>
      </c>
      <c r="P195" s="419" t="str">
        <f>IFERROR(VLOOKUP(P194,'P1'!$B:$AP,41,FALSE),"")</f>
        <v/>
      </c>
      <c r="Q195" s="419" t="str">
        <f>IFERROR(VLOOKUP(Q194,'P1'!$B:$AP,41,FALSE),"")</f>
        <v/>
      </c>
      <c r="R195" s="419" t="str">
        <f>IFERROR(VLOOKUP(R194,'P1'!$B:$AP,41,FALSE),"")</f>
        <v/>
      </c>
      <c r="S195" s="419" t="str">
        <f>IFERROR(VLOOKUP(S194,'P1'!$B:$AP,41,FALSE),"")</f>
        <v/>
      </c>
      <c r="T195" s="419" t="str">
        <f>IFERROR(VLOOKUP(T194,'P1'!$B:$AP,41,FALSE),"")</f>
        <v/>
      </c>
      <c r="U195" s="419" t="str">
        <f>IFERROR(VLOOKUP(U194,'P1'!$B:$AP,41,FALSE),"")</f>
        <v/>
      </c>
      <c r="V195" s="419" t="str">
        <f>IFERROR(VLOOKUP(V194,'P1'!$B:$AP,41,FALSE),"")</f>
        <v/>
      </c>
      <c r="W195" s="419" t="str">
        <f>IFERROR(VLOOKUP(W194,'P1'!$B:$AP,41,FALSE),"")</f>
        <v/>
      </c>
      <c r="X195" s="419" t="str">
        <f>IFERROR(VLOOKUP(X194,'P1'!$B:$AP,41,FALSE),"")</f>
        <v/>
      </c>
      <c r="Y195" s="419" t="str">
        <f>IFERROR(VLOOKUP(Y194,'P1'!$B:$AP,41,FALSE),"")</f>
        <v/>
      </c>
      <c r="Z195" s="419" t="str">
        <f>IFERROR(VLOOKUP(Z194,'P1'!$B:$AP,41,FALSE),"")</f>
        <v/>
      </c>
      <c r="AA195" s="419" t="str">
        <f>IFERROR(VLOOKUP(AA194,'P1'!$B:$AP,41,FALSE),"")</f>
        <v/>
      </c>
      <c r="AB195" s="419" t="str">
        <f>IFERROR(VLOOKUP(AB194,'P1'!$B:$AP,41,FALSE),"")</f>
        <v/>
      </c>
      <c r="AC195" s="419" t="str">
        <f>IFERROR(VLOOKUP(AC194,'P1'!$B:$AP,41,FALSE),"")</f>
        <v/>
      </c>
      <c r="AD195" s="419" t="str">
        <f>IFERROR(VLOOKUP(AD194,'P1'!$B:$AP,41,FALSE),"")</f>
        <v/>
      </c>
      <c r="AE195" s="419" t="str">
        <f>IFERROR(VLOOKUP(AE194,'P1'!$B:$AP,41,FALSE),"")</f>
        <v/>
      </c>
      <c r="AF195" s="419" t="str">
        <f>IFERROR(VLOOKUP(AF194,'P1'!$B:$AP,41,FALSE),"")</f>
        <v/>
      </c>
      <c r="AG195" s="419" t="str">
        <f>IFERROR(VLOOKUP(AG194,'P1'!$B:$AP,41,FALSE),"")</f>
        <v/>
      </c>
      <c r="AH195" s="419" t="str">
        <f>IFERROR(VLOOKUP(AH194,'P1'!$B:$AP,41,FALSE),"")</f>
        <v/>
      </c>
      <c r="AI195" s="419" t="str">
        <f>IFERROR(VLOOKUP(AI194,'P1'!$B:$AP,41,FALSE),"")</f>
        <v/>
      </c>
      <c r="AJ195" s="419" t="str">
        <f>IFERROR(VLOOKUP(AJ194,'P1'!$B:$AP,41,FALSE),"")</f>
        <v/>
      </c>
      <c r="AK195" s="419" t="str">
        <f>IFERROR(VLOOKUP(AK194,'P1'!$B:$AP,41,FALSE),"")</f>
        <v/>
      </c>
      <c r="AL195" s="419" t="str">
        <f>IFERROR(VLOOKUP(AL194,'P1'!$B:$AP,41,FALSE),"")</f>
        <v/>
      </c>
      <c r="AM195" s="419" t="str">
        <f>IFERROR(VLOOKUP(AM194,'P1'!$B:$AP,41,FALSE),"")</f>
        <v/>
      </c>
      <c r="AN195" s="643"/>
      <c r="AO195" s="621"/>
      <c r="AP195" s="647"/>
      <c r="AQ195" s="648"/>
      <c r="AR195" s="621"/>
      <c r="AS195" s="621"/>
      <c r="AT195" s="623"/>
      <c r="AU195" s="417" t="str">
        <f t="shared" ref="AU195" si="222">IFERROR(IF($D194="□",($AO194/$AK$6),($AO194/$AK$8)),"")</f>
        <v/>
      </c>
      <c r="AV195" s="417" t="str">
        <f t="shared" ref="AV195" si="223">IFERROR(IF($D194="□",($AN194/$AO$6),($AN194/$AO$8)),"")</f>
        <v/>
      </c>
      <c r="AX195" s="417" t="s">
        <v>623</v>
      </c>
      <c r="AY195" s="417" t="s">
        <v>623</v>
      </c>
    </row>
    <row r="196" spans="1:51" s="393" customFormat="1" ht="12" customHeight="1">
      <c r="A196" s="626"/>
      <c r="B196" s="629"/>
      <c r="C196" s="632"/>
      <c r="D196" s="635"/>
      <c r="E196" s="414"/>
      <c r="F196" s="640"/>
      <c r="G196" s="641"/>
      <c r="H196" s="418" t="s">
        <v>470</v>
      </c>
      <c r="I196" s="419" t="str">
        <f>IFERROR(VLOOKUP(I194,'P1'!$B:$AP,31,FALSE),"")</f>
        <v/>
      </c>
      <c r="J196" s="419" t="str">
        <f>IFERROR(VLOOKUP(J194,'P1'!$B:$AP,31,FALSE),"")</f>
        <v/>
      </c>
      <c r="K196" s="419" t="str">
        <f>IFERROR(VLOOKUP(K194,'P1'!$B:$AP,31,FALSE),"")</f>
        <v/>
      </c>
      <c r="L196" s="419" t="str">
        <f>IFERROR(VLOOKUP(L194,'P1'!$B:$AP,31,FALSE),"")</f>
        <v/>
      </c>
      <c r="M196" s="419" t="str">
        <f>IFERROR(VLOOKUP(M194,'P1'!$B:$AP,31,FALSE),"")</f>
        <v/>
      </c>
      <c r="N196" s="419" t="str">
        <f>IFERROR(VLOOKUP(N194,'P1'!$B:$AP,31,FALSE),"")</f>
        <v/>
      </c>
      <c r="O196" s="419" t="str">
        <f>IFERROR(VLOOKUP(O194,'P1'!$B:$AP,31,FALSE),"")</f>
        <v/>
      </c>
      <c r="P196" s="419" t="str">
        <f>IFERROR(VLOOKUP(P194,'P1'!$B:$AP,31,FALSE),"")</f>
        <v/>
      </c>
      <c r="Q196" s="419" t="str">
        <f>IFERROR(VLOOKUP(Q194,'P1'!$B:$AP,31,FALSE),"")</f>
        <v/>
      </c>
      <c r="R196" s="419" t="str">
        <f>IFERROR(VLOOKUP(R194,'P1'!$B:$AP,31,FALSE),"")</f>
        <v/>
      </c>
      <c r="S196" s="419" t="str">
        <f>IFERROR(VLOOKUP(S194,'P1'!$B:$AP,31,FALSE),"")</f>
        <v/>
      </c>
      <c r="T196" s="419" t="str">
        <f>IFERROR(VLOOKUP(T194,'P1'!$B:$AP,31,FALSE),"")</f>
        <v/>
      </c>
      <c r="U196" s="419" t="str">
        <f>IFERROR(VLOOKUP(U194,'P1'!$B:$AP,31,FALSE),"")</f>
        <v/>
      </c>
      <c r="V196" s="419" t="str">
        <f>IFERROR(VLOOKUP(V194,'P1'!$B:$AP,31,FALSE),"")</f>
        <v/>
      </c>
      <c r="W196" s="419" t="str">
        <f>IFERROR(VLOOKUP(W194,'P1'!$B:$AP,31,FALSE),"")</f>
        <v/>
      </c>
      <c r="X196" s="419" t="str">
        <f>IFERROR(VLOOKUP(X194,'P1'!$B:$AP,31,FALSE),"")</f>
        <v/>
      </c>
      <c r="Y196" s="419" t="str">
        <f>IFERROR(VLOOKUP(Y194,'P1'!$B:$AP,31,FALSE),"")</f>
        <v/>
      </c>
      <c r="Z196" s="419" t="str">
        <f>IFERROR(VLOOKUP(Z194,'P1'!$B:$AP,31,FALSE),"")</f>
        <v/>
      </c>
      <c r="AA196" s="419" t="str">
        <f>IFERROR(VLOOKUP(AA194,'P1'!$B:$AP,31,FALSE),"")</f>
        <v/>
      </c>
      <c r="AB196" s="419" t="str">
        <f>IFERROR(VLOOKUP(AB194,'P1'!$B:$AP,31,FALSE),"")</f>
        <v/>
      </c>
      <c r="AC196" s="419" t="str">
        <f>IFERROR(VLOOKUP(AC194,'P1'!$B:$AP,31,FALSE),"")</f>
        <v/>
      </c>
      <c r="AD196" s="419" t="str">
        <f>IFERROR(VLOOKUP(AD194,'P1'!$B:$AP,31,FALSE),"")</f>
        <v/>
      </c>
      <c r="AE196" s="419" t="str">
        <f>IFERROR(VLOOKUP(AE194,'P1'!$B:$AP,31,FALSE),"")</f>
        <v/>
      </c>
      <c r="AF196" s="419" t="str">
        <f>IFERROR(VLOOKUP(AF194,'P1'!$B:$AP,31,FALSE),"")</f>
        <v/>
      </c>
      <c r="AG196" s="419" t="str">
        <f>IFERROR(VLOOKUP(AG194,'P1'!$B:$AP,31,FALSE),"")</f>
        <v/>
      </c>
      <c r="AH196" s="419" t="str">
        <f>IFERROR(VLOOKUP(AH194,'P1'!$B:$AP,31,FALSE),"")</f>
        <v/>
      </c>
      <c r="AI196" s="419" t="str">
        <f>IFERROR(VLOOKUP(AI194,'P1'!$B:$AP,31,FALSE),"")</f>
        <v/>
      </c>
      <c r="AJ196" s="419" t="str">
        <f>IFERROR(VLOOKUP(AJ194,'P1'!$B:$AP,31,FALSE),"")</f>
        <v/>
      </c>
      <c r="AK196" s="419" t="str">
        <f>IFERROR(VLOOKUP(AK194,'P1'!$B:$AP,31,FALSE),"")</f>
        <v/>
      </c>
      <c r="AL196" s="419" t="str">
        <f>IFERROR(VLOOKUP(AL194,'P1'!$B:$AP,31,FALSE),"")</f>
        <v/>
      </c>
      <c r="AM196" s="419" t="str">
        <f>IFERROR(VLOOKUP(AM194,'P1'!$B:$AP,31,FALSE),"")</f>
        <v/>
      </c>
      <c r="AN196" s="644"/>
      <c r="AO196" s="622"/>
      <c r="AP196" s="649"/>
      <c r="AQ196" s="650"/>
      <c r="AR196" s="622"/>
      <c r="AS196" s="622"/>
      <c r="AT196" s="623"/>
      <c r="AU196" s="420"/>
      <c r="AV196" s="420"/>
      <c r="AX196" s="420"/>
      <c r="AY196" s="420"/>
    </row>
    <row r="197" spans="1:51" s="393" customFormat="1" ht="12" customHeight="1">
      <c r="A197" s="624">
        <v>59</v>
      </c>
      <c r="B197" s="627"/>
      <c r="C197" s="630"/>
      <c r="D197" s="633" t="s">
        <v>463</v>
      </c>
      <c r="E197" s="410"/>
      <c r="F197" s="636"/>
      <c r="G197" s="637"/>
      <c r="H197" s="411" t="s">
        <v>464</v>
      </c>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2"/>
      <c r="AF197" s="412"/>
      <c r="AG197" s="412"/>
      <c r="AH197" s="412"/>
      <c r="AI197" s="412"/>
      <c r="AJ197" s="412"/>
      <c r="AK197" s="412"/>
      <c r="AL197" s="412"/>
      <c r="AM197" s="412"/>
      <c r="AN197" s="642">
        <f t="shared" ref="AN197" si="224">IF(LEFT($AN$1,6)="共同生活援助",SUM(I198:AM198),SUM(I198:AM199))</f>
        <v>0</v>
      </c>
      <c r="AO197" s="620">
        <f>IF($AN$3="４週",AN197/4,AN197/(DAY(EOMONTH($I$21,0))/7))</f>
        <v>0</v>
      </c>
      <c r="AP197" s="645"/>
      <c r="AQ197" s="646"/>
      <c r="AR197" s="620" t="str">
        <f t="shared" ref="AR197" si="225">IF($AN$3="４週",AU198,AV198)</f>
        <v/>
      </c>
      <c r="AS197" s="620"/>
      <c r="AT197" s="623"/>
      <c r="AU197" s="413" t="s">
        <v>465</v>
      </c>
      <c r="AV197" s="413" t="s">
        <v>466</v>
      </c>
      <c r="AX197" s="413" t="s">
        <v>467</v>
      </c>
      <c r="AY197" s="413" t="s">
        <v>468</v>
      </c>
    </row>
    <row r="198" spans="1:51" s="393" customFormat="1" ht="12" customHeight="1">
      <c r="A198" s="625"/>
      <c r="B198" s="628"/>
      <c r="C198" s="631"/>
      <c r="D198" s="634"/>
      <c r="E198" s="414"/>
      <c r="F198" s="638"/>
      <c r="G198" s="639"/>
      <c r="H198" s="415" t="s">
        <v>469</v>
      </c>
      <c r="I198" s="419" t="str">
        <f>IFERROR(VLOOKUP(I197,'P1'!$B:$AP,41,FALSE),"")</f>
        <v/>
      </c>
      <c r="J198" s="419" t="str">
        <f>IFERROR(VLOOKUP(J197,'P1'!$B:$AP,41,FALSE),"")</f>
        <v/>
      </c>
      <c r="K198" s="419" t="str">
        <f>IFERROR(VLOOKUP(K197,'P1'!$B:$AP,41,FALSE),"")</f>
        <v/>
      </c>
      <c r="L198" s="419" t="str">
        <f>IFERROR(VLOOKUP(L197,'P1'!$B:$AP,41,FALSE),"")</f>
        <v/>
      </c>
      <c r="M198" s="419" t="str">
        <f>IFERROR(VLOOKUP(M197,'P1'!$B:$AP,41,FALSE),"")</f>
        <v/>
      </c>
      <c r="N198" s="419" t="str">
        <f>IFERROR(VLOOKUP(N197,'P1'!$B:$AP,41,FALSE),"")</f>
        <v/>
      </c>
      <c r="O198" s="419" t="str">
        <f>IFERROR(VLOOKUP(O197,'P1'!$B:$AP,41,FALSE),"")</f>
        <v/>
      </c>
      <c r="P198" s="419" t="str">
        <f>IFERROR(VLOOKUP(P197,'P1'!$B:$AP,41,FALSE),"")</f>
        <v/>
      </c>
      <c r="Q198" s="419" t="str">
        <f>IFERROR(VLOOKUP(Q197,'P1'!$B:$AP,41,FALSE),"")</f>
        <v/>
      </c>
      <c r="R198" s="419" t="str">
        <f>IFERROR(VLOOKUP(R197,'P1'!$B:$AP,41,FALSE),"")</f>
        <v/>
      </c>
      <c r="S198" s="419" t="str">
        <f>IFERROR(VLOOKUP(S197,'P1'!$B:$AP,41,FALSE),"")</f>
        <v/>
      </c>
      <c r="T198" s="419" t="str">
        <f>IFERROR(VLOOKUP(T197,'P1'!$B:$AP,41,FALSE),"")</f>
        <v/>
      </c>
      <c r="U198" s="419" t="str">
        <f>IFERROR(VLOOKUP(U197,'P1'!$B:$AP,41,FALSE),"")</f>
        <v/>
      </c>
      <c r="V198" s="419" t="str">
        <f>IFERROR(VLOOKUP(V197,'P1'!$B:$AP,41,FALSE),"")</f>
        <v/>
      </c>
      <c r="W198" s="419" t="str">
        <f>IFERROR(VLOOKUP(W197,'P1'!$B:$AP,41,FALSE),"")</f>
        <v/>
      </c>
      <c r="X198" s="419" t="str">
        <f>IFERROR(VLOOKUP(X197,'P1'!$B:$AP,41,FALSE),"")</f>
        <v/>
      </c>
      <c r="Y198" s="419" t="str">
        <f>IFERROR(VLOOKUP(Y197,'P1'!$B:$AP,41,FALSE),"")</f>
        <v/>
      </c>
      <c r="Z198" s="419" t="str">
        <f>IFERROR(VLOOKUP(Z197,'P1'!$B:$AP,41,FALSE),"")</f>
        <v/>
      </c>
      <c r="AA198" s="419" t="str">
        <f>IFERROR(VLOOKUP(AA197,'P1'!$B:$AP,41,FALSE),"")</f>
        <v/>
      </c>
      <c r="AB198" s="419" t="str">
        <f>IFERROR(VLOOKUP(AB197,'P1'!$B:$AP,41,FALSE),"")</f>
        <v/>
      </c>
      <c r="AC198" s="419" t="str">
        <f>IFERROR(VLOOKUP(AC197,'P1'!$B:$AP,41,FALSE),"")</f>
        <v/>
      </c>
      <c r="AD198" s="419" t="str">
        <f>IFERROR(VLOOKUP(AD197,'P1'!$B:$AP,41,FALSE),"")</f>
        <v/>
      </c>
      <c r="AE198" s="419" t="str">
        <f>IFERROR(VLOOKUP(AE197,'P1'!$B:$AP,41,FALSE),"")</f>
        <v/>
      </c>
      <c r="AF198" s="419" t="str">
        <f>IFERROR(VLOOKUP(AF197,'P1'!$B:$AP,41,FALSE),"")</f>
        <v/>
      </c>
      <c r="AG198" s="419" t="str">
        <f>IFERROR(VLOOKUP(AG197,'P1'!$B:$AP,41,FALSE),"")</f>
        <v/>
      </c>
      <c r="AH198" s="419" t="str">
        <f>IFERROR(VLOOKUP(AH197,'P1'!$B:$AP,41,FALSE),"")</f>
        <v/>
      </c>
      <c r="AI198" s="419" t="str">
        <f>IFERROR(VLOOKUP(AI197,'P1'!$B:$AP,41,FALSE),"")</f>
        <v/>
      </c>
      <c r="AJ198" s="419" t="str">
        <f>IFERROR(VLOOKUP(AJ197,'P1'!$B:$AP,41,FALSE),"")</f>
        <v/>
      </c>
      <c r="AK198" s="419" t="str">
        <f>IFERROR(VLOOKUP(AK197,'P1'!$B:$AP,41,FALSE),"")</f>
        <v/>
      </c>
      <c r="AL198" s="419" t="str">
        <f>IFERROR(VLOOKUP(AL197,'P1'!$B:$AP,41,FALSE),"")</f>
        <v/>
      </c>
      <c r="AM198" s="419" t="str">
        <f>IFERROR(VLOOKUP(AM197,'P1'!$B:$AP,41,FALSE),"")</f>
        <v/>
      </c>
      <c r="AN198" s="643"/>
      <c r="AO198" s="621"/>
      <c r="AP198" s="647"/>
      <c r="AQ198" s="648"/>
      <c r="AR198" s="621"/>
      <c r="AS198" s="621"/>
      <c r="AT198" s="623"/>
      <c r="AU198" s="417" t="str">
        <f t="shared" ref="AU198" si="226">IFERROR(IF($D197="□",($AO197/$AK$6),($AO197/$AK$8)),"")</f>
        <v/>
      </c>
      <c r="AV198" s="417" t="str">
        <f t="shared" ref="AV198" si="227">IFERROR(IF($D197="□",($AN197/$AO$6),($AN197/$AO$8)),"")</f>
        <v/>
      </c>
      <c r="AX198" s="417" t="s">
        <v>623</v>
      </c>
      <c r="AY198" s="417" t="s">
        <v>623</v>
      </c>
    </row>
    <row r="199" spans="1:51" s="393" customFormat="1" ht="12" customHeight="1">
      <c r="A199" s="626"/>
      <c r="B199" s="629"/>
      <c r="C199" s="632"/>
      <c r="D199" s="635"/>
      <c r="E199" s="414"/>
      <c r="F199" s="640"/>
      <c r="G199" s="641"/>
      <c r="H199" s="418" t="s">
        <v>470</v>
      </c>
      <c r="I199" s="419" t="str">
        <f>IFERROR(VLOOKUP(I197,'P1'!$B:$AP,31,FALSE),"")</f>
        <v/>
      </c>
      <c r="J199" s="419" t="str">
        <f>IFERROR(VLOOKUP(J197,'P1'!$B:$AP,31,FALSE),"")</f>
        <v/>
      </c>
      <c r="K199" s="419" t="str">
        <f>IFERROR(VLOOKUP(K197,'P1'!$B:$AP,31,FALSE),"")</f>
        <v/>
      </c>
      <c r="L199" s="419" t="str">
        <f>IFERROR(VLOOKUP(L197,'P1'!$B:$AP,31,FALSE),"")</f>
        <v/>
      </c>
      <c r="M199" s="419" t="str">
        <f>IFERROR(VLOOKUP(M197,'P1'!$B:$AP,31,FALSE),"")</f>
        <v/>
      </c>
      <c r="N199" s="419" t="str">
        <f>IFERROR(VLOOKUP(N197,'P1'!$B:$AP,31,FALSE),"")</f>
        <v/>
      </c>
      <c r="O199" s="419" t="str">
        <f>IFERROR(VLOOKUP(O197,'P1'!$B:$AP,31,FALSE),"")</f>
        <v/>
      </c>
      <c r="P199" s="419" t="str">
        <f>IFERROR(VLOOKUP(P197,'P1'!$B:$AP,31,FALSE),"")</f>
        <v/>
      </c>
      <c r="Q199" s="419" t="str">
        <f>IFERROR(VLOOKUP(Q197,'P1'!$B:$AP,31,FALSE),"")</f>
        <v/>
      </c>
      <c r="R199" s="419" t="str">
        <f>IFERROR(VLOOKUP(R197,'P1'!$B:$AP,31,FALSE),"")</f>
        <v/>
      </c>
      <c r="S199" s="419" t="str">
        <f>IFERROR(VLOOKUP(S197,'P1'!$B:$AP,31,FALSE),"")</f>
        <v/>
      </c>
      <c r="T199" s="419" t="str">
        <f>IFERROR(VLOOKUP(T197,'P1'!$B:$AP,31,FALSE),"")</f>
        <v/>
      </c>
      <c r="U199" s="419" t="str">
        <f>IFERROR(VLOOKUP(U197,'P1'!$B:$AP,31,FALSE),"")</f>
        <v/>
      </c>
      <c r="V199" s="419" t="str">
        <f>IFERROR(VLOOKUP(V197,'P1'!$B:$AP,31,FALSE),"")</f>
        <v/>
      </c>
      <c r="W199" s="419" t="str">
        <f>IFERROR(VLOOKUP(W197,'P1'!$B:$AP,31,FALSE),"")</f>
        <v/>
      </c>
      <c r="X199" s="419" t="str">
        <f>IFERROR(VLOOKUP(X197,'P1'!$B:$AP,31,FALSE),"")</f>
        <v/>
      </c>
      <c r="Y199" s="419" t="str">
        <f>IFERROR(VLOOKUP(Y197,'P1'!$B:$AP,31,FALSE),"")</f>
        <v/>
      </c>
      <c r="Z199" s="419" t="str">
        <f>IFERROR(VLOOKUP(Z197,'P1'!$B:$AP,31,FALSE),"")</f>
        <v/>
      </c>
      <c r="AA199" s="419" t="str">
        <f>IFERROR(VLOOKUP(AA197,'P1'!$B:$AP,31,FALSE),"")</f>
        <v/>
      </c>
      <c r="AB199" s="419" t="str">
        <f>IFERROR(VLOOKUP(AB197,'P1'!$B:$AP,31,FALSE),"")</f>
        <v/>
      </c>
      <c r="AC199" s="419" t="str">
        <f>IFERROR(VLOOKUP(AC197,'P1'!$B:$AP,31,FALSE),"")</f>
        <v/>
      </c>
      <c r="AD199" s="419" t="str">
        <f>IFERROR(VLOOKUP(AD197,'P1'!$B:$AP,31,FALSE),"")</f>
        <v/>
      </c>
      <c r="AE199" s="419" t="str">
        <f>IFERROR(VLOOKUP(AE197,'P1'!$B:$AP,31,FALSE),"")</f>
        <v/>
      </c>
      <c r="AF199" s="419" t="str">
        <f>IFERROR(VLOOKUP(AF197,'P1'!$B:$AP,31,FALSE),"")</f>
        <v/>
      </c>
      <c r="AG199" s="419" t="str">
        <f>IFERROR(VLOOKUP(AG197,'P1'!$B:$AP,31,FALSE),"")</f>
        <v/>
      </c>
      <c r="AH199" s="419" t="str">
        <f>IFERROR(VLOOKUP(AH197,'P1'!$B:$AP,31,FALSE),"")</f>
        <v/>
      </c>
      <c r="AI199" s="419" t="str">
        <f>IFERROR(VLOOKUP(AI197,'P1'!$B:$AP,31,FALSE),"")</f>
        <v/>
      </c>
      <c r="AJ199" s="419" t="str">
        <f>IFERROR(VLOOKUP(AJ197,'P1'!$B:$AP,31,FALSE),"")</f>
        <v/>
      </c>
      <c r="AK199" s="419" t="str">
        <f>IFERROR(VLOOKUP(AK197,'P1'!$B:$AP,31,FALSE),"")</f>
        <v/>
      </c>
      <c r="AL199" s="419" t="str">
        <f>IFERROR(VLOOKUP(AL197,'P1'!$B:$AP,31,FALSE),"")</f>
        <v/>
      </c>
      <c r="AM199" s="419" t="str">
        <f>IFERROR(VLOOKUP(AM197,'P1'!$B:$AP,31,FALSE),"")</f>
        <v/>
      </c>
      <c r="AN199" s="644"/>
      <c r="AO199" s="622"/>
      <c r="AP199" s="649"/>
      <c r="AQ199" s="650"/>
      <c r="AR199" s="622"/>
      <c r="AS199" s="622"/>
      <c r="AT199" s="623"/>
      <c r="AU199" s="420"/>
      <c r="AV199" s="420"/>
      <c r="AX199" s="420"/>
      <c r="AY199" s="420"/>
    </row>
    <row r="200" spans="1:51" s="393" customFormat="1" ht="12" customHeight="1">
      <c r="A200" s="624">
        <v>60</v>
      </c>
      <c r="B200" s="627"/>
      <c r="C200" s="630"/>
      <c r="D200" s="633" t="s">
        <v>463</v>
      </c>
      <c r="E200" s="410"/>
      <c r="F200" s="636"/>
      <c r="G200" s="637"/>
      <c r="H200" s="411" t="s">
        <v>464</v>
      </c>
      <c r="I200" s="412"/>
      <c r="J200" s="412"/>
      <c r="K200" s="412"/>
      <c r="L200" s="412"/>
      <c r="M200" s="412"/>
      <c r="N200" s="412"/>
      <c r="O200" s="412"/>
      <c r="P200" s="412"/>
      <c r="Q200" s="412"/>
      <c r="R200" s="412"/>
      <c r="S200" s="412"/>
      <c r="T200" s="412"/>
      <c r="U200" s="412"/>
      <c r="V200" s="412"/>
      <c r="W200" s="412"/>
      <c r="X200" s="412"/>
      <c r="Y200" s="412"/>
      <c r="Z200" s="412"/>
      <c r="AA200" s="412"/>
      <c r="AB200" s="412"/>
      <c r="AC200" s="412"/>
      <c r="AD200" s="412"/>
      <c r="AE200" s="412"/>
      <c r="AF200" s="412"/>
      <c r="AG200" s="412"/>
      <c r="AH200" s="412"/>
      <c r="AI200" s="412"/>
      <c r="AJ200" s="412"/>
      <c r="AK200" s="412"/>
      <c r="AL200" s="412"/>
      <c r="AM200" s="412"/>
      <c r="AN200" s="642">
        <f t="shared" ref="AN200" si="228">IF(LEFT($AN$1,6)="共同生活援助",SUM(I201:AM201),SUM(I201:AM202))</f>
        <v>0</v>
      </c>
      <c r="AO200" s="620">
        <f>IF($AN$3="４週",AN200/4,AN200/(DAY(EOMONTH($I$21,0))/7))</f>
        <v>0</v>
      </c>
      <c r="AP200" s="645"/>
      <c r="AQ200" s="646"/>
      <c r="AR200" s="620" t="str">
        <f t="shared" ref="AR200" si="229">IF($AN$3="４週",AU201,AV201)</f>
        <v/>
      </c>
      <c r="AS200" s="620"/>
      <c r="AT200" s="623"/>
      <c r="AU200" s="413" t="s">
        <v>465</v>
      </c>
      <c r="AV200" s="413" t="s">
        <v>466</v>
      </c>
      <c r="AX200" s="413" t="s">
        <v>467</v>
      </c>
      <c r="AY200" s="413" t="s">
        <v>468</v>
      </c>
    </row>
    <row r="201" spans="1:51" s="393" customFormat="1" ht="12" customHeight="1">
      <c r="A201" s="625"/>
      <c r="B201" s="628"/>
      <c r="C201" s="631"/>
      <c r="D201" s="634"/>
      <c r="E201" s="414"/>
      <c r="F201" s="638"/>
      <c r="G201" s="639"/>
      <c r="H201" s="415" t="s">
        <v>469</v>
      </c>
      <c r="I201" s="419" t="str">
        <f>IFERROR(VLOOKUP(I200,'P1'!$B:$AP,41,FALSE),"")</f>
        <v/>
      </c>
      <c r="J201" s="419" t="str">
        <f>IFERROR(VLOOKUP(J200,'P1'!$B:$AP,41,FALSE),"")</f>
        <v/>
      </c>
      <c r="K201" s="419" t="str">
        <f>IFERROR(VLOOKUP(K200,'P1'!$B:$AP,41,FALSE),"")</f>
        <v/>
      </c>
      <c r="L201" s="419" t="str">
        <f>IFERROR(VLOOKUP(L200,'P1'!$B:$AP,41,FALSE),"")</f>
        <v/>
      </c>
      <c r="M201" s="419" t="str">
        <f>IFERROR(VLOOKUP(M200,'P1'!$B:$AP,41,FALSE),"")</f>
        <v/>
      </c>
      <c r="N201" s="419" t="str">
        <f>IFERROR(VLOOKUP(N200,'P1'!$B:$AP,41,FALSE),"")</f>
        <v/>
      </c>
      <c r="O201" s="419" t="str">
        <f>IFERROR(VLOOKUP(O200,'P1'!$B:$AP,41,FALSE),"")</f>
        <v/>
      </c>
      <c r="P201" s="419" t="str">
        <f>IFERROR(VLOOKUP(P200,'P1'!$B:$AP,41,FALSE),"")</f>
        <v/>
      </c>
      <c r="Q201" s="419" t="str">
        <f>IFERROR(VLOOKUP(Q200,'P1'!$B:$AP,41,FALSE),"")</f>
        <v/>
      </c>
      <c r="R201" s="419" t="str">
        <f>IFERROR(VLOOKUP(R200,'P1'!$B:$AP,41,FALSE),"")</f>
        <v/>
      </c>
      <c r="S201" s="419" t="str">
        <f>IFERROR(VLOOKUP(S200,'P1'!$B:$AP,41,FALSE),"")</f>
        <v/>
      </c>
      <c r="T201" s="419" t="str">
        <f>IFERROR(VLOOKUP(T200,'P1'!$B:$AP,41,FALSE),"")</f>
        <v/>
      </c>
      <c r="U201" s="419" t="str">
        <f>IFERROR(VLOOKUP(U200,'P1'!$B:$AP,41,FALSE),"")</f>
        <v/>
      </c>
      <c r="V201" s="419" t="str">
        <f>IFERROR(VLOOKUP(V200,'P1'!$B:$AP,41,FALSE),"")</f>
        <v/>
      </c>
      <c r="W201" s="419" t="str">
        <f>IFERROR(VLOOKUP(W200,'P1'!$B:$AP,41,FALSE),"")</f>
        <v/>
      </c>
      <c r="X201" s="419" t="str">
        <f>IFERROR(VLOOKUP(X200,'P1'!$B:$AP,41,FALSE),"")</f>
        <v/>
      </c>
      <c r="Y201" s="419" t="str">
        <f>IFERROR(VLOOKUP(Y200,'P1'!$B:$AP,41,FALSE),"")</f>
        <v/>
      </c>
      <c r="Z201" s="419" t="str">
        <f>IFERROR(VLOOKUP(Z200,'P1'!$B:$AP,41,FALSE),"")</f>
        <v/>
      </c>
      <c r="AA201" s="419" t="str">
        <f>IFERROR(VLOOKUP(AA200,'P1'!$B:$AP,41,FALSE),"")</f>
        <v/>
      </c>
      <c r="AB201" s="419" t="str">
        <f>IFERROR(VLOOKUP(AB200,'P1'!$B:$AP,41,FALSE),"")</f>
        <v/>
      </c>
      <c r="AC201" s="419" t="str">
        <f>IFERROR(VLOOKUP(AC200,'P1'!$B:$AP,41,FALSE),"")</f>
        <v/>
      </c>
      <c r="AD201" s="419" t="str">
        <f>IFERROR(VLOOKUP(AD200,'P1'!$B:$AP,41,FALSE),"")</f>
        <v/>
      </c>
      <c r="AE201" s="419" t="str">
        <f>IFERROR(VLOOKUP(AE200,'P1'!$B:$AP,41,FALSE),"")</f>
        <v/>
      </c>
      <c r="AF201" s="419" t="str">
        <f>IFERROR(VLOOKUP(AF200,'P1'!$B:$AP,41,FALSE),"")</f>
        <v/>
      </c>
      <c r="AG201" s="419" t="str">
        <f>IFERROR(VLOOKUP(AG200,'P1'!$B:$AP,41,FALSE),"")</f>
        <v/>
      </c>
      <c r="AH201" s="419" t="str">
        <f>IFERROR(VLOOKUP(AH200,'P1'!$B:$AP,41,FALSE),"")</f>
        <v/>
      </c>
      <c r="AI201" s="419" t="str">
        <f>IFERROR(VLOOKUP(AI200,'P1'!$B:$AP,41,FALSE),"")</f>
        <v/>
      </c>
      <c r="AJ201" s="419" t="str">
        <f>IFERROR(VLOOKUP(AJ200,'P1'!$B:$AP,41,FALSE),"")</f>
        <v/>
      </c>
      <c r="AK201" s="419" t="str">
        <f>IFERROR(VLOOKUP(AK200,'P1'!$B:$AP,41,FALSE),"")</f>
        <v/>
      </c>
      <c r="AL201" s="419" t="str">
        <f>IFERROR(VLOOKUP(AL200,'P1'!$B:$AP,41,FALSE),"")</f>
        <v/>
      </c>
      <c r="AM201" s="419" t="str">
        <f>IFERROR(VLOOKUP(AM200,'P1'!$B:$AP,41,FALSE),"")</f>
        <v/>
      </c>
      <c r="AN201" s="643"/>
      <c r="AO201" s="621"/>
      <c r="AP201" s="647"/>
      <c r="AQ201" s="648"/>
      <c r="AR201" s="621"/>
      <c r="AS201" s="621"/>
      <c r="AT201" s="623"/>
      <c r="AU201" s="417" t="str">
        <f t="shared" ref="AU201" si="230">IFERROR(IF($D200="□",($AO200/$AK$6),($AO200/$AK$8)),"")</f>
        <v/>
      </c>
      <c r="AV201" s="417" t="str">
        <f t="shared" ref="AV201" si="231">IFERROR(IF($D200="□",($AN200/$AO$6),($AN200/$AO$8)),"")</f>
        <v/>
      </c>
      <c r="AX201" s="417" t="s">
        <v>623</v>
      </c>
      <c r="AY201" s="417" t="s">
        <v>623</v>
      </c>
    </row>
    <row r="202" spans="1:51" s="393" customFormat="1" ht="12" customHeight="1">
      <c r="A202" s="626"/>
      <c r="B202" s="629"/>
      <c r="C202" s="632"/>
      <c r="D202" s="635"/>
      <c r="E202" s="414"/>
      <c r="F202" s="640"/>
      <c r="G202" s="641"/>
      <c r="H202" s="418" t="s">
        <v>470</v>
      </c>
      <c r="I202" s="419" t="str">
        <f>IFERROR(VLOOKUP(I200,'P1'!$B:$AP,31,FALSE),"")</f>
        <v/>
      </c>
      <c r="J202" s="419" t="str">
        <f>IFERROR(VLOOKUP(J200,'P1'!$B:$AP,31,FALSE),"")</f>
        <v/>
      </c>
      <c r="K202" s="419" t="str">
        <f>IFERROR(VLOOKUP(K200,'P1'!$B:$AP,31,FALSE),"")</f>
        <v/>
      </c>
      <c r="L202" s="419" t="str">
        <f>IFERROR(VLOOKUP(L200,'P1'!$B:$AP,31,FALSE),"")</f>
        <v/>
      </c>
      <c r="M202" s="419" t="str">
        <f>IFERROR(VLOOKUP(M200,'P1'!$B:$AP,31,FALSE),"")</f>
        <v/>
      </c>
      <c r="N202" s="419" t="str">
        <f>IFERROR(VLOOKUP(N200,'P1'!$B:$AP,31,FALSE),"")</f>
        <v/>
      </c>
      <c r="O202" s="419" t="str">
        <f>IFERROR(VLOOKUP(O200,'P1'!$B:$AP,31,FALSE),"")</f>
        <v/>
      </c>
      <c r="P202" s="419" t="str">
        <f>IFERROR(VLOOKUP(P200,'P1'!$B:$AP,31,FALSE),"")</f>
        <v/>
      </c>
      <c r="Q202" s="419" t="str">
        <f>IFERROR(VLOOKUP(Q200,'P1'!$B:$AP,31,FALSE),"")</f>
        <v/>
      </c>
      <c r="R202" s="419" t="str">
        <f>IFERROR(VLOOKUP(R200,'P1'!$B:$AP,31,FALSE),"")</f>
        <v/>
      </c>
      <c r="S202" s="419" t="str">
        <f>IFERROR(VLOOKUP(S200,'P1'!$B:$AP,31,FALSE),"")</f>
        <v/>
      </c>
      <c r="T202" s="419" t="str">
        <f>IFERROR(VLOOKUP(T200,'P1'!$B:$AP,31,FALSE),"")</f>
        <v/>
      </c>
      <c r="U202" s="419" t="str">
        <f>IFERROR(VLOOKUP(U200,'P1'!$B:$AP,31,FALSE),"")</f>
        <v/>
      </c>
      <c r="V202" s="419" t="str">
        <f>IFERROR(VLOOKUP(V200,'P1'!$B:$AP,31,FALSE),"")</f>
        <v/>
      </c>
      <c r="W202" s="419" t="str">
        <f>IFERROR(VLOOKUP(W200,'P1'!$B:$AP,31,FALSE),"")</f>
        <v/>
      </c>
      <c r="X202" s="419" t="str">
        <f>IFERROR(VLOOKUP(X200,'P1'!$B:$AP,31,FALSE),"")</f>
        <v/>
      </c>
      <c r="Y202" s="419" t="str">
        <f>IFERROR(VLOOKUP(Y200,'P1'!$B:$AP,31,FALSE),"")</f>
        <v/>
      </c>
      <c r="Z202" s="419" t="str">
        <f>IFERROR(VLOOKUP(Z200,'P1'!$B:$AP,31,FALSE),"")</f>
        <v/>
      </c>
      <c r="AA202" s="419" t="str">
        <f>IFERROR(VLOOKUP(AA200,'P1'!$B:$AP,31,FALSE),"")</f>
        <v/>
      </c>
      <c r="AB202" s="419" t="str">
        <f>IFERROR(VLOOKUP(AB200,'P1'!$B:$AP,31,FALSE),"")</f>
        <v/>
      </c>
      <c r="AC202" s="419" t="str">
        <f>IFERROR(VLOOKUP(AC200,'P1'!$B:$AP,31,FALSE),"")</f>
        <v/>
      </c>
      <c r="AD202" s="419" t="str">
        <f>IFERROR(VLOOKUP(AD200,'P1'!$B:$AP,31,FALSE),"")</f>
        <v/>
      </c>
      <c r="AE202" s="419" t="str">
        <f>IFERROR(VLOOKUP(AE200,'P1'!$B:$AP,31,FALSE),"")</f>
        <v/>
      </c>
      <c r="AF202" s="419" t="str">
        <f>IFERROR(VLOOKUP(AF200,'P1'!$B:$AP,31,FALSE),"")</f>
        <v/>
      </c>
      <c r="AG202" s="419" t="str">
        <f>IFERROR(VLOOKUP(AG200,'P1'!$B:$AP,31,FALSE),"")</f>
        <v/>
      </c>
      <c r="AH202" s="419" t="str">
        <f>IFERROR(VLOOKUP(AH200,'P1'!$B:$AP,31,FALSE),"")</f>
        <v/>
      </c>
      <c r="AI202" s="419" t="str">
        <f>IFERROR(VLOOKUP(AI200,'P1'!$B:$AP,31,FALSE),"")</f>
        <v/>
      </c>
      <c r="AJ202" s="419" t="str">
        <f>IFERROR(VLOOKUP(AJ200,'P1'!$B:$AP,31,FALSE),"")</f>
        <v/>
      </c>
      <c r="AK202" s="419" t="str">
        <f>IFERROR(VLOOKUP(AK200,'P1'!$B:$AP,31,FALSE),"")</f>
        <v/>
      </c>
      <c r="AL202" s="419" t="str">
        <f>IFERROR(VLOOKUP(AL200,'P1'!$B:$AP,31,FALSE),"")</f>
        <v/>
      </c>
      <c r="AM202" s="419" t="str">
        <f>IFERROR(VLOOKUP(AM200,'P1'!$B:$AP,31,FALSE),"")</f>
        <v/>
      </c>
      <c r="AN202" s="644"/>
      <c r="AO202" s="622"/>
      <c r="AP202" s="649"/>
      <c r="AQ202" s="650"/>
      <c r="AR202" s="622"/>
      <c r="AS202" s="622"/>
      <c r="AT202" s="623"/>
      <c r="AU202" s="420"/>
      <c r="AV202" s="420"/>
      <c r="AX202" s="420"/>
      <c r="AY202" s="420"/>
    </row>
    <row r="203" spans="1:51" s="393" customFormat="1" ht="12" customHeight="1">
      <c r="A203" s="624">
        <v>61</v>
      </c>
      <c r="B203" s="627"/>
      <c r="C203" s="630"/>
      <c r="D203" s="633" t="s">
        <v>463</v>
      </c>
      <c r="E203" s="410"/>
      <c r="F203" s="636"/>
      <c r="G203" s="637"/>
      <c r="H203" s="411" t="s">
        <v>464</v>
      </c>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2"/>
      <c r="AF203" s="412"/>
      <c r="AG203" s="412"/>
      <c r="AH203" s="412"/>
      <c r="AI203" s="412"/>
      <c r="AJ203" s="412"/>
      <c r="AK203" s="412"/>
      <c r="AL203" s="412"/>
      <c r="AM203" s="412"/>
      <c r="AN203" s="642">
        <f t="shared" ref="AN203" si="232">IF(LEFT($AN$1,6)="共同生活援助",SUM(I204:AM204),SUM(I204:AM205))</f>
        <v>0</v>
      </c>
      <c r="AO203" s="620">
        <f>IF($AN$3="４週",AN203/4,AN203/(DAY(EOMONTH($I$21,0))/7))</f>
        <v>0</v>
      </c>
      <c r="AP203" s="645"/>
      <c r="AQ203" s="646"/>
      <c r="AR203" s="620" t="str">
        <f t="shared" ref="AR203" si="233">IF($AN$3="４週",AU204,AV204)</f>
        <v/>
      </c>
      <c r="AS203" s="620"/>
      <c r="AT203" s="623"/>
      <c r="AU203" s="413" t="s">
        <v>465</v>
      </c>
      <c r="AV203" s="413" t="s">
        <v>466</v>
      </c>
      <c r="AX203" s="413" t="s">
        <v>467</v>
      </c>
      <c r="AY203" s="413" t="s">
        <v>468</v>
      </c>
    </row>
    <row r="204" spans="1:51" s="393" customFormat="1" ht="12" customHeight="1">
      <c r="A204" s="625"/>
      <c r="B204" s="628"/>
      <c r="C204" s="631"/>
      <c r="D204" s="634"/>
      <c r="E204" s="414"/>
      <c r="F204" s="638"/>
      <c r="G204" s="639"/>
      <c r="H204" s="415" t="s">
        <v>469</v>
      </c>
      <c r="I204" s="419" t="str">
        <f>IFERROR(VLOOKUP(I203,'P1'!$B:$AP,41,FALSE),"")</f>
        <v/>
      </c>
      <c r="J204" s="419" t="str">
        <f>IFERROR(VLOOKUP(J203,'P1'!$B:$AP,41,FALSE),"")</f>
        <v/>
      </c>
      <c r="K204" s="419" t="str">
        <f>IFERROR(VLOOKUP(K203,'P1'!$B:$AP,41,FALSE),"")</f>
        <v/>
      </c>
      <c r="L204" s="419" t="str">
        <f>IFERROR(VLOOKUP(L203,'P1'!$B:$AP,41,FALSE),"")</f>
        <v/>
      </c>
      <c r="M204" s="419" t="str">
        <f>IFERROR(VLOOKUP(M203,'P1'!$B:$AP,41,FALSE),"")</f>
        <v/>
      </c>
      <c r="N204" s="419" t="str">
        <f>IFERROR(VLOOKUP(N203,'P1'!$B:$AP,41,FALSE),"")</f>
        <v/>
      </c>
      <c r="O204" s="419" t="str">
        <f>IFERROR(VLOOKUP(O203,'P1'!$B:$AP,41,FALSE),"")</f>
        <v/>
      </c>
      <c r="P204" s="419" t="str">
        <f>IFERROR(VLOOKUP(P203,'P1'!$B:$AP,41,FALSE),"")</f>
        <v/>
      </c>
      <c r="Q204" s="419" t="str">
        <f>IFERROR(VLOOKUP(Q203,'P1'!$B:$AP,41,FALSE),"")</f>
        <v/>
      </c>
      <c r="R204" s="419" t="str">
        <f>IFERROR(VLOOKUP(R203,'P1'!$B:$AP,41,FALSE),"")</f>
        <v/>
      </c>
      <c r="S204" s="419" t="str">
        <f>IFERROR(VLOOKUP(S203,'P1'!$B:$AP,41,FALSE),"")</f>
        <v/>
      </c>
      <c r="T204" s="419" t="str">
        <f>IFERROR(VLOOKUP(T203,'P1'!$B:$AP,41,FALSE),"")</f>
        <v/>
      </c>
      <c r="U204" s="419" t="str">
        <f>IFERROR(VLOOKUP(U203,'P1'!$B:$AP,41,FALSE),"")</f>
        <v/>
      </c>
      <c r="V204" s="419" t="str">
        <f>IFERROR(VLOOKUP(V203,'P1'!$B:$AP,41,FALSE),"")</f>
        <v/>
      </c>
      <c r="W204" s="419" t="str">
        <f>IFERROR(VLOOKUP(W203,'P1'!$B:$AP,41,FALSE),"")</f>
        <v/>
      </c>
      <c r="X204" s="419" t="str">
        <f>IFERROR(VLOOKUP(X203,'P1'!$B:$AP,41,FALSE),"")</f>
        <v/>
      </c>
      <c r="Y204" s="419" t="str">
        <f>IFERROR(VLOOKUP(Y203,'P1'!$B:$AP,41,FALSE),"")</f>
        <v/>
      </c>
      <c r="Z204" s="419" t="str">
        <f>IFERROR(VLOOKUP(Z203,'P1'!$B:$AP,41,FALSE),"")</f>
        <v/>
      </c>
      <c r="AA204" s="419" t="str">
        <f>IFERROR(VLOOKUP(AA203,'P1'!$B:$AP,41,FALSE),"")</f>
        <v/>
      </c>
      <c r="AB204" s="419" t="str">
        <f>IFERROR(VLOOKUP(AB203,'P1'!$B:$AP,41,FALSE),"")</f>
        <v/>
      </c>
      <c r="AC204" s="419" t="str">
        <f>IFERROR(VLOOKUP(AC203,'P1'!$B:$AP,41,FALSE),"")</f>
        <v/>
      </c>
      <c r="AD204" s="419" t="str">
        <f>IFERROR(VLOOKUP(AD203,'P1'!$B:$AP,41,FALSE),"")</f>
        <v/>
      </c>
      <c r="AE204" s="419" t="str">
        <f>IFERROR(VLOOKUP(AE203,'P1'!$B:$AP,41,FALSE),"")</f>
        <v/>
      </c>
      <c r="AF204" s="419" t="str">
        <f>IFERROR(VLOOKUP(AF203,'P1'!$B:$AP,41,FALSE),"")</f>
        <v/>
      </c>
      <c r="AG204" s="419" t="str">
        <f>IFERROR(VLOOKUP(AG203,'P1'!$B:$AP,41,FALSE),"")</f>
        <v/>
      </c>
      <c r="AH204" s="419" t="str">
        <f>IFERROR(VLOOKUP(AH203,'P1'!$B:$AP,41,FALSE),"")</f>
        <v/>
      </c>
      <c r="AI204" s="419" t="str">
        <f>IFERROR(VLOOKUP(AI203,'P1'!$B:$AP,41,FALSE),"")</f>
        <v/>
      </c>
      <c r="AJ204" s="419" t="str">
        <f>IFERROR(VLOOKUP(AJ203,'P1'!$B:$AP,41,FALSE),"")</f>
        <v/>
      </c>
      <c r="AK204" s="419" t="str">
        <f>IFERROR(VLOOKUP(AK203,'P1'!$B:$AP,41,FALSE),"")</f>
        <v/>
      </c>
      <c r="AL204" s="419" t="str">
        <f>IFERROR(VLOOKUP(AL203,'P1'!$B:$AP,41,FALSE),"")</f>
        <v/>
      </c>
      <c r="AM204" s="419" t="str">
        <f>IFERROR(VLOOKUP(AM203,'P1'!$B:$AP,41,FALSE),"")</f>
        <v/>
      </c>
      <c r="AN204" s="643"/>
      <c r="AO204" s="621"/>
      <c r="AP204" s="647"/>
      <c r="AQ204" s="648"/>
      <c r="AR204" s="621"/>
      <c r="AS204" s="621"/>
      <c r="AT204" s="623"/>
      <c r="AU204" s="417" t="str">
        <f t="shared" ref="AU204" si="234">IFERROR(IF($D203="□",($AO203/$AK$6),($AO203/$AK$8)),"")</f>
        <v/>
      </c>
      <c r="AV204" s="417" t="str">
        <f t="shared" ref="AV204" si="235">IFERROR(IF($D203="□",($AN203/$AO$6),($AN203/$AO$8)),"")</f>
        <v/>
      </c>
      <c r="AX204" s="417" t="s">
        <v>623</v>
      </c>
      <c r="AY204" s="417" t="s">
        <v>623</v>
      </c>
    </row>
    <row r="205" spans="1:51" s="393" customFormat="1" ht="12" customHeight="1">
      <c r="A205" s="626"/>
      <c r="B205" s="629"/>
      <c r="C205" s="632"/>
      <c r="D205" s="635"/>
      <c r="E205" s="414"/>
      <c r="F205" s="640"/>
      <c r="G205" s="641"/>
      <c r="H205" s="418" t="s">
        <v>470</v>
      </c>
      <c r="I205" s="419" t="str">
        <f>IFERROR(VLOOKUP(I203,'P1'!$B:$AP,31,FALSE),"")</f>
        <v/>
      </c>
      <c r="J205" s="419" t="str">
        <f>IFERROR(VLOOKUP(J203,'P1'!$B:$AP,31,FALSE),"")</f>
        <v/>
      </c>
      <c r="K205" s="419" t="str">
        <f>IFERROR(VLOOKUP(K203,'P1'!$B:$AP,31,FALSE),"")</f>
        <v/>
      </c>
      <c r="L205" s="419" t="str">
        <f>IFERROR(VLOOKUP(L203,'P1'!$B:$AP,31,FALSE),"")</f>
        <v/>
      </c>
      <c r="M205" s="419" t="str">
        <f>IFERROR(VLOOKUP(M203,'P1'!$B:$AP,31,FALSE),"")</f>
        <v/>
      </c>
      <c r="N205" s="419" t="str">
        <f>IFERROR(VLOOKUP(N203,'P1'!$B:$AP,31,FALSE),"")</f>
        <v/>
      </c>
      <c r="O205" s="419" t="str">
        <f>IFERROR(VLOOKUP(O203,'P1'!$B:$AP,31,FALSE),"")</f>
        <v/>
      </c>
      <c r="P205" s="419" t="str">
        <f>IFERROR(VLOOKUP(P203,'P1'!$B:$AP,31,FALSE),"")</f>
        <v/>
      </c>
      <c r="Q205" s="419" t="str">
        <f>IFERROR(VLOOKUP(Q203,'P1'!$B:$AP,31,FALSE),"")</f>
        <v/>
      </c>
      <c r="R205" s="419" t="str">
        <f>IFERROR(VLOOKUP(R203,'P1'!$B:$AP,31,FALSE),"")</f>
        <v/>
      </c>
      <c r="S205" s="419" t="str">
        <f>IFERROR(VLOOKUP(S203,'P1'!$B:$AP,31,FALSE),"")</f>
        <v/>
      </c>
      <c r="T205" s="419" t="str">
        <f>IFERROR(VLOOKUP(T203,'P1'!$B:$AP,31,FALSE),"")</f>
        <v/>
      </c>
      <c r="U205" s="419" t="str">
        <f>IFERROR(VLOOKUP(U203,'P1'!$B:$AP,31,FALSE),"")</f>
        <v/>
      </c>
      <c r="V205" s="419" t="str">
        <f>IFERROR(VLOOKUP(V203,'P1'!$B:$AP,31,FALSE),"")</f>
        <v/>
      </c>
      <c r="W205" s="419" t="str">
        <f>IFERROR(VLOOKUP(W203,'P1'!$B:$AP,31,FALSE),"")</f>
        <v/>
      </c>
      <c r="X205" s="419" t="str">
        <f>IFERROR(VLOOKUP(X203,'P1'!$B:$AP,31,FALSE),"")</f>
        <v/>
      </c>
      <c r="Y205" s="419" t="str">
        <f>IFERROR(VLOOKUP(Y203,'P1'!$B:$AP,31,FALSE),"")</f>
        <v/>
      </c>
      <c r="Z205" s="419" t="str">
        <f>IFERROR(VLOOKUP(Z203,'P1'!$B:$AP,31,FALSE),"")</f>
        <v/>
      </c>
      <c r="AA205" s="419" t="str">
        <f>IFERROR(VLOOKUP(AA203,'P1'!$B:$AP,31,FALSE),"")</f>
        <v/>
      </c>
      <c r="AB205" s="419" t="str">
        <f>IFERROR(VLOOKUP(AB203,'P1'!$B:$AP,31,FALSE),"")</f>
        <v/>
      </c>
      <c r="AC205" s="419" t="str">
        <f>IFERROR(VLOOKUP(AC203,'P1'!$B:$AP,31,FALSE),"")</f>
        <v/>
      </c>
      <c r="AD205" s="419" t="str">
        <f>IFERROR(VLOOKUP(AD203,'P1'!$B:$AP,31,FALSE),"")</f>
        <v/>
      </c>
      <c r="AE205" s="419" t="str">
        <f>IFERROR(VLOOKUP(AE203,'P1'!$B:$AP,31,FALSE),"")</f>
        <v/>
      </c>
      <c r="AF205" s="419" t="str">
        <f>IFERROR(VLOOKUP(AF203,'P1'!$B:$AP,31,FALSE),"")</f>
        <v/>
      </c>
      <c r="AG205" s="419" t="str">
        <f>IFERROR(VLOOKUP(AG203,'P1'!$B:$AP,31,FALSE),"")</f>
        <v/>
      </c>
      <c r="AH205" s="419" t="str">
        <f>IFERROR(VLOOKUP(AH203,'P1'!$B:$AP,31,FALSE),"")</f>
        <v/>
      </c>
      <c r="AI205" s="419" t="str">
        <f>IFERROR(VLOOKUP(AI203,'P1'!$B:$AP,31,FALSE),"")</f>
        <v/>
      </c>
      <c r="AJ205" s="419" t="str">
        <f>IFERROR(VLOOKUP(AJ203,'P1'!$B:$AP,31,FALSE),"")</f>
        <v/>
      </c>
      <c r="AK205" s="419" t="str">
        <f>IFERROR(VLOOKUP(AK203,'P1'!$B:$AP,31,FALSE),"")</f>
        <v/>
      </c>
      <c r="AL205" s="419" t="str">
        <f>IFERROR(VLOOKUP(AL203,'P1'!$B:$AP,31,FALSE),"")</f>
        <v/>
      </c>
      <c r="AM205" s="419" t="str">
        <f>IFERROR(VLOOKUP(AM203,'P1'!$B:$AP,31,FALSE),"")</f>
        <v/>
      </c>
      <c r="AN205" s="644"/>
      <c r="AO205" s="622"/>
      <c r="AP205" s="649"/>
      <c r="AQ205" s="650"/>
      <c r="AR205" s="622"/>
      <c r="AS205" s="622"/>
      <c r="AT205" s="623"/>
      <c r="AU205" s="420"/>
      <c r="AV205" s="420"/>
      <c r="AX205" s="420"/>
      <c r="AY205" s="420"/>
    </row>
    <row r="206" spans="1:51" s="393" customFormat="1" ht="12" customHeight="1">
      <c r="A206" s="624">
        <v>62</v>
      </c>
      <c r="B206" s="627"/>
      <c r="C206" s="630"/>
      <c r="D206" s="633" t="s">
        <v>463</v>
      </c>
      <c r="E206" s="410"/>
      <c r="F206" s="636"/>
      <c r="G206" s="637"/>
      <c r="H206" s="411" t="s">
        <v>464</v>
      </c>
      <c r="I206" s="412"/>
      <c r="J206" s="412"/>
      <c r="K206" s="412"/>
      <c r="L206" s="412"/>
      <c r="M206" s="412"/>
      <c r="N206" s="412"/>
      <c r="O206" s="412"/>
      <c r="P206" s="412"/>
      <c r="Q206" s="412"/>
      <c r="R206" s="412"/>
      <c r="S206" s="412"/>
      <c r="T206" s="412"/>
      <c r="U206" s="412"/>
      <c r="V206" s="412"/>
      <c r="W206" s="412"/>
      <c r="X206" s="412"/>
      <c r="Y206" s="412"/>
      <c r="Z206" s="412"/>
      <c r="AA206" s="412"/>
      <c r="AB206" s="412"/>
      <c r="AC206" s="412"/>
      <c r="AD206" s="412"/>
      <c r="AE206" s="412"/>
      <c r="AF206" s="412"/>
      <c r="AG206" s="412"/>
      <c r="AH206" s="412"/>
      <c r="AI206" s="412"/>
      <c r="AJ206" s="412"/>
      <c r="AK206" s="412"/>
      <c r="AL206" s="412"/>
      <c r="AM206" s="412"/>
      <c r="AN206" s="642">
        <f t="shared" ref="AN206" si="236">IF(LEFT($AN$1,6)="共同生活援助",SUM(I207:AM207),SUM(I207:AM208))</f>
        <v>0</v>
      </c>
      <c r="AO206" s="620">
        <f>IF($AN$3="４週",AN206/4,AN206/(DAY(EOMONTH($I$21,0))/7))</f>
        <v>0</v>
      </c>
      <c r="AP206" s="645"/>
      <c r="AQ206" s="646"/>
      <c r="AR206" s="620" t="str">
        <f t="shared" ref="AR206" si="237">IF($AN$3="４週",AU207,AV207)</f>
        <v/>
      </c>
      <c r="AS206" s="620"/>
      <c r="AT206" s="623"/>
      <c r="AU206" s="413" t="s">
        <v>465</v>
      </c>
      <c r="AV206" s="413" t="s">
        <v>466</v>
      </c>
      <c r="AX206" s="413" t="s">
        <v>467</v>
      </c>
      <c r="AY206" s="413" t="s">
        <v>468</v>
      </c>
    </row>
    <row r="207" spans="1:51" s="393" customFormat="1" ht="12" customHeight="1">
      <c r="A207" s="625"/>
      <c r="B207" s="628"/>
      <c r="C207" s="631"/>
      <c r="D207" s="634"/>
      <c r="E207" s="414"/>
      <c r="F207" s="638"/>
      <c r="G207" s="639"/>
      <c r="H207" s="415" t="s">
        <v>469</v>
      </c>
      <c r="I207" s="419" t="str">
        <f>IFERROR(VLOOKUP(I206,'P1'!$B:$AP,41,FALSE),"")</f>
        <v/>
      </c>
      <c r="J207" s="419" t="str">
        <f>IFERROR(VLOOKUP(J206,'P1'!$B:$AP,41,FALSE),"")</f>
        <v/>
      </c>
      <c r="K207" s="419" t="str">
        <f>IFERROR(VLOOKUP(K206,'P1'!$B:$AP,41,FALSE),"")</f>
        <v/>
      </c>
      <c r="L207" s="419" t="str">
        <f>IFERROR(VLOOKUP(L206,'P1'!$B:$AP,41,FALSE),"")</f>
        <v/>
      </c>
      <c r="M207" s="419" t="str">
        <f>IFERROR(VLOOKUP(M206,'P1'!$B:$AP,41,FALSE),"")</f>
        <v/>
      </c>
      <c r="N207" s="419" t="str">
        <f>IFERROR(VLOOKUP(N206,'P1'!$B:$AP,41,FALSE),"")</f>
        <v/>
      </c>
      <c r="O207" s="419" t="str">
        <f>IFERROR(VLOOKUP(O206,'P1'!$B:$AP,41,FALSE),"")</f>
        <v/>
      </c>
      <c r="P207" s="419" t="str">
        <f>IFERROR(VLOOKUP(P206,'P1'!$B:$AP,41,FALSE),"")</f>
        <v/>
      </c>
      <c r="Q207" s="419" t="str">
        <f>IFERROR(VLOOKUP(Q206,'P1'!$B:$AP,41,FALSE),"")</f>
        <v/>
      </c>
      <c r="R207" s="419" t="str">
        <f>IFERROR(VLOOKUP(R206,'P1'!$B:$AP,41,FALSE),"")</f>
        <v/>
      </c>
      <c r="S207" s="419" t="str">
        <f>IFERROR(VLOOKUP(S206,'P1'!$B:$AP,41,FALSE),"")</f>
        <v/>
      </c>
      <c r="T207" s="419" t="str">
        <f>IFERROR(VLOOKUP(T206,'P1'!$B:$AP,41,FALSE),"")</f>
        <v/>
      </c>
      <c r="U207" s="419" t="str">
        <f>IFERROR(VLOOKUP(U206,'P1'!$B:$AP,41,FALSE),"")</f>
        <v/>
      </c>
      <c r="V207" s="419" t="str">
        <f>IFERROR(VLOOKUP(V206,'P1'!$B:$AP,41,FALSE),"")</f>
        <v/>
      </c>
      <c r="W207" s="419" t="str">
        <f>IFERROR(VLOOKUP(W206,'P1'!$B:$AP,41,FALSE),"")</f>
        <v/>
      </c>
      <c r="X207" s="419" t="str">
        <f>IFERROR(VLOOKUP(X206,'P1'!$B:$AP,41,FALSE),"")</f>
        <v/>
      </c>
      <c r="Y207" s="419" t="str">
        <f>IFERROR(VLOOKUP(Y206,'P1'!$B:$AP,41,FALSE),"")</f>
        <v/>
      </c>
      <c r="Z207" s="419" t="str">
        <f>IFERROR(VLOOKUP(Z206,'P1'!$B:$AP,41,FALSE),"")</f>
        <v/>
      </c>
      <c r="AA207" s="419" t="str">
        <f>IFERROR(VLOOKUP(AA206,'P1'!$B:$AP,41,FALSE),"")</f>
        <v/>
      </c>
      <c r="AB207" s="419" t="str">
        <f>IFERROR(VLOOKUP(AB206,'P1'!$B:$AP,41,FALSE),"")</f>
        <v/>
      </c>
      <c r="AC207" s="419" t="str">
        <f>IFERROR(VLOOKUP(AC206,'P1'!$B:$AP,41,FALSE),"")</f>
        <v/>
      </c>
      <c r="AD207" s="419" t="str">
        <f>IFERROR(VLOOKUP(AD206,'P1'!$B:$AP,41,FALSE),"")</f>
        <v/>
      </c>
      <c r="AE207" s="419" t="str">
        <f>IFERROR(VLOOKUP(AE206,'P1'!$B:$AP,41,FALSE),"")</f>
        <v/>
      </c>
      <c r="AF207" s="419" t="str">
        <f>IFERROR(VLOOKUP(AF206,'P1'!$B:$AP,41,FALSE),"")</f>
        <v/>
      </c>
      <c r="AG207" s="419" t="str">
        <f>IFERROR(VLOOKUP(AG206,'P1'!$B:$AP,41,FALSE),"")</f>
        <v/>
      </c>
      <c r="AH207" s="419" t="str">
        <f>IFERROR(VLOOKUP(AH206,'P1'!$B:$AP,41,FALSE),"")</f>
        <v/>
      </c>
      <c r="AI207" s="419" t="str">
        <f>IFERROR(VLOOKUP(AI206,'P1'!$B:$AP,41,FALSE),"")</f>
        <v/>
      </c>
      <c r="AJ207" s="419" t="str">
        <f>IFERROR(VLOOKUP(AJ206,'P1'!$B:$AP,41,FALSE),"")</f>
        <v/>
      </c>
      <c r="AK207" s="419" t="str">
        <f>IFERROR(VLOOKUP(AK206,'P1'!$B:$AP,41,FALSE),"")</f>
        <v/>
      </c>
      <c r="AL207" s="419" t="str">
        <f>IFERROR(VLOOKUP(AL206,'P1'!$B:$AP,41,FALSE),"")</f>
        <v/>
      </c>
      <c r="AM207" s="419" t="str">
        <f>IFERROR(VLOOKUP(AM206,'P1'!$B:$AP,41,FALSE),"")</f>
        <v/>
      </c>
      <c r="AN207" s="643"/>
      <c r="AO207" s="621"/>
      <c r="AP207" s="647"/>
      <c r="AQ207" s="648"/>
      <c r="AR207" s="621"/>
      <c r="AS207" s="621"/>
      <c r="AT207" s="623"/>
      <c r="AU207" s="417" t="str">
        <f t="shared" ref="AU207" si="238">IFERROR(IF($D206="□",($AO206/$AK$6),($AO206/$AK$8)),"")</f>
        <v/>
      </c>
      <c r="AV207" s="417" t="str">
        <f t="shared" ref="AV207" si="239">IFERROR(IF($D206="□",($AN206/$AO$6),($AN206/$AO$8)),"")</f>
        <v/>
      </c>
      <c r="AX207" s="417" t="s">
        <v>623</v>
      </c>
      <c r="AY207" s="417" t="s">
        <v>623</v>
      </c>
    </row>
    <row r="208" spans="1:51" s="393" customFormat="1" ht="12" customHeight="1">
      <c r="A208" s="626"/>
      <c r="B208" s="629"/>
      <c r="C208" s="632"/>
      <c r="D208" s="635"/>
      <c r="E208" s="414"/>
      <c r="F208" s="640"/>
      <c r="G208" s="641"/>
      <c r="H208" s="418" t="s">
        <v>470</v>
      </c>
      <c r="I208" s="419" t="str">
        <f>IFERROR(VLOOKUP(I206,'P1'!$B:$AP,31,FALSE),"")</f>
        <v/>
      </c>
      <c r="J208" s="419" t="str">
        <f>IFERROR(VLOOKUP(J206,'P1'!$B:$AP,31,FALSE),"")</f>
        <v/>
      </c>
      <c r="K208" s="419" t="str">
        <f>IFERROR(VLOOKUP(K206,'P1'!$B:$AP,31,FALSE),"")</f>
        <v/>
      </c>
      <c r="L208" s="419" t="str">
        <f>IFERROR(VLOOKUP(L206,'P1'!$B:$AP,31,FALSE),"")</f>
        <v/>
      </c>
      <c r="M208" s="419" t="str">
        <f>IFERROR(VLOOKUP(M206,'P1'!$B:$AP,31,FALSE),"")</f>
        <v/>
      </c>
      <c r="N208" s="419" t="str">
        <f>IFERROR(VLOOKUP(N206,'P1'!$B:$AP,31,FALSE),"")</f>
        <v/>
      </c>
      <c r="O208" s="419" t="str">
        <f>IFERROR(VLOOKUP(O206,'P1'!$B:$AP,31,FALSE),"")</f>
        <v/>
      </c>
      <c r="P208" s="419" t="str">
        <f>IFERROR(VLOOKUP(P206,'P1'!$B:$AP,31,FALSE),"")</f>
        <v/>
      </c>
      <c r="Q208" s="419" t="str">
        <f>IFERROR(VLOOKUP(Q206,'P1'!$B:$AP,31,FALSE),"")</f>
        <v/>
      </c>
      <c r="R208" s="419" t="str">
        <f>IFERROR(VLOOKUP(R206,'P1'!$B:$AP,31,FALSE),"")</f>
        <v/>
      </c>
      <c r="S208" s="419" t="str">
        <f>IFERROR(VLOOKUP(S206,'P1'!$B:$AP,31,FALSE),"")</f>
        <v/>
      </c>
      <c r="T208" s="419" t="str">
        <f>IFERROR(VLOOKUP(T206,'P1'!$B:$AP,31,FALSE),"")</f>
        <v/>
      </c>
      <c r="U208" s="419" t="str">
        <f>IFERROR(VLOOKUP(U206,'P1'!$B:$AP,31,FALSE),"")</f>
        <v/>
      </c>
      <c r="V208" s="419" t="str">
        <f>IFERROR(VLOOKUP(V206,'P1'!$B:$AP,31,FALSE),"")</f>
        <v/>
      </c>
      <c r="W208" s="419" t="str">
        <f>IFERROR(VLOOKUP(W206,'P1'!$B:$AP,31,FALSE),"")</f>
        <v/>
      </c>
      <c r="X208" s="419" t="str">
        <f>IFERROR(VLOOKUP(X206,'P1'!$B:$AP,31,FALSE),"")</f>
        <v/>
      </c>
      <c r="Y208" s="419" t="str">
        <f>IFERROR(VLOOKUP(Y206,'P1'!$B:$AP,31,FALSE),"")</f>
        <v/>
      </c>
      <c r="Z208" s="419" t="str">
        <f>IFERROR(VLOOKUP(Z206,'P1'!$B:$AP,31,FALSE),"")</f>
        <v/>
      </c>
      <c r="AA208" s="419" t="str">
        <f>IFERROR(VLOOKUP(AA206,'P1'!$B:$AP,31,FALSE),"")</f>
        <v/>
      </c>
      <c r="AB208" s="419" t="str">
        <f>IFERROR(VLOOKUP(AB206,'P1'!$B:$AP,31,FALSE),"")</f>
        <v/>
      </c>
      <c r="AC208" s="419" t="str">
        <f>IFERROR(VLOOKUP(AC206,'P1'!$B:$AP,31,FALSE),"")</f>
        <v/>
      </c>
      <c r="AD208" s="419" t="str">
        <f>IFERROR(VLOOKUP(AD206,'P1'!$B:$AP,31,FALSE),"")</f>
        <v/>
      </c>
      <c r="AE208" s="419" t="str">
        <f>IFERROR(VLOOKUP(AE206,'P1'!$B:$AP,31,FALSE),"")</f>
        <v/>
      </c>
      <c r="AF208" s="419" t="str">
        <f>IFERROR(VLOOKUP(AF206,'P1'!$B:$AP,31,FALSE),"")</f>
        <v/>
      </c>
      <c r="AG208" s="419" t="str">
        <f>IFERROR(VLOOKUP(AG206,'P1'!$B:$AP,31,FALSE),"")</f>
        <v/>
      </c>
      <c r="AH208" s="419" t="str">
        <f>IFERROR(VLOOKUP(AH206,'P1'!$B:$AP,31,FALSE),"")</f>
        <v/>
      </c>
      <c r="AI208" s="419" t="str">
        <f>IFERROR(VLOOKUP(AI206,'P1'!$B:$AP,31,FALSE),"")</f>
        <v/>
      </c>
      <c r="AJ208" s="419" t="str">
        <f>IFERROR(VLOOKUP(AJ206,'P1'!$B:$AP,31,FALSE),"")</f>
        <v/>
      </c>
      <c r="AK208" s="419" t="str">
        <f>IFERROR(VLOOKUP(AK206,'P1'!$B:$AP,31,FALSE),"")</f>
        <v/>
      </c>
      <c r="AL208" s="419" t="str">
        <f>IFERROR(VLOOKUP(AL206,'P1'!$B:$AP,31,FALSE),"")</f>
        <v/>
      </c>
      <c r="AM208" s="419" t="str">
        <f>IFERROR(VLOOKUP(AM206,'P1'!$B:$AP,31,FALSE),"")</f>
        <v/>
      </c>
      <c r="AN208" s="644"/>
      <c r="AO208" s="622"/>
      <c r="AP208" s="649"/>
      <c r="AQ208" s="650"/>
      <c r="AR208" s="622"/>
      <c r="AS208" s="622"/>
      <c r="AT208" s="623"/>
      <c r="AU208" s="420"/>
      <c r="AV208" s="420"/>
      <c r="AX208" s="420"/>
      <c r="AY208" s="420"/>
    </row>
    <row r="209" spans="1:51" s="393" customFormat="1" ht="12" customHeight="1">
      <c r="A209" s="624">
        <v>63</v>
      </c>
      <c r="B209" s="627"/>
      <c r="C209" s="630"/>
      <c r="D209" s="633" t="s">
        <v>463</v>
      </c>
      <c r="E209" s="410"/>
      <c r="F209" s="636"/>
      <c r="G209" s="637"/>
      <c r="H209" s="411" t="s">
        <v>464</v>
      </c>
      <c r="I209" s="412"/>
      <c r="J209" s="412"/>
      <c r="K209" s="412"/>
      <c r="L209" s="412"/>
      <c r="M209" s="412"/>
      <c r="N209" s="412"/>
      <c r="O209" s="412"/>
      <c r="P209" s="412"/>
      <c r="Q209" s="412"/>
      <c r="R209" s="412"/>
      <c r="S209" s="412"/>
      <c r="T209" s="412"/>
      <c r="U209" s="412"/>
      <c r="V209" s="412"/>
      <c r="W209" s="412"/>
      <c r="X209" s="412"/>
      <c r="Y209" s="412"/>
      <c r="Z209" s="412"/>
      <c r="AA209" s="412"/>
      <c r="AB209" s="412"/>
      <c r="AC209" s="412"/>
      <c r="AD209" s="412"/>
      <c r="AE209" s="412"/>
      <c r="AF209" s="412"/>
      <c r="AG209" s="412"/>
      <c r="AH209" s="412"/>
      <c r="AI209" s="412"/>
      <c r="AJ209" s="412"/>
      <c r="AK209" s="412"/>
      <c r="AL209" s="412"/>
      <c r="AM209" s="412"/>
      <c r="AN209" s="642">
        <f t="shared" ref="AN209" si="240">IF(LEFT($AN$1,6)="共同生活援助",SUM(I210:AM210),SUM(I210:AM211))</f>
        <v>0</v>
      </c>
      <c r="AO209" s="620">
        <f>IF($AN$3="４週",AN209/4,AN209/(DAY(EOMONTH($I$21,0))/7))</f>
        <v>0</v>
      </c>
      <c r="AP209" s="645"/>
      <c r="AQ209" s="646"/>
      <c r="AR209" s="620" t="str">
        <f t="shared" ref="AR209" si="241">IF($AN$3="４週",AU210,AV210)</f>
        <v/>
      </c>
      <c r="AS209" s="620"/>
      <c r="AT209" s="623"/>
      <c r="AU209" s="413" t="s">
        <v>465</v>
      </c>
      <c r="AV209" s="413" t="s">
        <v>466</v>
      </c>
      <c r="AX209" s="413" t="s">
        <v>467</v>
      </c>
      <c r="AY209" s="413" t="s">
        <v>468</v>
      </c>
    </row>
    <row r="210" spans="1:51" s="393" customFormat="1" ht="12" customHeight="1">
      <c r="A210" s="625"/>
      <c r="B210" s="628"/>
      <c r="C210" s="631"/>
      <c r="D210" s="634"/>
      <c r="E210" s="414"/>
      <c r="F210" s="638"/>
      <c r="G210" s="639"/>
      <c r="H210" s="415" t="s">
        <v>469</v>
      </c>
      <c r="I210" s="419" t="str">
        <f>IFERROR(VLOOKUP(I209,'P1'!$B:$AP,41,FALSE),"")</f>
        <v/>
      </c>
      <c r="J210" s="419" t="str">
        <f>IFERROR(VLOOKUP(J209,'P1'!$B:$AP,41,FALSE),"")</f>
        <v/>
      </c>
      <c r="K210" s="419" t="str">
        <f>IFERROR(VLOOKUP(K209,'P1'!$B:$AP,41,FALSE),"")</f>
        <v/>
      </c>
      <c r="L210" s="419" t="str">
        <f>IFERROR(VLOOKUP(L209,'P1'!$B:$AP,41,FALSE),"")</f>
        <v/>
      </c>
      <c r="M210" s="419" t="str">
        <f>IFERROR(VLOOKUP(M209,'P1'!$B:$AP,41,FALSE),"")</f>
        <v/>
      </c>
      <c r="N210" s="419" t="str">
        <f>IFERROR(VLOOKUP(N209,'P1'!$B:$AP,41,FALSE),"")</f>
        <v/>
      </c>
      <c r="O210" s="419" t="str">
        <f>IFERROR(VLOOKUP(O209,'P1'!$B:$AP,41,FALSE),"")</f>
        <v/>
      </c>
      <c r="P210" s="419" t="str">
        <f>IFERROR(VLOOKUP(P209,'P1'!$B:$AP,41,FALSE),"")</f>
        <v/>
      </c>
      <c r="Q210" s="419" t="str">
        <f>IFERROR(VLOOKUP(Q209,'P1'!$B:$AP,41,FALSE),"")</f>
        <v/>
      </c>
      <c r="R210" s="419" t="str">
        <f>IFERROR(VLOOKUP(R209,'P1'!$B:$AP,41,FALSE),"")</f>
        <v/>
      </c>
      <c r="S210" s="419" t="str">
        <f>IFERROR(VLOOKUP(S209,'P1'!$B:$AP,41,FALSE),"")</f>
        <v/>
      </c>
      <c r="T210" s="419" t="str">
        <f>IFERROR(VLOOKUP(T209,'P1'!$B:$AP,41,FALSE),"")</f>
        <v/>
      </c>
      <c r="U210" s="419" t="str">
        <f>IFERROR(VLOOKUP(U209,'P1'!$B:$AP,41,FALSE),"")</f>
        <v/>
      </c>
      <c r="V210" s="419" t="str">
        <f>IFERROR(VLOOKUP(V209,'P1'!$B:$AP,41,FALSE),"")</f>
        <v/>
      </c>
      <c r="W210" s="419" t="str">
        <f>IFERROR(VLOOKUP(W209,'P1'!$B:$AP,41,FALSE),"")</f>
        <v/>
      </c>
      <c r="X210" s="419" t="str">
        <f>IFERROR(VLOOKUP(X209,'P1'!$B:$AP,41,FALSE),"")</f>
        <v/>
      </c>
      <c r="Y210" s="419" t="str">
        <f>IFERROR(VLOOKUP(Y209,'P1'!$B:$AP,41,FALSE),"")</f>
        <v/>
      </c>
      <c r="Z210" s="419" t="str">
        <f>IFERROR(VLOOKUP(Z209,'P1'!$B:$AP,41,FALSE),"")</f>
        <v/>
      </c>
      <c r="AA210" s="419" t="str">
        <f>IFERROR(VLOOKUP(AA209,'P1'!$B:$AP,41,FALSE),"")</f>
        <v/>
      </c>
      <c r="AB210" s="419" t="str">
        <f>IFERROR(VLOOKUP(AB209,'P1'!$B:$AP,41,FALSE),"")</f>
        <v/>
      </c>
      <c r="AC210" s="419" t="str">
        <f>IFERROR(VLOOKUP(AC209,'P1'!$B:$AP,41,FALSE),"")</f>
        <v/>
      </c>
      <c r="AD210" s="419" t="str">
        <f>IFERROR(VLOOKUP(AD209,'P1'!$B:$AP,41,FALSE),"")</f>
        <v/>
      </c>
      <c r="AE210" s="419" t="str">
        <f>IFERROR(VLOOKUP(AE209,'P1'!$B:$AP,41,FALSE),"")</f>
        <v/>
      </c>
      <c r="AF210" s="419" t="str">
        <f>IFERROR(VLOOKUP(AF209,'P1'!$B:$AP,41,FALSE),"")</f>
        <v/>
      </c>
      <c r="AG210" s="419" t="str">
        <f>IFERROR(VLOOKUP(AG209,'P1'!$B:$AP,41,FALSE),"")</f>
        <v/>
      </c>
      <c r="AH210" s="419" t="str">
        <f>IFERROR(VLOOKUP(AH209,'P1'!$B:$AP,41,FALSE),"")</f>
        <v/>
      </c>
      <c r="AI210" s="419" t="str">
        <f>IFERROR(VLOOKUP(AI209,'P1'!$B:$AP,41,FALSE),"")</f>
        <v/>
      </c>
      <c r="AJ210" s="419" t="str">
        <f>IFERROR(VLOOKUP(AJ209,'P1'!$B:$AP,41,FALSE),"")</f>
        <v/>
      </c>
      <c r="AK210" s="419" t="str">
        <f>IFERROR(VLOOKUP(AK209,'P1'!$B:$AP,41,FALSE),"")</f>
        <v/>
      </c>
      <c r="AL210" s="419" t="str">
        <f>IFERROR(VLOOKUP(AL209,'P1'!$B:$AP,41,FALSE),"")</f>
        <v/>
      </c>
      <c r="AM210" s="419" t="str">
        <f>IFERROR(VLOOKUP(AM209,'P1'!$B:$AP,41,FALSE),"")</f>
        <v/>
      </c>
      <c r="AN210" s="643"/>
      <c r="AO210" s="621"/>
      <c r="AP210" s="647"/>
      <c r="AQ210" s="648"/>
      <c r="AR210" s="621"/>
      <c r="AS210" s="621"/>
      <c r="AT210" s="623"/>
      <c r="AU210" s="417" t="str">
        <f t="shared" ref="AU210" si="242">IFERROR(IF($D209="□",($AO209/$AK$6),($AO209/$AK$8)),"")</f>
        <v/>
      </c>
      <c r="AV210" s="417" t="str">
        <f t="shared" ref="AV210" si="243">IFERROR(IF($D209="□",($AN209/$AO$6),($AN209/$AO$8)),"")</f>
        <v/>
      </c>
      <c r="AX210" s="417" t="s">
        <v>623</v>
      </c>
      <c r="AY210" s="417" t="s">
        <v>623</v>
      </c>
    </row>
    <row r="211" spans="1:51" s="393" customFormat="1" ht="12" customHeight="1">
      <c r="A211" s="626"/>
      <c r="B211" s="629"/>
      <c r="C211" s="632"/>
      <c r="D211" s="635"/>
      <c r="E211" s="414"/>
      <c r="F211" s="640"/>
      <c r="G211" s="641"/>
      <c r="H211" s="418" t="s">
        <v>470</v>
      </c>
      <c r="I211" s="419" t="str">
        <f>IFERROR(VLOOKUP(I209,'P1'!$B:$AP,31,FALSE),"")</f>
        <v/>
      </c>
      <c r="J211" s="419" t="str">
        <f>IFERROR(VLOOKUP(J209,'P1'!$B:$AP,31,FALSE),"")</f>
        <v/>
      </c>
      <c r="K211" s="419" t="str">
        <f>IFERROR(VLOOKUP(K209,'P1'!$B:$AP,31,FALSE),"")</f>
        <v/>
      </c>
      <c r="L211" s="419" t="str">
        <f>IFERROR(VLOOKUP(L209,'P1'!$B:$AP,31,FALSE),"")</f>
        <v/>
      </c>
      <c r="M211" s="419" t="str">
        <f>IFERROR(VLOOKUP(M209,'P1'!$B:$AP,31,FALSE),"")</f>
        <v/>
      </c>
      <c r="N211" s="419" t="str">
        <f>IFERROR(VLOOKUP(N209,'P1'!$B:$AP,31,FALSE),"")</f>
        <v/>
      </c>
      <c r="O211" s="419" t="str">
        <f>IFERROR(VLOOKUP(O209,'P1'!$B:$AP,31,FALSE),"")</f>
        <v/>
      </c>
      <c r="P211" s="419" t="str">
        <f>IFERROR(VLOOKUP(P209,'P1'!$B:$AP,31,FALSE),"")</f>
        <v/>
      </c>
      <c r="Q211" s="419" t="str">
        <f>IFERROR(VLOOKUP(Q209,'P1'!$B:$AP,31,FALSE),"")</f>
        <v/>
      </c>
      <c r="R211" s="419" t="str">
        <f>IFERROR(VLOOKUP(R209,'P1'!$B:$AP,31,FALSE),"")</f>
        <v/>
      </c>
      <c r="S211" s="419" t="str">
        <f>IFERROR(VLOOKUP(S209,'P1'!$B:$AP,31,FALSE),"")</f>
        <v/>
      </c>
      <c r="T211" s="419" t="str">
        <f>IFERROR(VLOOKUP(T209,'P1'!$B:$AP,31,FALSE),"")</f>
        <v/>
      </c>
      <c r="U211" s="419" t="str">
        <f>IFERROR(VLOOKUP(U209,'P1'!$B:$AP,31,FALSE),"")</f>
        <v/>
      </c>
      <c r="V211" s="419" t="str">
        <f>IFERROR(VLOOKUP(V209,'P1'!$B:$AP,31,FALSE),"")</f>
        <v/>
      </c>
      <c r="W211" s="419" t="str">
        <f>IFERROR(VLOOKUP(W209,'P1'!$B:$AP,31,FALSE),"")</f>
        <v/>
      </c>
      <c r="X211" s="419" t="str">
        <f>IFERROR(VLOOKUP(X209,'P1'!$B:$AP,31,FALSE),"")</f>
        <v/>
      </c>
      <c r="Y211" s="419" t="str">
        <f>IFERROR(VLOOKUP(Y209,'P1'!$B:$AP,31,FALSE),"")</f>
        <v/>
      </c>
      <c r="Z211" s="419" t="str">
        <f>IFERROR(VLOOKUP(Z209,'P1'!$B:$AP,31,FALSE),"")</f>
        <v/>
      </c>
      <c r="AA211" s="419" t="str">
        <f>IFERROR(VLOOKUP(AA209,'P1'!$B:$AP,31,FALSE),"")</f>
        <v/>
      </c>
      <c r="AB211" s="419" t="str">
        <f>IFERROR(VLOOKUP(AB209,'P1'!$B:$AP,31,FALSE),"")</f>
        <v/>
      </c>
      <c r="AC211" s="419" t="str">
        <f>IFERROR(VLOOKUP(AC209,'P1'!$B:$AP,31,FALSE),"")</f>
        <v/>
      </c>
      <c r="AD211" s="419" t="str">
        <f>IFERROR(VLOOKUP(AD209,'P1'!$B:$AP,31,FALSE),"")</f>
        <v/>
      </c>
      <c r="AE211" s="419" t="str">
        <f>IFERROR(VLOOKUP(AE209,'P1'!$B:$AP,31,FALSE),"")</f>
        <v/>
      </c>
      <c r="AF211" s="419" t="str">
        <f>IFERROR(VLOOKUP(AF209,'P1'!$B:$AP,31,FALSE),"")</f>
        <v/>
      </c>
      <c r="AG211" s="419" t="str">
        <f>IFERROR(VLOOKUP(AG209,'P1'!$B:$AP,31,FALSE),"")</f>
        <v/>
      </c>
      <c r="AH211" s="419" t="str">
        <f>IFERROR(VLOOKUP(AH209,'P1'!$B:$AP,31,FALSE),"")</f>
        <v/>
      </c>
      <c r="AI211" s="419" t="str">
        <f>IFERROR(VLOOKUP(AI209,'P1'!$B:$AP,31,FALSE),"")</f>
        <v/>
      </c>
      <c r="AJ211" s="419" t="str">
        <f>IFERROR(VLOOKUP(AJ209,'P1'!$B:$AP,31,FALSE),"")</f>
        <v/>
      </c>
      <c r="AK211" s="419" t="str">
        <f>IFERROR(VLOOKUP(AK209,'P1'!$B:$AP,31,FALSE),"")</f>
        <v/>
      </c>
      <c r="AL211" s="419" t="str">
        <f>IFERROR(VLOOKUP(AL209,'P1'!$B:$AP,31,FALSE),"")</f>
        <v/>
      </c>
      <c r="AM211" s="419" t="str">
        <f>IFERROR(VLOOKUP(AM209,'P1'!$B:$AP,31,FALSE),"")</f>
        <v/>
      </c>
      <c r="AN211" s="644"/>
      <c r="AO211" s="622"/>
      <c r="AP211" s="649"/>
      <c r="AQ211" s="650"/>
      <c r="AR211" s="622"/>
      <c r="AS211" s="622"/>
      <c r="AT211" s="623"/>
      <c r="AU211" s="420"/>
      <c r="AV211" s="420"/>
      <c r="AX211" s="420"/>
      <c r="AY211" s="420"/>
    </row>
    <row r="212" spans="1:51" s="393" customFormat="1" ht="12" customHeight="1">
      <c r="A212" s="624">
        <v>64</v>
      </c>
      <c r="B212" s="627"/>
      <c r="C212" s="630"/>
      <c r="D212" s="633" t="s">
        <v>463</v>
      </c>
      <c r="E212" s="410"/>
      <c r="F212" s="636"/>
      <c r="G212" s="637"/>
      <c r="H212" s="411" t="s">
        <v>464</v>
      </c>
      <c r="I212" s="412"/>
      <c r="J212" s="412"/>
      <c r="K212" s="412"/>
      <c r="L212" s="412"/>
      <c r="M212" s="412"/>
      <c r="N212" s="412"/>
      <c r="O212" s="412"/>
      <c r="P212" s="412"/>
      <c r="Q212" s="412"/>
      <c r="R212" s="412"/>
      <c r="S212" s="412"/>
      <c r="T212" s="412"/>
      <c r="U212" s="412"/>
      <c r="V212" s="412"/>
      <c r="W212" s="412"/>
      <c r="X212" s="412"/>
      <c r="Y212" s="412"/>
      <c r="Z212" s="412"/>
      <c r="AA212" s="412"/>
      <c r="AB212" s="412"/>
      <c r="AC212" s="412"/>
      <c r="AD212" s="412"/>
      <c r="AE212" s="412"/>
      <c r="AF212" s="412"/>
      <c r="AG212" s="412"/>
      <c r="AH212" s="412"/>
      <c r="AI212" s="412"/>
      <c r="AJ212" s="412"/>
      <c r="AK212" s="412"/>
      <c r="AL212" s="412"/>
      <c r="AM212" s="412"/>
      <c r="AN212" s="642">
        <f t="shared" ref="AN212" si="244">IF(LEFT($AN$1,6)="共同生活援助",SUM(I213:AM213),SUM(I213:AM214))</f>
        <v>0</v>
      </c>
      <c r="AO212" s="620">
        <f>IF($AN$3="４週",AN212/4,AN212/(DAY(EOMONTH($I$21,0))/7))</f>
        <v>0</v>
      </c>
      <c r="AP212" s="645"/>
      <c r="AQ212" s="646"/>
      <c r="AR212" s="620" t="str">
        <f t="shared" ref="AR212" si="245">IF($AN$3="４週",AU213,AV213)</f>
        <v/>
      </c>
      <c r="AS212" s="620"/>
      <c r="AT212" s="623"/>
      <c r="AU212" s="413" t="s">
        <v>465</v>
      </c>
      <c r="AV212" s="413" t="s">
        <v>466</v>
      </c>
      <c r="AX212" s="413" t="s">
        <v>467</v>
      </c>
      <c r="AY212" s="413" t="s">
        <v>468</v>
      </c>
    </row>
    <row r="213" spans="1:51" s="393" customFormat="1" ht="12" customHeight="1">
      <c r="A213" s="625"/>
      <c r="B213" s="628"/>
      <c r="C213" s="631"/>
      <c r="D213" s="634"/>
      <c r="E213" s="414"/>
      <c r="F213" s="638"/>
      <c r="G213" s="639"/>
      <c r="H213" s="415" t="s">
        <v>469</v>
      </c>
      <c r="I213" s="419" t="str">
        <f>IFERROR(VLOOKUP(I212,'P1'!$B:$AP,41,FALSE),"")</f>
        <v/>
      </c>
      <c r="J213" s="419" t="str">
        <f>IFERROR(VLOOKUP(J212,'P1'!$B:$AP,41,FALSE),"")</f>
        <v/>
      </c>
      <c r="K213" s="419" t="str">
        <f>IFERROR(VLOOKUP(K212,'P1'!$B:$AP,41,FALSE),"")</f>
        <v/>
      </c>
      <c r="L213" s="419" t="str">
        <f>IFERROR(VLOOKUP(L212,'P1'!$B:$AP,41,FALSE),"")</f>
        <v/>
      </c>
      <c r="M213" s="419" t="str">
        <f>IFERROR(VLOOKUP(M212,'P1'!$B:$AP,41,FALSE),"")</f>
        <v/>
      </c>
      <c r="N213" s="419" t="str">
        <f>IFERROR(VLOOKUP(N212,'P1'!$B:$AP,41,FALSE),"")</f>
        <v/>
      </c>
      <c r="O213" s="419" t="str">
        <f>IFERROR(VLOOKUP(O212,'P1'!$B:$AP,41,FALSE),"")</f>
        <v/>
      </c>
      <c r="P213" s="419" t="str">
        <f>IFERROR(VLOOKUP(P212,'P1'!$B:$AP,41,FALSE),"")</f>
        <v/>
      </c>
      <c r="Q213" s="419" t="str">
        <f>IFERROR(VLOOKUP(Q212,'P1'!$B:$AP,41,FALSE),"")</f>
        <v/>
      </c>
      <c r="R213" s="419" t="str">
        <f>IFERROR(VLOOKUP(R212,'P1'!$B:$AP,41,FALSE),"")</f>
        <v/>
      </c>
      <c r="S213" s="419" t="str">
        <f>IFERROR(VLOOKUP(S212,'P1'!$B:$AP,41,FALSE),"")</f>
        <v/>
      </c>
      <c r="T213" s="419" t="str">
        <f>IFERROR(VLOOKUP(T212,'P1'!$B:$AP,41,FALSE),"")</f>
        <v/>
      </c>
      <c r="U213" s="419" t="str">
        <f>IFERROR(VLOOKUP(U212,'P1'!$B:$AP,41,FALSE),"")</f>
        <v/>
      </c>
      <c r="V213" s="419" t="str">
        <f>IFERROR(VLOOKUP(V212,'P1'!$B:$AP,41,FALSE),"")</f>
        <v/>
      </c>
      <c r="W213" s="419" t="str">
        <f>IFERROR(VLOOKUP(W212,'P1'!$B:$AP,41,FALSE),"")</f>
        <v/>
      </c>
      <c r="X213" s="419" t="str">
        <f>IFERROR(VLOOKUP(X212,'P1'!$B:$AP,41,FALSE),"")</f>
        <v/>
      </c>
      <c r="Y213" s="419" t="str">
        <f>IFERROR(VLOOKUP(Y212,'P1'!$B:$AP,41,FALSE),"")</f>
        <v/>
      </c>
      <c r="Z213" s="419" t="str">
        <f>IFERROR(VLOOKUP(Z212,'P1'!$B:$AP,41,FALSE),"")</f>
        <v/>
      </c>
      <c r="AA213" s="419" t="str">
        <f>IFERROR(VLOOKUP(AA212,'P1'!$B:$AP,41,FALSE),"")</f>
        <v/>
      </c>
      <c r="AB213" s="419" t="str">
        <f>IFERROR(VLOOKUP(AB212,'P1'!$B:$AP,41,FALSE),"")</f>
        <v/>
      </c>
      <c r="AC213" s="419" t="str">
        <f>IFERROR(VLOOKUP(AC212,'P1'!$B:$AP,41,FALSE),"")</f>
        <v/>
      </c>
      <c r="AD213" s="419" t="str">
        <f>IFERROR(VLOOKUP(AD212,'P1'!$B:$AP,41,FALSE),"")</f>
        <v/>
      </c>
      <c r="AE213" s="419" t="str">
        <f>IFERROR(VLOOKUP(AE212,'P1'!$B:$AP,41,FALSE),"")</f>
        <v/>
      </c>
      <c r="AF213" s="419" t="str">
        <f>IFERROR(VLOOKUP(AF212,'P1'!$B:$AP,41,FALSE),"")</f>
        <v/>
      </c>
      <c r="AG213" s="419" t="str">
        <f>IFERROR(VLOOKUP(AG212,'P1'!$B:$AP,41,FALSE),"")</f>
        <v/>
      </c>
      <c r="AH213" s="419" t="str">
        <f>IFERROR(VLOOKUP(AH212,'P1'!$B:$AP,41,FALSE),"")</f>
        <v/>
      </c>
      <c r="AI213" s="419" t="str">
        <f>IFERROR(VLOOKUP(AI212,'P1'!$B:$AP,41,FALSE),"")</f>
        <v/>
      </c>
      <c r="AJ213" s="419" t="str">
        <f>IFERROR(VLOOKUP(AJ212,'P1'!$B:$AP,41,FALSE),"")</f>
        <v/>
      </c>
      <c r="AK213" s="419" t="str">
        <f>IFERROR(VLOOKUP(AK212,'P1'!$B:$AP,41,FALSE),"")</f>
        <v/>
      </c>
      <c r="AL213" s="419" t="str">
        <f>IFERROR(VLOOKUP(AL212,'P1'!$B:$AP,41,FALSE),"")</f>
        <v/>
      </c>
      <c r="AM213" s="419" t="str">
        <f>IFERROR(VLOOKUP(AM212,'P1'!$B:$AP,41,FALSE),"")</f>
        <v/>
      </c>
      <c r="AN213" s="643"/>
      <c r="AO213" s="621"/>
      <c r="AP213" s="647"/>
      <c r="AQ213" s="648"/>
      <c r="AR213" s="621"/>
      <c r="AS213" s="621"/>
      <c r="AT213" s="623"/>
      <c r="AU213" s="417" t="str">
        <f t="shared" ref="AU213" si="246">IFERROR(IF($D212="□",($AO212/$AK$6),($AO212/$AK$8)),"")</f>
        <v/>
      </c>
      <c r="AV213" s="417" t="str">
        <f t="shared" ref="AV213" si="247">IFERROR(IF($D212="□",($AN212/$AO$6),($AN212/$AO$8)),"")</f>
        <v/>
      </c>
      <c r="AX213" s="417" t="s">
        <v>623</v>
      </c>
      <c r="AY213" s="417" t="s">
        <v>623</v>
      </c>
    </row>
    <row r="214" spans="1:51" s="393" customFormat="1" ht="12" customHeight="1">
      <c r="A214" s="626"/>
      <c r="B214" s="629"/>
      <c r="C214" s="632"/>
      <c r="D214" s="635"/>
      <c r="E214" s="414"/>
      <c r="F214" s="640"/>
      <c r="G214" s="641"/>
      <c r="H214" s="418" t="s">
        <v>470</v>
      </c>
      <c r="I214" s="419" t="str">
        <f>IFERROR(VLOOKUP(I212,'P1'!$B:$AP,31,FALSE),"")</f>
        <v/>
      </c>
      <c r="J214" s="419" t="str">
        <f>IFERROR(VLOOKUP(J212,'P1'!$B:$AP,31,FALSE),"")</f>
        <v/>
      </c>
      <c r="K214" s="419" t="str">
        <f>IFERROR(VLOOKUP(K212,'P1'!$B:$AP,31,FALSE),"")</f>
        <v/>
      </c>
      <c r="L214" s="419" t="str">
        <f>IFERROR(VLOOKUP(L212,'P1'!$B:$AP,31,FALSE),"")</f>
        <v/>
      </c>
      <c r="M214" s="419" t="str">
        <f>IFERROR(VLOOKUP(M212,'P1'!$B:$AP,31,FALSE),"")</f>
        <v/>
      </c>
      <c r="N214" s="419" t="str">
        <f>IFERROR(VLOOKUP(N212,'P1'!$B:$AP,31,FALSE),"")</f>
        <v/>
      </c>
      <c r="O214" s="419" t="str">
        <f>IFERROR(VLOOKUP(O212,'P1'!$B:$AP,31,FALSE),"")</f>
        <v/>
      </c>
      <c r="P214" s="419" t="str">
        <f>IFERROR(VLOOKUP(P212,'P1'!$B:$AP,31,FALSE),"")</f>
        <v/>
      </c>
      <c r="Q214" s="419" t="str">
        <f>IFERROR(VLOOKUP(Q212,'P1'!$B:$AP,31,FALSE),"")</f>
        <v/>
      </c>
      <c r="R214" s="419" t="str">
        <f>IFERROR(VLOOKUP(R212,'P1'!$B:$AP,31,FALSE),"")</f>
        <v/>
      </c>
      <c r="S214" s="419" t="str">
        <f>IFERROR(VLOOKUP(S212,'P1'!$B:$AP,31,FALSE),"")</f>
        <v/>
      </c>
      <c r="T214" s="419" t="str">
        <f>IFERROR(VLOOKUP(T212,'P1'!$B:$AP,31,FALSE),"")</f>
        <v/>
      </c>
      <c r="U214" s="419" t="str">
        <f>IFERROR(VLOOKUP(U212,'P1'!$B:$AP,31,FALSE),"")</f>
        <v/>
      </c>
      <c r="V214" s="419" t="str">
        <f>IFERROR(VLOOKUP(V212,'P1'!$B:$AP,31,FALSE),"")</f>
        <v/>
      </c>
      <c r="W214" s="419" t="str">
        <f>IFERROR(VLOOKUP(W212,'P1'!$B:$AP,31,FALSE),"")</f>
        <v/>
      </c>
      <c r="X214" s="419" t="str">
        <f>IFERROR(VLOOKUP(X212,'P1'!$B:$AP,31,FALSE),"")</f>
        <v/>
      </c>
      <c r="Y214" s="419" t="str">
        <f>IFERROR(VLOOKUP(Y212,'P1'!$B:$AP,31,FALSE),"")</f>
        <v/>
      </c>
      <c r="Z214" s="419" t="str">
        <f>IFERROR(VLOOKUP(Z212,'P1'!$B:$AP,31,FALSE),"")</f>
        <v/>
      </c>
      <c r="AA214" s="419" t="str">
        <f>IFERROR(VLOOKUP(AA212,'P1'!$B:$AP,31,FALSE),"")</f>
        <v/>
      </c>
      <c r="AB214" s="419" t="str">
        <f>IFERROR(VLOOKUP(AB212,'P1'!$B:$AP,31,FALSE),"")</f>
        <v/>
      </c>
      <c r="AC214" s="419" t="str">
        <f>IFERROR(VLOOKUP(AC212,'P1'!$B:$AP,31,FALSE),"")</f>
        <v/>
      </c>
      <c r="AD214" s="419" t="str">
        <f>IFERROR(VLOOKUP(AD212,'P1'!$B:$AP,31,FALSE),"")</f>
        <v/>
      </c>
      <c r="AE214" s="419" t="str">
        <f>IFERROR(VLOOKUP(AE212,'P1'!$B:$AP,31,FALSE),"")</f>
        <v/>
      </c>
      <c r="AF214" s="419" t="str">
        <f>IFERROR(VLOOKUP(AF212,'P1'!$B:$AP,31,FALSE),"")</f>
        <v/>
      </c>
      <c r="AG214" s="419" t="str">
        <f>IFERROR(VLOOKUP(AG212,'P1'!$B:$AP,31,FALSE),"")</f>
        <v/>
      </c>
      <c r="AH214" s="419" t="str">
        <f>IFERROR(VLOOKUP(AH212,'P1'!$B:$AP,31,FALSE),"")</f>
        <v/>
      </c>
      <c r="AI214" s="419" t="str">
        <f>IFERROR(VLOOKUP(AI212,'P1'!$B:$AP,31,FALSE),"")</f>
        <v/>
      </c>
      <c r="AJ214" s="419" t="str">
        <f>IFERROR(VLOOKUP(AJ212,'P1'!$B:$AP,31,FALSE),"")</f>
        <v/>
      </c>
      <c r="AK214" s="419" t="str">
        <f>IFERROR(VLOOKUP(AK212,'P1'!$B:$AP,31,FALSE),"")</f>
        <v/>
      </c>
      <c r="AL214" s="419" t="str">
        <f>IFERROR(VLOOKUP(AL212,'P1'!$B:$AP,31,FALSE),"")</f>
        <v/>
      </c>
      <c r="AM214" s="419" t="str">
        <f>IFERROR(VLOOKUP(AM212,'P1'!$B:$AP,31,FALSE),"")</f>
        <v/>
      </c>
      <c r="AN214" s="644"/>
      <c r="AO214" s="622"/>
      <c r="AP214" s="649"/>
      <c r="AQ214" s="650"/>
      <c r="AR214" s="622"/>
      <c r="AS214" s="622"/>
      <c r="AT214" s="623"/>
      <c r="AU214" s="420"/>
      <c r="AV214" s="420"/>
      <c r="AX214" s="420"/>
      <c r="AY214" s="420"/>
    </row>
    <row r="215" spans="1:51" s="393" customFormat="1" ht="12" customHeight="1">
      <c r="A215" s="624">
        <v>65</v>
      </c>
      <c r="B215" s="627"/>
      <c r="C215" s="630"/>
      <c r="D215" s="633" t="s">
        <v>463</v>
      </c>
      <c r="E215" s="410"/>
      <c r="F215" s="636"/>
      <c r="G215" s="637"/>
      <c r="H215" s="411" t="s">
        <v>464</v>
      </c>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642">
        <f t="shared" ref="AN215" si="248">IF(LEFT($AN$1,6)="共同生活援助",SUM(I216:AM216),SUM(I216:AM217))</f>
        <v>0</v>
      </c>
      <c r="AO215" s="620">
        <f>IF($AN$3="４週",AN215/4,AN215/(DAY(EOMONTH($I$21,0))/7))</f>
        <v>0</v>
      </c>
      <c r="AP215" s="645"/>
      <c r="AQ215" s="646"/>
      <c r="AR215" s="620" t="str">
        <f t="shared" ref="AR215" si="249">IF($AN$3="４週",AU216,AV216)</f>
        <v/>
      </c>
      <c r="AS215" s="620"/>
      <c r="AT215" s="623"/>
      <c r="AU215" s="413" t="s">
        <v>465</v>
      </c>
      <c r="AV215" s="413" t="s">
        <v>466</v>
      </c>
      <c r="AX215" s="413" t="s">
        <v>467</v>
      </c>
      <c r="AY215" s="413" t="s">
        <v>468</v>
      </c>
    </row>
    <row r="216" spans="1:51" s="393" customFormat="1" ht="12" customHeight="1">
      <c r="A216" s="625"/>
      <c r="B216" s="628"/>
      <c r="C216" s="631"/>
      <c r="D216" s="634"/>
      <c r="E216" s="414"/>
      <c r="F216" s="638"/>
      <c r="G216" s="639"/>
      <c r="H216" s="415" t="s">
        <v>469</v>
      </c>
      <c r="I216" s="419" t="str">
        <f>IFERROR(VLOOKUP(I215,'P1'!$B:$AP,41,FALSE),"")</f>
        <v/>
      </c>
      <c r="J216" s="419" t="str">
        <f>IFERROR(VLOOKUP(J215,'P1'!$B:$AP,41,FALSE),"")</f>
        <v/>
      </c>
      <c r="K216" s="419" t="str">
        <f>IFERROR(VLOOKUP(K215,'P1'!$B:$AP,41,FALSE),"")</f>
        <v/>
      </c>
      <c r="L216" s="419" t="str">
        <f>IFERROR(VLOOKUP(L215,'P1'!$B:$AP,41,FALSE),"")</f>
        <v/>
      </c>
      <c r="M216" s="419" t="str">
        <f>IFERROR(VLOOKUP(M215,'P1'!$B:$AP,41,FALSE),"")</f>
        <v/>
      </c>
      <c r="N216" s="419" t="str">
        <f>IFERROR(VLOOKUP(N215,'P1'!$B:$AP,41,FALSE),"")</f>
        <v/>
      </c>
      <c r="O216" s="419" t="str">
        <f>IFERROR(VLOOKUP(O215,'P1'!$B:$AP,41,FALSE),"")</f>
        <v/>
      </c>
      <c r="P216" s="419" t="str">
        <f>IFERROR(VLOOKUP(P215,'P1'!$B:$AP,41,FALSE),"")</f>
        <v/>
      </c>
      <c r="Q216" s="419" t="str">
        <f>IFERROR(VLOOKUP(Q215,'P1'!$B:$AP,41,FALSE),"")</f>
        <v/>
      </c>
      <c r="R216" s="419" t="str">
        <f>IFERROR(VLOOKUP(R215,'P1'!$B:$AP,41,FALSE),"")</f>
        <v/>
      </c>
      <c r="S216" s="419" t="str">
        <f>IFERROR(VLOOKUP(S215,'P1'!$B:$AP,41,FALSE),"")</f>
        <v/>
      </c>
      <c r="T216" s="419" t="str">
        <f>IFERROR(VLOOKUP(T215,'P1'!$B:$AP,41,FALSE),"")</f>
        <v/>
      </c>
      <c r="U216" s="419" t="str">
        <f>IFERROR(VLOOKUP(U215,'P1'!$B:$AP,41,FALSE),"")</f>
        <v/>
      </c>
      <c r="V216" s="419" t="str">
        <f>IFERROR(VLOOKUP(V215,'P1'!$B:$AP,41,FALSE),"")</f>
        <v/>
      </c>
      <c r="W216" s="419" t="str">
        <f>IFERROR(VLOOKUP(W215,'P1'!$B:$AP,41,FALSE),"")</f>
        <v/>
      </c>
      <c r="X216" s="419" t="str">
        <f>IFERROR(VLOOKUP(X215,'P1'!$B:$AP,41,FALSE),"")</f>
        <v/>
      </c>
      <c r="Y216" s="419" t="str">
        <f>IFERROR(VLOOKUP(Y215,'P1'!$B:$AP,41,FALSE),"")</f>
        <v/>
      </c>
      <c r="Z216" s="419" t="str">
        <f>IFERROR(VLOOKUP(Z215,'P1'!$B:$AP,41,FALSE),"")</f>
        <v/>
      </c>
      <c r="AA216" s="419" t="str">
        <f>IFERROR(VLOOKUP(AA215,'P1'!$B:$AP,41,FALSE),"")</f>
        <v/>
      </c>
      <c r="AB216" s="419" t="str">
        <f>IFERROR(VLOOKUP(AB215,'P1'!$B:$AP,41,FALSE),"")</f>
        <v/>
      </c>
      <c r="AC216" s="419" t="str">
        <f>IFERROR(VLOOKUP(AC215,'P1'!$B:$AP,41,FALSE),"")</f>
        <v/>
      </c>
      <c r="AD216" s="419" t="str">
        <f>IFERROR(VLOOKUP(AD215,'P1'!$B:$AP,41,FALSE),"")</f>
        <v/>
      </c>
      <c r="AE216" s="419" t="str">
        <f>IFERROR(VLOOKUP(AE215,'P1'!$B:$AP,41,FALSE),"")</f>
        <v/>
      </c>
      <c r="AF216" s="419" t="str">
        <f>IFERROR(VLOOKUP(AF215,'P1'!$B:$AP,41,FALSE),"")</f>
        <v/>
      </c>
      <c r="AG216" s="419" t="str">
        <f>IFERROR(VLOOKUP(AG215,'P1'!$B:$AP,41,FALSE),"")</f>
        <v/>
      </c>
      <c r="AH216" s="419" t="str">
        <f>IFERROR(VLOOKUP(AH215,'P1'!$B:$AP,41,FALSE),"")</f>
        <v/>
      </c>
      <c r="AI216" s="419" t="str">
        <f>IFERROR(VLOOKUP(AI215,'P1'!$B:$AP,41,FALSE),"")</f>
        <v/>
      </c>
      <c r="AJ216" s="419" t="str">
        <f>IFERROR(VLOOKUP(AJ215,'P1'!$B:$AP,41,FALSE),"")</f>
        <v/>
      </c>
      <c r="AK216" s="419" t="str">
        <f>IFERROR(VLOOKUP(AK215,'P1'!$B:$AP,41,FALSE),"")</f>
        <v/>
      </c>
      <c r="AL216" s="419" t="str">
        <f>IFERROR(VLOOKUP(AL215,'P1'!$B:$AP,41,FALSE),"")</f>
        <v/>
      </c>
      <c r="AM216" s="419" t="str">
        <f>IFERROR(VLOOKUP(AM215,'P1'!$B:$AP,41,FALSE),"")</f>
        <v/>
      </c>
      <c r="AN216" s="643"/>
      <c r="AO216" s="621"/>
      <c r="AP216" s="647"/>
      <c r="AQ216" s="648"/>
      <c r="AR216" s="621"/>
      <c r="AS216" s="621"/>
      <c r="AT216" s="623"/>
      <c r="AU216" s="417" t="str">
        <f t="shared" ref="AU216" si="250">IFERROR(IF($D215="□",($AO215/$AK$6),($AO215/$AK$8)),"")</f>
        <v/>
      </c>
      <c r="AV216" s="417" t="str">
        <f t="shared" ref="AV216" si="251">IFERROR(IF($D215="□",($AN215/$AO$6),($AN215/$AO$8)),"")</f>
        <v/>
      </c>
      <c r="AX216" s="417" t="s">
        <v>623</v>
      </c>
      <c r="AY216" s="417" t="s">
        <v>623</v>
      </c>
    </row>
    <row r="217" spans="1:51" s="393" customFormat="1" ht="12" customHeight="1">
      <c r="A217" s="626"/>
      <c r="B217" s="629"/>
      <c r="C217" s="632"/>
      <c r="D217" s="635"/>
      <c r="E217" s="414"/>
      <c r="F217" s="640"/>
      <c r="G217" s="641"/>
      <c r="H217" s="418" t="s">
        <v>470</v>
      </c>
      <c r="I217" s="421" t="str">
        <f>IFERROR(VLOOKUP(I215,'P1'!$B:$AP,31,FALSE),"")</f>
        <v/>
      </c>
      <c r="J217" s="419" t="str">
        <f>IFERROR(VLOOKUP(J215,'P1'!$B:$AP,31,FALSE),"")</f>
        <v/>
      </c>
      <c r="K217" s="419" t="str">
        <f>IFERROR(VLOOKUP(K215,'P1'!$B:$AP,31,FALSE),"")</f>
        <v/>
      </c>
      <c r="L217" s="419" t="str">
        <f>IFERROR(VLOOKUP(L215,'P1'!$B:$AP,31,FALSE),"")</f>
        <v/>
      </c>
      <c r="M217" s="419" t="str">
        <f>IFERROR(VLOOKUP(M215,'P1'!$B:$AP,31,FALSE),"")</f>
        <v/>
      </c>
      <c r="N217" s="419" t="str">
        <f>IFERROR(VLOOKUP(N215,'P1'!$B:$AP,31,FALSE),"")</f>
        <v/>
      </c>
      <c r="O217" s="419" t="str">
        <f>IFERROR(VLOOKUP(O215,'P1'!$B:$AP,31,FALSE),"")</f>
        <v/>
      </c>
      <c r="P217" s="419" t="str">
        <f>IFERROR(VLOOKUP(P215,'P1'!$B:$AP,31,FALSE),"")</f>
        <v/>
      </c>
      <c r="Q217" s="419" t="str">
        <f>IFERROR(VLOOKUP(Q215,'P1'!$B:$AP,31,FALSE),"")</f>
        <v/>
      </c>
      <c r="R217" s="419" t="str">
        <f>IFERROR(VLOOKUP(R215,'P1'!$B:$AP,31,FALSE),"")</f>
        <v/>
      </c>
      <c r="S217" s="419" t="str">
        <f>IFERROR(VLOOKUP(S215,'P1'!$B:$AP,31,FALSE),"")</f>
        <v/>
      </c>
      <c r="T217" s="419" t="str">
        <f>IFERROR(VLOOKUP(T215,'P1'!$B:$AP,31,FALSE),"")</f>
        <v/>
      </c>
      <c r="U217" s="419" t="str">
        <f>IFERROR(VLOOKUP(U215,'P1'!$B:$AP,31,FALSE),"")</f>
        <v/>
      </c>
      <c r="V217" s="419" t="str">
        <f>IFERROR(VLOOKUP(V215,'P1'!$B:$AP,31,FALSE),"")</f>
        <v/>
      </c>
      <c r="W217" s="419" t="str">
        <f>IFERROR(VLOOKUP(W215,'P1'!$B:$AP,31,FALSE),"")</f>
        <v/>
      </c>
      <c r="X217" s="419" t="str">
        <f>IFERROR(VLOOKUP(X215,'P1'!$B:$AP,31,FALSE),"")</f>
        <v/>
      </c>
      <c r="Y217" s="419" t="str">
        <f>IFERROR(VLOOKUP(Y215,'P1'!$B:$AP,31,FALSE),"")</f>
        <v/>
      </c>
      <c r="Z217" s="419" t="str">
        <f>IFERROR(VLOOKUP(Z215,'P1'!$B:$AP,31,FALSE),"")</f>
        <v/>
      </c>
      <c r="AA217" s="419" t="str">
        <f>IFERROR(VLOOKUP(AA215,'P1'!$B:$AP,31,FALSE),"")</f>
        <v/>
      </c>
      <c r="AB217" s="419" t="str">
        <f>IFERROR(VLOOKUP(AB215,'P1'!$B:$AP,31,FALSE),"")</f>
        <v/>
      </c>
      <c r="AC217" s="419" t="str">
        <f>IFERROR(VLOOKUP(AC215,'P1'!$B:$AP,31,FALSE),"")</f>
        <v/>
      </c>
      <c r="AD217" s="419" t="str">
        <f>IFERROR(VLOOKUP(AD215,'P1'!$B:$AP,31,FALSE),"")</f>
        <v/>
      </c>
      <c r="AE217" s="419" t="str">
        <f>IFERROR(VLOOKUP(AE215,'P1'!$B:$AP,31,FALSE),"")</f>
        <v/>
      </c>
      <c r="AF217" s="419" t="str">
        <f>IFERROR(VLOOKUP(AF215,'P1'!$B:$AP,31,FALSE),"")</f>
        <v/>
      </c>
      <c r="AG217" s="419" t="str">
        <f>IFERROR(VLOOKUP(AG215,'P1'!$B:$AP,31,FALSE),"")</f>
        <v/>
      </c>
      <c r="AH217" s="419" t="str">
        <f>IFERROR(VLOOKUP(AH215,'P1'!$B:$AP,31,FALSE),"")</f>
        <v/>
      </c>
      <c r="AI217" s="419" t="str">
        <f>IFERROR(VLOOKUP(AI215,'P1'!$B:$AP,31,FALSE),"")</f>
        <v/>
      </c>
      <c r="AJ217" s="419" t="str">
        <f>IFERROR(VLOOKUP(AJ215,'P1'!$B:$AP,31,FALSE),"")</f>
        <v/>
      </c>
      <c r="AK217" s="419" t="str">
        <f>IFERROR(VLOOKUP(AK215,'P1'!$B:$AP,31,FALSE),"")</f>
        <v/>
      </c>
      <c r="AL217" s="419" t="str">
        <f>IFERROR(VLOOKUP(AL215,'P1'!$B:$AP,31,FALSE),"")</f>
        <v/>
      </c>
      <c r="AM217" s="419" t="str">
        <f>IFERROR(VLOOKUP(AM215,'P1'!$B:$AP,31,FALSE),"")</f>
        <v/>
      </c>
      <c r="AN217" s="644"/>
      <c r="AO217" s="622"/>
      <c r="AP217" s="649"/>
      <c r="AQ217" s="650"/>
      <c r="AR217" s="622"/>
      <c r="AS217" s="622"/>
      <c r="AT217" s="623"/>
      <c r="AU217" s="420"/>
      <c r="AV217" s="420"/>
      <c r="AX217" s="420"/>
      <c r="AY217" s="420"/>
    </row>
    <row r="218" spans="1:51" s="393" customFormat="1" ht="12" customHeight="1">
      <c r="A218" s="624">
        <v>66</v>
      </c>
      <c r="B218" s="627"/>
      <c r="C218" s="630"/>
      <c r="D218" s="633" t="s">
        <v>463</v>
      </c>
      <c r="E218" s="410"/>
      <c r="F218" s="636"/>
      <c r="G218" s="637"/>
      <c r="H218" s="411" t="s">
        <v>464</v>
      </c>
      <c r="I218" s="412"/>
      <c r="J218" s="412"/>
      <c r="K218" s="412"/>
      <c r="L218" s="412"/>
      <c r="M218" s="412"/>
      <c r="N218" s="412"/>
      <c r="O218" s="412"/>
      <c r="P218" s="412"/>
      <c r="Q218" s="412"/>
      <c r="R218" s="412"/>
      <c r="S218" s="412"/>
      <c r="T218" s="412"/>
      <c r="U218" s="412"/>
      <c r="V218" s="412"/>
      <c r="W218" s="412"/>
      <c r="X218" s="412"/>
      <c r="Y218" s="412"/>
      <c r="Z218" s="412"/>
      <c r="AA218" s="412"/>
      <c r="AB218" s="412"/>
      <c r="AC218" s="412"/>
      <c r="AD218" s="412"/>
      <c r="AE218" s="412"/>
      <c r="AF218" s="412"/>
      <c r="AG218" s="412"/>
      <c r="AH218" s="412"/>
      <c r="AI218" s="412"/>
      <c r="AJ218" s="412"/>
      <c r="AK218" s="412"/>
      <c r="AL218" s="412"/>
      <c r="AM218" s="412"/>
      <c r="AN218" s="642">
        <f t="shared" ref="AN218" si="252">IF(LEFT($AN$1,6)="共同生活援助",SUM(I219:AM219),SUM(I219:AM220))</f>
        <v>0</v>
      </c>
      <c r="AO218" s="620">
        <f>IF($AN$3="４週",AN218/4,AN218/(DAY(EOMONTH($I$21,0))/7))</f>
        <v>0</v>
      </c>
      <c r="AP218" s="645"/>
      <c r="AQ218" s="646"/>
      <c r="AR218" s="620" t="str">
        <f t="shared" ref="AR218" si="253">IF($AN$3="４週",AU219,AV219)</f>
        <v/>
      </c>
      <c r="AS218" s="620"/>
      <c r="AT218" s="623"/>
      <c r="AU218" s="413" t="s">
        <v>465</v>
      </c>
      <c r="AV218" s="413" t="s">
        <v>466</v>
      </c>
      <c r="AX218" s="413" t="s">
        <v>467</v>
      </c>
      <c r="AY218" s="413" t="s">
        <v>468</v>
      </c>
    </row>
    <row r="219" spans="1:51" s="393" customFormat="1" ht="12" customHeight="1">
      <c r="A219" s="625"/>
      <c r="B219" s="628"/>
      <c r="C219" s="631"/>
      <c r="D219" s="634"/>
      <c r="E219" s="414"/>
      <c r="F219" s="638"/>
      <c r="G219" s="639"/>
      <c r="H219" s="415" t="s">
        <v>469</v>
      </c>
      <c r="I219" s="419" t="str">
        <f>IFERROR(VLOOKUP(I218,'P1'!$B:$AP,41,FALSE),"")</f>
        <v/>
      </c>
      <c r="J219" s="419" t="str">
        <f>IFERROR(VLOOKUP(J218,'P1'!$B:$AP,41,FALSE),"")</f>
        <v/>
      </c>
      <c r="K219" s="419" t="str">
        <f>IFERROR(VLOOKUP(K218,'P1'!$B:$AP,41,FALSE),"")</f>
        <v/>
      </c>
      <c r="L219" s="419" t="str">
        <f>IFERROR(VLOOKUP(L218,'P1'!$B:$AP,41,FALSE),"")</f>
        <v/>
      </c>
      <c r="M219" s="419" t="str">
        <f>IFERROR(VLOOKUP(M218,'P1'!$B:$AP,41,FALSE),"")</f>
        <v/>
      </c>
      <c r="N219" s="419" t="str">
        <f>IFERROR(VLOOKUP(N218,'P1'!$B:$AP,41,FALSE),"")</f>
        <v/>
      </c>
      <c r="O219" s="419" t="str">
        <f>IFERROR(VLOOKUP(O218,'P1'!$B:$AP,41,FALSE),"")</f>
        <v/>
      </c>
      <c r="P219" s="419" t="str">
        <f>IFERROR(VLOOKUP(P218,'P1'!$B:$AP,41,FALSE),"")</f>
        <v/>
      </c>
      <c r="Q219" s="419" t="str">
        <f>IFERROR(VLOOKUP(Q218,'P1'!$B:$AP,41,FALSE),"")</f>
        <v/>
      </c>
      <c r="R219" s="419" t="str">
        <f>IFERROR(VLOOKUP(R218,'P1'!$B:$AP,41,FALSE),"")</f>
        <v/>
      </c>
      <c r="S219" s="419" t="str">
        <f>IFERROR(VLOOKUP(S218,'P1'!$B:$AP,41,FALSE),"")</f>
        <v/>
      </c>
      <c r="T219" s="419" t="str">
        <f>IFERROR(VLOOKUP(T218,'P1'!$B:$AP,41,FALSE),"")</f>
        <v/>
      </c>
      <c r="U219" s="419" t="str">
        <f>IFERROR(VLOOKUP(U218,'P1'!$B:$AP,41,FALSE),"")</f>
        <v/>
      </c>
      <c r="V219" s="419" t="str">
        <f>IFERROR(VLOOKUP(V218,'P1'!$B:$AP,41,FALSE),"")</f>
        <v/>
      </c>
      <c r="W219" s="419" t="str">
        <f>IFERROR(VLOOKUP(W218,'P1'!$B:$AP,41,FALSE),"")</f>
        <v/>
      </c>
      <c r="X219" s="419" t="str">
        <f>IFERROR(VLOOKUP(X218,'P1'!$B:$AP,41,FALSE),"")</f>
        <v/>
      </c>
      <c r="Y219" s="419" t="str">
        <f>IFERROR(VLOOKUP(Y218,'P1'!$B:$AP,41,FALSE),"")</f>
        <v/>
      </c>
      <c r="Z219" s="419" t="str">
        <f>IFERROR(VLOOKUP(Z218,'P1'!$B:$AP,41,FALSE),"")</f>
        <v/>
      </c>
      <c r="AA219" s="419" t="str">
        <f>IFERROR(VLOOKUP(AA218,'P1'!$B:$AP,41,FALSE),"")</f>
        <v/>
      </c>
      <c r="AB219" s="419" t="str">
        <f>IFERROR(VLOOKUP(AB218,'P1'!$B:$AP,41,FALSE),"")</f>
        <v/>
      </c>
      <c r="AC219" s="419" t="str">
        <f>IFERROR(VLOOKUP(AC218,'P1'!$B:$AP,41,FALSE),"")</f>
        <v/>
      </c>
      <c r="AD219" s="419" t="str">
        <f>IFERROR(VLOOKUP(AD218,'P1'!$B:$AP,41,FALSE),"")</f>
        <v/>
      </c>
      <c r="AE219" s="419" t="str">
        <f>IFERROR(VLOOKUP(AE218,'P1'!$B:$AP,41,FALSE),"")</f>
        <v/>
      </c>
      <c r="AF219" s="419" t="str">
        <f>IFERROR(VLOOKUP(AF218,'P1'!$B:$AP,41,FALSE),"")</f>
        <v/>
      </c>
      <c r="AG219" s="419" t="str">
        <f>IFERROR(VLOOKUP(AG218,'P1'!$B:$AP,41,FALSE),"")</f>
        <v/>
      </c>
      <c r="AH219" s="419" t="str">
        <f>IFERROR(VLOOKUP(AH218,'P1'!$B:$AP,41,FALSE),"")</f>
        <v/>
      </c>
      <c r="AI219" s="419" t="str">
        <f>IFERROR(VLOOKUP(AI218,'P1'!$B:$AP,41,FALSE),"")</f>
        <v/>
      </c>
      <c r="AJ219" s="419" t="str">
        <f>IFERROR(VLOOKUP(AJ218,'P1'!$B:$AP,41,FALSE),"")</f>
        <v/>
      </c>
      <c r="AK219" s="419" t="str">
        <f>IFERROR(VLOOKUP(AK218,'P1'!$B:$AP,41,FALSE),"")</f>
        <v/>
      </c>
      <c r="AL219" s="419" t="str">
        <f>IFERROR(VLOOKUP(AL218,'P1'!$B:$AP,41,FALSE),"")</f>
        <v/>
      </c>
      <c r="AM219" s="419" t="str">
        <f>IFERROR(VLOOKUP(AM218,'P1'!$B:$AP,41,FALSE),"")</f>
        <v/>
      </c>
      <c r="AN219" s="643"/>
      <c r="AO219" s="621"/>
      <c r="AP219" s="647"/>
      <c r="AQ219" s="648"/>
      <c r="AR219" s="621"/>
      <c r="AS219" s="621"/>
      <c r="AT219" s="623"/>
      <c r="AU219" s="417" t="str">
        <f t="shared" ref="AU219" si="254">IFERROR(IF($D218="□",($AO218/$AK$6),($AO218/$AK$8)),"")</f>
        <v/>
      </c>
      <c r="AV219" s="417" t="str">
        <f t="shared" ref="AV219" si="255">IFERROR(IF($D218="□",($AN218/$AO$6),($AN218/$AO$8)),"")</f>
        <v/>
      </c>
      <c r="AX219" s="417" t="s">
        <v>623</v>
      </c>
      <c r="AY219" s="417" t="s">
        <v>623</v>
      </c>
    </row>
    <row r="220" spans="1:51" s="393" customFormat="1" ht="12" customHeight="1">
      <c r="A220" s="626"/>
      <c r="B220" s="629"/>
      <c r="C220" s="632"/>
      <c r="D220" s="635"/>
      <c r="E220" s="414"/>
      <c r="F220" s="640"/>
      <c r="G220" s="641"/>
      <c r="H220" s="418" t="s">
        <v>470</v>
      </c>
      <c r="I220" s="419" t="str">
        <f>IFERROR(VLOOKUP(I218,'P1'!$B:$AP,31,FALSE),"")</f>
        <v/>
      </c>
      <c r="J220" s="419" t="str">
        <f>IFERROR(VLOOKUP(J218,'P1'!$B:$AP,31,FALSE),"")</f>
        <v/>
      </c>
      <c r="K220" s="419" t="str">
        <f>IFERROR(VLOOKUP(K218,'P1'!$B:$AP,31,FALSE),"")</f>
        <v/>
      </c>
      <c r="L220" s="419" t="str">
        <f>IFERROR(VLOOKUP(L218,'P1'!$B:$AP,31,FALSE),"")</f>
        <v/>
      </c>
      <c r="M220" s="419" t="str">
        <f>IFERROR(VLOOKUP(M218,'P1'!$B:$AP,31,FALSE),"")</f>
        <v/>
      </c>
      <c r="N220" s="419" t="str">
        <f>IFERROR(VLOOKUP(N218,'P1'!$B:$AP,31,FALSE),"")</f>
        <v/>
      </c>
      <c r="O220" s="419" t="str">
        <f>IFERROR(VLOOKUP(O218,'P1'!$B:$AP,31,FALSE),"")</f>
        <v/>
      </c>
      <c r="P220" s="419" t="str">
        <f>IFERROR(VLOOKUP(P218,'P1'!$B:$AP,31,FALSE),"")</f>
        <v/>
      </c>
      <c r="Q220" s="419" t="str">
        <f>IFERROR(VLOOKUP(Q218,'P1'!$B:$AP,31,FALSE),"")</f>
        <v/>
      </c>
      <c r="R220" s="419" t="str">
        <f>IFERROR(VLOOKUP(R218,'P1'!$B:$AP,31,FALSE),"")</f>
        <v/>
      </c>
      <c r="S220" s="419" t="str">
        <f>IFERROR(VLOOKUP(S218,'P1'!$B:$AP,31,FALSE),"")</f>
        <v/>
      </c>
      <c r="T220" s="419" t="str">
        <f>IFERROR(VLOOKUP(T218,'P1'!$B:$AP,31,FALSE),"")</f>
        <v/>
      </c>
      <c r="U220" s="419" t="str">
        <f>IFERROR(VLOOKUP(U218,'P1'!$B:$AP,31,FALSE),"")</f>
        <v/>
      </c>
      <c r="V220" s="419" t="str">
        <f>IFERROR(VLOOKUP(V218,'P1'!$B:$AP,31,FALSE),"")</f>
        <v/>
      </c>
      <c r="W220" s="419" t="str">
        <f>IFERROR(VLOOKUP(W218,'P1'!$B:$AP,31,FALSE),"")</f>
        <v/>
      </c>
      <c r="X220" s="419" t="str">
        <f>IFERROR(VLOOKUP(X218,'P1'!$B:$AP,31,FALSE),"")</f>
        <v/>
      </c>
      <c r="Y220" s="419" t="str">
        <f>IFERROR(VLOOKUP(Y218,'P1'!$B:$AP,31,FALSE),"")</f>
        <v/>
      </c>
      <c r="Z220" s="419" t="str">
        <f>IFERROR(VLOOKUP(Z218,'P1'!$B:$AP,31,FALSE),"")</f>
        <v/>
      </c>
      <c r="AA220" s="419" t="str">
        <f>IFERROR(VLOOKUP(AA218,'P1'!$B:$AP,31,FALSE),"")</f>
        <v/>
      </c>
      <c r="AB220" s="419" t="str">
        <f>IFERROR(VLOOKUP(AB218,'P1'!$B:$AP,31,FALSE),"")</f>
        <v/>
      </c>
      <c r="AC220" s="419" t="str">
        <f>IFERROR(VLOOKUP(AC218,'P1'!$B:$AP,31,FALSE),"")</f>
        <v/>
      </c>
      <c r="AD220" s="419" t="str">
        <f>IFERROR(VLOOKUP(AD218,'P1'!$B:$AP,31,FALSE),"")</f>
        <v/>
      </c>
      <c r="AE220" s="419" t="str">
        <f>IFERROR(VLOOKUP(AE218,'P1'!$B:$AP,31,FALSE),"")</f>
        <v/>
      </c>
      <c r="AF220" s="419" t="str">
        <f>IFERROR(VLOOKUP(AF218,'P1'!$B:$AP,31,FALSE),"")</f>
        <v/>
      </c>
      <c r="AG220" s="419" t="str">
        <f>IFERROR(VLOOKUP(AG218,'P1'!$B:$AP,31,FALSE),"")</f>
        <v/>
      </c>
      <c r="AH220" s="419" t="str">
        <f>IFERROR(VLOOKUP(AH218,'P1'!$B:$AP,31,FALSE),"")</f>
        <v/>
      </c>
      <c r="AI220" s="419" t="str">
        <f>IFERROR(VLOOKUP(AI218,'P1'!$B:$AP,31,FALSE),"")</f>
        <v/>
      </c>
      <c r="AJ220" s="419" t="str">
        <f>IFERROR(VLOOKUP(AJ218,'P1'!$B:$AP,31,FALSE),"")</f>
        <v/>
      </c>
      <c r="AK220" s="419" t="str">
        <f>IFERROR(VLOOKUP(AK218,'P1'!$B:$AP,31,FALSE),"")</f>
        <v/>
      </c>
      <c r="AL220" s="419" t="str">
        <f>IFERROR(VLOOKUP(AL218,'P1'!$B:$AP,31,FALSE),"")</f>
        <v/>
      </c>
      <c r="AM220" s="419" t="str">
        <f>IFERROR(VLOOKUP(AM218,'P1'!$B:$AP,31,FALSE),"")</f>
        <v/>
      </c>
      <c r="AN220" s="644"/>
      <c r="AO220" s="622"/>
      <c r="AP220" s="649"/>
      <c r="AQ220" s="650"/>
      <c r="AR220" s="622"/>
      <c r="AS220" s="622"/>
      <c r="AT220" s="623"/>
      <c r="AU220" s="420"/>
      <c r="AV220" s="420"/>
      <c r="AX220" s="420"/>
      <c r="AY220" s="420"/>
    </row>
    <row r="221" spans="1:51" s="393" customFormat="1" ht="12" customHeight="1">
      <c r="A221" s="624">
        <v>67</v>
      </c>
      <c r="B221" s="627"/>
      <c r="C221" s="630"/>
      <c r="D221" s="633" t="s">
        <v>463</v>
      </c>
      <c r="E221" s="410"/>
      <c r="F221" s="636"/>
      <c r="G221" s="637"/>
      <c r="H221" s="411" t="s">
        <v>464</v>
      </c>
      <c r="I221" s="412"/>
      <c r="J221" s="412"/>
      <c r="K221" s="412"/>
      <c r="L221" s="412"/>
      <c r="M221" s="412"/>
      <c r="N221" s="412"/>
      <c r="O221" s="412"/>
      <c r="P221" s="412"/>
      <c r="Q221" s="412"/>
      <c r="R221" s="412"/>
      <c r="S221" s="412"/>
      <c r="T221" s="412"/>
      <c r="U221" s="412"/>
      <c r="V221" s="412"/>
      <c r="W221" s="412"/>
      <c r="X221" s="412"/>
      <c r="Y221" s="412"/>
      <c r="Z221" s="412"/>
      <c r="AA221" s="412"/>
      <c r="AB221" s="412"/>
      <c r="AC221" s="412"/>
      <c r="AD221" s="412"/>
      <c r="AE221" s="412"/>
      <c r="AF221" s="412"/>
      <c r="AG221" s="412"/>
      <c r="AH221" s="412"/>
      <c r="AI221" s="412"/>
      <c r="AJ221" s="412"/>
      <c r="AK221" s="412"/>
      <c r="AL221" s="412"/>
      <c r="AM221" s="412"/>
      <c r="AN221" s="642">
        <f t="shared" ref="AN221" si="256">IF(LEFT($AN$1,6)="共同生活援助",SUM(I222:AM222),SUM(I222:AM223))</f>
        <v>0</v>
      </c>
      <c r="AO221" s="620">
        <f>IF($AN$3="４週",AN221/4,AN221/(DAY(EOMONTH($I$21,0))/7))</f>
        <v>0</v>
      </c>
      <c r="AP221" s="645"/>
      <c r="AQ221" s="646"/>
      <c r="AR221" s="620" t="str">
        <f t="shared" ref="AR221" si="257">IF($AN$3="４週",AU222,AV222)</f>
        <v/>
      </c>
      <c r="AS221" s="620"/>
      <c r="AT221" s="623"/>
      <c r="AU221" s="413" t="s">
        <v>465</v>
      </c>
      <c r="AV221" s="413" t="s">
        <v>466</v>
      </c>
      <c r="AX221" s="413" t="s">
        <v>467</v>
      </c>
      <c r="AY221" s="413" t="s">
        <v>468</v>
      </c>
    </row>
    <row r="222" spans="1:51" s="393" customFormat="1" ht="12" customHeight="1">
      <c r="A222" s="625"/>
      <c r="B222" s="628"/>
      <c r="C222" s="631"/>
      <c r="D222" s="634"/>
      <c r="E222" s="414"/>
      <c r="F222" s="638"/>
      <c r="G222" s="639"/>
      <c r="H222" s="415" t="s">
        <v>469</v>
      </c>
      <c r="I222" s="419" t="str">
        <f>IFERROR(VLOOKUP(I221,'P1'!$B:$AP,41,FALSE),"")</f>
        <v/>
      </c>
      <c r="J222" s="419" t="str">
        <f>IFERROR(VLOOKUP(J221,'P1'!$B:$AP,41,FALSE),"")</f>
        <v/>
      </c>
      <c r="K222" s="419" t="str">
        <f>IFERROR(VLOOKUP(K221,'P1'!$B:$AP,41,FALSE),"")</f>
        <v/>
      </c>
      <c r="L222" s="419" t="str">
        <f>IFERROR(VLOOKUP(L221,'P1'!$B:$AP,41,FALSE),"")</f>
        <v/>
      </c>
      <c r="M222" s="419" t="str">
        <f>IFERROR(VLOOKUP(M221,'P1'!$B:$AP,41,FALSE),"")</f>
        <v/>
      </c>
      <c r="N222" s="419" t="str">
        <f>IFERROR(VLOOKUP(N221,'P1'!$B:$AP,41,FALSE),"")</f>
        <v/>
      </c>
      <c r="O222" s="419" t="str">
        <f>IFERROR(VLOOKUP(O221,'P1'!$B:$AP,41,FALSE),"")</f>
        <v/>
      </c>
      <c r="P222" s="419" t="str">
        <f>IFERROR(VLOOKUP(P221,'P1'!$B:$AP,41,FALSE),"")</f>
        <v/>
      </c>
      <c r="Q222" s="419" t="str">
        <f>IFERROR(VLOOKUP(Q221,'P1'!$B:$AP,41,FALSE),"")</f>
        <v/>
      </c>
      <c r="R222" s="419" t="str">
        <f>IFERROR(VLOOKUP(R221,'P1'!$B:$AP,41,FALSE),"")</f>
        <v/>
      </c>
      <c r="S222" s="419" t="str">
        <f>IFERROR(VLOOKUP(S221,'P1'!$B:$AP,41,FALSE),"")</f>
        <v/>
      </c>
      <c r="T222" s="419" t="str">
        <f>IFERROR(VLOOKUP(T221,'P1'!$B:$AP,41,FALSE),"")</f>
        <v/>
      </c>
      <c r="U222" s="419" t="str">
        <f>IFERROR(VLOOKUP(U221,'P1'!$B:$AP,41,FALSE),"")</f>
        <v/>
      </c>
      <c r="V222" s="419" t="str">
        <f>IFERROR(VLOOKUP(V221,'P1'!$B:$AP,41,FALSE),"")</f>
        <v/>
      </c>
      <c r="W222" s="419" t="str">
        <f>IFERROR(VLOOKUP(W221,'P1'!$B:$AP,41,FALSE),"")</f>
        <v/>
      </c>
      <c r="X222" s="419" t="str">
        <f>IFERROR(VLOOKUP(X221,'P1'!$B:$AP,41,FALSE),"")</f>
        <v/>
      </c>
      <c r="Y222" s="419" t="str">
        <f>IFERROR(VLOOKUP(Y221,'P1'!$B:$AP,41,FALSE),"")</f>
        <v/>
      </c>
      <c r="Z222" s="419" t="str">
        <f>IFERROR(VLOOKUP(Z221,'P1'!$B:$AP,41,FALSE),"")</f>
        <v/>
      </c>
      <c r="AA222" s="419" t="str">
        <f>IFERROR(VLOOKUP(AA221,'P1'!$B:$AP,41,FALSE),"")</f>
        <v/>
      </c>
      <c r="AB222" s="419" t="str">
        <f>IFERROR(VLOOKUP(AB221,'P1'!$B:$AP,41,FALSE),"")</f>
        <v/>
      </c>
      <c r="AC222" s="419" t="str">
        <f>IFERROR(VLOOKUP(AC221,'P1'!$B:$AP,41,FALSE),"")</f>
        <v/>
      </c>
      <c r="AD222" s="419" t="str">
        <f>IFERROR(VLOOKUP(AD221,'P1'!$B:$AP,41,FALSE),"")</f>
        <v/>
      </c>
      <c r="AE222" s="419" t="str">
        <f>IFERROR(VLOOKUP(AE221,'P1'!$B:$AP,41,FALSE),"")</f>
        <v/>
      </c>
      <c r="AF222" s="419" t="str">
        <f>IFERROR(VLOOKUP(AF221,'P1'!$B:$AP,41,FALSE),"")</f>
        <v/>
      </c>
      <c r="AG222" s="419" t="str">
        <f>IFERROR(VLOOKUP(AG221,'P1'!$B:$AP,41,FALSE),"")</f>
        <v/>
      </c>
      <c r="AH222" s="419" t="str">
        <f>IFERROR(VLOOKUP(AH221,'P1'!$B:$AP,41,FALSE),"")</f>
        <v/>
      </c>
      <c r="AI222" s="419" t="str">
        <f>IFERROR(VLOOKUP(AI221,'P1'!$B:$AP,41,FALSE),"")</f>
        <v/>
      </c>
      <c r="AJ222" s="419" t="str">
        <f>IFERROR(VLOOKUP(AJ221,'P1'!$B:$AP,41,FALSE),"")</f>
        <v/>
      </c>
      <c r="AK222" s="419" t="str">
        <f>IFERROR(VLOOKUP(AK221,'P1'!$B:$AP,41,FALSE),"")</f>
        <v/>
      </c>
      <c r="AL222" s="419" t="str">
        <f>IFERROR(VLOOKUP(AL221,'P1'!$B:$AP,41,FALSE),"")</f>
        <v/>
      </c>
      <c r="AM222" s="419" t="str">
        <f>IFERROR(VLOOKUP(AM221,'P1'!$B:$AP,41,FALSE),"")</f>
        <v/>
      </c>
      <c r="AN222" s="643"/>
      <c r="AO222" s="621"/>
      <c r="AP222" s="647"/>
      <c r="AQ222" s="648"/>
      <c r="AR222" s="621"/>
      <c r="AS222" s="621"/>
      <c r="AT222" s="623"/>
      <c r="AU222" s="417" t="str">
        <f t="shared" ref="AU222" si="258">IFERROR(IF($D221="□",($AO221/$AK$6),($AO221/$AK$8)),"")</f>
        <v/>
      </c>
      <c r="AV222" s="417" t="str">
        <f t="shared" ref="AV222" si="259">IFERROR(IF($D221="□",($AN221/$AO$6),($AN221/$AO$8)),"")</f>
        <v/>
      </c>
      <c r="AX222" s="417" t="s">
        <v>623</v>
      </c>
      <c r="AY222" s="417" t="s">
        <v>623</v>
      </c>
    </row>
    <row r="223" spans="1:51" s="393" customFormat="1" ht="12" customHeight="1">
      <c r="A223" s="626"/>
      <c r="B223" s="629"/>
      <c r="C223" s="632"/>
      <c r="D223" s="635"/>
      <c r="E223" s="414"/>
      <c r="F223" s="640"/>
      <c r="G223" s="641"/>
      <c r="H223" s="418" t="s">
        <v>470</v>
      </c>
      <c r="I223" s="419" t="str">
        <f>IFERROR(VLOOKUP(I221,'P1'!$B:$AP,31,FALSE),"")</f>
        <v/>
      </c>
      <c r="J223" s="419" t="str">
        <f>IFERROR(VLOOKUP(J221,'P1'!$B:$AP,31,FALSE),"")</f>
        <v/>
      </c>
      <c r="K223" s="419" t="str">
        <f>IFERROR(VLOOKUP(K221,'P1'!$B:$AP,31,FALSE),"")</f>
        <v/>
      </c>
      <c r="L223" s="419" t="str">
        <f>IFERROR(VLOOKUP(L221,'P1'!$B:$AP,31,FALSE),"")</f>
        <v/>
      </c>
      <c r="M223" s="419" t="str">
        <f>IFERROR(VLOOKUP(M221,'P1'!$B:$AP,31,FALSE),"")</f>
        <v/>
      </c>
      <c r="N223" s="419" t="str">
        <f>IFERROR(VLOOKUP(N221,'P1'!$B:$AP,31,FALSE),"")</f>
        <v/>
      </c>
      <c r="O223" s="419" t="str">
        <f>IFERROR(VLOOKUP(O221,'P1'!$B:$AP,31,FALSE),"")</f>
        <v/>
      </c>
      <c r="P223" s="419" t="str">
        <f>IFERROR(VLOOKUP(P221,'P1'!$B:$AP,31,FALSE),"")</f>
        <v/>
      </c>
      <c r="Q223" s="419" t="str">
        <f>IFERROR(VLOOKUP(Q221,'P1'!$B:$AP,31,FALSE),"")</f>
        <v/>
      </c>
      <c r="R223" s="419" t="str">
        <f>IFERROR(VLOOKUP(R221,'P1'!$B:$AP,31,FALSE),"")</f>
        <v/>
      </c>
      <c r="S223" s="419" t="str">
        <f>IFERROR(VLOOKUP(S221,'P1'!$B:$AP,31,FALSE),"")</f>
        <v/>
      </c>
      <c r="T223" s="419" t="str">
        <f>IFERROR(VLOOKUP(T221,'P1'!$B:$AP,31,FALSE),"")</f>
        <v/>
      </c>
      <c r="U223" s="419" t="str">
        <f>IFERROR(VLOOKUP(U221,'P1'!$B:$AP,31,FALSE),"")</f>
        <v/>
      </c>
      <c r="V223" s="419" t="str">
        <f>IFERROR(VLOOKUP(V221,'P1'!$B:$AP,31,FALSE),"")</f>
        <v/>
      </c>
      <c r="W223" s="419" t="str">
        <f>IFERROR(VLOOKUP(W221,'P1'!$B:$AP,31,FALSE),"")</f>
        <v/>
      </c>
      <c r="X223" s="419" t="str">
        <f>IFERROR(VLOOKUP(X221,'P1'!$B:$AP,31,FALSE),"")</f>
        <v/>
      </c>
      <c r="Y223" s="419" t="str">
        <f>IFERROR(VLOOKUP(Y221,'P1'!$B:$AP,31,FALSE),"")</f>
        <v/>
      </c>
      <c r="Z223" s="419" t="str">
        <f>IFERROR(VLOOKUP(Z221,'P1'!$B:$AP,31,FALSE),"")</f>
        <v/>
      </c>
      <c r="AA223" s="419" t="str">
        <f>IFERROR(VLOOKUP(AA221,'P1'!$B:$AP,31,FALSE),"")</f>
        <v/>
      </c>
      <c r="AB223" s="419" t="str">
        <f>IFERROR(VLOOKUP(AB221,'P1'!$B:$AP,31,FALSE),"")</f>
        <v/>
      </c>
      <c r="AC223" s="419" t="str">
        <f>IFERROR(VLOOKUP(AC221,'P1'!$B:$AP,31,FALSE),"")</f>
        <v/>
      </c>
      <c r="AD223" s="419" t="str">
        <f>IFERROR(VLOOKUP(AD221,'P1'!$B:$AP,31,FALSE),"")</f>
        <v/>
      </c>
      <c r="AE223" s="419" t="str">
        <f>IFERROR(VLOOKUP(AE221,'P1'!$B:$AP,31,FALSE),"")</f>
        <v/>
      </c>
      <c r="AF223" s="419" t="str">
        <f>IFERROR(VLOOKUP(AF221,'P1'!$B:$AP,31,FALSE),"")</f>
        <v/>
      </c>
      <c r="AG223" s="419" t="str">
        <f>IFERROR(VLOOKUP(AG221,'P1'!$B:$AP,31,FALSE),"")</f>
        <v/>
      </c>
      <c r="AH223" s="419" t="str">
        <f>IFERROR(VLOOKUP(AH221,'P1'!$B:$AP,31,FALSE),"")</f>
        <v/>
      </c>
      <c r="AI223" s="419" t="str">
        <f>IFERROR(VLOOKUP(AI221,'P1'!$B:$AP,31,FALSE),"")</f>
        <v/>
      </c>
      <c r="AJ223" s="419" t="str">
        <f>IFERROR(VLOOKUP(AJ221,'P1'!$B:$AP,31,FALSE),"")</f>
        <v/>
      </c>
      <c r="AK223" s="419" t="str">
        <f>IFERROR(VLOOKUP(AK221,'P1'!$B:$AP,31,FALSE),"")</f>
        <v/>
      </c>
      <c r="AL223" s="419" t="str">
        <f>IFERROR(VLOOKUP(AL221,'P1'!$B:$AP,31,FALSE),"")</f>
        <v/>
      </c>
      <c r="AM223" s="419" t="str">
        <f>IFERROR(VLOOKUP(AM221,'P1'!$B:$AP,31,FALSE),"")</f>
        <v/>
      </c>
      <c r="AN223" s="644"/>
      <c r="AO223" s="622"/>
      <c r="AP223" s="649"/>
      <c r="AQ223" s="650"/>
      <c r="AR223" s="622"/>
      <c r="AS223" s="622"/>
      <c r="AT223" s="623"/>
      <c r="AU223" s="420"/>
      <c r="AV223" s="420"/>
      <c r="AX223" s="420"/>
      <c r="AY223" s="420"/>
    </row>
    <row r="224" spans="1:51" s="393" customFormat="1" ht="12" customHeight="1">
      <c r="A224" s="624">
        <v>68</v>
      </c>
      <c r="B224" s="627"/>
      <c r="C224" s="661"/>
      <c r="D224" s="633" t="s">
        <v>463</v>
      </c>
      <c r="E224" s="410"/>
      <c r="F224" s="636"/>
      <c r="G224" s="637"/>
      <c r="H224" s="411" t="s">
        <v>464</v>
      </c>
      <c r="I224" s="412"/>
      <c r="J224" s="412"/>
      <c r="K224" s="412"/>
      <c r="L224" s="412"/>
      <c r="M224" s="412"/>
      <c r="N224" s="412"/>
      <c r="O224" s="412"/>
      <c r="P224" s="412"/>
      <c r="Q224" s="412"/>
      <c r="R224" s="412"/>
      <c r="S224" s="412"/>
      <c r="T224" s="412"/>
      <c r="U224" s="412"/>
      <c r="V224" s="412"/>
      <c r="W224" s="412"/>
      <c r="X224" s="412"/>
      <c r="Y224" s="412"/>
      <c r="Z224" s="412"/>
      <c r="AA224" s="412"/>
      <c r="AB224" s="412"/>
      <c r="AC224" s="412"/>
      <c r="AD224" s="412"/>
      <c r="AE224" s="412"/>
      <c r="AF224" s="412"/>
      <c r="AG224" s="412"/>
      <c r="AH224" s="412"/>
      <c r="AI224" s="412"/>
      <c r="AJ224" s="412"/>
      <c r="AK224" s="412"/>
      <c r="AL224" s="412"/>
      <c r="AM224" s="412"/>
      <c r="AN224" s="642">
        <f t="shared" ref="AN224" si="260">IF(LEFT($AN$1,6)="共同生活援助",SUM(I225:AM225),SUM(I225:AM226))</f>
        <v>0</v>
      </c>
      <c r="AO224" s="620">
        <f>IF($AN$3="４週",AN224/4,AN224/(DAY(EOMONTH($I$21,0))/7))</f>
        <v>0</v>
      </c>
      <c r="AP224" s="645"/>
      <c r="AQ224" s="646"/>
      <c r="AR224" s="620" t="str">
        <f t="shared" ref="AR224" si="261">IF($AN$3="４週",AU225,AV225)</f>
        <v/>
      </c>
      <c r="AS224" s="620"/>
      <c r="AT224" s="623"/>
      <c r="AU224" s="413" t="s">
        <v>465</v>
      </c>
      <c r="AV224" s="413" t="s">
        <v>466</v>
      </c>
      <c r="AX224" s="413" t="s">
        <v>467</v>
      </c>
      <c r="AY224" s="413" t="s">
        <v>468</v>
      </c>
    </row>
    <row r="225" spans="1:51" s="393" customFormat="1" ht="12" customHeight="1">
      <c r="A225" s="625"/>
      <c r="B225" s="628"/>
      <c r="C225" s="662"/>
      <c r="D225" s="634"/>
      <c r="E225" s="414"/>
      <c r="F225" s="638"/>
      <c r="G225" s="639"/>
      <c r="H225" s="415" t="s">
        <v>469</v>
      </c>
      <c r="I225" s="419" t="str">
        <f>IFERROR(VLOOKUP(I224,'P1'!$B:$AP,41,FALSE),"")</f>
        <v/>
      </c>
      <c r="J225" s="419" t="str">
        <f>IFERROR(VLOOKUP(J224,'P1'!$B:$AP,41,FALSE),"")</f>
        <v/>
      </c>
      <c r="K225" s="419" t="str">
        <f>IFERROR(VLOOKUP(K224,'P1'!$B:$AP,41,FALSE),"")</f>
        <v/>
      </c>
      <c r="L225" s="419" t="str">
        <f>IFERROR(VLOOKUP(L224,'P1'!$B:$AP,41,FALSE),"")</f>
        <v/>
      </c>
      <c r="M225" s="419" t="str">
        <f>IFERROR(VLOOKUP(M224,'P1'!$B:$AP,41,FALSE),"")</f>
        <v/>
      </c>
      <c r="N225" s="419" t="str">
        <f>IFERROR(VLOOKUP(N224,'P1'!$B:$AP,41,FALSE),"")</f>
        <v/>
      </c>
      <c r="O225" s="419" t="str">
        <f>IFERROR(VLOOKUP(O224,'P1'!$B:$AP,41,FALSE),"")</f>
        <v/>
      </c>
      <c r="P225" s="419" t="str">
        <f>IFERROR(VLOOKUP(P224,'P1'!$B:$AP,41,FALSE),"")</f>
        <v/>
      </c>
      <c r="Q225" s="419" t="str">
        <f>IFERROR(VLOOKUP(Q224,'P1'!$B:$AP,41,FALSE),"")</f>
        <v/>
      </c>
      <c r="R225" s="419" t="str">
        <f>IFERROR(VLOOKUP(R224,'P1'!$B:$AP,41,FALSE),"")</f>
        <v/>
      </c>
      <c r="S225" s="419" t="str">
        <f>IFERROR(VLOOKUP(S224,'P1'!$B:$AP,41,FALSE),"")</f>
        <v/>
      </c>
      <c r="T225" s="419" t="str">
        <f>IFERROR(VLOOKUP(T224,'P1'!$B:$AP,41,FALSE),"")</f>
        <v/>
      </c>
      <c r="U225" s="419" t="str">
        <f>IFERROR(VLOOKUP(U224,'P1'!$B:$AP,41,FALSE),"")</f>
        <v/>
      </c>
      <c r="V225" s="419" t="str">
        <f>IFERROR(VLOOKUP(V224,'P1'!$B:$AP,41,FALSE),"")</f>
        <v/>
      </c>
      <c r="W225" s="419" t="str">
        <f>IFERROR(VLOOKUP(W224,'P1'!$B:$AP,41,FALSE),"")</f>
        <v/>
      </c>
      <c r="X225" s="419" t="str">
        <f>IFERROR(VLOOKUP(X224,'P1'!$B:$AP,41,FALSE),"")</f>
        <v/>
      </c>
      <c r="Y225" s="419" t="str">
        <f>IFERROR(VLOOKUP(Y224,'P1'!$B:$AP,41,FALSE),"")</f>
        <v/>
      </c>
      <c r="Z225" s="419" t="str">
        <f>IFERROR(VLOOKUP(Z224,'P1'!$B:$AP,41,FALSE),"")</f>
        <v/>
      </c>
      <c r="AA225" s="419" t="str">
        <f>IFERROR(VLOOKUP(AA224,'P1'!$B:$AP,41,FALSE),"")</f>
        <v/>
      </c>
      <c r="AB225" s="419" t="str">
        <f>IFERROR(VLOOKUP(AB224,'P1'!$B:$AP,41,FALSE),"")</f>
        <v/>
      </c>
      <c r="AC225" s="419" t="str">
        <f>IFERROR(VLOOKUP(AC224,'P1'!$B:$AP,41,FALSE),"")</f>
        <v/>
      </c>
      <c r="AD225" s="419" t="str">
        <f>IFERROR(VLOOKUP(AD224,'P1'!$B:$AP,41,FALSE),"")</f>
        <v/>
      </c>
      <c r="AE225" s="419" t="str">
        <f>IFERROR(VLOOKUP(AE224,'P1'!$B:$AP,41,FALSE),"")</f>
        <v/>
      </c>
      <c r="AF225" s="419" t="str">
        <f>IFERROR(VLOOKUP(AF224,'P1'!$B:$AP,41,FALSE),"")</f>
        <v/>
      </c>
      <c r="AG225" s="419" t="str">
        <f>IFERROR(VLOOKUP(AG224,'P1'!$B:$AP,41,FALSE),"")</f>
        <v/>
      </c>
      <c r="AH225" s="419" t="str">
        <f>IFERROR(VLOOKUP(AH224,'P1'!$B:$AP,41,FALSE),"")</f>
        <v/>
      </c>
      <c r="AI225" s="419" t="str">
        <f>IFERROR(VLOOKUP(AI224,'P1'!$B:$AP,41,FALSE),"")</f>
        <v/>
      </c>
      <c r="AJ225" s="419" t="str">
        <f>IFERROR(VLOOKUP(AJ224,'P1'!$B:$AP,41,FALSE),"")</f>
        <v/>
      </c>
      <c r="AK225" s="419" t="str">
        <f>IFERROR(VLOOKUP(AK224,'P1'!$B:$AP,41,FALSE),"")</f>
        <v/>
      </c>
      <c r="AL225" s="419" t="str">
        <f>IFERROR(VLOOKUP(AL224,'P1'!$B:$AP,41,FALSE),"")</f>
        <v/>
      </c>
      <c r="AM225" s="419" t="str">
        <f>IFERROR(VLOOKUP(AM224,'P1'!$B:$AP,41,FALSE),"")</f>
        <v/>
      </c>
      <c r="AN225" s="643"/>
      <c r="AO225" s="621"/>
      <c r="AP225" s="647"/>
      <c r="AQ225" s="648"/>
      <c r="AR225" s="621"/>
      <c r="AS225" s="621"/>
      <c r="AT225" s="623"/>
      <c r="AU225" s="417" t="str">
        <f t="shared" ref="AU225" si="262">IFERROR(IF($D224="□",($AO224/$AK$6),($AO224/$AK$8)),"")</f>
        <v/>
      </c>
      <c r="AV225" s="417" t="str">
        <f t="shared" ref="AV225" si="263">IFERROR(IF($D224="□",($AN224/$AO$6),($AN224/$AO$8)),"")</f>
        <v/>
      </c>
      <c r="AX225" s="417" t="s">
        <v>623</v>
      </c>
      <c r="AY225" s="417" t="s">
        <v>623</v>
      </c>
    </row>
    <row r="226" spans="1:51" s="393" customFormat="1" ht="12" customHeight="1">
      <c r="A226" s="626"/>
      <c r="B226" s="629"/>
      <c r="C226" s="663"/>
      <c r="D226" s="635"/>
      <c r="E226" s="414"/>
      <c r="F226" s="640"/>
      <c r="G226" s="641"/>
      <c r="H226" s="418" t="s">
        <v>470</v>
      </c>
      <c r="I226" s="419" t="str">
        <f>IFERROR(VLOOKUP(I224,'P1'!$B:$AP,31,FALSE),"")</f>
        <v/>
      </c>
      <c r="J226" s="419" t="str">
        <f>IFERROR(VLOOKUP(J224,'P1'!$B:$AP,31,FALSE),"")</f>
        <v/>
      </c>
      <c r="K226" s="419" t="str">
        <f>IFERROR(VLOOKUP(K224,'P1'!$B:$AP,31,FALSE),"")</f>
        <v/>
      </c>
      <c r="L226" s="419" t="str">
        <f>IFERROR(VLOOKUP(L224,'P1'!$B:$AP,31,FALSE),"")</f>
        <v/>
      </c>
      <c r="M226" s="419" t="str">
        <f>IFERROR(VLOOKUP(M224,'P1'!$B:$AP,31,FALSE),"")</f>
        <v/>
      </c>
      <c r="N226" s="419" t="str">
        <f>IFERROR(VLOOKUP(N224,'P1'!$B:$AP,31,FALSE),"")</f>
        <v/>
      </c>
      <c r="O226" s="419" t="str">
        <f>IFERROR(VLOOKUP(O224,'P1'!$B:$AP,31,FALSE),"")</f>
        <v/>
      </c>
      <c r="P226" s="419" t="str">
        <f>IFERROR(VLOOKUP(P224,'P1'!$B:$AP,31,FALSE),"")</f>
        <v/>
      </c>
      <c r="Q226" s="419" t="str">
        <f>IFERROR(VLOOKUP(Q224,'P1'!$B:$AP,31,FALSE),"")</f>
        <v/>
      </c>
      <c r="R226" s="419" t="str">
        <f>IFERROR(VLOOKUP(R224,'P1'!$B:$AP,31,FALSE),"")</f>
        <v/>
      </c>
      <c r="S226" s="419" t="str">
        <f>IFERROR(VLOOKUP(S224,'P1'!$B:$AP,31,FALSE),"")</f>
        <v/>
      </c>
      <c r="T226" s="419" t="str">
        <f>IFERROR(VLOOKUP(T224,'P1'!$B:$AP,31,FALSE),"")</f>
        <v/>
      </c>
      <c r="U226" s="419" t="str">
        <f>IFERROR(VLOOKUP(U224,'P1'!$B:$AP,31,FALSE),"")</f>
        <v/>
      </c>
      <c r="V226" s="419" t="str">
        <f>IFERROR(VLOOKUP(V224,'P1'!$B:$AP,31,FALSE),"")</f>
        <v/>
      </c>
      <c r="W226" s="419" t="str">
        <f>IFERROR(VLOOKUP(W224,'P1'!$B:$AP,31,FALSE),"")</f>
        <v/>
      </c>
      <c r="X226" s="419" t="str">
        <f>IFERROR(VLOOKUP(X224,'P1'!$B:$AP,31,FALSE),"")</f>
        <v/>
      </c>
      <c r="Y226" s="419" t="str">
        <f>IFERROR(VLOOKUP(Y224,'P1'!$B:$AP,31,FALSE),"")</f>
        <v/>
      </c>
      <c r="Z226" s="419" t="str">
        <f>IFERROR(VLOOKUP(Z224,'P1'!$B:$AP,31,FALSE),"")</f>
        <v/>
      </c>
      <c r="AA226" s="419" t="str">
        <f>IFERROR(VLOOKUP(AA224,'P1'!$B:$AP,31,FALSE),"")</f>
        <v/>
      </c>
      <c r="AB226" s="419" t="str">
        <f>IFERROR(VLOOKUP(AB224,'P1'!$B:$AP,31,FALSE),"")</f>
        <v/>
      </c>
      <c r="AC226" s="419" t="str">
        <f>IFERROR(VLOOKUP(AC224,'P1'!$B:$AP,31,FALSE),"")</f>
        <v/>
      </c>
      <c r="AD226" s="419" t="str">
        <f>IFERROR(VLOOKUP(AD224,'P1'!$B:$AP,31,FALSE),"")</f>
        <v/>
      </c>
      <c r="AE226" s="419" t="str">
        <f>IFERROR(VLOOKUP(AE224,'P1'!$B:$AP,31,FALSE),"")</f>
        <v/>
      </c>
      <c r="AF226" s="419" t="str">
        <f>IFERROR(VLOOKUP(AF224,'P1'!$B:$AP,31,FALSE),"")</f>
        <v/>
      </c>
      <c r="AG226" s="419" t="str">
        <f>IFERROR(VLOOKUP(AG224,'P1'!$B:$AP,31,FALSE),"")</f>
        <v/>
      </c>
      <c r="AH226" s="419" t="str">
        <f>IFERROR(VLOOKUP(AH224,'P1'!$B:$AP,31,FALSE),"")</f>
        <v/>
      </c>
      <c r="AI226" s="419" t="str">
        <f>IFERROR(VLOOKUP(AI224,'P1'!$B:$AP,31,FALSE),"")</f>
        <v/>
      </c>
      <c r="AJ226" s="419" t="str">
        <f>IFERROR(VLOOKUP(AJ224,'P1'!$B:$AP,31,FALSE),"")</f>
        <v/>
      </c>
      <c r="AK226" s="419" t="str">
        <f>IFERROR(VLOOKUP(AK224,'P1'!$B:$AP,31,FALSE),"")</f>
        <v/>
      </c>
      <c r="AL226" s="419" t="str">
        <f>IFERROR(VLOOKUP(AL224,'P1'!$B:$AP,31,FALSE),"")</f>
        <v/>
      </c>
      <c r="AM226" s="419" t="str">
        <f>IFERROR(VLOOKUP(AM224,'P1'!$B:$AP,31,FALSE),"")</f>
        <v/>
      </c>
      <c r="AN226" s="644"/>
      <c r="AO226" s="622"/>
      <c r="AP226" s="649"/>
      <c r="AQ226" s="650"/>
      <c r="AR226" s="622"/>
      <c r="AS226" s="622"/>
      <c r="AT226" s="623"/>
      <c r="AU226" s="420"/>
      <c r="AV226" s="420"/>
      <c r="AX226" s="420"/>
      <c r="AY226" s="420"/>
    </row>
    <row r="227" spans="1:51" s="393" customFormat="1" ht="12" customHeight="1">
      <c r="A227" s="624">
        <v>69</v>
      </c>
      <c r="B227" s="627"/>
      <c r="C227" s="630"/>
      <c r="D227" s="633" t="s">
        <v>463</v>
      </c>
      <c r="E227" s="410"/>
      <c r="F227" s="636"/>
      <c r="G227" s="637"/>
      <c r="H227" s="411" t="s">
        <v>464</v>
      </c>
      <c r="I227" s="412"/>
      <c r="J227" s="412"/>
      <c r="K227" s="412"/>
      <c r="L227" s="412"/>
      <c r="M227" s="412"/>
      <c r="N227" s="412"/>
      <c r="O227" s="412"/>
      <c r="P227" s="412"/>
      <c r="Q227" s="412"/>
      <c r="R227" s="412"/>
      <c r="S227" s="412"/>
      <c r="T227" s="412"/>
      <c r="U227" s="412"/>
      <c r="V227" s="412"/>
      <c r="W227" s="412"/>
      <c r="X227" s="412"/>
      <c r="Y227" s="412"/>
      <c r="Z227" s="412"/>
      <c r="AA227" s="412"/>
      <c r="AB227" s="412"/>
      <c r="AC227" s="412"/>
      <c r="AD227" s="412"/>
      <c r="AE227" s="412"/>
      <c r="AF227" s="412"/>
      <c r="AG227" s="412"/>
      <c r="AH227" s="412"/>
      <c r="AI227" s="412"/>
      <c r="AJ227" s="412"/>
      <c r="AK227" s="412"/>
      <c r="AL227" s="412"/>
      <c r="AM227" s="412"/>
      <c r="AN227" s="642">
        <f t="shared" ref="AN227" si="264">IF(LEFT($AN$1,6)="共同生活援助",SUM(I228:AM228),SUM(I228:AM229))</f>
        <v>0</v>
      </c>
      <c r="AO227" s="620">
        <f>IF($AN$3="４週",AN227/4,AN227/(DAY(EOMONTH($I$21,0))/7))</f>
        <v>0</v>
      </c>
      <c r="AP227" s="645"/>
      <c r="AQ227" s="646"/>
      <c r="AR227" s="620" t="str">
        <f t="shared" ref="AR227" si="265">IF($AN$3="４週",AU228,AV228)</f>
        <v/>
      </c>
      <c r="AS227" s="620"/>
      <c r="AT227" s="623"/>
      <c r="AU227" s="413" t="s">
        <v>465</v>
      </c>
      <c r="AV227" s="413" t="s">
        <v>466</v>
      </c>
      <c r="AX227" s="413" t="s">
        <v>467</v>
      </c>
      <c r="AY227" s="413" t="s">
        <v>468</v>
      </c>
    </row>
    <row r="228" spans="1:51" s="393" customFormat="1" ht="12" customHeight="1">
      <c r="A228" s="625"/>
      <c r="B228" s="628"/>
      <c r="C228" s="631"/>
      <c r="D228" s="634"/>
      <c r="E228" s="414"/>
      <c r="F228" s="638"/>
      <c r="G228" s="639"/>
      <c r="H228" s="415" t="s">
        <v>469</v>
      </c>
      <c r="I228" s="419" t="str">
        <f>IFERROR(VLOOKUP(I227,'P1'!$B:$AP,41,FALSE),"")</f>
        <v/>
      </c>
      <c r="J228" s="419" t="str">
        <f>IFERROR(VLOOKUP(J227,'P1'!$B:$AP,41,FALSE),"")</f>
        <v/>
      </c>
      <c r="K228" s="419" t="str">
        <f>IFERROR(VLOOKUP(K227,'P1'!$B:$AP,41,FALSE),"")</f>
        <v/>
      </c>
      <c r="L228" s="419" t="str">
        <f>IFERROR(VLOOKUP(L227,'P1'!$B:$AP,41,FALSE),"")</f>
        <v/>
      </c>
      <c r="M228" s="419" t="str">
        <f>IFERROR(VLOOKUP(M227,'P1'!$B:$AP,41,FALSE),"")</f>
        <v/>
      </c>
      <c r="N228" s="419" t="str">
        <f>IFERROR(VLOOKUP(N227,'P1'!$B:$AP,41,FALSE),"")</f>
        <v/>
      </c>
      <c r="O228" s="419" t="str">
        <f>IFERROR(VLOOKUP(O227,'P1'!$B:$AP,41,FALSE),"")</f>
        <v/>
      </c>
      <c r="P228" s="419" t="str">
        <f>IFERROR(VLOOKUP(P227,'P1'!$B:$AP,41,FALSE),"")</f>
        <v/>
      </c>
      <c r="Q228" s="419" t="str">
        <f>IFERROR(VLOOKUP(Q227,'P1'!$B:$AP,41,FALSE),"")</f>
        <v/>
      </c>
      <c r="R228" s="419" t="str">
        <f>IFERROR(VLOOKUP(R227,'P1'!$B:$AP,41,FALSE),"")</f>
        <v/>
      </c>
      <c r="S228" s="419" t="str">
        <f>IFERROR(VLOOKUP(S227,'P1'!$B:$AP,41,FALSE),"")</f>
        <v/>
      </c>
      <c r="T228" s="419" t="str">
        <f>IFERROR(VLOOKUP(T227,'P1'!$B:$AP,41,FALSE),"")</f>
        <v/>
      </c>
      <c r="U228" s="419" t="str">
        <f>IFERROR(VLOOKUP(U227,'P1'!$B:$AP,41,FALSE),"")</f>
        <v/>
      </c>
      <c r="V228" s="419" t="str">
        <f>IFERROR(VLOOKUP(V227,'P1'!$B:$AP,41,FALSE),"")</f>
        <v/>
      </c>
      <c r="W228" s="419" t="str">
        <f>IFERROR(VLOOKUP(W227,'P1'!$B:$AP,41,FALSE),"")</f>
        <v/>
      </c>
      <c r="X228" s="419" t="str">
        <f>IFERROR(VLOOKUP(X227,'P1'!$B:$AP,41,FALSE),"")</f>
        <v/>
      </c>
      <c r="Y228" s="419" t="str">
        <f>IFERROR(VLOOKUP(Y227,'P1'!$B:$AP,41,FALSE),"")</f>
        <v/>
      </c>
      <c r="Z228" s="419" t="str">
        <f>IFERROR(VLOOKUP(Z227,'P1'!$B:$AP,41,FALSE),"")</f>
        <v/>
      </c>
      <c r="AA228" s="419" t="str">
        <f>IFERROR(VLOOKUP(AA227,'P1'!$B:$AP,41,FALSE),"")</f>
        <v/>
      </c>
      <c r="AB228" s="419" t="str">
        <f>IFERROR(VLOOKUP(AB227,'P1'!$B:$AP,41,FALSE),"")</f>
        <v/>
      </c>
      <c r="AC228" s="419" t="str">
        <f>IFERROR(VLOOKUP(AC227,'P1'!$B:$AP,41,FALSE),"")</f>
        <v/>
      </c>
      <c r="AD228" s="419" t="str">
        <f>IFERROR(VLOOKUP(AD227,'P1'!$B:$AP,41,FALSE),"")</f>
        <v/>
      </c>
      <c r="AE228" s="419" t="str">
        <f>IFERROR(VLOOKUP(AE227,'P1'!$B:$AP,41,FALSE),"")</f>
        <v/>
      </c>
      <c r="AF228" s="419" t="str">
        <f>IFERROR(VLOOKUP(AF227,'P1'!$B:$AP,41,FALSE),"")</f>
        <v/>
      </c>
      <c r="AG228" s="419" t="str">
        <f>IFERROR(VLOOKUP(AG227,'P1'!$B:$AP,41,FALSE),"")</f>
        <v/>
      </c>
      <c r="AH228" s="419" t="str">
        <f>IFERROR(VLOOKUP(AH227,'P1'!$B:$AP,41,FALSE),"")</f>
        <v/>
      </c>
      <c r="AI228" s="419" t="str">
        <f>IFERROR(VLOOKUP(AI227,'P1'!$B:$AP,41,FALSE),"")</f>
        <v/>
      </c>
      <c r="AJ228" s="419" t="str">
        <f>IFERROR(VLOOKUP(AJ227,'P1'!$B:$AP,41,FALSE),"")</f>
        <v/>
      </c>
      <c r="AK228" s="419" t="str">
        <f>IFERROR(VLOOKUP(AK227,'P1'!$B:$AP,41,FALSE),"")</f>
        <v/>
      </c>
      <c r="AL228" s="419" t="str">
        <f>IFERROR(VLOOKUP(AL227,'P1'!$B:$AP,41,FALSE),"")</f>
        <v/>
      </c>
      <c r="AM228" s="419" t="str">
        <f>IFERROR(VLOOKUP(AM227,'P1'!$B:$AP,41,FALSE),"")</f>
        <v/>
      </c>
      <c r="AN228" s="643"/>
      <c r="AO228" s="621"/>
      <c r="AP228" s="647"/>
      <c r="AQ228" s="648"/>
      <c r="AR228" s="621"/>
      <c r="AS228" s="621"/>
      <c r="AT228" s="623"/>
      <c r="AU228" s="417" t="str">
        <f t="shared" ref="AU228" si="266">IFERROR(IF($D227="□",($AO227/$AK$6),($AO227/$AK$8)),"")</f>
        <v/>
      </c>
      <c r="AV228" s="417" t="str">
        <f t="shared" ref="AV228" si="267">IFERROR(IF($D227="□",($AN227/$AO$6),($AN227/$AO$8)),"")</f>
        <v/>
      </c>
      <c r="AX228" s="417" t="s">
        <v>623</v>
      </c>
      <c r="AY228" s="417" t="s">
        <v>623</v>
      </c>
    </row>
    <row r="229" spans="1:51" s="393" customFormat="1" ht="12" customHeight="1">
      <c r="A229" s="626"/>
      <c r="B229" s="629"/>
      <c r="C229" s="632"/>
      <c r="D229" s="635"/>
      <c r="E229" s="414"/>
      <c r="F229" s="640"/>
      <c r="G229" s="641"/>
      <c r="H229" s="418" t="s">
        <v>470</v>
      </c>
      <c r="I229" s="419" t="str">
        <f>IFERROR(VLOOKUP(I227,'P1'!$B:$AP,31,FALSE),"")</f>
        <v/>
      </c>
      <c r="J229" s="419" t="str">
        <f>IFERROR(VLOOKUP(J227,'P1'!$B:$AP,31,FALSE),"")</f>
        <v/>
      </c>
      <c r="K229" s="419" t="str">
        <f>IFERROR(VLOOKUP(K227,'P1'!$B:$AP,31,FALSE),"")</f>
        <v/>
      </c>
      <c r="L229" s="419" t="str">
        <f>IFERROR(VLOOKUP(L227,'P1'!$B:$AP,31,FALSE),"")</f>
        <v/>
      </c>
      <c r="M229" s="419" t="str">
        <f>IFERROR(VLOOKUP(M227,'P1'!$B:$AP,31,FALSE),"")</f>
        <v/>
      </c>
      <c r="N229" s="419" t="str">
        <f>IFERROR(VLOOKUP(N227,'P1'!$B:$AP,31,FALSE),"")</f>
        <v/>
      </c>
      <c r="O229" s="419" t="str">
        <f>IFERROR(VLOOKUP(O227,'P1'!$B:$AP,31,FALSE),"")</f>
        <v/>
      </c>
      <c r="P229" s="419" t="str">
        <f>IFERROR(VLOOKUP(P227,'P1'!$B:$AP,31,FALSE),"")</f>
        <v/>
      </c>
      <c r="Q229" s="419" t="str">
        <f>IFERROR(VLOOKUP(Q227,'P1'!$B:$AP,31,FALSE),"")</f>
        <v/>
      </c>
      <c r="R229" s="419" t="str">
        <f>IFERROR(VLOOKUP(R227,'P1'!$B:$AP,31,FALSE),"")</f>
        <v/>
      </c>
      <c r="S229" s="419" t="str">
        <f>IFERROR(VLOOKUP(S227,'P1'!$B:$AP,31,FALSE),"")</f>
        <v/>
      </c>
      <c r="T229" s="419" t="str">
        <f>IFERROR(VLOOKUP(T227,'P1'!$B:$AP,31,FALSE),"")</f>
        <v/>
      </c>
      <c r="U229" s="419" t="str">
        <f>IFERROR(VLOOKUP(U227,'P1'!$B:$AP,31,FALSE),"")</f>
        <v/>
      </c>
      <c r="V229" s="419" t="str">
        <f>IFERROR(VLOOKUP(V227,'P1'!$B:$AP,31,FALSE),"")</f>
        <v/>
      </c>
      <c r="W229" s="419" t="str">
        <f>IFERROR(VLOOKUP(W227,'P1'!$B:$AP,31,FALSE),"")</f>
        <v/>
      </c>
      <c r="X229" s="419" t="str">
        <f>IFERROR(VLOOKUP(X227,'P1'!$B:$AP,31,FALSE),"")</f>
        <v/>
      </c>
      <c r="Y229" s="419" t="str">
        <f>IFERROR(VLOOKUP(Y227,'P1'!$B:$AP,31,FALSE),"")</f>
        <v/>
      </c>
      <c r="Z229" s="419" t="str">
        <f>IFERROR(VLOOKUP(Z227,'P1'!$B:$AP,31,FALSE),"")</f>
        <v/>
      </c>
      <c r="AA229" s="419" t="str">
        <f>IFERROR(VLOOKUP(AA227,'P1'!$B:$AP,31,FALSE),"")</f>
        <v/>
      </c>
      <c r="AB229" s="419" t="str">
        <f>IFERROR(VLOOKUP(AB227,'P1'!$B:$AP,31,FALSE),"")</f>
        <v/>
      </c>
      <c r="AC229" s="419" t="str">
        <f>IFERROR(VLOOKUP(AC227,'P1'!$B:$AP,31,FALSE),"")</f>
        <v/>
      </c>
      <c r="AD229" s="419" t="str">
        <f>IFERROR(VLOOKUP(AD227,'P1'!$B:$AP,31,FALSE),"")</f>
        <v/>
      </c>
      <c r="AE229" s="419" t="str">
        <f>IFERROR(VLOOKUP(AE227,'P1'!$B:$AP,31,FALSE),"")</f>
        <v/>
      </c>
      <c r="AF229" s="419" t="str">
        <f>IFERROR(VLOOKUP(AF227,'P1'!$B:$AP,31,FALSE),"")</f>
        <v/>
      </c>
      <c r="AG229" s="419" t="str">
        <f>IFERROR(VLOOKUP(AG227,'P1'!$B:$AP,31,FALSE),"")</f>
        <v/>
      </c>
      <c r="AH229" s="419" t="str">
        <f>IFERROR(VLOOKUP(AH227,'P1'!$B:$AP,31,FALSE),"")</f>
        <v/>
      </c>
      <c r="AI229" s="419" t="str">
        <f>IFERROR(VLOOKUP(AI227,'P1'!$B:$AP,31,FALSE),"")</f>
        <v/>
      </c>
      <c r="AJ229" s="419" t="str">
        <f>IFERROR(VLOOKUP(AJ227,'P1'!$B:$AP,31,FALSE),"")</f>
        <v/>
      </c>
      <c r="AK229" s="419" t="str">
        <f>IFERROR(VLOOKUP(AK227,'P1'!$B:$AP,31,FALSE),"")</f>
        <v/>
      </c>
      <c r="AL229" s="419" t="str">
        <f>IFERROR(VLOOKUP(AL227,'P1'!$B:$AP,31,FALSE),"")</f>
        <v/>
      </c>
      <c r="AM229" s="419" t="str">
        <f>IFERROR(VLOOKUP(AM227,'P1'!$B:$AP,31,FALSE),"")</f>
        <v/>
      </c>
      <c r="AN229" s="644"/>
      <c r="AO229" s="622"/>
      <c r="AP229" s="649"/>
      <c r="AQ229" s="650"/>
      <c r="AR229" s="622"/>
      <c r="AS229" s="622"/>
      <c r="AT229" s="623"/>
      <c r="AU229" s="420"/>
      <c r="AV229" s="420"/>
      <c r="AX229" s="420"/>
      <c r="AY229" s="420"/>
    </row>
    <row r="230" spans="1:51" s="393" customFormat="1" ht="12" customHeight="1">
      <c r="A230" s="624">
        <v>70</v>
      </c>
      <c r="B230" s="627"/>
      <c r="C230" s="630"/>
      <c r="D230" s="633" t="s">
        <v>463</v>
      </c>
      <c r="E230" s="410"/>
      <c r="F230" s="636"/>
      <c r="G230" s="637"/>
      <c r="H230" s="411" t="s">
        <v>464</v>
      </c>
      <c r="I230" s="412"/>
      <c r="J230" s="412"/>
      <c r="K230" s="412"/>
      <c r="L230" s="412"/>
      <c r="M230" s="412"/>
      <c r="N230" s="412"/>
      <c r="O230" s="412"/>
      <c r="P230" s="412"/>
      <c r="Q230" s="412"/>
      <c r="R230" s="412"/>
      <c r="S230" s="412"/>
      <c r="T230" s="412"/>
      <c r="U230" s="412"/>
      <c r="V230" s="412"/>
      <c r="W230" s="412"/>
      <c r="X230" s="412"/>
      <c r="Y230" s="412"/>
      <c r="Z230" s="412"/>
      <c r="AA230" s="412"/>
      <c r="AB230" s="412"/>
      <c r="AC230" s="412"/>
      <c r="AD230" s="412"/>
      <c r="AE230" s="412"/>
      <c r="AF230" s="412"/>
      <c r="AG230" s="412"/>
      <c r="AH230" s="412"/>
      <c r="AI230" s="412"/>
      <c r="AJ230" s="412"/>
      <c r="AK230" s="412"/>
      <c r="AL230" s="412"/>
      <c r="AM230" s="412"/>
      <c r="AN230" s="642">
        <f t="shared" ref="AN230" si="268">IF(LEFT($AN$1,6)="共同生活援助",SUM(I231:AM231),SUM(I231:AM232))</f>
        <v>0</v>
      </c>
      <c r="AO230" s="620">
        <f>IF($AN$3="４週",AN230/4,AN230/(DAY(EOMONTH($I$21,0))/7))</f>
        <v>0</v>
      </c>
      <c r="AP230" s="645"/>
      <c r="AQ230" s="646"/>
      <c r="AR230" s="620" t="str">
        <f t="shared" ref="AR230" si="269">IF($AN$3="４週",AU231,AV231)</f>
        <v/>
      </c>
      <c r="AS230" s="620"/>
      <c r="AT230" s="623"/>
      <c r="AU230" s="413" t="s">
        <v>465</v>
      </c>
      <c r="AV230" s="413" t="s">
        <v>466</v>
      </c>
      <c r="AX230" s="413" t="s">
        <v>467</v>
      </c>
      <c r="AY230" s="413" t="s">
        <v>468</v>
      </c>
    </row>
    <row r="231" spans="1:51" s="393" customFormat="1" ht="12" customHeight="1">
      <c r="A231" s="625"/>
      <c r="B231" s="628"/>
      <c r="C231" s="631"/>
      <c r="D231" s="634"/>
      <c r="E231" s="414"/>
      <c r="F231" s="638"/>
      <c r="G231" s="639"/>
      <c r="H231" s="415" t="s">
        <v>469</v>
      </c>
      <c r="I231" s="419" t="str">
        <f>IFERROR(VLOOKUP(I230,'P1'!$B:$AP,41,FALSE),"")</f>
        <v/>
      </c>
      <c r="J231" s="419" t="str">
        <f>IFERROR(VLOOKUP(J230,'P1'!$B:$AP,41,FALSE),"")</f>
        <v/>
      </c>
      <c r="K231" s="419" t="str">
        <f>IFERROR(VLOOKUP(K230,'P1'!$B:$AP,41,FALSE),"")</f>
        <v/>
      </c>
      <c r="L231" s="419" t="str">
        <f>IFERROR(VLOOKUP(L230,'P1'!$B:$AP,41,FALSE),"")</f>
        <v/>
      </c>
      <c r="M231" s="419" t="str">
        <f>IFERROR(VLOOKUP(M230,'P1'!$B:$AP,41,FALSE),"")</f>
        <v/>
      </c>
      <c r="N231" s="419" t="str">
        <f>IFERROR(VLOOKUP(N230,'P1'!$B:$AP,41,FALSE),"")</f>
        <v/>
      </c>
      <c r="O231" s="419" t="str">
        <f>IFERROR(VLOOKUP(O230,'P1'!$B:$AP,41,FALSE),"")</f>
        <v/>
      </c>
      <c r="P231" s="419" t="str">
        <f>IFERROR(VLOOKUP(P230,'P1'!$B:$AP,41,FALSE),"")</f>
        <v/>
      </c>
      <c r="Q231" s="419" t="str">
        <f>IFERROR(VLOOKUP(Q230,'P1'!$B:$AP,41,FALSE),"")</f>
        <v/>
      </c>
      <c r="R231" s="419" t="str">
        <f>IFERROR(VLOOKUP(R230,'P1'!$B:$AP,41,FALSE),"")</f>
        <v/>
      </c>
      <c r="S231" s="419" t="str">
        <f>IFERROR(VLOOKUP(S230,'P1'!$B:$AP,41,FALSE),"")</f>
        <v/>
      </c>
      <c r="T231" s="419" t="str">
        <f>IFERROR(VLOOKUP(T230,'P1'!$B:$AP,41,FALSE),"")</f>
        <v/>
      </c>
      <c r="U231" s="419" t="str">
        <f>IFERROR(VLOOKUP(U230,'P1'!$B:$AP,41,FALSE),"")</f>
        <v/>
      </c>
      <c r="V231" s="419" t="str">
        <f>IFERROR(VLOOKUP(V230,'P1'!$B:$AP,41,FALSE),"")</f>
        <v/>
      </c>
      <c r="W231" s="419" t="str">
        <f>IFERROR(VLOOKUP(W230,'P1'!$B:$AP,41,FALSE),"")</f>
        <v/>
      </c>
      <c r="X231" s="419" t="str">
        <f>IFERROR(VLOOKUP(X230,'P1'!$B:$AP,41,FALSE),"")</f>
        <v/>
      </c>
      <c r="Y231" s="419" t="str">
        <f>IFERROR(VLOOKUP(Y230,'P1'!$B:$AP,41,FALSE),"")</f>
        <v/>
      </c>
      <c r="Z231" s="419" t="str">
        <f>IFERROR(VLOOKUP(Z230,'P1'!$B:$AP,41,FALSE),"")</f>
        <v/>
      </c>
      <c r="AA231" s="419" t="str">
        <f>IFERROR(VLOOKUP(AA230,'P1'!$B:$AP,41,FALSE),"")</f>
        <v/>
      </c>
      <c r="AB231" s="419" t="str">
        <f>IFERROR(VLOOKUP(AB230,'P1'!$B:$AP,41,FALSE),"")</f>
        <v/>
      </c>
      <c r="AC231" s="419" t="str">
        <f>IFERROR(VLOOKUP(AC230,'P1'!$B:$AP,41,FALSE),"")</f>
        <v/>
      </c>
      <c r="AD231" s="419" t="str">
        <f>IFERROR(VLOOKUP(AD230,'P1'!$B:$AP,41,FALSE),"")</f>
        <v/>
      </c>
      <c r="AE231" s="419" t="str">
        <f>IFERROR(VLOOKUP(AE230,'P1'!$B:$AP,41,FALSE),"")</f>
        <v/>
      </c>
      <c r="AF231" s="419" t="str">
        <f>IFERROR(VLOOKUP(AF230,'P1'!$B:$AP,41,FALSE),"")</f>
        <v/>
      </c>
      <c r="AG231" s="419" t="str">
        <f>IFERROR(VLOOKUP(AG230,'P1'!$B:$AP,41,FALSE),"")</f>
        <v/>
      </c>
      <c r="AH231" s="419" t="str">
        <f>IFERROR(VLOOKUP(AH230,'P1'!$B:$AP,41,FALSE),"")</f>
        <v/>
      </c>
      <c r="AI231" s="419" t="str">
        <f>IFERROR(VLOOKUP(AI230,'P1'!$B:$AP,41,FALSE),"")</f>
        <v/>
      </c>
      <c r="AJ231" s="419" t="str">
        <f>IFERROR(VLOOKUP(AJ230,'P1'!$B:$AP,41,FALSE),"")</f>
        <v/>
      </c>
      <c r="AK231" s="419" t="str">
        <f>IFERROR(VLOOKUP(AK230,'P1'!$B:$AP,41,FALSE),"")</f>
        <v/>
      </c>
      <c r="AL231" s="419" t="str">
        <f>IFERROR(VLOOKUP(AL230,'P1'!$B:$AP,41,FALSE),"")</f>
        <v/>
      </c>
      <c r="AM231" s="419" t="str">
        <f>IFERROR(VLOOKUP(AM230,'P1'!$B:$AP,41,FALSE),"")</f>
        <v/>
      </c>
      <c r="AN231" s="643"/>
      <c r="AO231" s="621"/>
      <c r="AP231" s="647"/>
      <c r="AQ231" s="648"/>
      <c r="AR231" s="621"/>
      <c r="AS231" s="621"/>
      <c r="AT231" s="623"/>
      <c r="AU231" s="417" t="str">
        <f t="shared" ref="AU231" si="270">IFERROR(IF($D230="□",($AO230/$AK$6),($AO230/$AK$8)),"")</f>
        <v/>
      </c>
      <c r="AV231" s="417" t="str">
        <f t="shared" ref="AV231" si="271">IFERROR(IF($D230="□",($AN230/$AO$6),($AN230/$AO$8)),"")</f>
        <v/>
      </c>
      <c r="AX231" s="417" t="s">
        <v>623</v>
      </c>
      <c r="AY231" s="417" t="s">
        <v>623</v>
      </c>
    </row>
    <row r="232" spans="1:51" s="393" customFormat="1" ht="12" customHeight="1">
      <c r="A232" s="626"/>
      <c r="B232" s="629"/>
      <c r="C232" s="632"/>
      <c r="D232" s="635"/>
      <c r="E232" s="414"/>
      <c r="F232" s="640"/>
      <c r="G232" s="641"/>
      <c r="H232" s="418" t="s">
        <v>470</v>
      </c>
      <c r="I232" s="419" t="str">
        <f>IFERROR(VLOOKUP(I230,'P1'!$B:$AP,31,FALSE),"")</f>
        <v/>
      </c>
      <c r="J232" s="419" t="str">
        <f>IFERROR(VLOOKUP(J230,'P1'!$B:$AP,31,FALSE),"")</f>
        <v/>
      </c>
      <c r="K232" s="419" t="str">
        <f>IFERROR(VLOOKUP(K230,'P1'!$B:$AP,31,FALSE),"")</f>
        <v/>
      </c>
      <c r="L232" s="419" t="str">
        <f>IFERROR(VLOOKUP(L230,'P1'!$B:$AP,31,FALSE),"")</f>
        <v/>
      </c>
      <c r="M232" s="419" t="str">
        <f>IFERROR(VLOOKUP(M230,'P1'!$B:$AP,31,FALSE),"")</f>
        <v/>
      </c>
      <c r="N232" s="419" t="str">
        <f>IFERROR(VLOOKUP(N230,'P1'!$B:$AP,31,FALSE),"")</f>
        <v/>
      </c>
      <c r="O232" s="419" t="str">
        <f>IFERROR(VLOOKUP(O230,'P1'!$B:$AP,31,FALSE),"")</f>
        <v/>
      </c>
      <c r="P232" s="419" t="str">
        <f>IFERROR(VLOOKUP(P230,'P1'!$B:$AP,31,FALSE),"")</f>
        <v/>
      </c>
      <c r="Q232" s="419" t="str">
        <f>IFERROR(VLOOKUP(Q230,'P1'!$B:$AP,31,FALSE),"")</f>
        <v/>
      </c>
      <c r="R232" s="419" t="str">
        <f>IFERROR(VLOOKUP(R230,'P1'!$B:$AP,31,FALSE),"")</f>
        <v/>
      </c>
      <c r="S232" s="419" t="str">
        <f>IFERROR(VLOOKUP(S230,'P1'!$B:$AP,31,FALSE),"")</f>
        <v/>
      </c>
      <c r="T232" s="419" t="str">
        <f>IFERROR(VLOOKUP(T230,'P1'!$B:$AP,31,FALSE),"")</f>
        <v/>
      </c>
      <c r="U232" s="419" t="str">
        <f>IFERROR(VLOOKUP(U230,'P1'!$B:$AP,31,FALSE),"")</f>
        <v/>
      </c>
      <c r="V232" s="419" t="str">
        <f>IFERROR(VLOOKUP(V230,'P1'!$B:$AP,31,FALSE),"")</f>
        <v/>
      </c>
      <c r="W232" s="419" t="str">
        <f>IFERROR(VLOOKUP(W230,'P1'!$B:$AP,31,FALSE),"")</f>
        <v/>
      </c>
      <c r="X232" s="419" t="str">
        <f>IFERROR(VLOOKUP(X230,'P1'!$B:$AP,31,FALSE),"")</f>
        <v/>
      </c>
      <c r="Y232" s="419" t="str">
        <f>IFERROR(VLOOKUP(Y230,'P1'!$B:$AP,31,FALSE),"")</f>
        <v/>
      </c>
      <c r="Z232" s="419" t="str">
        <f>IFERROR(VLOOKUP(Z230,'P1'!$B:$AP,31,FALSE),"")</f>
        <v/>
      </c>
      <c r="AA232" s="419" t="str">
        <f>IFERROR(VLOOKUP(AA230,'P1'!$B:$AP,31,FALSE),"")</f>
        <v/>
      </c>
      <c r="AB232" s="419" t="str">
        <f>IFERROR(VLOOKUP(AB230,'P1'!$B:$AP,31,FALSE),"")</f>
        <v/>
      </c>
      <c r="AC232" s="419" t="str">
        <f>IFERROR(VLOOKUP(AC230,'P1'!$B:$AP,31,FALSE),"")</f>
        <v/>
      </c>
      <c r="AD232" s="419" t="str">
        <f>IFERROR(VLOOKUP(AD230,'P1'!$B:$AP,31,FALSE),"")</f>
        <v/>
      </c>
      <c r="AE232" s="419" t="str">
        <f>IFERROR(VLOOKUP(AE230,'P1'!$B:$AP,31,FALSE),"")</f>
        <v/>
      </c>
      <c r="AF232" s="419" t="str">
        <f>IFERROR(VLOOKUP(AF230,'P1'!$B:$AP,31,FALSE),"")</f>
        <v/>
      </c>
      <c r="AG232" s="419" t="str">
        <f>IFERROR(VLOOKUP(AG230,'P1'!$B:$AP,31,FALSE),"")</f>
        <v/>
      </c>
      <c r="AH232" s="419" t="str">
        <f>IFERROR(VLOOKUP(AH230,'P1'!$B:$AP,31,FALSE),"")</f>
        <v/>
      </c>
      <c r="AI232" s="419" t="str">
        <f>IFERROR(VLOOKUP(AI230,'P1'!$B:$AP,31,FALSE),"")</f>
        <v/>
      </c>
      <c r="AJ232" s="419" t="str">
        <f>IFERROR(VLOOKUP(AJ230,'P1'!$B:$AP,31,FALSE),"")</f>
        <v/>
      </c>
      <c r="AK232" s="419" t="str">
        <f>IFERROR(VLOOKUP(AK230,'P1'!$B:$AP,31,FALSE),"")</f>
        <v/>
      </c>
      <c r="AL232" s="419" t="str">
        <f>IFERROR(VLOOKUP(AL230,'P1'!$B:$AP,31,FALSE),"")</f>
        <v/>
      </c>
      <c r="AM232" s="419" t="str">
        <f>IFERROR(VLOOKUP(AM230,'P1'!$B:$AP,31,FALSE),"")</f>
        <v/>
      </c>
      <c r="AN232" s="644"/>
      <c r="AO232" s="622"/>
      <c r="AP232" s="649"/>
      <c r="AQ232" s="650"/>
      <c r="AR232" s="622"/>
      <c r="AS232" s="622"/>
      <c r="AT232" s="623"/>
      <c r="AU232" s="420"/>
      <c r="AV232" s="420"/>
      <c r="AX232" s="420"/>
      <c r="AY232" s="420"/>
    </row>
    <row r="233" spans="1:51" s="393" customFormat="1" ht="12" customHeight="1">
      <c r="A233" s="624">
        <v>71</v>
      </c>
      <c r="B233" s="627"/>
      <c r="C233" s="630"/>
      <c r="D233" s="633" t="s">
        <v>463</v>
      </c>
      <c r="E233" s="410"/>
      <c r="F233" s="636"/>
      <c r="G233" s="637"/>
      <c r="H233" s="411" t="s">
        <v>464</v>
      </c>
      <c r="I233" s="412"/>
      <c r="J233" s="412"/>
      <c r="K233" s="412"/>
      <c r="L233" s="412"/>
      <c r="M233" s="412"/>
      <c r="N233" s="412"/>
      <c r="O233" s="412"/>
      <c r="P233" s="412"/>
      <c r="Q233" s="412"/>
      <c r="R233" s="412"/>
      <c r="S233" s="412"/>
      <c r="T233" s="412"/>
      <c r="U233" s="412"/>
      <c r="V233" s="412"/>
      <c r="W233" s="412"/>
      <c r="X233" s="412"/>
      <c r="Y233" s="412"/>
      <c r="Z233" s="412"/>
      <c r="AA233" s="412"/>
      <c r="AB233" s="412"/>
      <c r="AC233" s="412"/>
      <c r="AD233" s="412"/>
      <c r="AE233" s="412"/>
      <c r="AF233" s="412"/>
      <c r="AG233" s="412"/>
      <c r="AH233" s="412"/>
      <c r="AI233" s="412"/>
      <c r="AJ233" s="412"/>
      <c r="AK233" s="412"/>
      <c r="AL233" s="412"/>
      <c r="AM233" s="412"/>
      <c r="AN233" s="642">
        <f t="shared" ref="AN233" si="272">IF(LEFT($AN$1,6)="共同生活援助",SUM(I234:AM234),SUM(I234:AM235))</f>
        <v>0</v>
      </c>
      <c r="AO233" s="620">
        <f>IF($AN$3="４週",AN233/4,AN233/(DAY(EOMONTH($I$21,0))/7))</f>
        <v>0</v>
      </c>
      <c r="AP233" s="645"/>
      <c r="AQ233" s="646"/>
      <c r="AR233" s="620" t="str">
        <f t="shared" ref="AR233" si="273">IF($AN$3="４週",AU234,AV234)</f>
        <v/>
      </c>
      <c r="AS233" s="620"/>
      <c r="AT233" s="623"/>
      <c r="AU233" s="413" t="s">
        <v>465</v>
      </c>
      <c r="AV233" s="413" t="s">
        <v>466</v>
      </c>
      <c r="AX233" s="413" t="s">
        <v>467</v>
      </c>
      <c r="AY233" s="413" t="s">
        <v>468</v>
      </c>
    </row>
    <row r="234" spans="1:51" s="393" customFormat="1" ht="12" customHeight="1">
      <c r="A234" s="625"/>
      <c r="B234" s="628"/>
      <c r="C234" s="631"/>
      <c r="D234" s="634"/>
      <c r="E234" s="414"/>
      <c r="F234" s="638"/>
      <c r="G234" s="639"/>
      <c r="H234" s="415" t="s">
        <v>469</v>
      </c>
      <c r="I234" s="419" t="str">
        <f>IFERROR(VLOOKUP(I233,'P1'!$B:$AP,41,FALSE),"")</f>
        <v/>
      </c>
      <c r="J234" s="419" t="str">
        <f>IFERROR(VLOOKUP(J233,'P1'!$B:$AP,41,FALSE),"")</f>
        <v/>
      </c>
      <c r="K234" s="419" t="str">
        <f>IFERROR(VLOOKUP(K233,'P1'!$B:$AP,41,FALSE),"")</f>
        <v/>
      </c>
      <c r="L234" s="419" t="str">
        <f>IFERROR(VLOOKUP(L233,'P1'!$B:$AP,41,FALSE),"")</f>
        <v/>
      </c>
      <c r="M234" s="419" t="str">
        <f>IFERROR(VLOOKUP(M233,'P1'!$B:$AP,41,FALSE),"")</f>
        <v/>
      </c>
      <c r="N234" s="419" t="str">
        <f>IFERROR(VLOOKUP(N233,'P1'!$B:$AP,41,FALSE),"")</f>
        <v/>
      </c>
      <c r="O234" s="419" t="str">
        <f>IFERROR(VLOOKUP(O233,'P1'!$B:$AP,41,FALSE),"")</f>
        <v/>
      </c>
      <c r="P234" s="419" t="str">
        <f>IFERROR(VLOOKUP(P233,'P1'!$B:$AP,41,FALSE),"")</f>
        <v/>
      </c>
      <c r="Q234" s="419" t="str">
        <f>IFERROR(VLOOKUP(Q233,'P1'!$B:$AP,41,FALSE),"")</f>
        <v/>
      </c>
      <c r="R234" s="419" t="str">
        <f>IFERROR(VLOOKUP(R233,'P1'!$B:$AP,41,FALSE),"")</f>
        <v/>
      </c>
      <c r="S234" s="419" t="str">
        <f>IFERROR(VLOOKUP(S233,'P1'!$B:$AP,41,FALSE),"")</f>
        <v/>
      </c>
      <c r="T234" s="419" t="str">
        <f>IFERROR(VLOOKUP(T233,'P1'!$B:$AP,41,FALSE),"")</f>
        <v/>
      </c>
      <c r="U234" s="419" t="str">
        <f>IFERROR(VLOOKUP(U233,'P1'!$B:$AP,41,FALSE),"")</f>
        <v/>
      </c>
      <c r="V234" s="419" t="str">
        <f>IFERROR(VLOOKUP(V233,'P1'!$B:$AP,41,FALSE),"")</f>
        <v/>
      </c>
      <c r="W234" s="419" t="str">
        <f>IFERROR(VLOOKUP(W233,'P1'!$B:$AP,41,FALSE),"")</f>
        <v/>
      </c>
      <c r="X234" s="419" t="str">
        <f>IFERROR(VLOOKUP(X233,'P1'!$B:$AP,41,FALSE),"")</f>
        <v/>
      </c>
      <c r="Y234" s="419" t="str">
        <f>IFERROR(VLOOKUP(Y233,'P1'!$B:$AP,41,FALSE),"")</f>
        <v/>
      </c>
      <c r="Z234" s="419" t="str">
        <f>IFERROR(VLOOKUP(Z233,'P1'!$B:$AP,41,FALSE),"")</f>
        <v/>
      </c>
      <c r="AA234" s="419" t="str">
        <f>IFERROR(VLOOKUP(AA233,'P1'!$B:$AP,41,FALSE),"")</f>
        <v/>
      </c>
      <c r="AB234" s="419" t="str">
        <f>IFERROR(VLOOKUP(AB233,'P1'!$B:$AP,41,FALSE),"")</f>
        <v/>
      </c>
      <c r="AC234" s="419" t="str">
        <f>IFERROR(VLOOKUP(AC233,'P1'!$B:$AP,41,FALSE),"")</f>
        <v/>
      </c>
      <c r="AD234" s="419" t="str">
        <f>IFERROR(VLOOKUP(AD233,'P1'!$B:$AP,41,FALSE),"")</f>
        <v/>
      </c>
      <c r="AE234" s="419" t="str">
        <f>IFERROR(VLOOKUP(AE233,'P1'!$B:$AP,41,FALSE),"")</f>
        <v/>
      </c>
      <c r="AF234" s="419" t="str">
        <f>IFERROR(VLOOKUP(AF233,'P1'!$B:$AP,41,FALSE),"")</f>
        <v/>
      </c>
      <c r="AG234" s="419" t="str">
        <f>IFERROR(VLOOKUP(AG233,'P1'!$B:$AP,41,FALSE),"")</f>
        <v/>
      </c>
      <c r="AH234" s="419" t="str">
        <f>IFERROR(VLOOKUP(AH233,'P1'!$B:$AP,41,FALSE),"")</f>
        <v/>
      </c>
      <c r="AI234" s="419" t="str">
        <f>IFERROR(VLOOKUP(AI233,'P1'!$B:$AP,41,FALSE),"")</f>
        <v/>
      </c>
      <c r="AJ234" s="419" t="str">
        <f>IFERROR(VLOOKUP(AJ233,'P1'!$B:$AP,41,FALSE),"")</f>
        <v/>
      </c>
      <c r="AK234" s="419" t="str">
        <f>IFERROR(VLOOKUP(AK233,'P1'!$B:$AP,41,FALSE),"")</f>
        <v/>
      </c>
      <c r="AL234" s="419" t="str">
        <f>IFERROR(VLOOKUP(AL233,'P1'!$B:$AP,41,FALSE),"")</f>
        <v/>
      </c>
      <c r="AM234" s="419" t="str">
        <f>IFERROR(VLOOKUP(AM233,'P1'!$B:$AP,41,FALSE),"")</f>
        <v/>
      </c>
      <c r="AN234" s="643"/>
      <c r="AO234" s="621"/>
      <c r="AP234" s="647"/>
      <c r="AQ234" s="648"/>
      <c r="AR234" s="621"/>
      <c r="AS234" s="621"/>
      <c r="AT234" s="623"/>
      <c r="AU234" s="417" t="str">
        <f t="shared" ref="AU234" si="274">IFERROR(IF($D233="□",($AO233/$AK$6),($AO233/$AK$8)),"")</f>
        <v/>
      </c>
      <c r="AV234" s="417" t="str">
        <f t="shared" ref="AV234" si="275">IFERROR(IF($D233="□",($AN233/$AO$6),($AN233/$AO$8)),"")</f>
        <v/>
      </c>
      <c r="AX234" s="417" t="s">
        <v>623</v>
      </c>
      <c r="AY234" s="417" t="s">
        <v>623</v>
      </c>
    </row>
    <row r="235" spans="1:51" s="393" customFormat="1" ht="12" customHeight="1">
      <c r="A235" s="626"/>
      <c r="B235" s="629"/>
      <c r="C235" s="632"/>
      <c r="D235" s="635"/>
      <c r="E235" s="414"/>
      <c r="F235" s="640"/>
      <c r="G235" s="641"/>
      <c r="H235" s="418" t="s">
        <v>470</v>
      </c>
      <c r="I235" s="419" t="str">
        <f>IFERROR(VLOOKUP(I233,'P1'!$B:$AP,31,FALSE),"")</f>
        <v/>
      </c>
      <c r="J235" s="419" t="str">
        <f>IFERROR(VLOOKUP(J233,'P1'!$B:$AP,31,FALSE),"")</f>
        <v/>
      </c>
      <c r="K235" s="419" t="str">
        <f>IFERROR(VLOOKUP(K233,'P1'!$B:$AP,31,FALSE),"")</f>
        <v/>
      </c>
      <c r="L235" s="419" t="str">
        <f>IFERROR(VLOOKUP(L233,'P1'!$B:$AP,31,FALSE),"")</f>
        <v/>
      </c>
      <c r="M235" s="419" t="str">
        <f>IFERROR(VLOOKUP(M233,'P1'!$B:$AP,31,FALSE),"")</f>
        <v/>
      </c>
      <c r="N235" s="419" t="str">
        <f>IFERROR(VLOOKUP(N233,'P1'!$B:$AP,31,FALSE),"")</f>
        <v/>
      </c>
      <c r="O235" s="419" t="str">
        <f>IFERROR(VLOOKUP(O233,'P1'!$B:$AP,31,FALSE),"")</f>
        <v/>
      </c>
      <c r="P235" s="419" t="str">
        <f>IFERROR(VLOOKUP(P233,'P1'!$B:$AP,31,FALSE),"")</f>
        <v/>
      </c>
      <c r="Q235" s="419" t="str">
        <f>IFERROR(VLOOKUP(Q233,'P1'!$B:$AP,31,FALSE),"")</f>
        <v/>
      </c>
      <c r="R235" s="419" t="str">
        <f>IFERROR(VLOOKUP(R233,'P1'!$B:$AP,31,FALSE),"")</f>
        <v/>
      </c>
      <c r="S235" s="419" t="str">
        <f>IFERROR(VLOOKUP(S233,'P1'!$B:$AP,31,FALSE),"")</f>
        <v/>
      </c>
      <c r="T235" s="419" t="str">
        <f>IFERROR(VLOOKUP(T233,'P1'!$B:$AP,31,FALSE),"")</f>
        <v/>
      </c>
      <c r="U235" s="419" t="str">
        <f>IFERROR(VLOOKUP(U233,'P1'!$B:$AP,31,FALSE),"")</f>
        <v/>
      </c>
      <c r="V235" s="419" t="str">
        <f>IFERROR(VLOOKUP(V233,'P1'!$B:$AP,31,FALSE),"")</f>
        <v/>
      </c>
      <c r="W235" s="419" t="str">
        <f>IFERROR(VLOOKUP(W233,'P1'!$B:$AP,31,FALSE),"")</f>
        <v/>
      </c>
      <c r="X235" s="419" t="str">
        <f>IFERROR(VLOOKUP(X233,'P1'!$B:$AP,31,FALSE),"")</f>
        <v/>
      </c>
      <c r="Y235" s="419" t="str">
        <f>IFERROR(VLOOKUP(Y233,'P1'!$B:$AP,31,FALSE),"")</f>
        <v/>
      </c>
      <c r="Z235" s="419" t="str">
        <f>IFERROR(VLOOKUP(Z233,'P1'!$B:$AP,31,FALSE),"")</f>
        <v/>
      </c>
      <c r="AA235" s="419" t="str">
        <f>IFERROR(VLOOKUP(AA233,'P1'!$B:$AP,31,FALSE),"")</f>
        <v/>
      </c>
      <c r="AB235" s="419" t="str">
        <f>IFERROR(VLOOKUP(AB233,'P1'!$B:$AP,31,FALSE),"")</f>
        <v/>
      </c>
      <c r="AC235" s="419" t="str">
        <f>IFERROR(VLOOKUP(AC233,'P1'!$B:$AP,31,FALSE),"")</f>
        <v/>
      </c>
      <c r="AD235" s="419" t="str">
        <f>IFERROR(VLOOKUP(AD233,'P1'!$B:$AP,31,FALSE),"")</f>
        <v/>
      </c>
      <c r="AE235" s="419" t="str">
        <f>IFERROR(VLOOKUP(AE233,'P1'!$B:$AP,31,FALSE),"")</f>
        <v/>
      </c>
      <c r="AF235" s="419" t="str">
        <f>IFERROR(VLOOKUP(AF233,'P1'!$B:$AP,31,FALSE),"")</f>
        <v/>
      </c>
      <c r="AG235" s="419" t="str">
        <f>IFERROR(VLOOKUP(AG233,'P1'!$B:$AP,31,FALSE),"")</f>
        <v/>
      </c>
      <c r="AH235" s="419" t="str">
        <f>IFERROR(VLOOKUP(AH233,'P1'!$B:$AP,31,FALSE),"")</f>
        <v/>
      </c>
      <c r="AI235" s="419" t="str">
        <f>IFERROR(VLOOKUP(AI233,'P1'!$B:$AP,31,FALSE),"")</f>
        <v/>
      </c>
      <c r="AJ235" s="419" t="str">
        <f>IFERROR(VLOOKUP(AJ233,'P1'!$B:$AP,31,FALSE),"")</f>
        <v/>
      </c>
      <c r="AK235" s="419" t="str">
        <f>IFERROR(VLOOKUP(AK233,'P1'!$B:$AP,31,FALSE),"")</f>
        <v/>
      </c>
      <c r="AL235" s="419" t="str">
        <f>IFERROR(VLOOKUP(AL233,'P1'!$B:$AP,31,FALSE),"")</f>
        <v/>
      </c>
      <c r="AM235" s="419" t="str">
        <f>IFERROR(VLOOKUP(AM233,'P1'!$B:$AP,31,FALSE),"")</f>
        <v/>
      </c>
      <c r="AN235" s="644"/>
      <c r="AO235" s="622"/>
      <c r="AP235" s="649"/>
      <c r="AQ235" s="650"/>
      <c r="AR235" s="622"/>
      <c r="AS235" s="622"/>
      <c r="AT235" s="623"/>
      <c r="AU235" s="420"/>
      <c r="AV235" s="420"/>
      <c r="AX235" s="420"/>
      <c r="AY235" s="420"/>
    </row>
    <row r="236" spans="1:51" s="393" customFormat="1" ht="12" customHeight="1">
      <c r="A236" s="624">
        <v>72</v>
      </c>
      <c r="B236" s="627"/>
      <c r="C236" s="630"/>
      <c r="D236" s="633" t="s">
        <v>463</v>
      </c>
      <c r="E236" s="410"/>
      <c r="F236" s="636"/>
      <c r="G236" s="637"/>
      <c r="H236" s="411" t="s">
        <v>464</v>
      </c>
      <c r="I236" s="412"/>
      <c r="J236" s="412"/>
      <c r="K236" s="412"/>
      <c r="L236" s="412"/>
      <c r="M236" s="412"/>
      <c r="N236" s="412"/>
      <c r="O236" s="412"/>
      <c r="P236" s="412"/>
      <c r="Q236" s="412"/>
      <c r="R236" s="412"/>
      <c r="S236" s="412"/>
      <c r="T236" s="412"/>
      <c r="U236" s="412"/>
      <c r="V236" s="412"/>
      <c r="W236" s="412"/>
      <c r="X236" s="412"/>
      <c r="Y236" s="412"/>
      <c r="Z236" s="412"/>
      <c r="AA236" s="412"/>
      <c r="AB236" s="412"/>
      <c r="AC236" s="412"/>
      <c r="AD236" s="412"/>
      <c r="AE236" s="412"/>
      <c r="AF236" s="412"/>
      <c r="AG236" s="412"/>
      <c r="AH236" s="412"/>
      <c r="AI236" s="412"/>
      <c r="AJ236" s="412"/>
      <c r="AK236" s="412"/>
      <c r="AL236" s="412"/>
      <c r="AM236" s="412"/>
      <c r="AN236" s="642">
        <f t="shared" ref="AN236" si="276">IF(LEFT($AN$1,6)="共同生活援助",SUM(I237:AM237),SUM(I237:AM238))</f>
        <v>0</v>
      </c>
      <c r="AO236" s="620">
        <f>IF($AN$3="４週",AN236/4,AN236/(DAY(EOMONTH($I$21,0))/7))</f>
        <v>0</v>
      </c>
      <c r="AP236" s="645"/>
      <c r="AQ236" s="646"/>
      <c r="AR236" s="620" t="str">
        <f t="shared" ref="AR236" si="277">IF($AN$3="４週",AU237,AV237)</f>
        <v/>
      </c>
      <c r="AS236" s="620"/>
      <c r="AT236" s="623"/>
      <c r="AU236" s="413" t="s">
        <v>465</v>
      </c>
      <c r="AV236" s="413" t="s">
        <v>466</v>
      </c>
      <c r="AX236" s="413" t="s">
        <v>467</v>
      </c>
      <c r="AY236" s="413" t="s">
        <v>468</v>
      </c>
    </row>
    <row r="237" spans="1:51" s="393" customFormat="1" ht="12" customHeight="1">
      <c r="A237" s="625"/>
      <c r="B237" s="628"/>
      <c r="C237" s="631"/>
      <c r="D237" s="634"/>
      <c r="E237" s="414"/>
      <c r="F237" s="638"/>
      <c r="G237" s="639"/>
      <c r="H237" s="415" t="s">
        <v>469</v>
      </c>
      <c r="I237" s="419" t="str">
        <f>IFERROR(VLOOKUP(I236,'P1'!$B:$AP,41,FALSE),"")</f>
        <v/>
      </c>
      <c r="J237" s="419" t="str">
        <f>IFERROR(VLOOKUP(J236,'P1'!$B:$AP,41,FALSE),"")</f>
        <v/>
      </c>
      <c r="K237" s="419" t="str">
        <f>IFERROR(VLOOKUP(K236,'P1'!$B:$AP,41,FALSE),"")</f>
        <v/>
      </c>
      <c r="L237" s="419" t="str">
        <f>IFERROR(VLOOKUP(L236,'P1'!$B:$AP,41,FALSE),"")</f>
        <v/>
      </c>
      <c r="M237" s="419" t="str">
        <f>IFERROR(VLOOKUP(M236,'P1'!$B:$AP,41,FALSE),"")</f>
        <v/>
      </c>
      <c r="N237" s="419" t="str">
        <f>IFERROR(VLOOKUP(N236,'P1'!$B:$AP,41,FALSE),"")</f>
        <v/>
      </c>
      <c r="O237" s="419" t="str">
        <f>IFERROR(VLOOKUP(O236,'P1'!$B:$AP,41,FALSE),"")</f>
        <v/>
      </c>
      <c r="P237" s="419" t="str">
        <f>IFERROR(VLOOKUP(P236,'P1'!$B:$AP,41,FALSE),"")</f>
        <v/>
      </c>
      <c r="Q237" s="419" t="str">
        <f>IFERROR(VLOOKUP(Q236,'P1'!$B:$AP,41,FALSE),"")</f>
        <v/>
      </c>
      <c r="R237" s="419" t="str">
        <f>IFERROR(VLOOKUP(R236,'P1'!$B:$AP,41,FALSE),"")</f>
        <v/>
      </c>
      <c r="S237" s="419" t="str">
        <f>IFERROR(VLOOKUP(S236,'P1'!$B:$AP,41,FALSE),"")</f>
        <v/>
      </c>
      <c r="T237" s="419" t="str">
        <f>IFERROR(VLOOKUP(T236,'P1'!$B:$AP,41,FALSE),"")</f>
        <v/>
      </c>
      <c r="U237" s="419" t="str">
        <f>IFERROR(VLOOKUP(U236,'P1'!$B:$AP,41,FALSE),"")</f>
        <v/>
      </c>
      <c r="V237" s="419" t="str">
        <f>IFERROR(VLOOKUP(V236,'P1'!$B:$AP,41,FALSE),"")</f>
        <v/>
      </c>
      <c r="W237" s="419" t="str">
        <f>IFERROR(VLOOKUP(W236,'P1'!$B:$AP,41,FALSE),"")</f>
        <v/>
      </c>
      <c r="X237" s="419" t="str">
        <f>IFERROR(VLOOKUP(X236,'P1'!$B:$AP,41,FALSE),"")</f>
        <v/>
      </c>
      <c r="Y237" s="419" t="str">
        <f>IFERROR(VLOOKUP(Y236,'P1'!$B:$AP,41,FALSE),"")</f>
        <v/>
      </c>
      <c r="Z237" s="419" t="str">
        <f>IFERROR(VLOOKUP(Z236,'P1'!$B:$AP,41,FALSE),"")</f>
        <v/>
      </c>
      <c r="AA237" s="419" t="str">
        <f>IFERROR(VLOOKUP(AA236,'P1'!$B:$AP,41,FALSE),"")</f>
        <v/>
      </c>
      <c r="AB237" s="419" t="str">
        <f>IFERROR(VLOOKUP(AB236,'P1'!$B:$AP,41,FALSE),"")</f>
        <v/>
      </c>
      <c r="AC237" s="419" t="str">
        <f>IFERROR(VLOOKUP(AC236,'P1'!$B:$AP,41,FALSE),"")</f>
        <v/>
      </c>
      <c r="AD237" s="419" t="str">
        <f>IFERROR(VLOOKUP(AD236,'P1'!$B:$AP,41,FALSE),"")</f>
        <v/>
      </c>
      <c r="AE237" s="419" t="str">
        <f>IFERROR(VLOOKUP(AE236,'P1'!$B:$AP,41,FALSE),"")</f>
        <v/>
      </c>
      <c r="AF237" s="419" t="str">
        <f>IFERROR(VLOOKUP(AF236,'P1'!$B:$AP,41,FALSE),"")</f>
        <v/>
      </c>
      <c r="AG237" s="419" t="str">
        <f>IFERROR(VLOOKUP(AG236,'P1'!$B:$AP,41,FALSE),"")</f>
        <v/>
      </c>
      <c r="AH237" s="419" t="str">
        <f>IFERROR(VLOOKUP(AH236,'P1'!$B:$AP,41,FALSE),"")</f>
        <v/>
      </c>
      <c r="AI237" s="419" t="str">
        <f>IFERROR(VLOOKUP(AI236,'P1'!$B:$AP,41,FALSE),"")</f>
        <v/>
      </c>
      <c r="AJ237" s="419" t="str">
        <f>IFERROR(VLOOKUP(AJ236,'P1'!$B:$AP,41,FALSE),"")</f>
        <v/>
      </c>
      <c r="AK237" s="419" t="str">
        <f>IFERROR(VLOOKUP(AK236,'P1'!$B:$AP,41,FALSE),"")</f>
        <v/>
      </c>
      <c r="AL237" s="419" t="str">
        <f>IFERROR(VLOOKUP(AL236,'P1'!$B:$AP,41,FALSE),"")</f>
        <v/>
      </c>
      <c r="AM237" s="419" t="str">
        <f>IFERROR(VLOOKUP(AM236,'P1'!$B:$AP,41,FALSE),"")</f>
        <v/>
      </c>
      <c r="AN237" s="643"/>
      <c r="AO237" s="621"/>
      <c r="AP237" s="647"/>
      <c r="AQ237" s="648"/>
      <c r="AR237" s="621"/>
      <c r="AS237" s="621"/>
      <c r="AT237" s="623"/>
      <c r="AU237" s="417" t="str">
        <f>IFERROR(IF($D236="□",($AO236/$AK$6),($AO236/$AK$8)),"")</f>
        <v/>
      </c>
      <c r="AV237" s="417" t="str">
        <f>IFERROR(IF($D236="□",($AN236/$AO$6),($AN236/$AO$8)),"")</f>
        <v/>
      </c>
      <c r="AX237" s="417" t="s">
        <v>623</v>
      </c>
      <c r="AY237" s="417" t="s">
        <v>623</v>
      </c>
    </row>
    <row r="238" spans="1:51" s="393" customFormat="1" ht="12" customHeight="1">
      <c r="A238" s="626"/>
      <c r="B238" s="629"/>
      <c r="C238" s="632"/>
      <c r="D238" s="635"/>
      <c r="E238" s="414"/>
      <c r="F238" s="640"/>
      <c r="G238" s="641"/>
      <c r="H238" s="418" t="s">
        <v>470</v>
      </c>
      <c r="I238" s="419" t="str">
        <f>IFERROR(VLOOKUP(I236,'P1'!$B:$AP,31,FALSE),"")</f>
        <v/>
      </c>
      <c r="J238" s="419" t="str">
        <f>IFERROR(VLOOKUP(J236,'P1'!$B:$AP,31,FALSE),"")</f>
        <v/>
      </c>
      <c r="K238" s="419" t="str">
        <f>IFERROR(VLOOKUP(K236,'P1'!$B:$AP,31,FALSE),"")</f>
        <v/>
      </c>
      <c r="L238" s="419" t="str">
        <f>IFERROR(VLOOKUP(L236,'P1'!$B:$AP,31,FALSE),"")</f>
        <v/>
      </c>
      <c r="M238" s="419" t="str">
        <f>IFERROR(VLOOKUP(M236,'P1'!$B:$AP,31,FALSE),"")</f>
        <v/>
      </c>
      <c r="N238" s="419" t="str">
        <f>IFERROR(VLOOKUP(N236,'P1'!$B:$AP,31,FALSE),"")</f>
        <v/>
      </c>
      <c r="O238" s="419" t="str">
        <f>IFERROR(VLOOKUP(O236,'P1'!$B:$AP,31,FALSE),"")</f>
        <v/>
      </c>
      <c r="P238" s="419" t="str">
        <f>IFERROR(VLOOKUP(P236,'P1'!$B:$AP,31,FALSE),"")</f>
        <v/>
      </c>
      <c r="Q238" s="419" t="str">
        <f>IFERROR(VLOOKUP(Q236,'P1'!$B:$AP,31,FALSE),"")</f>
        <v/>
      </c>
      <c r="R238" s="419" t="str">
        <f>IFERROR(VLOOKUP(R236,'P1'!$B:$AP,31,FALSE),"")</f>
        <v/>
      </c>
      <c r="S238" s="419" t="str">
        <f>IFERROR(VLOOKUP(S236,'P1'!$B:$AP,31,FALSE),"")</f>
        <v/>
      </c>
      <c r="T238" s="419" t="str">
        <f>IFERROR(VLOOKUP(T236,'P1'!$B:$AP,31,FALSE),"")</f>
        <v/>
      </c>
      <c r="U238" s="419" t="str">
        <f>IFERROR(VLOOKUP(U236,'P1'!$B:$AP,31,FALSE),"")</f>
        <v/>
      </c>
      <c r="V238" s="419" t="str">
        <f>IFERROR(VLOOKUP(V236,'P1'!$B:$AP,31,FALSE),"")</f>
        <v/>
      </c>
      <c r="W238" s="419" t="str">
        <f>IFERROR(VLOOKUP(W236,'P1'!$B:$AP,31,FALSE),"")</f>
        <v/>
      </c>
      <c r="X238" s="419" t="str">
        <f>IFERROR(VLOOKUP(X236,'P1'!$B:$AP,31,FALSE),"")</f>
        <v/>
      </c>
      <c r="Y238" s="419" t="str">
        <f>IFERROR(VLOOKUP(Y236,'P1'!$B:$AP,31,FALSE),"")</f>
        <v/>
      </c>
      <c r="Z238" s="419" t="str">
        <f>IFERROR(VLOOKUP(Z236,'P1'!$B:$AP,31,FALSE),"")</f>
        <v/>
      </c>
      <c r="AA238" s="419" t="str">
        <f>IFERROR(VLOOKUP(AA236,'P1'!$B:$AP,31,FALSE),"")</f>
        <v/>
      </c>
      <c r="AB238" s="419" t="str">
        <f>IFERROR(VLOOKUP(AB236,'P1'!$B:$AP,31,FALSE),"")</f>
        <v/>
      </c>
      <c r="AC238" s="419" t="str">
        <f>IFERROR(VLOOKUP(AC236,'P1'!$B:$AP,31,FALSE),"")</f>
        <v/>
      </c>
      <c r="AD238" s="419" t="str">
        <f>IFERROR(VLOOKUP(AD236,'P1'!$B:$AP,31,FALSE),"")</f>
        <v/>
      </c>
      <c r="AE238" s="419" t="str">
        <f>IFERROR(VLOOKUP(AE236,'P1'!$B:$AP,31,FALSE),"")</f>
        <v/>
      </c>
      <c r="AF238" s="419" t="str">
        <f>IFERROR(VLOOKUP(AF236,'P1'!$B:$AP,31,FALSE),"")</f>
        <v/>
      </c>
      <c r="AG238" s="419" t="str">
        <f>IFERROR(VLOOKUP(AG236,'P1'!$B:$AP,31,FALSE),"")</f>
        <v/>
      </c>
      <c r="AH238" s="419" t="str">
        <f>IFERROR(VLOOKUP(AH236,'P1'!$B:$AP,31,FALSE),"")</f>
        <v/>
      </c>
      <c r="AI238" s="419" t="str">
        <f>IFERROR(VLOOKUP(AI236,'P1'!$B:$AP,31,FALSE),"")</f>
        <v/>
      </c>
      <c r="AJ238" s="419" t="str">
        <f>IFERROR(VLOOKUP(AJ236,'P1'!$B:$AP,31,FALSE),"")</f>
        <v/>
      </c>
      <c r="AK238" s="419" t="str">
        <f>IFERROR(VLOOKUP(AK236,'P1'!$B:$AP,31,FALSE),"")</f>
        <v/>
      </c>
      <c r="AL238" s="419" t="str">
        <f>IFERROR(VLOOKUP(AL236,'P1'!$B:$AP,31,FALSE),"")</f>
        <v/>
      </c>
      <c r="AM238" s="419" t="str">
        <f>IFERROR(VLOOKUP(AM236,'P1'!$B:$AP,31,FALSE),"")</f>
        <v/>
      </c>
      <c r="AN238" s="644"/>
      <c r="AO238" s="622"/>
      <c r="AP238" s="649"/>
      <c r="AQ238" s="650"/>
      <c r="AR238" s="622"/>
      <c r="AS238" s="622"/>
      <c r="AT238" s="623"/>
      <c r="AU238" s="420"/>
      <c r="AV238" s="420"/>
      <c r="AX238" s="420"/>
      <c r="AY238" s="420"/>
    </row>
    <row r="239" spans="1:51" s="393" customFormat="1" ht="12" customHeight="1">
      <c r="A239" s="624">
        <v>73</v>
      </c>
      <c r="B239" s="627"/>
      <c r="C239" s="630"/>
      <c r="D239" s="633" t="s">
        <v>463</v>
      </c>
      <c r="E239" s="410"/>
      <c r="F239" s="636"/>
      <c r="G239" s="637"/>
      <c r="H239" s="411" t="s">
        <v>464</v>
      </c>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2"/>
      <c r="AE239" s="412"/>
      <c r="AF239" s="412"/>
      <c r="AG239" s="412"/>
      <c r="AH239" s="412"/>
      <c r="AI239" s="412"/>
      <c r="AJ239" s="412"/>
      <c r="AK239" s="412"/>
      <c r="AL239" s="412"/>
      <c r="AM239" s="412"/>
      <c r="AN239" s="642">
        <f t="shared" ref="AN239" si="278">IF(LEFT($AN$1,6)="共同生活援助",SUM(I240:AM240),SUM(I240:AM241))</f>
        <v>0</v>
      </c>
      <c r="AO239" s="620">
        <f>IF($AN$3="４週",AN239/4,AN239/(DAY(EOMONTH($I$21,0))/7))</f>
        <v>0</v>
      </c>
      <c r="AP239" s="645"/>
      <c r="AQ239" s="646"/>
      <c r="AR239" s="620" t="str">
        <f t="shared" ref="AR239" si="279">IF($AN$3="４週",AU240,AV240)</f>
        <v/>
      </c>
      <c r="AS239" s="620"/>
      <c r="AT239" s="623"/>
      <c r="AU239" s="413" t="s">
        <v>465</v>
      </c>
      <c r="AV239" s="413" t="s">
        <v>466</v>
      </c>
      <c r="AX239" s="413" t="s">
        <v>467</v>
      </c>
      <c r="AY239" s="413" t="s">
        <v>468</v>
      </c>
    </row>
    <row r="240" spans="1:51" s="393" customFormat="1" ht="12" customHeight="1">
      <c r="A240" s="625"/>
      <c r="B240" s="628"/>
      <c r="C240" s="631"/>
      <c r="D240" s="634"/>
      <c r="E240" s="414"/>
      <c r="F240" s="638"/>
      <c r="G240" s="639"/>
      <c r="H240" s="415" t="s">
        <v>469</v>
      </c>
      <c r="I240" s="419" t="str">
        <f>IFERROR(VLOOKUP(I239,'P1'!$B:$AP,41,FALSE),"")</f>
        <v/>
      </c>
      <c r="J240" s="419" t="str">
        <f>IFERROR(VLOOKUP(J239,'P1'!$B:$AP,41,FALSE),"")</f>
        <v/>
      </c>
      <c r="K240" s="419" t="str">
        <f>IFERROR(VLOOKUP(K239,'P1'!$B:$AP,41,FALSE),"")</f>
        <v/>
      </c>
      <c r="L240" s="419" t="str">
        <f>IFERROR(VLOOKUP(L239,'P1'!$B:$AP,41,FALSE),"")</f>
        <v/>
      </c>
      <c r="M240" s="419" t="str">
        <f>IFERROR(VLOOKUP(M239,'P1'!$B:$AP,41,FALSE),"")</f>
        <v/>
      </c>
      <c r="N240" s="419" t="str">
        <f>IFERROR(VLOOKUP(N239,'P1'!$B:$AP,41,FALSE),"")</f>
        <v/>
      </c>
      <c r="O240" s="419" t="str">
        <f>IFERROR(VLOOKUP(O239,'P1'!$B:$AP,41,FALSE),"")</f>
        <v/>
      </c>
      <c r="P240" s="419" t="str">
        <f>IFERROR(VLOOKUP(P239,'P1'!$B:$AP,41,FALSE),"")</f>
        <v/>
      </c>
      <c r="Q240" s="419" t="str">
        <f>IFERROR(VLOOKUP(Q239,'P1'!$B:$AP,41,FALSE),"")</f>
        <v/>
      </c>
      <c r="R240" s="419" t="str">
        <f>IFERROR(VLOOKUP(R239,'P1'!$B:$AP,41,FALSE),"")</f>
        <v/>
      </c>
      <c r="S240" s="419" t="str">
        <f>IFERROR(VLOOKUP(S239,'P1'!$B:$AP,41,FALSE),"")</f>
        <v/>
      </c>
      <c r="T240" s="419" t="str">
        <f>IFERROR(VLOOKUP(T239,'P1'!$B:$AP,41,FALSE),"")</f>
        <v/>
      </c>
      <c r="U240" s="419" t="str">
        <f>IFERROR(VLOOKUP(U239,'P1'!$B:$AP,41,FALSE),"")</f>
        <v/>
      </c>
      <c r="V240" s="419" t="str">
        <f>IFERROR(VLOOKUP(V239,'P1'!$B:$AP,41,FALSE),"")</f>
        <v/>
      </c>
      <c r="W240" s="419" t="str">
        <f>IFERROR(VLOOKUP(W239,'P1'!$B:$AP,41,FALSE),"")</f>
        <v/>
      </c>
      <c r="X240" s="419" t="str">
        <f>IFERROR(VLOOKUP(X239,'P1'!$B:$AP,41,FALSE),"")</f>
        <v/>
      </c>
      <c r="Y240" s="419" t="str">
        <f>IFERROR(VLOOKUP(Y239,'P1'!$B:$AP,41,FALSE),"")</f>
        <v/>
      </c>
      <c r="Z240" s="419" t="str">
        <f>IFERROR(VLOOKUP(Z239,'P1'!$B:$AP,41,FALSE),"")</f>
        <v/>
      </c>
      <c r="AA240" s="419" t="str">
        <f>IFERROR(VLOOKUP(AA239,'P1'!$B:$AP,41,FALSE),"")</f>
        <v/>
      </c>
      <c r="AB240" s="419" t="str">
        <f>IFERROR(VLOOKUP(AB239,'P1'!$B:$AP,41,FALSE),"")</f>
        <v/>
      </c>
      <c r="AC240" s="419" t="str">
        <f>IFERROR(VLOOKUP(AC239,'P1'!$B:$AP,41,FALSE),"")</f>
        <v/>
      </c>
      <c r="AD240" s="419" t="str">
        <f>IFERROR(VLOOKUP(AD239,'P1'!$B:$AP,41,FALSE),"")</f>
        <v/>
      </c>
      <c r="AE240" s="419" t="str">
        <f>IFERROR(VLOOKUP(AE239,'P1'!$B:$AP,41,FALSE),"")</f>
        <v/>
      </c>
      <c r="AF240" s="419" t="str">
        <f>IFERROR(VLOOKUP(AF239,'P1'!$B:$AP,41,FALSE),"")</f>
        <v/>
      </c>
      <c r="AG240" s="419" t="str">
        <f>IFERROR(VLOOKUP(AG239,'P1'!$B:$AP,41,FALSE),"")</f>
        <v/>
      </c>
      <c r="AH240" s="419" t="str">
        <f>IFERROR(VLOOKUP(AH239,'P1'!$B:$AP,41,FALSE),"")</f>
        <v/>
      </c>
      <c r="AI240" s="419" t="str">
        <f>IFERROR(VLOOKUP(AI239,'P1'!$B:$AP,41,FALSE),"")</f>
        <v/>
      </c>
      <c r="AJ240" s="419" t="str">
        <f>IFERROR(VLOOKUP(AJ239,'P1'!$B:$AP,41,FALSE),"")</f>
        <v/>
      </c>
      <c r="AK240" s="419" t="str">
        <f>IFERROR(VLOOKUP(AK239,'P1'!$B:$AP,41,FALSE),"")</f>
        <v/>
      </c>
      <c r="AL240" s="419" t="str">
        <f>IFERROR(VLOOKUP(AL239,'P1'!$B:$AP,41,FALSE),"")</f>
        <v/>
      </c>
      <c r="AM240" s="419" t="str">
        <f>IFERROR(VLOOKUP(AM239,'P1'!$B:$AP,41,FALSE),"")</f>
        <v/>
      </c>
      <c r="AN240" s="643"/>
      <c r="AO240" s="621"/>
      <c r="AP240" s="647"/>
      <c r="AQ240" s="648"/>
      <c r="AR240" s="621"/>
      <c r="AS240" s="621"/>
      <c r="AT240" s="623"/>
      <c r="AU240" s="417" t="str">
        <f t="shared" ref="AU240" si="280">IFERROR(IF($D239="□",($AO239/$AK$6),($AO239/$AK$8)),"")</f>
        <v/>
      </c>
      <c r="AV240" s="417" t="str">
        <f t="shared" ref="AV240" si="281">IFERROR(IF($D239="□",($AN239/$AO$6),($AN239/$AO$8)),"")</f>
        <v/>
      </c>
      <c r="AX240" s="417" t="s">
        <v>623</v>
      </c>
      <c r="AY240" s="417" t="s">
        <v>623</v>
      </c>
    </row>
    <row r="241" spans="1:51" s="393" customFormat="1" ht="12" customHeight="1">
      <c r="A241" s="626"/>
      <c r="B241" s="629"/>
      <c r="C241" s="632"/>
      <c r="D241" s="635"/>
      <c r="E241" s="414"/>
      <c r="F241" s="640"/>
      <c r="G241" s="641"/>
      <c r="H241" s="418" t="s">
        <v>470</v>
      </c>
      <c r="I241" s="419" t="str">
        <f>IFERROR(VLOOKUP(I239,'P1'!$B:$AP,31,FALSE),"")</f>
        <v/>
      </c>
      <c r="J241" s="419" t="str">
        <f>IFERROR(VLOOKUP(J239,'P1'!$B:$AP,31,FALSE),"")</f>
        <v/>
      </c>
      <c r="K241" s="419" t="str">
        <f>IFERROR(VLOOKUP(K239,'P1'!$B:$AP,31,FALSE),"")</f>
        <v/>
      </c>
      <c r="L241" s="419" t="str">
        <f>IFERROR(VLOOKUP(L239,'P1'!$B:$AP,31,FALSE),"")</f>
        <v/>
      </c>
      <c r="M241" s="419" t="str">
        <f>IFERROR(VLOOKUP(M239,'P1'!$B:$AP,31,FALSE),"")</f>
        <v/>
      </c>
      <c r="N241" s="419" t="str">
        <f>IFERROR(VLOOKUP(N239,'P1'!$B:$AP,31,FALSE),"")</f>
        <v/>
      </c>
      <c r="O241" s="419" t="str">
        <f>IFERROR(VLOOKUP(O239,'P1'!$B:$AP,31,FALSE),"")</f>
        <v/>
      </c>
      <c r="P241" s="419" t="str">
        <f>IFERROR(VLOOKUP(P239,'P1'!$B:$AP,31,FALSE),"")</f>
        <v/>
      </c>
      <c r="Q241" s="419" t="str">
        <f>IFERROR(VLOOKUP(Q239,'P1'!$B:$AP,31,FALSE),"")</f>
        <v/>
      </c>
      <c r="R241" s="419" t="str">
        <f>IFERROR(VLOOKUP(R239,'P1'!$B:$AP,31,FALSE),"")</f>
        <v/>
      </c>
      <c r="S241" s="419" t="str">
        <f>IFERROR(VLOOKUP(S239,'P1'!$B:$AP,31,FALSE),"")</f>
        <v/>
      </c>
      <c r="T241" s="419" t="str">
        <f>IFERROR(VLOOKUP(T239,'P1'!$B:$AP,31,FALSE),"")</f>
        <v/>
      </c>
      <c r="U241" s="419" t="str">
        <f>IFERROR(VLOOKUP(U239,'P1'!$B:$AP,31,FALSE),"")</f>
        <v/>
      </c>
      <c r="V241" s="419" t="str">
        <f>IFERROR(VLOOKUP(V239,'P1'!$B:$AP,31,FALSE),"")</f>
        <v/>
      </c>
      <c r="W241" s="419" t="str">
        <f>IFERROR(VLOOKUP(W239,'P1'!$B:$AP,31,FALSE),"")</f>
        <v/>
      </c>
      <c r="X241" s="419" t="str">
        <f>IFERROR(VLOOKUP(X239,'P1'!$B:$AP,31,FALSE),"")</f>
        <v/>
      </c>
      <c r="Y241" s="419" t="str">
        <f>IFERROR(VLOOKUP(Y239,'P1'!$B:$AP,31,FALSE),"")</f>
        <v/>
      </c>
      <c r="Z241" s="419" t="str">
        <f>IFERROR(VLOOKUP(Z239,'P1'!$B:$AP,31,FALSE),"")</f>
        <v/>
      </c>
      <c r="AA241" s="419" t="str">
        <f>IFERROR(VLOOKUP(AA239,'P1'!$B:$AP,31,FALSE),"")</f>
        <v/>
      </c>
      <c r="AB241" s="419" t="str">
        <f>IFERROR(VLOOKUP(AB239,'P1'!$B:$AP,31,FALSE),"")</f>
        <v/>
      </c>
      <c r="AC241" s="419" t="str">
        <f>IFERROR(VLOOKUP(AC239,'P1'!$B:$AP,31,FALSE),"")</f>
        <v/>
      </c>
      <c r="AD241" s="419" t="str">
        <f>IFERROR(VLOOKUP(AD239,'P1'!$B:$AP,31,FALSE),"")</f>
        <v/>
      </c>
      <c r="AE241" s="419" t="str">
        <f>IFERROR(VLOOKUP(AE239,'P1'!$B:$AP,31,FALSE),"")</f>
        <v/>
      </c>
      <c r="AF241" s="419" t="str">
        <f>IFERROR(VLOOKUP(AF239,'P1'!$B:$AP,31,FALSE),"")</f>
        <v/>
      </c>
      <c r="AG241" s="419" t="str">
        <f>IFERROR(VLOOKUP(AG239,'P1'!$B:$AP,31,FALSE),"")</f>
        <v/>
      </c>
      <c r="AH241" s="419" t="str">
        <f>IFERROR(VLOOKUP(AH239,'P1'!$B:$AP,31,FALSE),"")</f>
        <v/>
      </c>
      <c r="AI241" s="419" t="str">
        <f>IFERROR(VLOOKUP(AI239,'P1'!$B:$AP,31,FALSE),"")</f>
        <v/>
      </c>
      <c r="AJ241" s="419" t="str">
        <f>IFERROR(VLOOKUP(AJ239,'P1'!$B:$AP,31,FALSE),"")</f>
        <v/>
      </c>
      <c r="AK241" s="419" t="str">
        <f>IFERROR(VLOOKUP(AK239,'P1'!$B:$AP,31,FALSE),"")</f>
        <v/>
      </c>
      <c r="AL241" s="419" t="str">
        <f>IFERROR(VLOOKUP(AL239,'P1'!$B:$AP,31,FALSE),"")</f>
        <v/>
      </c>
      <c r="AM241" s="419" t="str">
        <f>IFERROR(VLOOKUP(AM239,'P1'!$B:$AP,31,FALSE),"")</f>
        <v/>
      </c>
      <c r="AN241" s="644"/>
      <c r="AO241" s="622"/>
      <c r="AP241" s="649"/>
      <c r="AQ241" s="650"/>
      <c r="AR241" s="622"/>
      <c r="AS241" s="622"/>
      <c r="AT241" s="623"/>
      <c r="AU241" s="420"/>
      <c r="AV241" s="420"/>
      <c r="AX241" s="420"/>
      <c r="AY241" s="420"/>
    </row>
    <row r="242" spans="1:51" s="393" customFormat="1" ht="12" customHeight="1">
      <c r="A242" s="624">
        <v>74</v>
      </c>
      <c r="B242" s="627"/>
      <c r="C242" s="630"/>
      <c r="D242" s="633" t="s">
        <v>463</v>
      </c>
      <c r="E242" s="410"/>
      <c r="F242" s="636"/>
      <c r="G242" s="637"/>
      <c r="H242" s="411" t="s">
        <v>464</v>
      </c>
      <c r="I242" s="412"/>
      <c r="J242" s="412"/>
      <c r="K242" s="412"/>
      <c r="L242" s="412"/>
      <c r="M242" s="412"/>
      <c r="N242" s="412"/>
      <c r="O242" s="412"/>
      <c r="P242" s="412"/>
      <c r="Q242" s="412"/>
      <c r="R242" s="412"/>
      <c r="S242" s="412"/>
      <c r="T242" s="412"/>
      <c r="U242" s="412"/>
      <c r="V242" s="412"/>
      <c r="W242" s="412"/>
      <c r="X242" s="412"/>
      <c r="Y242" s="412"/>
      <c r="Z242" s="412"/>
      <c r="AA242" s="412"/>
      <c r="AB242" s="412"/>
      <c r="AC242" s="412"/>
      <c r="AD242" s="412"/>
      <c r="AE242" s="412"/>
      <c r="AF242" s="412"/>
      <c r="AG242" s="412"/>
      <c r="AH242" s="412"/>
      <c r="AI242" s="412"/>
      <c r="AJ242" s="412"/>
      <c r="AK242" s="412"/>
      <c r="AL242" s="412"/>
      <c r="AM242" s="412"/>
      <c r="AN242" s="642">
        <f t="shared" ref="AN242" si="282">IF(LEFT($AN$1,6)="共同生活援助",SUM(I243:AM243),SUM(I243:AM244))</f>
        <v>0</v>
      </c>
      <c r="AO242" s="620">
        <f>IF($AN$3="４週",AN242/4,AN242/(DAY(EOMONTH($I$21,0))/7))</f>
        <v>0</v>
      </c>
      <c r="AP242" s="645"/>
      <c r="AQ242" s="646"/>
      <c r="AR242" s="620" t="str">
        <f t="shared" ref="AR242" si="283">IF($AN$3="４週",AU243,AV243)</f>
        <v/>
      </c>
      <c r="AS242" s="620"/>
      <c r="AT242" s="623"/>
      <c r="AU242" s="413" t="s">
        <v>465</v>
      </c>
      <c r="AV242" s="413" t="s">
        <v>466</v>
      </c>
      <c r="AX242" s="413" t="s">
        <v>467</v>
      </c>
      <c r="AY242" s="413" t="s">
        <v>468</v>
      </c>
    </row>
    <row r="243" spans="1:51" s="393" customFormat="1" ht="12" customHeight="1">
      <c r="A243" s="625"/>
      <c r="B243" s="628"/>
      <c r="C243" s="631"/>
      <c r="D243" s="634"/>
      <c r="E243" s="414"/>
      <c r="F243" s="638"/>
      <c r="G243" s="639"/>
      <c r="H243" s="415" t="s">
        <v>469</v>
      </c>
      <c r="I243" s="419" t="str">
        <f>IFERROR(VLOOKUP(I242,'P1'!$B:$AP,41,FALSE),"")</f>
        <v/>
      </c>
      <c r="J243" s="419" t="str">
        <f>IFERROR(VLOOKUP(J242,'P1'!$B:$AP,41,FALSE),"")</f>
        <v/>
      </c>
      <c r="K243" s="419" t="str">
        <f>IFERROR(VLOOKUP(K242,'P1'!$B:$AP,41,FALSE),"")</f>
        <v/>
      </c>
      <c r="L243" s="419" t="str">
        <f>IFERROR(VLOOKUP(L242,'P1'!$B:$AP,41,FALSE),"")</f>
        <v/>
      </c>
      <c r="M243" s="419" t="str">
        <f>IFERROR(VLOOKUP(M242,'P1'!$B:$AP,41,FALSE),"")</f>
        <v/>
      </c>
      <c r="N243" s="419" t="str">
        <f>IFERROR(VLOOKUP(N242,'P1'!$B:$AP,41,FALSE),"")</f>
        <v/>
      </c>
      <c r="O243" s="419" t="str">
        <f>IFERROR(VLOOKUP(O242,'P1'!$B:$AP,41,FALSE),"")</f>
        <v/>
      </c>
      <c r="P243" s="419" t="str">
        <f>IFERROR(VLOOKUP(P242,'P1'!$B:$AP,41,FALSE),"")</f>
        <v/>
      </c>
      <c r="Q243" s="419" t="str">
        <f>IFERROR(VLOOKUP(Q242,'P1'!$B:$AP,41,FALSE),"")</f>
        <v/>
      </c>
      <c r="R243" s="419" t="str">
        <f>IFERROR(VLOOKUP(R242,'P1'!$B:$AP,41,FALSE),"")</f>
        <v/>
      </c>
      <c r="S243" s="419" t="str">
        <f>IFERROR(VLOOKUP(S242,'P1'!$B:$AP,41,FALSE),"")</f>
        <v/>
      </c>
      <c r="T243" s="419" t="str">
        <f>IFERROR(VLOOKUP(T242,'P1'!$B:$AP,41,FALSE),"")</f>
        <v/>
      </c>
      <c r="U243" s="419" t="str">
        <f>IFERROR(VLOOKUP(U242,'P1'!$B:$AP,41,FALSE),"")</f>
        <v/>
      </c>
      <c r="V243" s="419" t="str">
        <f>IFERROR(VLOOKUP(V242,'P1'!$B:$AP,41,FALSE),"")</f>
        <v/>
      </c>
      <c r="W243" s="419" t="str">
        <f>IFERROR(VLOOKUP(W242,'P1'!$B:$AP,41,FALSE),"")</f>
        <v/>
      </c>
      <c r="X243" s="419" t="str">
        <f>IFERROR(VLOOKUP(X242,'P1'!$B:$AP,41,FALSE),"")</f>
        <v/>
      </c>
      <c r="Y243" s="419" t="str">
        <f>IFERROR(VLOOKUP(Y242,'P1'!$B:$AP,41,FALSE),"")</f>
        <v/>
      </c>
      <c r="Z243" s="419" t="str">
        <f>IFERROR(VLOOKUP(Z242,'P1'!$B:$AP,41,FALSE),"")</f>
        <v/>
      </c>
      <c r="AA243" s="419" t="str">
        <f>IFERROR(VLOOKUP(AA242,'P1'!$B:$AP,41,FALSE),"")</f>
        <v/>
      </c>
      <c r="AB243" s="419" t="str">
        <f>IFERROR(VLOOKUP(AB242,'P1'!$B:$AP,41,FALSE),"")</f>
        <v/>
      </c>
      <c r="AC243" s="419" t="str">
        <f>IFERROR(VLOOKUP(AC242,'P1'!$B:$AP,41,FALSE),"")</f>
        <v/>
      </c>
      <c r="AD243" s="419" t="str">
        <f>IFERROR(VLOOKUP(AD242,'P1'!$B:$AP,41,FALSE),"")</f>
        <v/>
      </c>
      <c r="AE243" s="419" t="str">
        <f>IFERROR(VLOOKUP(AE242,'P1'!$B:$AP,41,FALSE),"")</f>
        <v/>
      </c>
      <c r="AF243" s="419" t="str">
        <f>IFERROR(VLOOKUP(AF242,'P1'!$B:$AP,41,FALSE),"")</f>
        <v/>
      </c>
      <c r="AG243" s="419" t="str">
        <f>IFERROR(VLOOKUP(AG242,'P1'!$B:$AP,41,FALSE),"")</f>
        <v/>
      </c>
      <c r="AH243" s="419" t="str">
        <f>IFERROR(VLOOKUP(AH242,'P1'!$B:$AP,41,FALSE),"")</f>
        <v/>
      </c>
      <c r="AI243" s="419" t="str">
        <f>IFERROR(VLOOKUP(AI242,'P1'!$B:$AP,41,FALSE),"")</f>
        <v/>
      </c>
      <c r="AJ243" s="419" t="str">
        <f>IFERROR(VLOOKUP(AJ242,'P1'!$B:$AP,41,FALSE),"")</f>
        <v/>
      </c>
      <c r="AK243" s="419" t="str">
        <f>IFERROR(VLOOKUP(AK242,'P1'!$B:$AP,41,FALSE),"")</f>
        <v/>
      </c>
      <c r="AL243" s="419" t="str">
        <f>IFERROR(VLOOKUP(AL242,'P1'!$B:$AP,41,FALSE),"")</f>
        <v/>
      </c>
      <c r="AM243" s="419" t="str">
        <f>IFERROR(VLOOKUP(AM242,'P1'!$B:$AP,41,FALSE),"")</f>
        <v/>
      </c>
      <c r="AN243" s="643"/>
      <c r="AO243" s="621"/>
      <c r="AP243" s="647"/>
      <c r="AQ243" s="648"/>
      <c r="AR243" s="621"/>
      <c r="AS243" s="621"/>
      <c r="AT243" s="623"/>
      <c r="AU243" s="417" t="str">
        <f t="shared" ref="AU243" si="284">IFERROR(IF($D242="□",($AO242/$AK$6),($AO242/$AK$8)),"")</f>
        <v/>
      </c>
      <c r="AV243" s="417" t="str">
        <f t="shared" ref="AV243" si="285">IFERROR(IF($D242="□",($AN242/$AO$6),($AN242/$AO$8)),"")</f>
        <v/>
      </c>
      <c r="AX243" s="417" t="s">
        <v>623</v>
      </c>
      <c r="AY243" s="417" t="s">
        <v>623</v>
      </c>
    </row>
    <row r="244" spans="1:51" s="393" customFormat="1" ht="12" customHeight="1">
      <c r="A244" s="626"/>
      <c r="B244" s="629"/>
      <c r="C244" s="632"/>
      <c r="D244" s="635"/>
      <c r="E244" s="414"/>
      <c r="F244" s="640"/>
      <c r="G244" s="641"/>
      <c r="H244" s="418" t="s">
        <v>470</v>
      </c>
      <c r="I244" s="419" t="str">
        <f>IFERROR(VLOOKUP(I242,'P1'!$B:$AP,31,FALSE),"")</f>
        <v/>
      </c>
      <c r="J244" s="419" t="str">
        <f>IFERROR(VLOOKUP(J242,'P1'!$B:$AP,31,FALSE),"")</f>
        <v/>
      </c>
      <c r="K244" s="419" t="str">
        <f>IFERROR(VLOOKUP(K242,'P1'!$B:$AP,31,FALSE),"")</f>
        <v/>
      </c>
      <c r="L244" s="419" t="str">
        <f>IFERROR(VLOOKUP(L242,'P1'!$B:$AP,31,FALSE),"")</f>
        <v/>
      </c>
      <c r="M244" s="419" t="str">
        <f>IFERROR(VLOOKUP(M242,'P1'!$B:$AP,31,FALSE),"")</f>
        <v/>
      </c>
      <c r="N244" s="419" t="str">
        <f>IFERROR(VLOOKUP(N242,'P1'!$B:$AP,31,FALSE),"")</f>
        <v/>
      </c>
      <c r="O244" s="419" t="str">
        <f>IFERROR(VLOOKUP(O242,'P1'!$B:$AP,31,FALSE),"")</f>
        <v/>
      </c>
      <c r="P244" s="419" t="str">
        <f>IFERROR(VLOOKUP(P242,'P1'!$B:$AP,31,FALSE),"")</f>
        <v/>
      </c>
      <c r="Q244" s="419" t="str">
        <f>IFERROR(VLOOKUP(Q242,'P1'!$B:$AP,31,FALSE),"")</f>
        <v/>
      </c>
      <c r="R244" s="419" t="str">
        <f>IFERROR(VLOOKUP(R242,'P1'!$B:$AP,31,FALSE),"")</f>
        <v/>
      </c>
      <c r="S244" s="419" t="str">
        <f>IFERROR(VLOOKUP(S242,'P1'!$B:$AP,31,FALSE),"")</f>
        <v/>
      </c>
      <c r="T244" s="419" t="str">
        <f>IFERROR(VLOOKUP(T242,'P1'!$B:$AP,31,FALSE),"")</f>
        <v/>
      </c>
      <c r="U244" s="419" t="str">
        <f>IFERROR(VLOOKUP(U242,'P1'!$B:$AP,31,FALSE),"")</f>
        <v/>
      </c>
      <c r="V244" s="419" t="str">
        <f>IFERROR(VLOOKUP(V242,'P1'!$B:$AP,31,FALSE),"")</f>
        <v/>
      </c>
      <c r="W244" s="419" t="str">
        <f>IFERROR(VLOOKUP(W242,'P1'!$B:$AP,31,FALSE),"")</f>
        <v/>
      </c>
      <c r="X244" s="419" t="str">
        <f>IFERROR(VLOOKUP(X242,'P1'!$B:$AP,31,FALSE),"")</f>
        <v/>
      </c>
      <c r="Y244" s="419" t="str">
        <f>IFERROR(VLOOKUP(Y242,'P1'!$B:$AP,31,FALSE),"")</f>
        <v/>
      </c>
      <c r="Z244" s="419" t="str">
        <f>IFERROR(VLOOKUP(Z242,'P1'!$B:$AP,31,FALSE),"")</f>
        <v/>
      </c>
      <c r="AA244" s="419" t="str">
        <f>IFERROR(VLOOKUP(AA242,'P1'!$B:$AP,31,FALSE),"")</f>
        <v/>
      </c>
      <c r="AB244" s="419" t="str">
        <f>IFERROR(VLOOKUP(AB242,'P1'!$B:$AP,31,FALSE),"")</f>
        <v/>
      </c>
      <c r="AC244" s="419" t="str">
        <f>IFERROR(VLOOKUP(AC242,'P1'!$B:$AP,31,FALSE),"")</f>
        <v/>
      </c>
      <c r="AD244" s="419" t="str">
        <f>IFERROR(VLOOKUP(AD242,'P1'!$B:$AP,31,FALSE),"")</f>
        <v/>
      </c>
      <c r="AE244" s="419" t="str">
        <f>IFERROR(VLOOKUP(AE242,'P1'!$B:$AP,31,FALSE),"")</f>
        <v/>
      </c>
      <c r="AF244" s="419" t="str">
        <f>IFERROR(VLOOKUP(AF242,'P1'!$B:$AP,31,FALSE),"")</f>
        <v/>
      </c>
      <c r="AG244" s="419" t="str">
        <f>IFERROR(VLOOKUP(AG242,'P1'!$B:$AP,31,FALSE),"")</f>
        <v/>
      </c>
      <c r="AH244" s="419" t="str">
        <f>IFERROR(VLOOKUP(AH242,'P1'!$B:$AP,31,FALSE),"")</f>
        <v/>
      </c>
      <c r="AI244" s="419" t="str">
        <f>IFERROR(VLOOKUP(AI242,'P1'!$B:$AP,31,FALSE),"")</f>
        <v/>
      </c>
      <c r="AJ244" s="419" t="str">
        <f>IFERROR(VLOOKUP(AJ242,'P1'!$B:$AP,31,FALSE),"")</f>
        <v/>
      </c>
      <c r="AK244" s="419" t="str">
        <f>IFERROR(VLOOKUP(AK242,'P1'!$B:$AP,31,FALSE),"")</f>
        <v/>
      </c>
      <c r="AL244" s="419" t="str">
        <f>IFERROR(VLOOKUP(AL242,'P1'!$B:$AP,31,FALSE),"")</f>
        <v/>
      </c>
      <c r="AM244" s="419" t="str">
        <f>IFERROR(VLOOKUP(AM242,'P1'!$B:$AP,31,FALSE),"")</f>
        <v/>
      </c>
      <c r="AN244" s="644"/>
      <c r="AO244" s="622"/>
      <c r="AP244" s="649"/>
      <c r="AQ244" s="650"/>
      <c r="AR244" s="622"/>
      <c r="AS244" s="622"/>
      <c r="AT244" s="623"/>
      <c r="AU244" s="420"/>
      <c r="AV244" s="420"/>
      <c r="AX244" s="420"/>
      <c r="AY244" s="420"/>
    </row>
    <row r="245" spans="1:51" s="393" customFormat="1" ht="12" customHeight="1">
      <c r="A245" s="624">
        <v>75</v>
      </c>
      <c r="B245" s="627"/>
      <c r="C245" s="630"/>
      <c r="D245" s="633" t="s">
        <v>463</v>
      </c>
      <c r="E245" s="410"/>
      <c r="F245" s="636"/>
      <c r="G245" s="637"/>
      <c r="H245" s="411" t="s">
        <v>464</v>
      </c>
      <c r="I245" s="412"/>
      <c r="J245" s="412"/>
      <c r="K245" s="412"/>
      <c r="L245" s="412"/>
      <c r="M245" s="412"/>
      <c r="N245" s="412"/>
      <c r="O245" s="412"/>
      <c r="P245" s="412"/>
      <c r="Q245" s="412"/>
      <c r="R245" s="412"/>
      <c r="S245" s="412"/>
      <c r="T245" s="412"/>
      <c r="U245" s="412"/>
      <c r="V245" s="412"/>
      <c r="W245" s="412"/>
      <c r="X245" s="412"/>
      <c r="Y245" s="412"/>
      <c r="Z245" s="412"/>
      <c r="AA245" s="412"/>
      <c r="AB245" s="412"/>
      <c r="AC245" s="412"/>
      <c r="AD245" s="412"/>
      <c r="AE245" s="412"/>
      <c r="AF245" s="412"/>
      <c r="AG245" s="412"/>
      <c r="AH245" s="412"/>
      <c r="AI245" s="412"/>
      <c r="AJ245" s="412"/>
      <c r="AK245" s="412"/>
      <c r="AL245" s="412"/>
      <c r="AM245" s="412"/>
      <c r="AN245" s="642">
        <f t="shared" ref="AN245" si="286">IF(LEFT($AN$1,6)="共同生活援助",SUM(I246:AM246),SUM(I246:AM247))</f>
        <v>0</v>
      </c>
      <c r="AO245" s="620">
        <f>IF($AN$3="４週",AN245/4,AN245/(DAY(EOMONTH($I$21,0))/7))</f>
        <v>0</v>
      </c>
      <c r="AP245" s="645"/>
      <c r="AQ245" s="646"/>
      <c r="AR245" s="620" t="str">
        <f t="shared" ref="AR245" si="287">IF($AN$3="４週",AU246,AV246)</f>
        <v/>
      </c>
      <c r="AS245" s="620"/>
      <c r="AT245" s="623"/>
      <c r="AU245" s="413" t="s">
        <v>465</v>
      </c>
      <c r="AV245" s="413" t="s">
        <v>466</v>
      </c>
      <c r="AX245" s="413" t="s">
        <v>467</v>
      </c>
      <c r="AY245" s="413" t="s">
        <v>468</v>
      </c>
    </row>
    <row r="246" spans="1:51" s="393" customFormat="1" ht="12" customHeight="1">
      <c r="A246" s="625"/>
      <c r="B246" s="628"/>
      <c r="C246" s="631"/>
      <c r="D246" s="634"/>
      <c r="E246" s="414"/>
      <c r="F246" s="638"/>
      <c r="G246" s="639"/>
      <c r="H246" s="415" t="s">
        <v>469</v>
      </c>
      <c r="I246" s="419" t="str">
        <f>IFERROR(VLOOKUP(I245,'P1'!$B:$AP,41,FALSE),"")</f>
        <v/>
      </c>
      <c r="J246" s="421" t="str">
        <f>IFERROR(VLOOKUP(J245,'P1'!$B:$AP,41,FALSE),"")</f>
        <v/>
      </c>
      <c r="K246" s="419" t="str">
        <f>IFERROR(VLOOKUP(K245,'P1'!$B:$AP,41,FALSE),"")</f>
        <v/>
      </c>
      <c r="L246" s="419" t="str">
        <f>IFERROR(VLOOKUP(L245,'P1'!$B:$AP,41,FALSE),"")</f>
        <v/>
      </c>
      <c r="M246" s="419" t="str">
        <f>IFERROR(VLOOKUP(M245,'P1'!$B:$AP,41,FALSE),"")</f>
        <v/>
      </c>
      <c r="N246" s="419" t="str">
        <f>IFERROR(VLOOKUP(N245,'P1'!$B:$AP,41,FALSE),"")</f>
        <v/>
      </c>
      <c r="O246" s="419" t="str">
        <f>IFERROR(VLOOKUP(O245,'P1'!$B:$AP,41,FALSE),"")</f>
        <v/>
      </c>
      <c r="P246" s="419" t="str">
        <f>IFERROR(VLOOKUP(P245,'P1'!$B:$AP,41,FALSE),"")</f>
        <v/>
      </c>
      <c r="Q246" s="419" t="str">
        <f>IFERROR(VLOOKUP(Q245,'P1'!$B:$AP,41,FALSE),"")</f>
        <v/>
      </c>
      <c r="R246" s="419" t="str">
        <f>IFERROR(VLOOKUP(R245,'P1'!$B:$AP,41,FALSE),"")</f>
        <v/>
      </c>
      <c r="S246" s="419" t="str">
        <f>IFERROR(VLOOKUP(S245,'P1'!$B:$AP,41,FALSE),"")</f>
        <v/>
      </c>
      <c r="T246" s="419" t="str">
        <f>IFERROR(VLOOKUP(T245,'P1'!$B:$AP,41,FALSE),"")</f>
        <v/>
      </c>
      <c r="U246" s="419" t="str">
        <f>IFERROR(VLOOKUP(U245,'P1'!$B:$AP,41,FALSE),"")</f>
        <v/>
      </c>
      <c r="V246" s="419" t="str">
        <f>IFERROR(VLOOKUP(V245,'P1'!$B:$AP,41,FALSE),"")</f>
        <v/>
      </c>
      <c r="W246" s="419" t="str">
        <f>IFERROR(VLOOKUP(W245,'P1'!$B:$AP,41,FALSE),"")</f>
        <v/>
      </c>
      <c r="X246" s="419" t="str">
        <f>IFERROR(VLOOKUP(X245,'P1'!$B:$AP,41,FALSE),"")</f>
        <v/>
      </c>
      <c r="Y246" s="419" t="str">
        <f>IFERROR(VLOOKUP(Y245,'P1'!$B:$AP,41,FALSE),"")</f>
        <v/>
      </c>
      <c r="Z246" s="419" t="str">
        <f>IFERROR(VLOOKUP(Z245,'P1'!$B:$AP,41,FALSE),"")</f>
        <v/>
      </c>
      <c r="AA246" s="419" t="str">
        <f>IFERROR(VLOOKUP(AA245,'P1'!$B:$AP,41,FALSE),"")</f>
        <v/>
      </c>
      <c r="AB246" s="419" t="str">
        <f>IFERROR(VLOOKUP(AB245,'P1'!$B:$AP,41,FALSE),"")</f>
        <v/>
      </c>
      <c r="AC246" s="419" t="str">
        <f>IFERROR(VLOOKUP(AC245,'P1'!$B:$AP,41,FALSE),"")</f>
        <v/>
      </c>
      <c r="AD246" s="419" t="str">
        <f>IFERROR(VLOOKUP(AD245,'P1'!$B:$AP,41,FALSE),"")</f>
        <v/>
      </c>
      <c r="AE246" s="419" t="str">
        <f>IFERROR(VLOOKUP(AE245,'P1'!$B:$AP,41,FALSE),"")</f>
        <v/>
      </c>
      <c r="AF246" s="419" t="str">
        <f>IFERROR(VLOOKUP(AF245,'P1'!$B:$AP,41,FALSE),"")</f>
        <v/>
      </c>
      <c r="AG246" s="419" t="str">
        <f>IFERROR(VLOOKUP(AG245,'P1'!$B:$AP,41,FALSE),"")</f>
        <v/>
      </c>
      <c r="AH246" s="419" t="str">
        <f>IFERROR(VLOOKUP(AH245,'P1'!$B:$AP,41,FALSE),"")</f>
        <v/>
      </c>
      <c r="AI246" s="419" t="str">
        <f>IFERROR(VLOOKUP(AI245,'P1'!$B:$AP,41,FALSE),"")</f>
        <v/>
      </c>
      <c r="AJ246" s="419" t="str">
        <f>IFERROR(VLOOKUP(AJ245,'P1'!$B:$AP,41,FALSE),"")</f>
        <v/>
      </c>
      <c r="AK246" s="419" t="str">
        <f>IFERROR(VLOOKUP(AK245,'P1'!$B:$AP,41,FALSE),"")</f>
        <v/>
      </c>
      <c r="AL246" s="419" t="str">
        <f>IFERROR(VLOOKUP(AL245,'P1'!$B:$AP,41,FALSE),"")</f>
        <v/>
      </c>
      <c r="AM246" s="419" t="str">
        <f>IFERROR(VLOOKUP(AM245,'P1'!$B:$AP,41,FALSE),"")</f>
        <v/>
      </c>
      <c r="AN246" s="643"/>
      <c r="AO246" s="621"/>
      <c r="AP246" s="647"/>
      <c r="AQ246" s="648"/>
      <c r="AR246" s="621"/>
      <c r="AS246" s="621"/>
      <c r="AT246" s="623"/>
      <c r="AU246" s="417" t="str">
        <f t="shared" ref="AU246" si="288">IFERROR(IF($D245="□",($AO245/$AK$6),($AO245/$AK$8)),"")</f>
        <v/>
      </c>
      <c r="AV246" s="417" t="str">
        <f t="shared" ref="AV246" si="289">IFERROR(IF($D245="□",($AN245/$AO$6),($AN245/$AO$8)),"")</f>
        <v/>
      </c>
      <c r="AX246" s="417" t="s">
        <v>623</v>
      </c>
      <c r="AY246" s="417" t="s">
        <v>623</v>
      </c>
    </row>
    <row r="247" spans="1:51" s="393" customFormat="1" ht="12" customHeight="1">
      <c r="A247" s="626"/>
      <c r="B247" s="629"/>
      <c r="C247" s="632"/>
      <c r="D247" s="635"/>
      <c r="E247" s="414"/>
      <c r="F247" s="640"/>
      <c r="G247" s="641"/>
      <c r="H247" s="418" t="s">
        <v>470</v>
      </c>
      <c r="I247" s="419" t="str">
        <f>IFERROR(VLOOKUP(I245,'P1'!$B:$AP,31,FALSE),"")</f>
        <v/>
      </c>
      <c r="J247" s="419" t="str">
        <f>IFERROR(VLOOKUP(J245,'P1'!$B:$AP,31,FALSE),"")</f>
        <v/>
      </c>
      <c r="K247" s="419" t="str">
        <f>IFERROR(VLOOKUP(K245,'P1'!$B:$AP,31,FALSE),"")</f>
        <v/>
      </c>
      <c r="L247" s="419" t="str">
        <f>IFERROR(VLOOKUP(L245,'P1'!$B:$AP,31,FALSE),"")</f>
        <v/>
      </c>
      <c r="M247" s="419" t="str">
        <f>IFERROR(VLOOKUP(M245,'P1'!$B:$AP,31,FALSE),"")</f>
        <v/>
      </c>
      <c r="N247" s="419" t="str">
        <f>IFERROR(VLOOKUP(N245,'P1'!$B:$AP,31,FALSE),"")</f>
        <v/>
      </c>
      <c r="O247" s="419" t="str">
        <f>IFERROR(VLOOKUP(O245,'P1'!$B:$AP,31,FALSE),"")</f>
        <v/>
      </c>
      <c r="P247" s="419" t="str">
        <f>IFERROR(VLOOKUP(P245,'P1'!$B:$AP,31,FALSE),"")</f>
        <v/>
      </c>
      <c r="Q247" s="419" t="str">
        <f>IFERROR(VLOOKUP(Q245,'P1'!$B:$AP,31,FALSE),"")</f>
        <v/>
      </c>
      <c r="R247" s="419" t="str">
        <f>IFERROR(VLOOKUP(R245,'P1'!$B:$AP,31,FALSE),"")</f>
        <v/>
      </c>
      <c r="S247" s="419" t="str">
        <f>IFERROR(VLOOKUP(S245,'P1'!$B:$AP,31,FALSE),"")</f>
        <v/>
      </c>
      <c r="T247" s="419" t="str">
        <f>IFERROR(VLOOKUP(T245,'P1'!$B:$AP,31,FALSE),"")</f>
        <v/>
      </c>
      <c r="U247" s="419" t="str">
        <f>IFERROR(VLOOKUP(U245,'P1'!$B:$AP,31,FALSE),"")</f>
        <v/>
      </c>
      <c r="V247" s="419" t="str">
        <f>IFERROR(VLOOKUP(V245,'P1'!$B:$AP,31,FALSE),"")</f>
        <v/>
      </c>
      <c r="W247" s="419" t="str">
        <f>IFERROR(VLOOKUP(W245,'P1'!$B:$AP,31,FALSE),"")</f>
        <v/>
      </c>
      <c r="X247" s="419" t="str">
        <f>IFERROR(VLOOKUP(X245,'P1'!$B:$AP,31,FALSE),"")</f>
        <v/>
      </c>
      <c r="Y247" s="419" t="str">
        <f>IFERROR(VLOOKUP(Y245,'P1'!$B:$AP,31,FALSE),"")</f>
        <v/>
      </c>
      <c r="Z247" s="419" t="str">
        <f>IFERROR(VLOOKUP(Z245,'P1'!$B:$AP,31,FALSE),"")</f>
        <v/>
      </c>
      <c r="AA247" s="419" t="str">
        <f>IFERROR(VLOOKUP(AA245,'P1'!$B:$AP,31,FALSE),"")</f>
        <v/>
      </c>
      <c r="AB247" s="419" t="str">
        <f>IFERROR(VLOOKUP(AB245,'P1'!$B:$AP,31,FALSE),"")</f>
        <v/>
      </c>
      <c r="AC247" s="419" t="str">
        <f>IFERROR(VLOOKUP(AC245,'P1'!$B:$AP,31,FALSE),"")</f>
        <v/>
      </c>
      <c r="AD247" s="419" t="str">
        <f>IFERROR(VLOOKUP(AD245,'P1'!$B:$AP,31,FALSE),"")</f>
        <v/>
      </c>
      <c r="AE247" s="419" t="str">
        <f>IFERROR(VLOOKUP(AE245,'P1'!$B:$AP,31,FALSE),"")</f>
        <v/>
      </c>
      <c r="AF247" s="419" t="str">
        <f>IFERROR(VLOOKUP(AF245,'P1'!$B:$AP,31,FALSE),"")</f>
        <v/>
      </c>
      <c r="AG247" s="419" t="str">
        <f>IFERROR(VLOOKUP(AG245,'P1'!$B:$AP,31,FALSE),"")</f>
        <v/>
      </c>
      <c r="AH247" s="419" t="str">
        <f>IFERROR(VLOOKUP(AH245,'P1'!$B:$AP,31,FALSE),"")</f>
        <v/>
      </c>
      <c r="AI247" s="419" t="str">
        <f>IFERROR(VLOOKUP(AI245,'P1'!$B:$AP,31,FALSE),"")</f>
        <v/>
      </c>
      <c r="AJ247" s="419" t="str">
        <f>IFERROR(VLOOKUP(AJ245,'P1'!$B:$AP,31,FALSE),"")</f>
        <v/>
      </c>
      <c r="AK247" s="419" t="str">
        <f>IFERROR(VLOOKUP(AK245,'P1'!$B:$AP,31,FALSE),"")</f>
        <v/>
      </c>
      <c r="AL247" s="419" t="str">
        <f>IFERROR(VLOOKUP(AL245,'P1'!$B:$AP,31,FALSE),"")</f>
        <v/>
      </c>
      <c r="AM247" s="419" t="str">
        <f>IFERROR(VLOOKUP(AM245,'P1'!$B:$AP,31,FALSE),"")</f>
        <v/>
      </c>
      <c r="AN247" s="644"/>
      <c r="AO247" s="622"/>
      <c r="AP247" s="649"/>
      <c r="AQ247" s="650"/>
      <c r="AR247" s="622"/>
      <c r="AS247" s="622"/>
      <c r="AT247" s="623"/>
      <c r="AU247" s="420"/>
      <c r="AV247" s="420"/>
      <c r="AX247" s="420"/>
      <c r="AY247" s="420"/>
    </row>
    <row r="248" spans="1:51" s="393" customFormat="1" ht="12" customHeight="1">
      <c r="A248" s="624">
        <v>76</v>
      </c>
      <c r="B248" s="627"/>
      <c r="C248" s="630"/>
      <c r="D248" s="633" t="s">
        <v>463</v>
      </c>
      <c r="E248" s="410"/>
      <c r="F248" s="636"/>
      <c r="G248" s="637"/>
      <c r="H248" s="411" t="s">
        <v>464</v>
      </c>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642">
        <f t="shared" ref="AN248" si="290">IF(LEFT($AN$1,6)="共同生活援助",SUM(I249:AM249),SUM(I249:AM250))</f>
        <v>0</v>
      </c>
      <c r="AO248" s="620">
        <f>IF($AN$3="４週",AN248/4,AN248/(DAY(EOMONTH($I$21,0))/7))</f>
        <v>0</v>
      </c>
      <c r="AP248" s="645"/>
      <c r="AQ248" s="646"/>
      <c r="AR248" s="620" t="str">
        <f t="shared" ref="AR248" si="291">IF($AN$3="４週",AU249,AV249)</f>
        <v/>
      </c>
      <c r="AS248" s="620"/>
      <c r="AT248" s="623"/>
      <c r="AU248" s="413" t="s">
        <v>465</v>
      </c>
      <c r="AV248" s="413" t="s">
        <v>466</v>
      </c>
      <c r="AX248" s="413" t="s">
        <v>467</v>
      </c>
      <c r="AY248" s="413" t="s">
        <v>468</v>
      </c>
    </row>
    <row r="249" spans="1:51" s="393" customFormat="1" ht="12" customHeight="1">
      <c r="A249" s="625"/>
      <c r="B249" s="628"/>
      <c r="C249" s="631"/>
      <c r="D249" s="634"/>
      <c r="E249" s="414"/>
      <c r="F249" s="638"/>
      <c r="G249" s="639"/>
      <c r="H249" s="415" t="s">
        <v>469</v>
      </c>
      <c r="I249" s="419" t="str">
        <f>IFERROR(VLOOKUP(I248,'P1'!$B:$AP,41,FALSE),"")</f>
        <v/>
      </c>
      <c r="J249" s="419" t="str">
        <f>IFERROR(VLOOKUP(J248,'P1'!$B:$AP,41,FALSE),"")</f>
        <v/>
      </c>
      <c r="K249" s="419" t="str">
        <f>IFERROR(VLOOKUP(K248,'P1'!$B:$AP,41,FALSE),"")</f>
        <v/>
      </c>
      <c r="L249" s="419" t="str">
        <f>IFERROR(VLOOKUP(L248,'P1'!$B:$AP,41,FALSE),"")</f>
        <v/>
      </c>
      <c r="M249" s="419" t="str">
        <f>IFERROR(VLOOKUP(M248,'P1'!$B:$AP,41,FALSE),"")</f>
        <v/>
      </c>
      <c r="N249" s="419" t="str">
        <f>IFERROR(VLOOKUP(N248,'P1'!$B:$AP,41,FALSE),"")</f>
        <v/>
      </c>
      <c r="O249" s="419" t="str">
        <f>IFERROR(VLOOKUP(O248,'P1'!$B:$AP,41,FALSE),"")</f>
        <v/>
      </c>
      <c r="P249" s="419" t="str">
        <f>IFERROR(VLOOKUP(P248,'P1'!$B:$AP,41,FALSE),"")</f>
        <v/>
      </c>
      <c r="Q249" s="419" t="str">
        <f>IFERROR(VLOOKUP(Q248,'P1'!$B:$AP,41,FALSE),"")</f>
        <v/>
      </c>
      <c r="R249" s="419" t="str">
        <f>IFERROR(VLOOKUP(R248,'P1'!$B:$AP,41,FALSE),"")</f>
        <v/>
      </c>
      <c r="S249" s="419" t="str">
        <f>IFERROR(VLOOKUP(S248,'P1'!$B:$AP,41,FALSE),"")</f>
        <v/>
      </c>
      <c r="T249" s="419" t="str">
        <f>IFERROR(VLOOKUP(T248,'P1'!$B:$AP,41,FALSE),"")</f>
        <v/>
      </c>
      <c r="U249" s="419" t="str">
        <f>IFERROR(VLOOKUP(U248,'P1'!$B:$AP,41,FALSE),"")</f>
        <v/>
      </c>
      <c r="V249" s="419" t="str">
        <f>IFERROR(VLOOKUP(V248,'P1'!$B:$AP,41,FALSE),"")</f>
        <v/>
      </c>
      <c r="W249" s="419" t="str">
        <f>IFERROR(VLOOKUP(W248,'P1'!$B:$AP,41,FALSE),"")</f>
        <v/>
      </c>
      <c r="X249" s="419" t="str">
        <f>IFERROR(VLOOKUP(X248,'P1'!$B:$AP,41,FALSE),"")</f>
        <v/>
      </c>
      <c r="Y249" s="419" t="str">
        <f>IFERROR(VLOOKUP(Y248,'P1'!$B:$AP,41,FALSE),"")</f>
        <v/>
      </c>
      <c r="Z249" s="419" t="str">
        <f>IFERROR(VLOOKUP(Z248,'P1'!$B:$AP,41,FALSE),"")</f>
        <v/>
      </c>
      <c r="AA249" s="419" t="str">
        <f>IFERROR(VLOOKUP(AA248,'P1'!$B:$AP,41,FALSE),"")</f>
        <v/>
      </c>
      <c r="AB249" s="419" t="str">
        <f>IFERROR(VLOOKUP(AB248,'P1'!$B:$AP,41,FALSE),"")</f>
        <v/>
      </c>
      <c r="AC249" s="419" t="str">
        <f>IFERROR(VLOOKUP(AC248,'P1'!$B:$AP,41,FALSE),"")</f>
        <v/>
      </c>
      <c r="AD249" s="419" t="str">
        <f>IFERROR(VLOOKUP(AD248,'P1'!$B:$AP,41,FALSE),"")</f>
        <v/>
      </c>
      <c r="AE249" s="419" t="str">
        <f>IFERROR(VLOOKUP(AE248,'P1'!$B:$AP,41,FALSE),"")</f>
        <v/>
      </c>
      <c r="AF249" s="419" t="str">
        <f>IFERROR(VLOOKUP(AF248,'P1'!$B:$AP,41,FALSE),"")</f>
        <v/>
      </c>
      <c r="AG249" s="419" t="str">
        <f>IFERROR(VLOOKUP(AG248,'P1'!$B:$AP,41,FALSE),"")</f>
        <v/>
      </c>
      <c r="AH249" s="419" t="str">
        <f>IFERROR(VLOOKUP(AH248,'P1'!$B:$AP,41,FALSE),"")</f>
        <v/>
      </c>
      <c r="AI249" s="419" t="str">
        <f>IFERROR(VLOOKUP(AI248,'P1'!$B:$AP,41,FALSE),"")</f>
        <v/>
      </c>
      <c r="AJ249" s="419" t="str">
        <f>IFERROR(VLOOKUP(AJ248,'P1'!$B:$AP,41,FALSE),"")</f>
        <v/>
      </c>
      <c r="AK249" s="419" t="str">
        <f>IFERROR(VLOOKUP(AK248,'P1'!$B:$AP,41,FALSE),"")</f>
        <v/>
      </c>
      <c r="AL249" s="419" t="str">
        <f>IFERROR(VLOOKUP(AL248,'P1'!$B:$AP,41,FALSE),"")</f>
        <v/>
      </c>
      <c r="AM249" s="419" t="str">
        <f>IFERROR(VLOOKUP(AM248,'P1'!$B:$AP,41,FALSE),"")</f>
        <v/>
      </c>
      <c r="AN249" s="643"/>
      <c r="AO249" s="621"/>
      <c r="AP249" s="647"/>
      <c r="AQ249" s="648"/>
      <c r="AR249" s="621"/>
      <c r="AS249" s="621"/>
      <c r="AT249" s="623"/>
      <c r="AU249" s="417" t="str">
        <f t="shared" ref="AU249" si="292">IFERROR(IF($D248="□",($AO248/$AK$6),($AO248/$AK$8)),"")</f>
        <v/>
      </c>
      <c r="AV249" s="417" t="str">
        <f t="shared" ref="AV249" si="293">IFERROR(IF($D248="□",($AN248/$AO$6),($AN248/$AO$8)),"")</f>
        <v/>
      </c>
      <c r="AX249" s="417" t="s">
        <v>623</v>
      </c>
      <c r="AY249" s="417" t="s">
        <v>623</v>
      </c>
    </row>
    <row r="250" spans="1:51" s="393" customFormat="1" ht="12" customHeight="1">
      <c r="A250" s="626"/>
      <c r="B250" s="629"/>
      <c r="C250" s="632"/>
      <c r="D250" s="635"/>
      <c r="E250" s="414"/>
      <c r="F250" s="640"/>
      <c r="G250" s="641"/>
      <c r="H250" s="418" t="s">
        <v>470</v>
      </c>
      <c r="I250" s="419" t="str">
        <f>IFERROR(VLOOKUP(I248,'P1'!$B:$AP,31,FALSE),"")</f>
        <v/>
      </c>
      <c r="J250" s="419" t="str">
        <f>IFERROR(VLOOKUP(J248,'P1'!$B:$AP,31,FALSE),"")</f>
        <v/>
      </c>
      <c r="K250" s="419" t="str">
        <f>IFERROR(VLOOKUP(K248,'P1'!$B:$AP,31,FALSE),"")</f>
        <v/>
      </c>
      <c r="L250" s="419" t="str">
        <f>IFERROR(VLOOKUP(L248,'P1'!$B:$AP,31,FALSE),"")</f>
        <v/>
      </c>
      <c r="M250" s="419" t="str">
        <f>IFERROR(VLOOKUP(M248,'P1'!$B:$AP,31,FALSE),"")</f>
        <v/>
      </c>
      <c r="N250" s="419" t="str">
        <f>IFERROR(VLOOKUP(N248,'P1'!$B:$AP,31,FALSE),"")</f>
        <v/>
      </c>
      <c r="O250" s="419" t="str">
        <f>IFERROR(VLOOKUP(O248,'P1'!$B:$AP,31,FALSE),"")</f>
        <v/>
      </c>
      <c r="P250" s="419" t="str">
        <f>IFERROR(VLOOKUP(P248,'P1'!$B:$AP,31,FALSE),"")</f>
        <v/>
      </c>
      <c r="Q250" s="419" t="str">
        <f>IFERROR(VLOOKUP(Q248,'P1'!$B:$AP,31,FALSE),"")</f>
        <v/>
      </c>
      <c r="R250" s="419" t="str">
        <f>IFERROR(VLOOKUP(R248,'P1'!$B:$AP,31,FALSE),"")</f>
        <v/>
      </c>
      <c r="S250" s="419" t="str">
        <f>IFERROR(VLOOKUP(S248,'P1'!$B:$AP,31,FALSE),"")</f>
        <v/>
      </c>
      <c r="T250" s="419" t="str">
        <f>IFERROR(VLOOKUP(T248,'P1'!$B:$AP,31,FALSE),"")</f>
        <v/>
      </c>
      <c r="U250" s="419" t="str">
        <f>IFERROR(VLOOKUP(U248,'P1'!$B:$AP,31,FALSE),"")</f>
        <v/>
      </c>
      <c r="V250" s="419" t="str">
        <f>IFERROR(VLOOKUP(V248,'P1'!$B:$AP,31,FALSE),"")</f>
        <v/>
      </c>
      <c r="W250" s="419" t="str">
        <f>IFERROR(VLOOKUP(W248,'P1'!$B:$AP,31,FALSE),"")</f>
        <v/>
      </c>
      <c r="X250" s="419" t="str">
        <f>IFERROR(VLOOKUP(X248,'P1'!$B:$AP,31,FALSE),"")</f>
        <v/>
      </c>
      <c r="Y250" s="419" t="str">
        <f>IFERROR(VLOOKUP(Y248,'P1'!$B:$AP,31,FALSE),"")</f>
        <v/>
      </c>
      <c r="Z250" s="419" t="str">
        <f>IFERROR(VLOOKUP(Z248,'P1'!$B:$AP,31,FALSE),"")</f>
        <v/>
      </c>
      <c r="AA250" s="419" t="str">
        <f>IFERROR(VLOOKUP(AA248,'P1'!$B:$AP,31,FALSE),"")</f>
        <v/>
      </c>
      <c r="AB250" s="419" t="str">
        <f>IFERROR(VLOOKUP(AB248,'P1'!$B:$AP,31,FALSE),"")</f>
        <v/>
      </c>
      <c r="AC250" s="419" t="str">
        <f>IFERROR(VLOOKUP(AC248,'P1'!$B:$AP,31,FALSE),"")</f>
        <v/>
      </c>
      <c r="AD250" s="419" t="str">
        <f>IFERROR(VLOOKUP(AD248,'P1'!$B:$AP,31,FALSE),"")</f>
        <v/>
      </c>
      <c r="AE250" s="419" t="str">
        <f>IFERROR(VLOOKUP(AE248,'P1'!$B:$AP,31,FALSE),"")</f>
        <v/>
      </c>
      <c r="AF250" s="419" t="str">
        <f>IFERROR(VLOOKUP(AF248,'P1'!$B:$AP,31,FALSE),"")</f>
        <v/>
      </c>
      <c r="AG250" s="419" t="str">
        <f>IFERROR(VLOOKUP(AG248,'P1'!$B:$AP,31,FALSE),"")</f>
        <v/>
      </c>
      <c r="AH250" s="419" t="str">
        <f>IFERROR(VLOOKUP(AH248,'P1'!$B:$AP,31,FALSE),"")</f>
        <v/>
      </c>
      <c r="AI250" s="419" t="str">
        <f>IFERROR(VLOOKUP(AI248,'P1'!$B:$AP,31,FALSE),"")</f>
        <v/>
      </c>
      <c r="AJ250" s="419" t="str">
        <f>IFERROR(VLOOKUP(AJ248,'P1'!$B:$AP,31,FALSE),"")</f>
        <v/>
      </c>
      <c r="AK250" s="419" t="str">
        <f>IFERROR(VLOOKUP(AK248,'P1'!$B:$AP,31,FALSE),"")</f>
        <v/>
      </c>
      <c r="AL250" s="419" t="str">
        <f>IFERROR(VLOOKUP(AL248,'P1'!$B:$AP,31,FALSE),"")</f>
        <v/>
      </c>
      <c r="AM250" s="419" t="str">
        <f>IFERROR(VLOOKUP(AM248,'P1'!$B:$AP,31,FALSE),"")</f>
        <v/>
      </c>
      <c r="AN250" s="644"/>
      <c r="AO250" s="622"/>
      <c r="AP250" s="649"/>
      <c r="AQ250" s="650"/>
      <c r="AR250" s="622"/>
      <c r="AS250" s="622"/>
      <c r="AT250" s="623"/>
      <c r="AU250" s="420"/>
      <c r="AV250" s="420"/>
      <c r="AX250" s="420"/>
      <c r="AY250" s="420"/>
    </row>
    <row r="251" spans="1:51" s="393" customFormat="1" ht="12" customHeight="1">
      <c r="A251" s="624">
        <v>77</v>
      </c>
      <c r="B251" s="627"/>
      <c r="C251" s="630"/>
      <c r="D251" s="633" t="s">
        <v>463</v>
      </c>
      <c r="E251" s="410"/>
      <c r="F251" s="636"/>
      <c r="G251" s="637"/>
      <c r="H251" s="411" t="s">
        <v>464</v>
      </c>
      <c r="I251" s="412"/>
      <c r="J251" s="412"/>
      <c r="K251" s="412"/>
      <c r="L251" s="412"/>
      <c r="M251" s="412"/>
      <c r="N251" s="412"/>
      <c r="O251" s="412"/>
      <c r="P251" s="412"/>
      <c r="Q251" s="412"/>
      <c r="R251" s="412"/>
      <c r="S251" s="412"/>
      <c r="T251" s="412"/>
      <c r="U251" s="412"/>
      <c r="V251" s="412"/>
      <c r="W251" s="412"/>
      <c r="X251" s="412"/>
      <c r="Y251" s="412"/>
      <c r="Z251" s="412"/>
      <c r="AA251" s="412"/>
      <c r="AB251" s="412"/>
      <c r="AC251" s="412"/>
      <c r="AD251" s="412"/>
      <c r="AE251" s="412"/>
      <c r="AF251" s="412"/>
      <c r="AG251" s="412"/>
      <c r="AH251" s="412"/>
      <c r="AI251" s="412"/>
      <c r="AJ251" s="412"/>
      <c r="AK251" s="412"/>
      <c r="AL251" s="412"/>
      <c r="AM251" s="412"/>
      <c r="AN251" s="642">
        <f t="shared" ref="AN251" si="294">IF(LEFT($AN$1,6)="共同生活援助",SUM(I252:AM252),SUM(I252:AM253))</f>
        <v>0</v>
      </c>
      <c r="AO251" s="620">
        <f>IF($AN$3="４週",AN251/4,AN251/(DAY(EOMONTH($I$21,0))/7))</f>
        <v>0</v>
      </c>
      <c r="AP251" s="645"/>
      <c r="AQ251" s="646"/>
      <c r="AR251" s="620" t="str">
        <f t="shared" ref="AR251" si="295">IF($AN$3="４週",AU252,AV252)</f>
        <v/>
      </c>
      <c r="AS251" s="620"/>
      <c r="AT251" s="623"/>
      <c r="AU251" s="413" t="s">
        <v>465</v>
      </c>
      <c r="AV251" s="413" t="s">
        <v>466</v>
      </c>
      <c r="AX251" s="413" t="s">
        <v>467</v>
      </c>
      <c r="AY251" s="413" t="s">
        <v>468</v>
      </c>
    </row>
    <row r="252" spans="1:51" s="393" customFormat="1" ht="12" customHeight="1">
      <c r="A252" s="625"/>
      <c r="B252" s="628"/>
      <c r="C252" s="631"/>
      <c r="D252" s="634"/>
      <c r="E252" s="414"/>
      <c r="F252" s="638"/>
      <c r="G252" s="639"/>
      <c r="H252" s="415" t="s">
        <v>469</v>
      </c>
      <c r="I252" s="419" t="str">
        <f>IFERROR(VLOOKUP(I251,'P1'!$B:$AP,41,FALSE),"")</f>
        <v/>
      </c>
      <c r="J252" s="419" t="str">
        <f>IFERROR(VLOOKUP(J251,'P1'!$B:$AP,41,FALSE),"")</f>
        <v/>
      </c>
      <c r="K252" s="419" t="str">
        <f>IFERROR(VLOOKUP(K251,'P1'!$B:$AP,41,FALSE),"")</f>
        <v/>
      </c>
      <c r="L252" s="419" t="str">
        <f>IFERROR(VLOOKUP(L251,'P1'!$B:$AP,41,FALSE),"")</f>
        <v/>
      </c>
      <c r="M252" s="419" t="str">
        <f>IFERROR(VLOOKUP(M251,'P1'!$B:$AP,41,FALSE),"")</f>
        <v/>
      </c>
      <c r="N252" s="419" t="str">
        <f>IFERROR(VLOOKUP(N251,'P1'!$B:$AP,41,FALSE),"")</f>
        <v/>
      </c>
      <c r="O252" s="419" t="str">
        <f>IFERROR(VLOOKUP(O251,'P1'!$B:$AP,41,FALSE),"")</f>
        <v/>
      </c>
      <c r="P252" s="419" t="str">
        <f>IFERROR(VLOOKUP(P251,'P1'!$B:$AP,41,FALSE),"")</f>
        <v/>
      </c>
      <c r="Q252" s="419" t="str">
        <f>IFERROR(VLOOKUP(Q251,'P1'!$B:$AP,41,FALSE),"")</f>
        <v/>
      </c>
      <c r="R252" s="419" t="str">
        <f>IFERROR(VLOOKUP(R251,'P1'!$B:$AP,41,FALSE),"")</f>
        <v/>
      </c>
      <c r="S252" s="419" t="str">
        <f>IFERROR(VLOOKUP(S251,'P1'!$B:$AP,41,FALSE),"")</f>
        <v/>
      </c>
      <c r="T252" s="419" t="str">
        <f>IFERROR(VLOOKUP(T251,'P1'!$B:$AP,41,FALSE),"")</f>
        <v/>
      </c>
      <c r="U252" s="419" t="str">
        <f>IFERROR(VLOOKUP(U251,'P1'!$B:$AP,41,FALSE),"")</f>
        <v/>
      </c>
      <c r="V252" s="419" t="str">
        <f>IFERROR(VLOOKUP(V251,'P1'!$B:$AP,41,FALSE),"")</f>
        <v/>
      </c>
      <c r="W252" s="419" t="str">
        <f>IFERROR(VLOOKUP(W251,'P1'!$B:$AP,41,FALSE),"")</f>
        <v/>
      </c>
      <c r="X252" s="419" t="str">
        <f>IFERROR(VLOOKUP(X251,'P1'!$B:$AP,41,FALSE),"")</f>
        <v/>
      </c>
      <c r="Y252" s="419" t="str">
        <f>IFERROR(VLOOKUP(Y251,'P1'!$B:$AP,41,FALSE),"")</f>
        <v/>
      </c>
      <c r="Z252" s="419" t="str">
        <f>IFERROR(VLOOKUP(Z251,'P1'!$B:$AP,41,FALSE),"")</f>
        <v/>
      </c>
      <c r="AA252" s="419" t="str">
        <f>IFERROR(VLOOKUP(AA251,'P1'!$B:$AP,41,FALSE),"")</f>
        <v/>
      </c>
      <c r="AB252" s="419" t="str">
        <f>IFERROR(VLOOKUP(AB251,'P1'!$B:$AP,41,FALSE),"")</f>
        <v/>
      </c>
      <c r="AC252" s="419" t="str">
        <f>IFERROR(VLOOKUP(AC251,'P1'!$B:$AP,41,FALSE),"")</f>
        <v/>
      </c>
      <c r="AD252" s="419" t="str">
        <f>IFERROR(VLOOKUP(AD251,'P1'!$B:$AP,41,FALSE),"")</f>
        <v/>
      </c>
      <c r="AE252" s="419" t="str">
        <f>IFERROR(VLOOKUP(AE251,'P1'!$B:$AP,41,FALSE),"")</f>
        <v/>
      </c>
      <c r="AF252" s="419" t="str">
        <f>IFERROR(VLOOKUP(AF251,'P1'!$B:$AP,41,FALSE),"")</f>
        <v/>
      </c>
      <c r="AG252" s="419" t="str">
        <f>IFERROR(VLOOKUP(AG251,'P1'!$B:$AP,41,FALSE),"")</f>
        <v/>
      </c>
      <c r="AH252" s="419" t="str">
        <f>IFERROR(VLOOKUP(AH251,'P1'!$B:$AP,41,FALSE),"")</f>
        <v/>
      </c>
      <c r="AI252" s="419" t="str">
        <f>IFERROR(VLOOKUP(AI251,'P1'!$B:$AP,41,FALSE),"")</f>
        <v/>
      </c>
      <c r="AJ252" s="419" t="str">
        <f>IFERROR(VLOOKUP(AJ251,'P1'!$B:$AP,41,FALSE),"")</f>
        <v/>
      </c>
      <c r="AK252" s="419" t="str">
        <f>IFERROR(VLOOKUP(AK251,'P1'!$B:$AP,41,FALSE),"")</f>
        <v/>
      </c>
      <c r="AL252" s="419" t="str">
        <f>IFERROR(VLOOKUP(AL251,'P1'!$B:$AP,41,FALSE),"")</f>
        <v/>
      </c>
      <c r="AM252" s="419" t="str">
        <f>IFERROR(VLOOKUP(AM251,'P1'!$B:$AP,41,FALSE),"")</f>
        <v/>
      </c>
      <c r="AN252" s="643"/>
      <c r="AO252" s="621"/>
      <c r="AP252" s="647"/>
      <c r="AQ252" s="648"/>
      <c r="AR252" s="621"/>
      <c r="AS252" s="621"/>
      <c r="AT252" s="623"/>
      <c r="AU252" s="417" t="str">
        <f t="shared" ref="AU252" si="296">IFERROR(IF($D251="□",($AO251/$AK$6),($AO251/$AK$8)),"")</f>
        <v/>
      </c>
      <c r="AV252" s="417" t="str">
        <f t="shared" ref="AV252" si="297">IFERROR(IF($D251="□",($AN251/$AO$6),($AN251/$AO$8)),"")</f>
        <v/>
      </c>
      <c r="AX252" s="417" t="s">
        <v>623</v>
      </c>
      <c r="AY252" s="417" t="s">
        <v>623</v>
      </c>
    </row>
    <row r="253" spans="1:51" s="393" customFormat="1" ht="12" customHeight="1">
      <c r="A253" s="626"/>
      <c r="B253" s="629"/>
      <c r="C253" s="632"/>
      <c r="D253" s="635"/>
      <c r="E253" s="414"/>
      <c r="F253" s="640"/>
      <c r="G253" s="641"/>
      <c r="H253" s="418" t="s">
        <v>470</v>
      </c>
      <c r="I253" s="419" t="str">
        <f>IFERROR(VLOOKUP(I251,'P1'!$B:$AP,31,FALSE),"")</f>
        <v/>
      </c>
      <c r="J253" s="419" t="str">
        <f>IFERROR(VLOOKUP(J251,'P1'!$B:$AP,31,FALSE),"")</f>
        <v/>
      </c>
      <c r="K253" s="419" t="str">
        <f>IFERROR(VLOOKUP(K251,'P1'!$B:$AP,31,FALSE),"")</f>
        <v/>
      </c>
      <c r="L253" s="419" t="str">
        <f>IFERROR(VLOOKUP(L251,'P1'!$B:$AP,31,FALSE),"")</f>
        <v/>
      </c>
      <c r="M253" s="419" t="str">
        <f>IFERROR(VLOOKUP(M251,'P1'!$B:$AP,31,FALSE),"")</f>
        <v/>
      </c>
      <c r="N253" s="419" t="str">
        <f>IFERROR(VLOOKUP(N251,'P1'!$B:$AP,31,FALSE),"")</f>
        <v/>
      </c>
      <c r="O253" s="419" t="str">
        <f>IFERROR(VLOOKUP(O251,'P1'!$B:$AP,31,FALSE),"")</f>
        <v/>
      </c>
      <c r="P253" s="419" t="str">
        <f>IFERROR(VLOOKUP(P251,'P1'!$B:$AP,31,FALSE),"")</f>
        <v/>
      </c>
      <c r="Q253" s="419" t="str">
        <f>IFERROR(VLOOKUP(Q251,'P1'!$B:$AP,31,FALSE),"")</f>
        <v/>
      </c>
      <c r="R253" s="419" t="str">
        <f>IFERROR(VLOOKUP(R251,'P1'!$B:$AP,31,FALSE),"")</f>
        <v/>
      </c>
      <c r="S253" s="419" t="str">
        <f>IFERROR(VLOOKUP(S251,'P1'!$B:$AP,31,FALSE),"")</f>
        <v/>
      </c>
      <c r="T253" s="419" t="str">
        <f>IFERROR(VLOOKUP(T251,'P1'!$B:$AP,31,FALSE),"")</f>
        <v/>
      </c>
      <c r="U253" s="419" t="str">
        <f>IFERROR(VLOOKUP(U251,'P1'!$B:$AP,31,FALSE),"")</f>
        <v/>
      </c>
      <c r="V253" s="419" t="str">
        <f>IFERROR(VLOOKUP(V251,'P1'!$B:$AP,31,FALSE),"")</f>
        <v/>
      </c>
      <c r="W253" s="419" t="str">
        <f>IFERROR(VLOOKUP(W251,'P1'!$B:$AP,31,FALSE),"")</f>
        <v/>
      </c>
      <c r="X253" s="419" t="str">
        <f>IFERROR(VLOOKUP(X251,'P1'!$B:$AP,31,FALSE),"")</f>
        <v/>
      </c>
      <c r="Y253" s="419" t="str">
        <f>IFERROR(VLOOKUP(Y251,'P1'!$B:$AP,31,FALSE),"")</f>
        <v/>
      </c>
      <c r="Z253" s="419" t="str">
        <f>IFERROR(VLOOKUP(Z251,'P1'!$B:$AP,31,FALSE),"")</f>
        <v/>
      </c>
      <c r="AA253" s="419" t="str">
        <f>IFERROR(VLOOKUP(AA251,'P1'!$B:$AP,31,FALSE),"")</f>
        <v/>
      </c>
      <c r="AB253" s="419" t="str">
        <f>IFERROR(VLOOKUP(AB251,'P1'!$B:$AP,31,FALSE),"")</f>
        <v/>
      </c>
      <c r="AC253" s="419" t="str">
        <f>IFERROR(VLOOKUP(AC251,'P1'!$B:$AP,31,FALSE),"")</f>
        <v/>
      </c>
      <c r="AD253" s="419" t="str">
        <f>IFERROR(VLOOKUP(AD251,'P1'!$B:$AP,31,FALSE),"")</f>
        <v/>
      </c>
      <c r="AE253" s="419" t="str">
        <f>IFERROR(VLOOKUP(AE251,'P1'!$B:$AP,31,FALSE),"")</f>
        <v/>
      </c>
      <c r="AF253" s="419" t="str">
        <f>IFERROR(VLOOKUP(AF251,'P1'!$B:$AP,31,FALSE),"")</f>
        <v/>
      </c>
      <c r="AG253" s="419" t="str">
        <f>IFERROR(VLOOKUP(AG251,'P1'!$B:$AP,31,FALSE),"")</f>
        <v/>
      </c>
      <c r="AH253" s="419" t="str">
        <f>IFERROR(VLOOKUP(AH251,'P1'!$B:$AP,31,FALSE),"")</f>
        <v/>
      </c>
      <c r="AI253" s="419" t="str">
        <f>IFERROR(VLOOKUP(AI251,'P1'!$B:$AP,31,FALSE),"")</f>
        <v/>
      </c>
      <c r="AJ253" s="419" t="str">
        <f>IFERROR(VLOOKUP(AJ251,'P1'!$B:$AP,31,FALSE),"")</f>
        <v/>
      </c>
      <c r="AK253" s="419" t="str">
        <f>IFERROR(VLOOKUP(AK251,'P1'!$B:$AP,31,FALSE),"")</f>
        <v/>
      </c>
      <c r="AL253" s="419" t="str">
        <f>IFERROR(VLOOKUP(AL251,'P1'!$B:$AP,31,FALSE),"")</f>
        <v/>
      </c>
      <c r="AM253" s="419" t="str">
        <f>IFERROR(VLOOKUP(AM251,'P1'!$B:$AP,31,FALSE),"")</f>
        <v/>
      </c>
      <c r="AN253" s="644"/>
      <c r="AO253" s="622"/>
      <c r="AP253" s="649"/>
      <c r="AQ253" s="650"/>
      <c r="AR253" s="622"/>
      <c r="AS253" s="622"/>
      <c r="AT253" s="623"/>
      <c r="AU253" s="420"/>
      <c r="AV253" s="420"/>
      <c r="AX253" s="420"/>
      <c r="AY253" s="420"/>
    </row>
    <row r="254" spans="1:51" s="393" customFormat="1" ht="12" customHeight="1">
      <c r="A254" s="624">
        <v>78</v>
      </c>
      <c r="B254" s="627"/>
      <c r="C254" s="630"/>
      <c r="D254" s="633" t="s">
        <v>463</v>
      </c>
      <c r="E254" s="410"/>
      <c r="F254" s="636"/>
      <c r="G254" s="637"/>
      <c r="H254" s="411" t="s">
        <v>464</v>
      </c>
      <c r="I254" s="412"/>
      <c r="J254" s="412"/>
      <c r="K254" s="412"/>
      <c r="L254" s="412"/>
      <c r="M254" s="412"/>
      <c r="N254" s="412"/>
      <c r="O254" s="412"/>
      <c r="P254" s="412"/>
      <c r="Q254" s="412"/>
      <c r="R254" s="412"/>
      <c r="S254" s="412"/>
      <c r="T254" s="412"/>
      <c r="U254" s="412"/>
      <c r="V254" s="412"/>
      <c r="W254" s="412"/>
      <c r="X254" s="412"/>
      <c r="Y254" s="412"/>
      <c r="Z254" s="412"/>
      <c r="AA254" s="412"/>
      <c r="AB254" s="412"/>
      <c r="AC254" s="412"/>
      <c r="AD254" s="412"/>
      <c r="AE254" s="412"/>
      <c r="AF254" s="412"/>
      <c r="AG254" s="412"/>
      <c r="AH254" s="412"/>
      <c r="AI254" s="412"/>
      <c r="AJ254" s="412"/>
      <c r="AK254" s="412"/>
      <c r="AL254" s="412"/>
      <c r="AM254" s="412"/>
      <c r="AN254" s="642">
        <f t="shared" ref="AN254" si="298">IF(LEFT($AN$1,6)="共同生活援助",SUM(I255:AM255),SUM(I255:AM256))</f>
        <v>0</v>
      </c>
      <c r="AO254" s="620">
        <f>IF($AN$3="４週",AN254/4,AN254/(DAY(EOMONTH($I$21,0))/7))</f>
        <v>0</v>
      </c>
      <c r="AP254" s="645"/>
      <c r="AQ254" s="646"/>
      <c r="AR254" s="620" t="str">
        <f t="shared" ref="AR254" si="299">IF($AN$3="４週",AU255,AV255)</f>
        <v/>
      </c>
      <c r="AS254" s="620"/>
      <c r="AT254" s="623"/>
      <c r="AU254" s="413" t="s">
        <v>465</v>
      </c>
      <c r="AV254" s="413" t="s">
        <v>466</v>
      </c>
      <c r="AX254" s="413" t="s">
        <v>467</v>
      </c>
      <c r="AY254" s="413" t="s">
        <v>468</v>
      </c>
    </row>
    <row r="255" spans="1:51" s="393" customFormat="1" ht="12" customHeight="1">
      <c r="A255" s="625"/>
      <c r="B255" s="628"/>
      <c r="C255" s="631"/>
      <c r="D255" s="634"/>
      <c r="E255" s="414"/>
      <c r="F255" s="638"/>
      <c r="G255" s="639"/>
      <c r="H255" s="415" t="s">
        <v>469</v>
      </c>
      <c r="I255" s="419" t="str">
        <f>IFERROR(VLOOKUP(I254,'P1'!$B:$AP,41,FALSE),"")</f>
        <v/>
      </c>
      <c r="J255" s="419" t="str">
        <f>IFERROR(VLOOKUP(J254,'P1'!$B:$AP,41,FALSE),"")</f>
        <v/>
      </c>
      <c r="K255" s="419" t="str">
        <f>IFERROR(VLOOKUP(K254,'P1'!$B:$AP,41,FALSE),"")</f>
        <v/>
      </c>
      <c r="L255" s="419" t="str">
        <f>IFERROR(VLOOKUP(L254,'P1'!$B:$AP,41,FALSE),"")</f>
        <v/>
      </c>
      <c r="M255" s="419" t="str">
        <f>IFERROR(VLOOKUP(M254,'P1'!$B:$AP,41,FALSE),"")</f>
        <v/>
      </c>
      <c r="N255" s="419" t="str">
        <f>IFERROR(VLOOKUP(N254,'P1'!$B:$AP,41,FALSE),"")</f>
        <v/>
      </c>
      <c r="O255" s="419" t="str">
        <f>IFERROR(VLOOKUP(O254,'P1'!$B:$AP,41,FALSE),"")</f>
        <v/>
      </c>
      <c r="P255" s="419" t="str">
        <f>IFERROR(VLOOKUP(P254,'P1'!$B:$AP,41,FALSE),"")</f>
        <v/>
      </c>
      <c r="Q255" s="419" t="str">
        <f>IFERROR(VLOOKUP(Q254,'P1'!$B:$AP,41,FALSE),"")</f>
        <v/>
      </c>
      <c r="R255" s="419" t="str">
        <f>IFERROR(VLOOKUP(R254,'P1'!$B:$AP,41,FALSE),"")</f>
        <v/>
      </c>
      <c r="S255" s="419" t="str">
        <f>IFERROR(VLOOKUP(S254,'P1'!$B:$AP,41,FALSE),"")</f>
        <v/>
      </c>
      <c r="T255" s="419" t="str">
        <f>IFERROR(VLOOKUP(T254,'P1'!$B:$AP,41,FALSE),"")</f>
        <v/>
      </c>
      <c r="U255" s="419" t="str">
        <f>IFERROR(VLOOKUP(U254,'P1'!$B:$AP,41,FALSE),"")</f>
        <v/>
      </c>
      <c r="V255" s="419" t="str">
        <f>IFERROR(VLOOKUP(V254,'P1'!$B:$AP,41,FALSE),"")</f>
        <v/>
      </c>
      <c r="W255" s="419" t="str">
        <f>IFERROR(VLOOKUP(W254,'P1'!$B:$AP,41,FALSE),"")</f>
        <v/>
      </c>
      <c r="X255" s="419" t="str">
        <f>IFERROR(VLOOKUP(X254,'P1'!$B:$AP,41,FALSE),"")</f>
        <v/>
      </c>
      <c r="Y255" s="419" t="str">
        <f>IFERROR(VLOOKUP(Y254,'P1'!$B:$AP,41,FALSE),"")</f>
        <v/>
      </c>
      <c r="Z255" s="419" t="str">
        <f>IFERROR(VLOOKUP(Z254,'P1'!$B:$AP,41,FALSE),"")</f>
        <v/>
      </c>
      <c r="AA255" s="419" t="str">
        <f>IFERROR(VLOOKUP(AA254,'P1'!$B:$AP,41,FALSE),"")</f>
        <v/>
      </c>
      <c r="AB255" s="419" t="str">
        <f>IFERROR(VLOOKUP(AB254,'P1'!$B:$AP,41,FALSE),"")</f>
        <v/>
      </c>
      <c r="AC255" s="419" t="str">
        <f>IFERROR(VLOOKUP(AC254,'P1'!$B:$AP,41,FALSE),"")</f>
        <v/>
      </c>
      <c r="AD255" s="419" t="str">
        <f>IFERROR(VLOOKUP(AD254,'P1'!$B:$AP,41,FALSE),"")</f>
        <v/>
      </c>
      <c r="AE255" s="419" t="str">
        <f>IFERROR(VLOOKUP(AE254,'P1'!$B:$AP,41,FALSE),"")</f>
        <v/>
      </c>
      <c r="AF255" s="419" t="str">
        <f>IFERROR(VLOOKUP(AF254,'P1'!$B:$AP,41,FALSE),"")</f>
        <v/>
      </c>
      <c r="AG255" s="419" t="str">
        <f>IFERROR(VLOOKUP(AG254,'P1'!$B:$AP,41,FALSE),"")</f>
        <v/>
      </c>
      <c r="AH255" s="419" t="str">
        <f>IFERROR(VLOOKUP(AH254,'P1'!$B:$AP,41,FALSE),"")</f>
        <v/>
      </c>
      <c r="AI255" s="419" t="str">
        <f>IFERROR(VLOOKUP(AI254,'P1'!$B:$AP,41,FALSE),"")</f>
        <v/>
      </c>
      <c r="AJ255" s="419" t="str">
        <f>IFERROR(VLOOKUP(AJ254,'P1'!$B:$AP,41,FALSE),"")</f>
        <v/>
      </c>
      <c r="AK255" s="419" t="str">
        <f>IFERROR(VLOOKUP(AK254,'P1'!$B:$AP,41,FALSE),"")</f>
        <v/>
      </c>
      <c r="AL255" s="419" t="str">
        <f>IFERROR(VLOOKUP(AL254,'P1'!$B:$AP,41,FALSE),"")</f>
        <v/>
      </c>
      <c r="AM255" s="419" t="str">
        <f>IFERROR(VLOOKUP(AM254,'P1'!$B:$AP,41,FALSE),"")</f>
        <v/>
      </c>
      <c r="AN255" s="643"/>
      <c r="AO255" s="621"/>
      <c r="AP255" s="647"/>
      <c r="AQ255" s="648"/>
      <c r="AR255" s="621"/>
      <c r="AS255" s="621"/>
      <c r="AT255" s="623"/>
      <c r="AU255" s="417" t="str">
        <f t="shared" ref="AU255" si="300">IFERROR(IF($D254="□",($AO254/$AK$6),($AO254/$AK$8)),"")</f>
        <v/>
      </c>
      <c r="AV255" s="417" t="str">
        <f t="shared" ref="AV255" si="301">IFERROR(IF($D254="□",($AN254/$AO$6),($AN254/$AO$8)),"")</f>
        <v/>
      </c>
      <c r="AX255" s="417" t="s">
        <v>623</v>
      </c>
      <c r="AY255" s="417" t="s">
        <v>623</v>
      </c>
    </row>
    <row r="256" spans="1:51" s="393" customFormat="1" ht="12" customHeight="1">
      <c r="A256" s="626"/>
      <c r="B256" s="629"/>
      <c r="C256" s="632"/>
      <c r="D256" s="635"/>
      <c r="E256" s="414"/>
      <c r="F256" s="640"/>
      <c r="G256" s="641"/>
      <c r="H256" s="418" t="s">
        <v>470</v>
      </c>
      <c r="I256" s="419" t="str">
        <f>IFERROR(VLOOKUP(I254,'P1'!$B:$AP,31,FALSE),"")</f>
        <v/>
      </c>
      <c r="J256" s="419" t="str">
        <f>IFERROR(VLOOKUP(J254,'P1'!$B:$AP,31,FALSE),"")</f>
        <v/>
      </c>
      <c r="K256" s="419" t="str">
        <f>IFERROR(VLOOKUP(K254,'P1'!$B:$AP,31,FALSE),"")</f>
        <v/>
      </c>
      <c r="L256" s="419" t="str">
        <f>IFERROR(VLOOKUP(L254,'P1'!$B:$AP,31,FALSE),"")</f>
        <v/>
      </c>
      <c r="M256" s="419" t="str">
        <f>IFERROR(VLOOKUP(M254,'P1'!$B:$AP,31,FALSE),"")</f>
        <v/>
      </c>
      <c r="N256" s="419" t="str">
        <f>IFERROR(VLOOKUP(N254,'P1'!$B:$AP,31,FALSE),"")</f>
        <v/>
      </c>
      <c r="O256" s="419" t="str">
        <f>IFERROR(VLOOKUP(O254,'P1'!$B:$AP,31,FALSE),"")</f>
        <v/>
      </c>
      <c r="P256" s="419" t="str">
        <f>IFERROR(VLOOKUP(P254,'P1'!$B:$AP,31,FALSE),"")</f>
        <v/>
      </c>
      <c r="Q256" s="419" t="str">
        <f>IFERROR(VLOOKUP(Q254,'P1'!$B:$AP,31,FALSE),"")</f>
        <v/>
      </c>
      <c r="R256" s="419" t="str">
        <f>IFERROR(VLOOKUP(R254,'P1'!$B:$AP,31,FALSE),"")</f>
        <v/>
      </c>
      <c r="S256" s="419" t="str">
        <f>IFERROR(VLOOKUP(S254,'P1'!$B:$AP,31,FALSE),"")</f>
        <v/>
      </c>
      <c r="T256" s="419" t="str">
        <f>IFERROR(VLOOKUP(T254,'P1'!$B:$AP,31,FALSE),"")</f>
        <v/>
      </c>
      <c r="U256" s="419" t="str">
        <f>IFERROR(VLOOKUP(U254,'P1'!$B:$AP,31,FALSE),"")</f>
        <v/>
      </c>
      <c r="V256" s="419" t="str">
        <f>IFERROR(VLOOKUP(V254,'P1'!$B:$AP,31,FALSE),"")</f>
        <v/>
      </c>
      <c r="W256" s="419" t="str">
        <f>IFERROR(VLOOKUP(W254,'P1'!$B:$AP,31,FALSE),"")</f>
        <v/>
      </c>
      <c r="X256" s="419" t="str">
        <f>IFERROR(VLOOKUP(X254,'P1'!$B:$AP,31,FALSE),"")</f>
        <v/>
      </c>
      <c r="Y256" s="419" t="str">
        <f>IFERROR(VLOOKUP(Y254,'P1'!$B:$AP,31,FALSE),"")</f>
        <v/>
      </c>
      <c r="Z256" s="419" t="str">
        <f>IFERROR(VLOOKUP(Z254,'P1'!$B:$AP,31,FALSE),"")</f>
        <v/>
      </c>
      <c r="AA256" s="419" t="str">
        <f>IFERROR(VLOOKUP(AA254,'P1'!$B:$AP,31,FALSE),"")</f>
        <v/>
      </c>
      <c r="AB256" s="419" t="str">
        <f>IFERROR(VLOOKUP(AB254,'P1'!$B:$AP,31,FALSE),"")</f>
        <v/>
      </c>
      <c r="AC256" s="419" t="str">
        <f>IFERROR(VLOOKUP(AC254,'P1'!$B:$AP,31,FALSE),"")</f>
        <v/>
      </c>
      <c r="AD256" s="419" t="str">
        <f>IFERROR(VLOOKUP(AD254,'P1'!$B:$AP,31,FALSE),"")</f>
        <v/>
      </c>
      <c r="AE256" s="419" t="str">
        <f>IFERROR(VLOOKUP(AE254,'P1'!$B:$AP,31,FALSE),"")</f>
        <v/>
      </c>
      <c r="AF256" s="419" t="str">
        <f>IFERROR(VLOOKUP(AF254,'P1'!$B:$AP,31,FALSE),"")</f>
        <v/>
      </c>
      <c r="AG256" s="419" t="str">
        <f>IFERROR(VLOOKUP(AG254,'P1'!$B:$AP,31,FALSE),"")</f>
        <v/>
      </c>
      <c r="AH256" s="419" t="str">
        <f>IFERROR(VLOOKUP(AH254,'P1'!$B:$AP,31,FALSE),"")</f>
        <v/>
      </c>
      <c r="AI256" s="419" t="str">
        <f>IFERROR(VLOOKUP(AI254,'P1'!$B:$AP,31,FALSE),"")</f>
        <v/>
      </c>
      <c r="AJ256" s="419" t="str">
        <f>IFERROR(VLOOKUP(AJ254,'P1'!$B:$AP,31,FALSE),"")</f>
        <v/>
      </c>
      <c r="AK256" s="419" t="str">
        <f>IFERROR(VLOOKUP(AK254,'P1'!$B:$AP,31,FALSE),"")</f>
        <v/>
      </c>
      <c r="AL256" s="419" t="str">
        <f>IFERROR(VLOOKUP(AL254,'P1'!$B:$AP,31,FALSE),"")</f>
        <v/>
      </c>
      <c r="AM256" s="419" t="str">
        <f>IFERROR(VLOOKUP(AM254,'P1'!$B:$AP,31,FALSE),"")</f>
        <v/>
      </c>
      <c r="AN256" s="644"/>
      <c r="AO256" s="622"/>
      <c r="AP256" s="649"/>
      <c r="AQ256" s="650"/>
      <c r="AR256" s="622"/>
      <c r="AS256" s="622"/>
      <c r="AT256" s="623"/>
      <c r="AU256" s="420"/>
      <c r="AV256" s="420"/>
      <c r="AX256" s="420"/>
      <c r="AY256" s="420"/>
    </row>
    <row r="257" spans="1:51" s="393" customFormat="1" ht="12" customHeight="1">
      <c r="A257" s="624">
        <v>79</v>
      </c>
      <c r="B257" s="627"/>
      <c r="C257" s="630"/>
      <c r="D257" s="633" t="s">
        <v>463</v>
      </c>
      <c r="E257" s="410"/>
      <c r="F257" s="636"/>
      <c r="G257" s="637"/>
      <c r="H257" s="411" t="s">
        <v>464</v>
      </c>
      <c r="I257" s="412"/>
      <c r="J257" s="412"/>
      <c r="K257" s="412"/>
      <c r="L257" s="412"/>
      <c r="M257" s="412"/>
      <c r="N257" s="412"/>
      <c r="O257" s="412"/>
      <c r="P257" s="412"/>
      <c r="Q257" s="412"/>
      <c r="R257" s="412"/>
      <c r="S257" s="412"/>
      <c r="T257" s="412"/>
      <c r="U257" s="412"/>
      <c r="V257" s="412"/>
      <c r="W257" s="412"/>
      <c r="X257" s="412"/>
      <c r="Y257" s="412"/>
      <c r="Z257" s="412"/>
      <c r="AA257" s="412"/>
      <c r="AB257" s="412"/>
      <c r="AC257" s="412"/>
      <c r="AD257" s="412"/>
      <c r="AE257" s="412"/>
      <c r="AF257" s="412"/>
      <c r="AG257" s="412"/>
      <c r="AH257" s="412"/>
      <c r="AI257" s="412"/>
      <c r="AJ257" s="412"/>
      <c r="AK257" s="412"/>
      <c r="AL257" s="412"/>
      <c r="AM257" s="412"/>
      <c r="AN257" s="642">
        <f t="shared" ref="AN257" si="302">IF(LEFT($AN$1,6)="共同生活援助",SUM(I258:AM258),SUM(I258:AM259))</f>
        <v>0</v>
      </c>
      <c r="AO257" s="620">
        <f>IF($AN$3="４週",AN257/4,AN257/(DAY(EOMONTH($I$21,0))/7))</f>
        <v>0</v>
      </c>
      <c r="AP257" s="645"/>
      <c r="AQ257" s="646"/>
      <c r="AR257" s="620" t="str">
        <f t="shared" ref="AR257" si="303">IF($AN$3="４週",AU258,AV258)</f>
        <v/>
      </c>
      <c r="AS257" s="620"/>
      <c r="AT257" s="623"/>
      <c r="AU257" s="413" t="s">
        <v>465</v>
      </c>
      <c r="AV257" s="413" t="s">
        <v>466</v>
      </c>
      <c r="AX257" s="413" t="s">
        <v>467</v>
      </c>
      <c r="AY257" s="413" t="s">
        <v>468</v>
      </c>
    </row>
    <row r="258" spans="1:51" s="393" customFormat="1" ht="12" customHeight="1">
      <c r="A258" s="625"/>
      <c r="B258" s="628"/>
      <c r="C258" s="631"/>
      <c r="D258" s="634"/>
      <c r="E258" s="414"/>
      <c r="F258" s="638"/>
      <c r="G258" s="639"/>
      <c r="H258" s="415" t="s">
        <v>469</v>
      </c>
      <c r="I258" s="419" t="str">
        <f>IFERROR(VLOOKUP(I257,'P1'!$B:$AP,41,FALSE),"")</f>
        <v/>
      </c>
      <c r="J258" s="419" t="str">
        <f>IFERROR(VLOOKUP(J257,'P1'!$B:$AP,41,FALSE),"")</f>
        <v/>
      </c>
      <c r="K258" s="419" t="str">
        <f>IFERROR(VLOOKUP(K257,'P1'!$B:$AP,41,FALSE),"")</f>
        <v/>
      </c>
      <c r="L258" s="419" t="str">
        <f>IFERROR(VLOOKUP(L257,'P1'!$B:$AP,41,FALSE),"")</f>
        <v/>
      </c>
      <c r="M258" s="419" t="str">
        <f>IFERROR(VLOOKUP(M257,'P1'!$B:$AP,41,FALSE),"")</f>
        <v/>
      </c>
      <c r="N258" s="419" t="str">
        <f>IFERROR(VLOOKUP(N257,'P1'!$B:$AP,41,FALSE),"")</f>
        <v/>
      </c>
      <c r="O258" s="419" t="str">
        <f>IFERROR(VLOOKUP(O257,'P1'!$B:$AP,41,FALSE),"")</f>
        <v/>
      </c>
      <c r="P258" s="419" t="str">
        <f>IFERROR(VLOOKUP(P257,'P1'!$B:$AP,41,FALSE),"")</f>
        <v/>
      </c>
      <c r="Q258" s="419" t="str">
        <f>IFERROR(VLOOKUP(Q257,'P1'!$B:$AP,41,FALSE),"")</f>
        <v/>
      </c>
      <c r="R258" s="419" t="str">
        <f>IFERROR(VLOOKUP(R257,'P1'!$B:$AP,41,FALSE),"")</f>
        <v/>
      </c>
      <c r="S258" s="419" t="str">
        <f>IFERROR(VLOOKUP(S257,'P1'!$B:$AP,41,FALSE),"")</f>
        <v/>
      </c>
      <c r="T258" s="419" t="str">
        <f>IFERROR(VLOOKUP(T257,'P1'!$B:$AP,41,FALSE),"")</f>
        <v/>
      </c>
      <c r="U258" s="419" t="str">
        <f>IFERROR(VLOOKUP(U257,'P1'!$B:$AP,41,FALSE),"")</f>
        <v/>
      </c>
      <c r="V258" s="419" t="str">
        <f>IFERROR(VLOOKUP(V257,'P1'!$B:$AP,41,FALSE),"")</f>
        <v/>
      </c>
      <c r="W258" s="419" t="str">
        <f>IFERROR(VLOOKUP(W257,'P1'!$B:$AP,41,FALSE),"")</f>
        <v/>
      </c>
      <c r="X258" s="419" t="str">
        <f>IFERROR(VLOOKUP(X257,'P1'!$B:$AP,41,FALSE),"")</f>
        <v/>
      </c>
      <c r="Y258" s="419" t="str">
        <f>IFERROR(VLOOKUP(Y257,'P1'!$B:$AP,41,FALSE),"")</f>
        <v/>
      </c>
      <c r="Z258" s="419" t="str">
        <f>IFERROR(VLOOKUP(Z257,'P1'!$B:$AP,41,FALSE),"")</f>
        <v/>
      </c>
      <c r="AA258" s="419" t="str">
        <f>IFERROR(VLOOKUP(AA257,'P1'!$B:$AP,41,FALSE),"")</f>
        <v/>
      </c>
      <c r="AB258" s="419" t="str">
        <f>IFERROR(VLOOKUP(AB257,'P1'!$B:$AP,41,FALSE),"")</f>
        <v/>
      </c>
      <c r="AC258" s="419" t="str">
        <f>IFERROR(VLOOKUP(AC257,'P1'!$B:$AP,41,FALSE),"")</f>
        <v/>
      </c>
      <c r="AD258" s="419" t="str">
        <f>IFERROR(VLOOKUP(AD257,'P1'!$B:$AP,41,FALSE),"")</f>
        <v/>
      </c>
      <c r="AE258" s="419" t="str">
        <f>IFERROR(VLOOKUP(AE257,'P1'!$B:$AP,41,FALSE),"")</f>
        <v/>
      </c>
      <c r="AF258" s="419" t="str">
        <f>IFERROR(VLOOKUP(AF257,'P1'!$B:$AP,41,FALSE),"")</f>
        <v/>
      </c>
      <c r="AG258" s="419" t="str">
        <f>IFERROR(VLOOKUP(AG257,'P1'!$B:$AP,41,FALSE),"")</f>
        <v/>
      </c>
      <c r="AH258" s="419" t="str">
        <f>IFERROR(VLOOKUP(AH257,'P1'!$B:$AP,41,FALSE),"")</f>
        <v/>
      </c>
      <c r="AI258" s="419" t="str">
        <f>IFERROR(VLOOKUP(AI257,'P1'!$B:$AP,41,FALSE),"")</f>
        <v/>
      </c>
      <c r="AJ258" s="419" t="str">
        <f>IFERROR(VLOOKUP(AJ257,'P1'!$B:$AP,41,FALSE),"")</f>
        <v/>
      </c>
      <c r="AK258" s="419" t="str">
        <f>IFERROR(VLOOKUP(AK257,'P1'!$B:$AP,41,FALSE),"")</f>
        <v/>
      </c>
      <c r="AL258" s="419" t="str">
        <f>IFERROR(VLOOKUP(AL257,'P1'!$B:$AP,41,FALSE),"")</f>
        <v/>
      </c>
      <c r="AM258" s="419" t="str">
        <f>IFERROR(VLOOKUP(AM257,'P1'!$B:$AP,41,FALSE),"")</f>
        <v/>
      </c>
      <c r="AN258" s="643"/>
      <c r="AO258" s="621"/>
      <c r="AP258" s="647"/>
      <c r="AQ258" s="648"/>
      <c r="AR258" s="621"/>
      <c r="AS258" s="621"/>
      <c r="AT258" s="623"/>
      <c r="AU258" s="417" t="str">
        <f t="shared" ref="AU258" si="304">IFERROR(IF($D257="□",($AO257/$AK$6),($AO257/$AK$8)),"")</f>
        <v/>
      </c>
      <c r="AV258" s="417" t="str">
        <f t="shared" ref="AV258" si="305">IFERROR(IF($D257="□",($AN257/$AO$6),($AN257/$AO$8)),"")</f>
        <v/>
      </c>
      <c r="AX258" s="417" t="s">
        <v>623</v>
      </c>
      <c r="AY258" s="417" t="s">
        <v>623</v>
      </c>
    </row>
    <row r="259" spans="1:51" s="393" customFormat="1" ht="12" customHeight="1">
      <c r="A259" s="626"/>
      <c r="B259" s="629"/>
      <c r="C259" s="632"/>
      <c r="D259" s="635"/>
      <c r="E259" s="414"/>
      <c r="F259" s="640"/>
      <c r="G259" s="641"/>
      <c r="H259" s="418" t="s">
        <v>470</v>
      </c>
      <c r="I259" s="419" t="str">
        <f>IFERROR(VLOOKUP(I257,'P1'!$B:$AP,31,FALSE),"")</f>
        <v/>
      </c>
      <c r="J259" s="419" t="str">
        <f>IFERROR(VLOOKUP(J257,'P1'!$B:$AP,31,FALSE),"")</f>
        <v/>
      </c>
      <c r="K259" s="419" t="str">
        <f>IFERROR(VLOOKUP(K257,'P1'!$B:$AP,31,FALSE),"")</f>
        <v/>
      </c>
      <c r="L259" s="419" t="str">
        <f>IFERROR(VLOOKUP(L257,'P1'!$B:$AP,31,FALSE),"")</f>
        <v/>
      </c>
      <c r="M259" s="419" t="str">
        <f>IFERROR(VLOOKUP(M257,'P1'!$B:$AP,31,FALSE),"")</f>
        <v/>
      </c>
      <c r="N259" s="419" t="str">
        <f>IFERROR(VLOOKUP(N257,'P1'!$B:$AP,31,FALSE),"")</f>
        <v/>
      </c>
      <c r="O259" s="419" t="str">
        <f>IFERROR(VLOOKUP(O257,'P1'!$B:$AP,31,FALSE),"")</f>
        <v/>
      </c>
      <c r="P259" s="419" t="str">
        <f>IFERROR(VLOOKUP(P257,'P1'!$B:$AP,31,FALSE),"")</f>
        <v/>
      </c>
      <c r="Q259" s="419" t="str">
        <f>IFERROR(VLOOKUP(Q257,'P1'!$B:$AP,31,FALSE),"")</f>
        <v/>
      </c>
      <c r="R259" s="419" t="str">
        <f>IFERROR(VLOOKUP(R257,'P1'!$B:$AP,31,FALSE),"")</f>
        <v/>
      </c>
      <c r="S259" s="419" t="str">
        <f>IFERROR(VLOOKUP(S257,'P1'!$B:$AP,31,FALSE),"")</f>
        <v/>
      </c>
      <c r="T259" s="419" t="str">
        <f>IFERROR(VLOOKUP(T257,'P1'!$B:$AP,31,FALSE),"")</f>
        <v/>
      </c>
      <c r="U259" s="419" t="str">
        <f>IFERROR(VLOOKUP(U257,'P1'!$B:$AP,31,FALSE),"")</f>
        <v/>
      </c>
      <c r="V259" s="419" t="str">
        <f>IFERROR(VLOOKUP(V257,'P1'!$B:$AP,31,FALSE),"")</f>
        <v/>
      </c>
      <c r="W259" s="419" t="str">
        <f>IFERROR(VLOOKUP(W257,'P1'!$B:$AP,31,FALSE),"")</f>
        <v/>
      </c>
      <c r="X259" s="419" t="str">
        <f>IFERROR(VLOOKUP(X257,'P1'!$B:$AP,31,FALSE),"")</f>
        <v/>
      </c>
      <c r="Y259" s="419" t="str">
        <f>IFERROR(VLOOKUP(Y257,'P1'!$B:$AP,31,FALSE),"")</f>
        <v/>
      </c>
      <c r="Z259" s="419" t="str">
        <f>IFERROR(VLOOKUP(Z257,'P1'!$B:$AP,31,FALSE),"")</f>
        <v/>
      </c>
      <c r="AA259" s="419" t="str">
        <f>IFERROR(VLOOKUP(AA257,'P1'!$B:$AP,31,FALSE),"")</f>
        <v/>
      </c>
      <c r="AB259" s="419" t="str">
        <f>IFERROR(VLOOKUP(AB257,'P1'!$B:$AP,31,FALSE),"")</f>
        <v/>
      </c>
      <c r="AC259" s="419" t="str">
        <f>IFERROR(VLOOKUP(AC257,'P1'!$B:$AP,31,FALSE),"")</f>
        <v/>
      </c>
      <c r="AD259" s="419" t="str">
        <f>IFERROR(VLOOKUP(AD257,'P1'!$B:$AP,31,FALSE),"")</f>
        <v/>
      </c>
      <c r="AE259" s="419" t="str">
        <f>IFERROR(VLOOKUP(AE257,'P1'!$B:$AP,31,FALSE),"")</f>
        <v/>
      </c>
      <c r="AF259" s="419" t="str">
        <f>IFERROR(VLOOKUP(AF257,'P1'!$B:$AP,31,FALSE),"")</f>
        <v/>
      </c>
      <c r="AG259" s="419" t="str">
        <f>IFERROR(VLOOKUP(AG257,'P1'!$B:$AP,31,FALSE),"")</f>
        <v/>
      </c>
      <c r="AH259" s="419" t="str">
        <f>IFERROR(VLOOKUP(AH257,'P1'!$B:$AP,31,FALSE),"")</f>
        <v/>
      </c>
      <c r="AI259" s="419" t="str">
        <f>IFERROR(VLOOKUP(AI257,'P1'!$B:$AP,31,FALSE),"")</f>
        <v/>
      </c>
      <c r="AJ259" s="419" t="str">
        <f>IFERROR(VLOOKUP(AJ257,'P1'!$B:$AP,31,FALSE),"")</f>
        <v/>
      </c>
      <c r="AK259" s="419" t="str">
        <f>IFERROR(VLOOKUP(AK257,'P1'!$B:$AP,31,FALSE),"")</f>
        <v/>
      </c>
      <c r="AL259" s="419" t="str">
        <f>IFERROR(VLOOKUP(AL257,'P1'!$B:$AP,31,FALSE),"")</f>
        <v/>
      </c>
      <c r="AM259" s="419" t="str">
        <f>IFERROR(VLOOKUP(AM257,'P1'!$B:$AP,31,FALSE),"")</f>
        <v/>
      </c>
      <c r="AN259" s="644"/>
      <c r="AO259" s="622"/>
      <c r="AP259" s="649"/>
      <c r="AQ259" s="650"/>
      <c r="AR259" s="622"/>
      <c r="AS259" s="622"/>
      <c r="AT259" s="623"/>
      <c r="AU259" s="420"/>
      <c r="AV259" s="420"/>
      <c r="AX259" s="420"/>
      <c r="AY259" s="420"/>
    </row>
    <row r="260" spans="1:51" s="393" customFormat="1" ht="12" customHeight="1">
      <c r="A260" s="624">
        <v>80</v>
      </c>
      <c r="B260" s="627"/>
      <c r="C260" s="630"/>
      <c r="D260" s="633" t="s">
        <v>463</v>
      </c>
      <c r="E260" s="410"/>
      <c r="F260" s="636"/>
      <c r="G260" s="637"/>
      <c r="H260" s="411" t="s">
        <v>464</v>
      </c>
      <c r="I260" s="412"/>
      <c r="J260" s="412"/>
      <c r="K260" s="412"/>
      <c r="L260" s="412"/>
      <c r="M260" s="412"/>
      <c r="N260" s="412"/>
      <c r="O260" s="412"/>
      <c r="P260" s="412"/>
      <c r="Q260" s="412"/>
      <c r="R260" s="412"/>
      <c r="S260" s="412"/>
      <c r="T260" s="412"/>
      <c r="U260" s="412"/>
      <c r="V260" s="412"/>
      <c r="W260" s="412"/>
      <c r="X260" s="412"/>
      <c r="Y260" s="412"/>
      <c r="Z260" s="412"/>
      <c r="AA260" s="412"/>
      <c r="AB260" s="412"/>
      <c r="AC260" s="412"/>
      <c r="AD260" s="412"/>
      <c r="AE260" s="412"/>
      <c r="AF260" s="412"/>
      <c r="AG260" s="412"/>
      <c r="AH260" s="412"/>
      <c r="AI260" s="412"/>
      <c r="AJ260" s="412"/>
      <c r="AK260" s="412"/>
      <c r="AL260" s="412"/>
      <c r="AM260" s="412"/>
      <c r="AN260" s="642">
        <f t="shared" ref="AN260" si="306">IF(LEFT($AN$1,6)="共同生活援助",SUM(I261:AM261),SUM(I261:AM262))</f>
        <v>0</v>
      </c>
      <c r="AO260" s="620">
        <f>IF($AN$3="４週",AN260/4,AN260/(DAY(EOMONTH($I$21,0))/7))</f>
        <v>0</v>
      </c>
      <c r="AP260" s="645"/>
      <c r="AQ260" s="646"/>
      <c r="AR260" s="620" t="str">
        <f t="shared" ref="AR260" si="307">IF($AN$3="４週",AU261,AV261)</f>
        <v/>
      </c>
      <c r="AS260" s="620"/>
      <c r="AT260" s="623"/>
      <c r="AU260" s="413" t="s">
        <v>465</v>
      </c>
      <c r="AV260" s="413" t="s">
        <v>466</v>
      </c>
      <c r="AX260" s="413" t="s">
        <v>467</v>
      </c>
      <c r="AY260" s="413" t="s">
        <v>468</v>
      </c>
    </row>
    <row r="261" spans="1:51" s="393" customFormat="1" ht="12" customHeight="1">
      <c r="A261" s="625"/>
      <c r="B261" s="628"/>
      <c r="C261" s="631"/>
      <c r="D261" s="634"/>
      <c r="E261" s="414"/>
      <c r="F261" s="638"/>
      <c r="G261" s="639"/>
      <c r="H261" s="415" t="s">
        <v>469</v>
      </c>
      <c r="I261" s="419" t="str">
        <f>IFERROR(VLOOKUP(I260,'P1'!$B:$AP,41,FALSE),"")</f>
        <v/>
      </c>
      <c r="J261" s="419" t="str">
        <f>IFERROR(VLOOKUP(J260,'P1'!$B:$AP,41,FALSE),"")</f>
        <v/>
      </c>
      <c r="K261" s="419" t="str">
        <f>IFERROR(VLOOKUP(K260,'P1'!$B:$AP,41,FALSE),"")</f>
        <v/>
      </c>
      <c r="L261" s="419" t="str">
        <f>IFERROR(VLOOKUP(L260,'P1'!$B:$AP,41,FALSE),"")</f>
        <v/>
      </c>
      <c r="M261" s="419" t="str">
        <f>IFERROR(VLOOKUP(M260,'P1'!$B:$AP,41,FALSE),"")</f>
        <v/>
      </c>
      <c r="N261" s="419" t="str">
        <f>IFERROR(VLOOKUP(N260,'P1'!$B:$AP,41,FALSE),"")</f>
        <v/>
      </c>
      <c r="O261" s="419" t="str">
        <f>IFERROR(VLOOKUP(O260,'P1'!$B:$AP,41,FALSE),"")</f>
        <v/>
      </c>
      <c r="P261" s="419" t="str">
        <f>IFERROR(VLOOKUP(P260,'P1'!$B:$AP,41,FALSE),"")</f>
        <v/>
      </c>
      <c r="Q261" s="419" t="str">
        <f>IFERROR(VLOOKUP(Q260,'P1'!$B:$AP,41,FALSE),"")</f>
        <v/>
      </c>
      <c r="R261" s="419" t="str">
        <f>IFERROR(VLOOKUP(R260,'P1'!$B:$AP,41,FALSE),"")</f>
        <v/>
      </c>
      <c r="S261" s="419" t="str">
        <f>IFERROR(VLOOKUP(S260,'P1'!$B:$AP,41,FALSE),"")</f>
        <v/>
      </c>
      <c r="T261" s="419" t="str">
        <f>IFERROR(VLOOKUP(T260,'P1'!$B:$AP,41,FALSE),"")</f>
        <v/>
      </c>
      <c r="U261" s="419" t="str">
        <f>IFERROR(VLOOKUP(U260,'P1'!$B:$AP,41,FALSE),"")</f>
        <v/>
      </c>
      <c r="V261" s="419" t="str">
        <f>IFERROR(VLOOKUP(V260,'P1'!$B:$AP,41,FALSE),"")</f>
        <v/>
      </c>
      <c r="W261" s="419" t="str">
        <f>IFERROR(VLOOKUP(W260,'P1'!$B:$AP,41,FALSE),"")</f>
        <v/>
      </c>
      <c r="X261" s="419" t="str">
        <f>IFERROR(VLOOKUP(X260,'P1'!$B:$AP,41,FALSE),"")</f>
        <v/>
      </c>
      <c r="Y261" s="419" t="str">
        <f>IFERROR(VLOOKUP(Y260,'P1'!$B:$AP,41,FALSE),"")</f>
        <v/>
      </c>
      <c r="Z261" s="419" t="str">
        <f>IFERROR(VLOOKUP(Z260,'P1'!$B:$AP,41,FALSE),"")</f>
        <v/>
      </c>
      <c r="AA261" s="419" t="str">
        <f>IFERROR(VLOOKUP(AA260,'P1'!$B:$AP,41,FALSE),"")</f>
        <v/>
      </c>
      <c r="AB261" s="419" t="str">
        <f>IFERROR(VLOOKUP(AB260,'P1'!$B:$AP,41,FALSE),"")</f>
        <v/>
      </c>
      <c r="AC261" s="419" t="str">
        <f>IFERROR(VLOOKUP(AC260,'P1'!$B:$AP,41,FALSE),"")</f>
        <v/>
      </c>
      <c r="AD261" s="419" t="str">
        <f>IFERROR(VLOOKUP(AD260,'P1'!$B:$AP,41,FALSE),"")</f>
        <v/>
      </c>
      <c r="AE261" s="419" t="str">
        <f>IFERROR(VLOOKUP(AE260,'P1'!$B:$AP,41,FALSE),"")</f>
        <v/>
      </c>
      <c r="AF261" s="419" t="str">
        <f>IFERROR(VLOOKUP(AF260,'P1'!$B:$AP,41,FALSE),"")</f>
        <v/>
      </c>
      <c r="AG261" s="419" t="str">
        <f>IFERROR(VLOOKUP(AG260,'P1'!$B:$AP,41,FALSE),"")</f>
        <v/>
      </c>
      <c r="AH261" s="419" t="str">
        <f>IFERROR(VLOOKUP(AH260,'P1'!$B:$AP,41,FALSE),"")</f>
        <v/>
      </c>
      <c r="AI261" s="419" t="str">
        <f>IFERROR(VLOOKUP(AI260,'P1'!$B:$AP,41,FALSE),"")</f>
        <v/>
      </c>
      <c r="AJ261" s="419" t="str">
        <f>IFERROR(VLOOKUP(AJ260,'P1'!$B:$AP,41,FALSE),"")</f>
        <v/>
      </c>
      <c r="AK261" s="419" t="str">
        <f>IFERROR(VLOOKUP(AK260,'P1'!$B:$AP,41,FALSE),"")</f>
        <v/>
      </c>
      <c r="AL261" s="419" t="str">
        <f>IFERROR(VLOOKUP(AL260,'P1'!$B:$AP,41,FALSE),"")</f>
        <v/>
      </c>
      <c r="AM261" s="419" t="str">
        <f>IFERROR(VLOOKUP(AM260,'P1'!$B:$AP,41,FALSE),"")</f>
        <v/>
      </c>
      <c r="AN261" s="643"/>
      <c r="AO261" s="621"/>
      <c r="AP261" s="647"/>
      <c r="AQ261" s="648"/>
      <c r="AR261" s="621"/>
      <c r="AS261" s="621"/>
      <c r="AT261" s="623"/>
      <c r="AU261" s="417" t="str">
        <f t="shared" ref="AU261" si="308">IFERROR(IF($D260="□",($AO260/$AK$6),($AO260/$AK$8)),"")</f>
        <v/>
      </c>
      <c r="AV261" s="417" t="str">
        <f t="shared" ref="AV261" si="309">IFERROR(IF($D260="□",($AN260/$AO$6),($AN260/$AO$8)),"")</f>
        <v/>
      </c>
      <c r="AX261" s="417" t="s">
        <v>623</v>
      </c>
      <c r="AY261" s="417" t="s">
        <v>623</v>
      </c>
    </row>
    <row r="262" spans="1:51" s="393" customFormat="1" ht="12" customHeight="1">
      <c r="A262" s="626"/>
      <c r="B262" s="629"/>
      <c r="C262" s="632"/>
      <c r="D262" s="635"/>
      <c r="E262" s="414"/>
      <c r="F262" s="640"/>
      <c r="G262" s="641"/>
      <c r="H262" s="418" t="s">
        <v>470</v>
      </c>
      <c r="I262" s="419" t="str">
        <f>IFERROR(VLOOKUP(I260,'P1'!$B:$AP,31,FALSE),"")</f>
        <v/>
      </c>
      <c r="J262" s="419" t="str">
        <f>IFERROR(VLOOKUP(J260,'P1'!$B:$AP,31,FALSE),"")</f>
        <v/>
      </c>
      <c r="K262" s="419" t="str">
        <f>IFERROR(VLOOKUP(K260,'P1'!$B:$AP,31,FALSE),"")</f>
        <v/>
      </c>
      <c r="L262" s="419" t="str">
        <f>IFERROR(VLOOKUP(L260,'P1'!$B:$AP,31,FALSE),"")</f>
        <v/>
      </c>
      <c r="M262" s="419" t="str">
        <f>IFERROR(VLOOKUP(M260,'P1'!$B:$AP,31,FALSE),"")</f>
        <v/>
      </c>
      <c r="N262" s="419" t="str">
        <f>IFERROR(VLOOKUP(N260,'P1'!$B:$AP,31,FALSE),"")</f>
        <v/>
      </c>
      <c r="O262" s="419" t="str">
        <f>IFERROR(VLOOKUP(O260,'P1'!$B:$AP,31,FALSE),"")</f>
        <v/>
      </c>
      <c r="P262" s="419" t="str">
        <f>IFERROR(VLOOKUP(P260,'P1'!$B:$AP,31,FALSE),"")</f>
        <v/>
      </c>
      <c r="Q262" s="419" t="str">
        <f>IFERROR(VLOOKUP(Q260,'P1'!$B:$AP,31,FALSE),"")</f>
        <v/>
      </c>
      <c r="R262" s="419" t="str">
        <f>IFERROR(VLOOKUP(R260,'P1'!$B:$AP,31,FALSE),"")</f>
        <v/>
      </c>
      <c r="S262" s="419" t="str">
        <f>IFERROR(VLOOKUP(S260,'P1'!$B:$AP,31,FALSE),"")</f>
        <v/>
      </c>
      <c r="T262" s="419" t="str">
        <f>IFERROR(VLOOKUP(T260,'P1'!$B:$AP,31,FALSE),"")</f>
        <v/>
      </c>
      <c r="U262" s="419" t="str">
        <f>IFERROR(VLOOKUP(U260,'P1'!$B:$AP,31,FALSE),"")</f>
        <v/>
      </c>
      <c r="V262" s="419" t="str">
        <f>IFERROR(VLOOKUP(V260,'P1'!$B:$AP,31,FALSE),"")</f>
        <v/>
      </c>
      <c r="W262" s="419" t="str">
        <f>IFERROR(VLOOKUP(W260,'P1'!$B:$AP,31,FALSE),"")</f>
        <v/>
      </c>
      <c r="X262" s="419" t="str">
        <f>IFERROR(VLOOKUP(X260,'P1'!$B:$AP,31,FALSE),"")</f>
        <v/>
      </c>
      <c r="Y262" s="419" t="str">
        <f>IFERROR(VLOOKUP(Y260,'P1'!$B:$AP,31,FALSE),"")</f>
        <v/>
      </c>
      <c r="Z262" s="419" t="str">
        <f>IFERROR(VLOOKUP(Z260,'P1'!$B:$AP,31,FALSE),"")</f>
        <v/>
      </c>
      <c r="AA262" s="419" t="str">
        <f>IFERROR(VLOOKUP(AA260,'P1'!$B:$AP,31,FALSE),"")</f>
        <v/>
      </c>
      <c r="AB262" s="419" t="str">
        <f>IFERROR(VLOOKUP(AB260,'P1'!$B:$AP,31,FALSE),"")</f>
        <v/>
      </c>
      <c r="AC262" s="419" t="str">
        <f>IFERROR(VLOOKUP(AC260,'P1'!$B:$AP,31,FALSE),"")</f>
        <v/>
      </c>
      <c r="AD262" s="419" t="str">
        <f>IFERROR(VLOOKUP(AD260,'P1'!$B:$AP,31,FALSE),"")</f>
        <v/>
      </c>
      <c r="AE262" s="419" t="str">
        <f>IFERROR(VLOOKUP(AE260,'P1'!$B:$AP,31,FALSE),"")</f>
        <v/>
      </c>
      <c r="AF262" s="419" t="str">
        <f>IFERROR(VLOOKUP(AF260,'P1'!$B:$AP,31,FALSE),"")</f>
        <v/>
      </c>
      <c r="AG262" s="419" t="str">
        <f>IFERROR(VLOOKUP(AG260,'P1'!$B:$AP,31,FALSE),"")</f>
        <v/>
      </c>
      <c r="AH262" s="419" t="str">
        <f>IFERROR(VLOOKUP(AH260,'P1'!$B:$AP,31,FALSE),"")</f>
        <v/>
      </c>
      <c r="AI262" s="419" t="str">
        <f>IFERROR(VLOOKUP(AI260,'P1'!$B:$AP,31,FALSE),"")</f>
        <v/>
      </c>
      <c r="AJ262" s="419" t="str">
        <f>IFERROR(VLOOKUP(AJ260,'P1'!$B:$AP,31,FALSE),"")</f>
        <v/>
      </c>
      <c r="AK262" s="419" t="str">
        <f>IFERROR(VLOOKUP(AK260,'P1'!$B:$AP,31,FALSE),"")</f>
        <v/>
      </c>
      <c r="AL262" s="419" t="str">
        <f>IFERROR(VLOOKUP(AL260,'P1'!$B:$AP,31,FALSE),"")</f>
        <v/>
      </c>
      <c r="AM262" s="419" t="str">
        <f>IFERROR(VLOOKUP(AM260,'P1'!$B:$AP,31,FALSE),"")</f>
        <v/>
      </c>
      <c r="AN262" s="644"/>
      <c r="AO262" s="622"/>
      <c r="AP262" s="649"/>
      <c r="AQ262" s="650"/>
      <c r="AR262" s="622"/>
      <c r="AS262" s="622"/>
      <c r="AT262" s="623"/>
      <c r="AU262" s="420"/>
      <c r="AV262" s="420"/>
      <c r="AX262" s="420"/>
      <c r="AY262" s="420"/>
    </row>
    <row r="263" spans="1:51" s="393" customFormat="1" ht="12" customHeight="1">
      <c r="A263" s="624">
        <v>81</v>
      </c>
      <c r="B263" s="627"/>
      <c r="C263" s="630"/>
      <c r="D263" s="633" t="s">
        <v>463</v>
      </c>
      <c r="E263" s="410"/>
      <c r="F263" s="636"/>
      <c r="G263" s="637"/>
      <c r="H263" s="411" t="s">
        <v>464</v>
      </c>
      <c r="I263" s="412"/>
      <c r="J263" s="412"/>
      <c r="K263" s="412"/>
      <c r="L263" s="412"/>
      <c r="M263" s="412"/>
      <c r="N263" s="412"/>
      <c r="O263" s="412"/>
      <c r="P263" s="412"/>
      <c r="Q263" s="412"/>
      <c r="R263" s="412"/>
      <c r="S263" s="412"/>
      <c r="T263" s="412"/>
      <c r="U263" s="412"/>
      <c r="V263" s="412"/>
      <c r="W263" s="412"/>
      <c r="X263" s="412"/>
      <c r="Y263" s="412"/>
      <c r="Z263" s="412"/>
      <c r="AA263" s="412"/>
      <c r="AB263" s="412"/>
      <c r="AC263" s="412"/>
      <c r="AD263" s="412"/>
      <c r="AE263" s="412"/>
      <c r="AF263" s="412"/>
      <c r="AG263" s="412"/>
      <c r="AH263" s="412"/>
      <c r="AI263" s="412"/>
      <c r="AJ263" s="412"/>
      <c r="AK263" s="412"/>
      <c r="AL263" s="412"/>
      <c r="AM263" s="412"/>
      <c r="AN263" s="642">
        <f t="shared" ref="AN263" si="310">IF(LEFT($AN$1,6)="共同生活援助",SUM(I264:AM264),SUM(I264:AM265))</f>
        <v>0</v>
      </c>
      <c r="AO263" s="620">
        <f>IF($AN$3="４週",AN263/4,AN263/(DAY(EOMONTH($I$21,0))/7))</f>
        <v>0</v>
      </c>
      <c r="AP263" s="645"/>
      <c r="AQ263" s="646"/>
      <c r="AR263" s="620" t="str">
        <f t="shared" ref="AR263" si="311">IF($AN$3="４週",AU264,AV264)</f>
        <v/>
      </c>
      <c r="AS263" s="620"/>
      <c r="AT263" s="623"/>
      <c r="AU263" s="413" t="s">
        <v>465</v>
      </c>
      <c r="AV263" s="413" t="s">
        <v>466</v>
      </c>
      <c r="AX263" s="413" t="s">
        <v>467</v>
      </c>
      <c r="AY263" s="413" t="s">
        <v>468</v>
      </c>
    </row>
    <row r="264" spans="1:51" s="393" customFormat="1" ht="12" customHeight="1">
      <c r="A264" s="625"/>
      <c r="B264" s="628"/>
      <c r="C264" s="631"/>
      <c r="D264" s="634"/>
      <c r="E264" s="414"/>
      <c r="F264" s="638"/>
      <c r="G264" s="639"/>
      <c r="H264" s="415" t="s">
        <v>469</v>
      </c>
      <c r="I264" s="419" t="str">
        <f>IFERROR(VLOOKUP(I263,'P1'!$B:$AP,41,FALSE),"")</f>
        <v/>
      </c>
      <c r="J264" s="419" t="str">
        <f>IFERROR(VLOOKUP(J263,'P1'!$B:$AP,41,FALSE),"")</f>
        <v/>
      </c>
      <c r="K264" s="419" t="str">
        <f>IFERROR(VLOOKUP(K263,'P1'!$B:$AP,41,FALSE),"")</f>
        <v/>
      </c>
      <c r="L264" s="419" t="str">
        <f>IFERROR(VLOOKUP(L263,'P1'!$B:$AP,41,FALSE),"")</f>
        <v/>
      </c>
      <c r="M264" s="419" t="str">
        <f>IFERROR(VLOOKUP(M263,'P1'!$B:$AP,41,FALSE),"")</f>
        <v/>
      </c>
      <c r="N264" s="419" t="str">
        <f>IFERROR(VLOOKUP(N263,'P1'!$B:$AP,41,FALSE),"")</f>
        <v/>
      </c>
      <c r="O264" s="419" t="str">
        <f>IFERROR(VLOOKUP(O263,'P1'!$B:$AP,41,FALSE),"")</f>
        <v/>
      </c>
      <c r="P264" s="419" t="str">
        <f>IFERROR(VLOOKUP(P263,'P1'!$B:$AP,41,FALSE),"")</f>
        <v/>
      </c>
      <c r="Q264" s="419" t="str">
        <f>IFERROR(VLOOKUP(Q263,'P1'!$B:$AP,41,FALSE),"")</f>
        <v/>
      </c>
      <c r="R264" s="419" t="str">
        <f>IFERROR(VLOOKUP(R263,'P1'!$B:$AP,41,FALSE),"")</f>
        <v/>
      </c>
      <c r="S264" s="419" t="str">
        <f>IFERROR(VLOOKUP(S263,'P1'!$B:$AP,41,FALSE),"")</f>
        <v/>
      </c>
      <c r="T264" s="419" t="str">
        <f>IFERROR(VLOOKUP(T263,'P1'!$B:$AP,41,FALSE),"")</f>
        <v/>
      </c>
      <c r="U264" s="419" t="str">
        <f>IFERROR(VLOOKUP(U263,'P1'!$B:$AP,41,FALSE),"")</f>
        <v/>
      </c>
      <c r="V264" s="419" t="str">
        <f>IFERROR(VLOOKUP(V263,'P1'!$B:$AP,41,FALSE),"")</f>
        <v/>
      </c>
      <c r="W264" s="419" t="str">
        <f>IFERROR(VLOOKUP(W263,'P1'!$B:$AP,41,FALSE),"")</f>
        <v/>
      </c>
      <c r="X264" s="419" t="str">
        <f>IFERROR(VLOOKUP(X263,'P1'!$B:$AP,41,FALSE),"")</f>
        <v/>
      </c>
      <c r="Y264" s="419" t="str">
        <f>IFERROR(VLOOKUP(Y263,'P1'!$B:$AP,41,FALSE),"")</f>
        <v/>
      </c>
      <c r="Z264" s="419" t="str">
        <f>IFERROR(VLOOKUP(Z263,'P1'!$B:$AP,41,FALSE),"")</f>
        <v/>
      </c>
      <c r="AA264" s="419" t="str">
        <f>IFERROR(VLOOKUP(AA263,'P1'!$B:$AP,41,FALSE),"")</f>
        <v/>
      </c>
      <c r="AB264" s="419" t="str">
        <f>IFERROR(VLOOKUP(AB263,'P1'!$B:$AP,41,FALSE),"")</f>
        <v/>
      </c>
      <c r="AC264" s="419" t="str">
        <f>IFERROR(VLOOKUP(AC263,'P1'!$B:$AP,41,FALSE),"")</f>
        <v/>
      </c>
      <c r="AD264" s="419" t="str">
        <f>IFERROR(VLOOKUP(AD263,'P1'!$B:$AP,41,FALSE),"")</f>
        <v/>
      </c>
      <c r="AE264" s="419" t="str">
        <f>IFERROR(VLOOKUP(AE263,'P1'!$B:$AP,41,FALSE),"")</f>
        <v/>
      </c>
      <c r="AF264" s="419" t="str">
        <f>IFERROR(VLOOKUP(AF263,'P1'!$B:$AP,41,FALSE),"")</f>
        <v/>
      </c>
      <c r="AG264" s="419" t="str">
        <f>IFERROR(VLOOKUP(AG263,'P1'!$B:$AP,41,FALSE),"")</f>
        <v/>
      </c>
      <c r="AH264" s="419" t="str">
        <f>IFERROR(VLOOKUP(AH263,'P1'!$B:$AP,41,FALSE),"")</f>
        <v/>
      </c>
      <c r="AI264" s="419" t="str">
        <f>IFERROR(VLOOKUP(AI263,'P1'!$B:$AP,41,FALSE),"")</f>
        <v/>
      </c>
      <c r="AJ264" s="419" t="str">
        <f>IFERROR(VLOOKUP(AJ263,'P1'!$B:$AP,41,FALSE),"")</f>
        <v/>
      </c>
      <c r="AK264" s="419" t="str">
        <f>IFERROR(VLOOKUP(AK263,'P1'!$B:$AP,41,FALSE),"")</f>
        <v/>
      </c>
      <c r="AL264" s="419" t="str">
        <f>IFERROR(VLOOKUP(AL263,'P1'!$B:$AP,41,FALSE),"")</f>
        <v/>
      </c>
      <c r="AM264" s="419" t="str">
        <f>IFERROR(VLOOKUP(AM263,'P1'!$B:$AP,41,FALSE),"")</f>
        <v/>
      </c>
      <c r="AN264" s="643"/>
      <c r="AO264" s="621"/>
      <c r="AP264" s="647"/>
      <c r="AQ264" s="648"/>
      <c r="AR264" s="621"/>
      <c r="AS264" s="621"/>
      <c r="AT264" s="623"/>
      <c r="AU264" s="417" t="str">
        <f t="shared" ref="AU264" si="312">IFERROR(IF($D263="□",($AO263/$AK$6),($AO263/$AK$8)),"")</f>
        <v/>
      </c>
      <c r="AV264" s="417" t="str">
        <f t="shared" ref="AV264" si="313">IFERROR(IF($D263="□",($AN263/$AO$6),($AN263/$AO$8)),"")</f>
        <v/>
      </c>
      <c r="AX264" s="417" t="s">
        <v>623</v>
      </c>
      <c r="AY264" s="417" t="s">
        <v>623</v>
      </c>
    </row>
    <row r="265" spans="1:51" s="393" customFormat="1" ht="12" customHeight="1">
      <c r="A265" s="626"/>
      <c r="B265" s="629"/>
      <c r="C265" s="632"/>
      <c r="D265" s="635"/>
      <c r="E265" s="414"/>
      <c r="F265" s="640"/>
      <c r="G265" s="641"/>
      <c r="H265" s="418" t="s">
        <v>470</v>
      </c>
      <c r="I265" s="419" t="str">
        <f>IFERROR(VLOOKUP(I263,'P1'!$B:$AP,31,FALSE),"")</f>
        <v/>
      </c>
      <c r="J265" s="419" t="str">
        <f>IFERROR(VLOOKUP(J263,'P1'!$B:$AP,31,FALSE),"")</f>
        <v/>
      </c>
      <c r="K265" s="419" t="str">
        <f>IFERROR(VLOOKUP(K263,'P1'!$B:$AP,31,FALSE),"")</f>
        <v/>
      </c>
      <c r="L265" s="419" t="str">
        <f>IFERROR(VLOOKUP(L263,'P1'!$B:$AP,31,FALSE),"")</f>
        <v/>
      </c>
      <c r="M265" s="419" t="str">
        <f>IFERROR(VLOOKUP(M263,'P1'!$B:$AP,31,FALSE),"")</f>
        <v/>
      </c>
      <c r="N265" s="419" t="str">
        <f>IFERROR(VLOOKUP(N263,'P1'!$B:$AP,31,FALSE),"")</f>
        <v/>
      </c>
      <c r="O265" s="419" t="str">
        <f>IFERROR(VLOOKUP(O263,'P1'!$B:$AP,31,FALSE),"")</f>
        <v/>
      </c>
      <c r="P265" s="419" t="str">
        <f>IFERROR(VLOOKUP(P263,'P1'!$B:$AP,31,FALSE),"")</f>
        <v/>
      </c>
      <c r="Q265" s="419" t="str">
        <f>IFERROR(VLOOKUP(Q263,'P1'!$B:$AP,31,FALSE),"")</f>
        <v/>
      </c>
      <c r="R265" s="419" t="str">
        <f>IFERROR(VLOOKUP(R263,'P1'!$B:$AP,31,FALSE),"")</f>
        <v/>
      </c>
      <c r="S265" s="419" t="str">
        <f>IFERROR(VLOOKUP(S263,'P1'!$B:$AP,31,FALSE),"")</f>
        <v/>
      </c>
      <c r="T265" s="419" t="str">
        <f>IFERROR(VLOOKUP(T263,'P1'!$B:$AP,31,FALSE),"")</f>
        <v/>
      </c>
      <c r="U265" s="419" t="str">
        <f>IFERROR(VLOOKUP(U263,'P1'!$B:$AP,31,FALSE),"")</f>
        <v/>
      </c>
      <c r="V265" s="419" t="str">
        <f>IFERROR(VLOOKUP(V263,'P1'!$B:$AP,31,FALSE),"")</f>
        <v/>
      </c>
      <c r="W265" s="419" t="str">
        <f>IFERROR(VLOOKUP(W263,'P1'!$B:$AP,31,FALSE),"")</f>
        <v/>
      </c>
      <c r="X265" s="419" t="str">
        <f>IFERROR(VLOOKUP(X263,'P1'!$B:$AP,31,FALSE),"")</f>
        <v/>
      </c>
      <c r="Y265" s="419" t="str">
        <f>IFERROR(VLOOKUP(Y263,'P1'!$B:$AP,31,FALSE),"")</f>
        <v/>
      </c>
      <c r="Z265" s="419" t="str">
        <f>IFERROR(VLOOKUP(Z263,'P1'!$B:$AP,31,FALSE),"")</f>
        <v/>
      </c>
      <c r="AA265" s="419" t="str">
        <f>IFERROR(VLOOKUP(AA263,'P1'!$B:$AP,31,FALSE),"")</f>
        <v/>
      </c>
      <c r="AB265" s="419" t="str">
        <f>IFERROR(VLOOKUP(AB263,'P1'!$B:$AP,31,FALSE),"")</f>
        <v/>
      </c>
      <c r="AC265" s="419" t="str">
        <f>IFERROR(VLOOKUP(AC263,'P1'!$B:$AP,31,FALSE),"")</f>
        <v/>
      </c>
      <c r="AD265" s="419" t="str">
        <f>IFERROR(VLOOKUP(AD263,'P1'!$B:$AP,31,FALSE),"")</f>
        <v/>
      </c>
      <c r="AE265" s="419" t="str">
        <f>IFERROR(VLOOKUP(AE263,'P1'!$B:$AP,31,FALSE),"")</f>
        <v/>
      </c>
      <c r="AF265" s="419" t="str">
        <f>IFERROR(VLOOKUP(AF263,'P1'!$B:$AP,31,FALSE),"")</f>
        <v/>
      </c>
      <c r="AG265" s="419" t="str">
        <f>IFERROR(VLOOKUP(AG263,'P1'!$B:$AP,31,FALSE),"")</f>
        <v/>
      </c>
      <c r="AH265" s="419" t="str">
        <f>IFERROR(VLOOKUP(AH263,'P1'!$B:$AP,31,FALSE),"")</f>
        <v/>
      </c>
      <c r="AI265" s="419" t="str">
        <f>IFERROR(VLOOKUP(AI263,'P1'!$B:$AP,31,FALSE),"")</f>
        <v/>
      </c>
      <c r="AJ265" s="419" t="str">
        <f>IFERROR(VLOOKUP(AJ263,'P1'!$B:$AP,31,FALSE),"")</f>
        <v/>
      </c>
      <c r="AK265" s="419" t="str">
        <f>IFERROR(VLOOKUP(AK263,'P1'!$B:$AP,31,FALSE),"")</f>
        <v/>
      </c>
      <c r="AL265" s="419" t="str">
        <f>IFERROR(VLOOKUP(AL263,'P1'!$B:$AP,31,FALSE),"")</f>
        <v/>
      </c>
      <c r="AM265" s="419" t="str">
        <f>IFERROR(VLOOKUP(AM263,'P1'!$B:$AP,31,FALSE),"")</f>
        <v/>
      </c>
      <c r="AN265" s="644"/>
      <c r="AO265" s="622"/>
      <c r="AP265" s="649"/>
      <c r="AQ265" s="650"/>
      <c r="AR265" s="622"/>
      <c r="AS265" s="622"/>
      <c r="AT265" s="623"/>
      <c r="AU265" s="420"/>
      <c r="AV265" s="420"/>
      <c r="AX265" s="420"/>
      <c r="AY265" s="420"/>
    </row>
    <row r="266" spans="1:51" s="393" customFormat="1" ht="12" customHeight="1">
      <c r="A266" s="624">
        <v>82</v>
      </c>
      <c r="B266" s="627"/>
      <c r="C266" s="630"/>
      <c r="D266" s="633" t="s">
        <v>463</v>
      </c>
      <c r="E266" s="410"/>
      <c r="F266" s="636"/>
      <c r="G266" s="637"/>
      <c r="H266" s="411" t="s">
        <v>464</v>
      </c>
      <c r="I266" s="412"/>
      <c r="J266" s="412"/>
      <c r="K266" s="412"/>
      <c r="L266" s="412"/>
      <c r="M266" s="412"/>
      <c r="N266" s="412"/>
      <c r="O266" s="412"/>
      <c r="P266" s="412"/>
      <c r="Q266" s="412"/>
      <c r="R266" s="412"/>
      <c r="S266" s="412"/>
      <c r="T266" s="412"/>
      <c r="U266" s="412"/>
      <c r="V266" s="412"/>
      <c r="W266" s="412"/>
      <c r="X266" s="412"/>
      <c r="Y266" s="412"/>
      <c r="Z266" s="412"/>
      <c r="AA266" s="412"/>
      <c r="AB266" s="412"/>
      <c r="AC266" s="412"/>
      <c r="AD266" s="412"/>
      <c r="AE266" s="412"/>
      <c r="AF266" s="412"/>
      <c r="AG266" s="412"/>
      <c r="AH266" s="412"/>
      <c r="AI266" s="412"/>
      <c r="AJ266" s="412"/>
      <c r="AK266" s="412"/>
      <c r="AL266" s="412"/>
      <c r="AM266" s="412"/>
      <c r="AN266" s="642">
        <f t="shared" ref="AN266" si="314">IF(LEFT($AN$1,6)="共同生活援助",SUM(I267:AM267),SUM(I267:AM268))</f>
        <v>0</v>
      </c>
      <c r="AO266" s="620">
        <f>IF($AN$3="４週",AN266/4,AN266/(DAY(EOMONTH($I$21,0))/7))</f>
        <v>0</v>
      </c>
      <c r="AP266" s="645"/>
      <c r="AQ266" s="646"/>
      <c r="AR266" s="620" t="str">
        <f t="shared" ref="AR266" si="315">IF($AN$3="４週",AU267,AV267)</f>
        <v/>
      </c>
      <c r="AS266" s="620"/>
      <c r="AT266" s="623"/>
      <c r="AU266" s="413" t="s">
        <v>465</v>
      </c>
      <c r="AV266" s="413" t="s">
        <v>466</v>
      </c>
      <c r="AX266" s="413" t="s">
        <v>467</v>
      </c>
      <c r="AY266" s="413" t="s">
        <v>468</v>
      </c>
    </row>
    <row r="267" spans="1:51" s="393" customFormat="1" ht="12" customHeight="1">
      <c r="A267" s="625"/>
      <c r="B267" s="628"/>
      <c r="C267" s="631"/>
      <c r="D267" s="634"/>
      <c r="E267" s="414"/>
      <c r="F267" s="638"/>
      <c r="G267" s="639"/>
      <c r="H267" s="415" t="s">
        <v>469</v>
      </c>
      <c r="I267" s="419" t="str">
        <f>IFERROR(VLOOKUP(I266,'P1'!$B:$AP,41,FALSE),"")</f>
        <v/>
      </c>
      <c r="J267" s="419" t="str">
        <f>IFERROR(VLOOKUP(J266,'P1'!$B:$AP,41,FALSE),"")</f>
        <v/>
      </c>
      <c r="K267" s="419" t="str">
        <f>IFERROR(VLOOKUP(K266,'P1'!$B:$AP,41,FALSE),"")</f>
        <v/>
      </c>
      <c r="L267" s="419" t="str">
        <f>IFERROR(VLOOKUP(L266,'P1'!$B:$AP,41,FALSE),"")</f>
        <v/>
      </c>
      <c r="M267" s="419" t="str">
        <f>IFERROR(VLOOKUP(M266,'P1'!$B:$AP,41,FALSE),"")</f>
        <v/>
      </c>
      <c r="N267" s="419" t="str">
        <f>IFERROR(VLOOKUP(N266,'P1'!$B:$AP,41,FALSE),"")</f>
        <v/>
      </c>
      <c r="O267" s="419" t="str">
        <f>IFERROR(VLOOKUP(O266,'P1'!$B:$AP,41,FALSE),"")</f>
        <v/>
      </c>
      <c r="P267" s="419" t="str">
        <f>IFERROR(VLOOKUP(P266,'P1'!$B:$AP,41,FALSE),"")</f>
        <v/>
      </c>
      <c r="Q267" s="419" t="str">
        <f>IFERROR(VLOOKUP(Q266,'P1'!$B:$AP,41,FALSE),"")</f>
        <v/>
      </c>
      <c r="R267" s="419" t="str">
        <f>IFERROR(VLOOKUP(R266,'P1'!$B:$AP,41,FALSE),"")</f>
        <v/>
      </c>
      <c r="S267" s="419" t="str">
        <f>IFERROR(VLOOKUP(S266,'P1'!$B:$AP,41,FALSE),"")</f>
        <v/>
      </c>
      <c r="T267" s="419" t="str">
        <f>IFERROR(VLOOKUP(T266,'P1'!$B:$AP,41,FALSE),"")</f>
        <v/>
      </c>
      <c r="U267" s="419" t="str">
        <f>IFERROR(VLOOKUP(U266,'P1'!$B:$AP,41,FALSE),"")</f>
        <v/>
      </c>
      <c r="V267" s="419" t="str">
        <f>IFERROR(VLOOKUP(V266,'P1'!$B:$AP,41,FALSE),"")</f>
        <v/>
      </c>
      <c r="W267" s="419" t="str">
        <f>IFERROR(VLOOKUP(W266,'P1'!$B:$AP,41,FALSE),"")</f>
        <v/>
      </c>
      <c r="X267" s="419" t="str">
        <f>IFERROR(VLOOKUP(X266,'P1'!$B:$AP,41,FALSE),"")</f>
        <v/>
      </c>
      <c r="Y267" s="419" t="str">
        <f>IFERROR(VLOOKUP(Y266,'P1'!$B:$AP,41,FALSE),"")</f>
        <v/>
      </c>
      <c r="Z267" s="419" t="str">
        <f>IFERROR(VLOOKUP(Z266,'P1'!$B:$AP,41,FALSE),"")</f>
        <v/>
      </c>
      <c r="AA267" s="419" t="str">
        <f>IFERROR(VLOOKUP(AA266,'P1'!$B:$AP,41,FALSE),"")</f>
        <v/>
      </c>
      <c r="AB267" s="419" t="str">
        <f>IFERROR(VLOOKUP(AB266,'P1'!$B:$AP,41,FALSE),"")</f>
        <v/>
      </c>
      <c r="AC267" s="419" t="str">
        <f>IFERROR(VLOOKUP(AC266,'P1'!$B:$AP,41,FALSE),"")</f>
        <v/>
      </c>
      <c r="AD267" s="419" t="str">
        <f>IFERROR(VLOOKUP(AD266,'P1'!$B:$AP,41,FALSE),"")</f>
        <v/>
      </c>
      <c r="AE267" s="419" t="str">
        <f>IFERROR(VLOOKUP(AE266,'P1'!$B:$AP,41,FALSE),"")</f>
        <v/>
      </c>
      <c r="AF267" s="419" t="str">
        <f>IFERROR(VLOOKUP(AF266,'P1'!$B:$AP,41,FALSE),"")</f>
        <v/>
      </c>
      <c r="AG267" s="419" t="str">
        <f>IFERROR(VLOOKUP(AG266,'P1'!$B:$AP,41,FALSE),"")</f>
        <v/>
      </c>
      <c r="AH267" s="419" t="str">
        <f>IFERROR(VLOOKUP(AH266,'P1'!$B:$AP,41,FALSE),"")</f>
        <v/>
      </c>
      <c r="AI267" s="419" t="str">
        <f>IFERROR(VLOOKUP(AI266,'P1'!$B:$AP,41,FALSE),"")</f>
        <v/>
      </c>
      <c r="AJ267" s="419" t="str">
        <f>IFERROR(VLOOKUP(AJ266,'P1'!$B:$AP,41,FALSE),"")</f>
        <v/>
      </c>
      <c r="AK267" s="419" t="str">
        <f>IFERROR(VLOOKUP(AK266,'P1'!$B:$AP,41,FALSE),"")</f>
        <v/>
      </c>
      <c r="AL267" s="419" t="str">
        <f>IFERROR(VLOOKUP(AL266,'P1'!$B:$AP,41,FALSE),"")</f>
        <v/>
      </c>
      <c r="AM267" s="419" t="str">
        <f>IFERROR(VLOOKUP(AM266,'P1'!$B:$AP,41,FALSE),"")</f>
        <v/>
      </c>
      <c r="AN267" s="643"/>
      <c r="AO267" s="621"/>
      <c r="AP267" s="647"/>
      <c r="AQ267" s="648"/>
      <c r="AR267" s="621"/>
      <c r="AS267" s="621"/>
      <c r="AT267" s="623"/>
      <c r="AU267" s="417" t="str">
        <f t="shared" ref="AU267" si="316">IFERROR(IF($D266="□",($AO266/$AK$6),($AO266/$AK$8)),"")</f>
        <v/>
      </c>
      <c r="AV267" s="417" t="str">
        <f t="shared" ref="AV267" si="317">IFERROR(IF($D266="□",($AN266/$AO$6),($AN266/$AO$8)),"")</f>
        <v/>
      </c>
      <c r="AX267" s="417" t="s">
        <v>623</v>
      </c>
      <c r="AY267" s="417" t="s">
        <v>623</v>
      </c>
    </row>
    <row r="268" spans="1:51" s="393" customFormat="1" ht="12" customHeight="1">
      <c r="A268" s="626"/>
      <c r="B268" s="629"/>
      <c r="C268" s="632"/>
      <c r="D268" s="635"/>
      <c r="E268" s="414"/>
      <c r="F268" s="640"/>
      <c r="G268" s="641"/>
      <c r="H268" s="418" t="s">
        <v>470</v>
      </c>
      <c r="I268" s="419" t="str">
        <f>IFERROR(VLOOKUP(I266,'P1'!$B:$AP,31,FALSE),"")</f>
        <v/>
      </c>
      <c r="J268" s="419" t="str">
        <f>IFERROR(VLOOKUP(J266,'P1'!$B:$AP,31,FALSE),"")</f>
        <v/>
      </c>
      <c r="K268" s="419" t="str">
        <f>IFERROR(VLOOKUP(K266,'P1'!$B:$AP,31,FALSE),"")</f>
        <v/>
      </c>
      <c r="L268" s="419" t="str">
        <f>IFERROR(VLOOKUP(L266,'P1'!$B:$AP,31,FALSE),"")</f>
        <v/>
      </c>
      <c r="M268" s="419" t="str">
        <f>IFERROR(VLOOKUP(M266,'P1'!$B:$AP,31,FALSE),"")</f>
        <v/>
      </c>
      <c r="N268" s="419" t="str">
        <f>IFERROR(VLOOKUP(N266,'P1'!$B:$AP,31,FALSE),"")</f>
        <v/>
      </c>
      <c r="O268" s="419" t="str">
        <f>IFERROR(VLOOKUP(O266,'P1'!$B:$AP,31,FALSE),"")</f>
        <v/>
      </c>
      <c r="P268" s="419" t="str">
        <f>IFERROR(VLOOKUP(P266,'P1'!$B:$AP,31,FALSE),"")</f>
        <v/>
      </c>
      <c r="Q268" s="419" t="str">
        <f>IFERROR(VLOOKUP(Q266,'P1'!$B:$AP,31,FALSE),"")</f>
        <v/>
      </c>
      <c r="R268" s="419" t="str">
        <f>IFERROR(VLOOKUP(R266,'P1'!$B:$AP,31,FALSE),"")</f>
        <v/>
      </c>
      <c r="S268" s="419" t="str">
        <f>IFERROR(VLOOKUP(S266,'P1'!$B:$AP,31,FALSE),"")</f>
        <v/>
      </c>
      <c r="T268" s="419" t="str">
        <f>IFERROR(VLOOKUP(T266,'P1'!$B:$AP,31,FALSE),"")</f>
        <v/>
      </c>
      <c r="U268" s="419" t="str">
        <f>IFERROR(VLOOKUP(U266,'P1'!$B:$AP,31,FALSE),"")</f>
        <v/>
      </c>
      <c r="V268" s="419" t="str">
        <f>IFERROR(VLOOKUP(V266,'P1'!$B:$AP,31,FALSE),"")</f>
        <v/>
      </c>
      <c r="W268" s="419" t="str">
        <f>IFERROR(VLOOKUP(W266,'P1'!$B:$AP,31,FALSE),"")</f>
        <v/>
      </c>
      <c r="X268" s="419" t="str">
        <f>IFERROR(VLOOKUP(X266,'P1'!$B:$AP,31,FALSE),"")</f>
        <v/>
      </c>
      <c r="Y268" s="419" t="str">
        <f>IFERROR(VLOOKUP(Y266,'P1'!$B:$AP,31,FALSE),"")</f>
        <v/>
      </c>
      <c r="Z268" s="419" t="str">
        <f>IFERROR(VLOOKUP(Z266,'P1'!$B:$AP,31,FALSE),"")</f>
        <v/>
      </c>
      <c r="AA268" s="419" t="str">
        <f>IFERROR(VLOOKUP(AA266,'P1'!$B:$AP,31,FALSE),"")</f>
        <v/>
      </c>
      <c r="AB268" s="419" t="str">
        <f>IFERROR(VLOOKUP(AB266,'P1'!$B:$AP,31,FALSE),"")</f>
        <v/>
      </c>
      <c r="AC268" s="419" t="str">
        <f>IFERROR(VLOOKUP(AC266,'P1'!$B:$AP,31,FALSE),"")</f>
        <v/>
      </c>
      <c r="AD268" s="419" t="str">
        <f>IFERROR(VLOOKUP(AD266,'P1'!$B:$AP,31,FALSE),"")</f>
        <v/>
      </c>
      <c r="AE268" s="419" t="str">
        <f>IFERROR(VLOOKUP(AE266,'P1'!$B:$AP,31,FALSE),"")</f>
        <v/>
      </c>
      <c r="AF268" s="419" t="str">
        <f>IFERROR(VLOOKUP(AF266,'P1'!$B:$AP,31,FALSE),"")</f>
        <v/>
      </c>
      <c r="AG268" s="419" t="str">
        <f>IFERROR(VLOOKUP(AG266,'P1'!$B:$AP,31,FALSE),"")</f>
        <v/>
      </c>
      <c r="AH268" s="419" t="str">
        <f>IFERROR(VLOOKUP(AH266,'P1'!$B:$AP,31,FALSE),"")</f>
        <v/>
      </c>
      <c r="AI268" s="419" t="str">
        <f>IFERROR(VLOOKUP(AI266,'P1'!$B:$AP,31,FALSE),"")</f>
        <v/>
      </c>
      <c r="AJ268" s="419" t="str">
        <f>IFERROR(VLOOKUP(AJ266,'P1'!$B:$AP,31,FALSE),"")</f>
        <v/>
      </c>
      <c r="AK268" s="419" t="str">
        <f>IFERROR(VLOOKUP(AK266,'P1'!$B:$AP,31,FALSE),"")</f>
        <v/>
      </c>
      <c r="AL268" s="419" t="str">
        <f>IFERROR(VLOOKUP(AL266,'P1'!$B:$AP,31,FALSE),"")</f>
        <v/>
      </c>
      <c r="AM268" s="419" t="str">
        <f>IFERROR(VLOOKUP(AM266,'P1'!$B:$AP,31,FALSE),"")</f>
        <v/>
      </c>
      <c r="AN268" s="644"/>
      <c r="AO268" s="622"/>
      <c r="AP268" s="649"/>
      <c r="AQ268" s="650"/>
      <c r="AR268" s="622"/>
      <c r="AS268" s="622"/>
      <c r="AT268" s="623"/>
      <c r="AU268" s="420"/>
      <c r="AV268" s="420"/>
      <c r="AX268" s="420"/>
      <c r="AY268" s="420"/>
    </row>
    <row r="269" spans="1:51" s="393" customFormat="1" ht="12" customHeight="1">
      <c r="A269" s="624">
        <v>83</v>
      </c>
      <c r="B269" s="627"/>
      <c r="C269" s="630"/>
      <c r="D269" s="633" t="s">
        <v>463</v>
      </c>
      <c r="E269" s="410"/>
      <c r="F269" s="636"/>
      <c r="G269" s="637"/>
      <c r="H269" s="411" t="s">
        <v>464</v>
      </c>
      <c r="I269" s="412"/>
      <c r="J269" s="412"/>
      <c r="K269" s="412"/>
      <c r="L269" s="412"/>
      <c r="M269" s="412"/>
      <c r="N269" s="412"/>
      <c r="O269" s="412"/>
      <c r="P269" s="412"/>
      <c r="Q269" s="412"/>
      <c r="R269" s="412"/>
      <c r="S269" s="412"/>
      <c r="T269" s="412"/>
      <c r="U269" s="412"/>
      <c r="V269" s="412"/>
      <c r="W269" s="412"/>
      <c r="X269" s="412"/>
      <c r="Y269" s="412"/>
      <c r="Z269" s="412"/>
      <c r="AA269" s="412"/>
      <c r="AB269" s="412"/>
      <c r="AC269" s="412"/>
      <c r="AD269" s="412"/>
      <c r="AE269" s="412"/>
      <c r="AF269" s="412"/>
      <c r="AG269" s="412"/>
      <c r="AH269" s="412"/>
      <c r="AI269" s="412"/>
      <c r="AJ269" s="412"/>
      <c r="AK269" s="412"/>
      <c r="AL269" s="412"/>
      <c r="AM269" s="412"/>
      <c r="AN269" s="642">
        <f t="shared" ref="AN269" si="318">IF(LEFT($AN$1,6)="共同生活援助",SUM(I270:AM270),SUM(I270:AM271))</f>
        <v>0</v>
      </c>
      <c r="AO269" s="620">
        <f>IF($AN$3="４週",AN269/4,AN269/(DAY(EOMONTH($I$21,0))/7))</f>
        <v>0</v>
      </c>
      <c r="AP269" s="645"/>
      <c r="AQ269" s="646"/>
      <c r="AR269" s="620" t="str">
        <f t="shared" ref="AR269" si="319">IF($AN$3="４週",AU270,AV270)</f>
        <v/>
      </c>
      <c r="AS269" s="620"/>
      <c r="AT269" s="623"/>
      <c r="AU269" s="413" t="s">
        <v>465</v>
      </c>
      <c r="AV269" s="413" t="s">
        <v>466</v>
      </c>
      <c r="AX269" s="413" t="s">
        <v>467</v>
      </c>
      <c r="AY269" s="413" t="s">
        <v>468</v>
      </c>
    </row>
    <row r="270" spans="1:51" s="393" customFormat="1" ht="12" customHeight="1">
      <c r="A270" s="625"/>
      <c r="B270" s="628"/>
      <c r="C270" s="631"/>
      <c r="D270" s="634"/>
      <c r="E270" s="414"/>
      <c r="F270" s="638"/>
      <c r="G270" s="639"/>
      <c r="H270" s="415" t="s">
        <v>469</v>
      </c>
      <c r="I270" s="419" t="str">
        <f>IFERROR(VLOOKUP(I269,'P1'!$B:$AP,41,FALSE),"")</f>
        <v/>
      </c>
      <c r="J270" s="419" t="str">
        <f>IFERROR(VLOOKUP(J269,'P1'!$B:$AP,41,FALSE),"")</f>
        <v/>
      </c>
      <c r="K270" s="419" t="str">
        <f>IFERROR(VLOOKUP(K269,'P1'!$B:$AP,41,FALSE),"")</f>
        <v/>
      </c>
      <c r="L270" s="419" t="str">
        <f>IFERROR(VLOOKUP(L269,'P1'!$B:$AP,41,FALSE),"")</f>
        <v/>
      </c>
      <c r="M270" s="419" t="str">
        <f>IFERROR(VLOOKUP(M269,'P1'!$B:$AP,41,FALSE),"")</f>
        <v/>
      </c>
      <c r="N270" s="419" t="str">
        <f>IFERROR(VLOOKUP(N269,'P1'!$B:$AP,41,FALSE),"")</f>
        <v/>
      </c>
      <c r="O270" s="419" t="str">
        <f>IFERROR(VLOOKUP(O269,'P1'!$B:$AP,41,FALSE),"")</f>
        <v/>
      </c>
      <c r="P270" s="419" t="str">
        <f>IFERROR(VLOOKUP(P269,'P1'!$B:$AP,41,FALSE),"")</f>
        <v/>
      </c>
      <c r="Q270" s="419" t="str">
        <f>IFERROR(VLOOKUP(Q269,'P1'!$B:$AP,41,FALSE),"")</f>
        <v/>
      </c>
      <c r="R270" s="419" t="str">
        <f>IFERROR(VLOOKUP(R269,'P1'!$B:$AP,41,FALSE),"")</f>
        <v/>
      </c>
      <c r="S270" s="419" t="str">
        <f>IFERROR(VLOOKUP(S269,'P1'!$B:$AP,41,FALSE),"")</f>
        <v/>
      </c>
      <c r="T270" s="419" t="str">
        <f>IFERROR(VLOOKUP(T269,'P1'!$B:$AP,41,FALSE),"")</f>
        <v/>
      </c>
      <c r="U270" s="419" t="str">
        <f>IFERROR(VLOOKUP(U269,'P1'!$B:$AP,41,FALSE),"")</f>
        <v/>
      </c>
      <c r="V270" s="419" t="str">
        <f>IFERROR(VLOOKUP(V269,'P1'!$B:$AP,41,FALSE),"")</f>
        <v/>
      </c>
      <c r="W270" s="419" t="str">
        <f>IFERROR(VLOOKUP(W269,'P1'!$B:$AP,41,FALSE),"")</f>
        <v/>
      </c>
      <c r="X270" s="419" t="str">
        <f>IFERROR(VLOOKUP(X269,'P1'!$B:$AP,41,FALSE),"")</f>
        <v/>
      </c>
      <c r="Y270" s="419" t="str">
        <f>IFERROR(VLOOKUP(Y269,'P1'!$B:$AP,41,FALSE),"")</f>
        <v/>
      </c>
      <c r="Z270" s="419" t="str">
        <f>IFERROR(VLOOKUP(Z269,'P1'!$B:$AP,41,FALSE),"")</f>
        <v/>
      </c>
      <c r="AA270" s="419" t="str">
        <f>IFERROR(VLOOKUP(AA269,'P1'!$B:$AP,41,FALSE),"")</f>
        <v/>
      </c>
      <c r="AB270" s="419" t="str">
        <f>IFERROR(VLOOKUP(AB269,'P1'!$B:$AP,41,FALSE),"")</f>
        <v/>
      </c>
      <c r="AC270" s="419" t="str">
        <f>IFERROR(VLOOKUP(AC269,'P1'!$B:$AP,41,FALSE),"")</f>
        <v/>
      </c>
      <c r="AD270" s="419" t="str">
        <f>IFERROR(VLOOKUP(AD269,'P1'!$B:$AP,41,FALSE),"")</f>
        <v/>
      </c>
      <c r="AE270" s="419" t="str">
        <f>IFERROR(VLOOKUP(AE269,'P1'!$B:$AP,41,FALSE),"")</f>
        <v/>
      </c>
      <c r="AF270" s="419" t="str">
        <f>IFERROR(VLOOKUP(AF269,'P1'!$B:$AP,41,FALSE),"")</f>
        <v/>
      </c>
      <c r="AG270" s="419" t="str">
        <f>IFERROR(VLOOKUP(AG269,'P1'!$B:$AP,41,FALSE),"")</f>
        <v/>
      </c>
      <c r="AH270" s="419" t="str">
        <f>IFERROR(VLOOKUP(AH269,'P1'!$B:$AP,41,FALSE),"")</f>
        <v/>
      </c>
      <c r="AI270" s="419" t="str">
        <f>IFERROR(VLOOKUP(AI269,'P1'!$B:$AP,41,FALSE),"")</f>
        <v/>
      </c>
      <c r="AJ270" s="419" t="str">
        <f>IFERROR(VLOOKUP(AJ269,'P1'!$B:$AP,41,FALSE),"")</f>
        <v/>
      </c>
      <c r="AK270" s="419" t="str">
        <f>IFERROR(VLOOKUP(AK269,'P1'!$B:$AP,41,FALSE),"")</f>
        <v/>
      </c>
      <c r="AL270" s="419" t="str">
        <f>IFERROR(VLOOKUP(AL269,'P1'!$B:$AP,41,FALSE),"")</f>
        <v/>
      </c>
      <c r="AM270" s="419" t="str">
        <f>IFERROR(VLOOKUP(AM269,'P1'!$B:$AP,41,FALSE),"")</f>
        <v/>
      </c>
      <c r="AN270" s="643"/>
      <c r="AO270" s="621"/>
      <c r="AP270" s="647"/>
      <c r="AQ270" s="648"/>
      <c r="AR270" s="621"/>
      <c r="AS270" s="621"/>
      <c r="AT270" s="623"/>
      <c r="AU270" s="417" t="str">
        <f t="shared" ref="AU270" si="320">IFERROR(IF($D269="□",($AO269/$AK$6),($AO269/$AK$8)),"")</f>
        <v/>
      </c>
      <c r="AV270" s="417" t="str">
        <f t="shared" ref="AV270" si="321">IFERROR(IF($D269="□",($AN269/$AO$6),($AN269/$AO$8)),"")</f>
        <v/>
      </c>
      <c r="AX270" s="417" t="s">
        <v>623</v>
      </c>
      <c r="AY270" s="417" t="s">
        <v>623</v>
      </c>
    </row>
    <row r="271" spans="1:51" s="393" customFormat="1" ht="12" customHeight="1">
      <c r="A271" s="626"/>
      <c r="B271" s="629"/>
      <c r="C271" s="632"/>
      <c r="D271" s="635"/>
      <c r="E271" s="414"/>
      <c r="F271" s="640"/>
      <c r="G271" s="641"/>
      <c r="H271" s="418" t="s">
        <v>470</v>
      </c>
      <c r="I271" s="419" t="str">
        <f>IFERROR(VLOOKUP(I269,'P1'!$B:$AP,31,FALSE),"")</f>
        <v/>
      </c>
      <c r="J271" s="419" t="str">
        <f>IFERROR(VLOOKUP(J269,'P1'!$B:$AP,31,FALSE),"")</f>
        <v/>
      </c>
      <c r="K271" s="419" t="str">
        <f>IFERROR(VLOOKUP(K269,'P1'!$B:$AP,31,FALSE),"")</f>
        <v/>
      </c>
      <c r="L271" s="419" t="str">
        <f>IFERROR(VLOOKUP(L269,'P1'!$B:$AP,31,FALSE),"")</f>
        <v/>
      </c>
      <c r="M271" s="419" t="str">
        <f>IFERROR(VLOOKUP(M269,'P1'!$B:$AP,31,FALSE),"")</f>
        <v/>
      </c>
      <c r="N271" s="419" t="str">
        <f>IFERROR(VLOOKUP(N269,'P1'!$B:$AP,31,FALSE),"")</f>
        <v/>
      </c>
      <c r="O271" s="419" t="str">
        <f>IFERROR(VLOOKUP(O269,'P1'!$B:$AP,31,FALSE),"")</f>
        <v/>
      </c>
      <c r="P271" s="419" t="str">
        <f>IFERROR(VLOOKUP(P269,'P1'!$B:$AP,31,FALSE),"")</f>
        <v/>
      </c>
      <c r="Q271" s="419" t="str">
        <f>IFERROR(VLOOKUP(Q269,'P1'!$B:$AP,31,FALSE),"")</f>
        <v/>
      </c>
      <c r="R271" s="419" t="str">
        <f>IFERROR(VLOOKUP(R269,'P1'!$B:$AP,31,FALSE),"")</f>
        <v/>
      </c>
      <c r="S271" s="419" t="str">
        <f>IFERROR(VLOOKUP(S269,'P1'!$B:$AP,31,FALSE),"")</f>
        <v/>
      </c>
      <c r="T271" s="419" t="str">
        <f>IFERROR(VLOOKUP(T269,'P1'!$B:$AP,31,FALSE),"")</f>
        <v/>
      </c>
      <c r="U271" s="419" t="str">
        <f>IFERROR(VLOOKUP(U269,'P1'!$B:$AP,31,FALSE),"")</f>
        <v/>
      </c>
      <c r="V271" s="419" t="str">
        <f>IFERROR(VLOOKUP(V269,'P1'!$B:$AP,31,FALSE),"")</f>
        <v/>
      </c>
      <c r="W271" s="419" t="str">
        <f>IFERROR(VLOOKUP(W269,'P1'!$B:$AP,31,FALSE),"")</f>
        <v/>
      </c>
      <c r="X271" s="419" t="str">
        <f>IFERROR(VLOOKUP(X269,'P1'!$B:$AP,31,FALSE),"")</f>
        <v/>
      </c>
      <c r="Y271" s="419" t="str">
        <f>IFERROR(VLOOKUP(Y269,'P1'!$B:$AP,31,FALSE),"")</f>
        <v/>
      </c>
      <c r="Z271" s="419" t="str">
        <f>IFERROR(VLOOKUP(Z269,'P1'!$B:$AP,31,FALSE),"")</f>
        <v/>
      </c>
      <c r="AA271" s="419" t="str">
        <f>IFERROR(VLOOKUP(AA269,'P1'!$B:$AP,31,FALSE),"")</f>
        <v/>
      </c>
      <c r="AB271" s="419" t="str">
        <f>IFERROR(VLOOKUP(AB269,'P1'!$B:$AP,31,FALSE),"")</f>
        <v/>
      </c>
      <c r="AC271" s="419" t="str">
        <f>IFERROR(VLOOKUP(AC269,'P1'!$B:$AP,31,FALSE),"")</f>
        <v/>
      </c>
      <c r="AD271" s="419" t="str">
        <f>IFERROR(VLOOKUP(AD269,'P1'!$B:$AP,31,FALSE),"")</f>
        <v/>
      </c>
      <c r="AE271" s="419" t="str">
        <f>IFERROR(VLOOKUP(AE269,'P1'!$B:$AP,31,FALSE),"")</f>
        <v/>
      </c>
      <c r="AF271" s="419" t="str">
        <f>IFERROR(VLOOKUP(AF269,'P1'!$B:$AP,31,FALSE),"")</f>
        <v/>
      </c>
      <c r="AG271" s="419" t="str">
        <f>IFERROR(VLOOKUP(AG269,'P1'!$B:$AP,31,FALSE),"")</f>
        <v/>
      </c>
      <c r="AH271" s="419" t="str">
        <f>IFERROR(VLOOKUP(AH269,'P1'!$B:$AP,31,FALSE),"")</f>
        <v/>
      </c>
      <c r="AI271" s="419" t="str">
        <f>IFERROR(VLOOKUP(AI269,'P1'!$B:$AP,31,FALSE),"")</f>
        <v/>
      </c>
      <c r="AJ271" s="419" t="str">
        <f>IFERROR(VLOOKUP(AJ269,'P1'!$B:$AP,31,FALSE),"")</f>
        <v/>
      </c>
      <c r="AK271" s="419" t="str">
        <f>IFERROR(VLOOKUP(AK269,'P1'!$B:$AP,31,FALSE),"")</f>
        <v/>
      </c>
      <c r="AL271" s="419" t="str">
        <f>IFERROR(VLOOKUP(AL269,'P1'!$B:$AP,31,FALSE),"")</f>
        <v/>
      </c>
      <c r="AM271" s="419" t="str">
        <f>IFERROR(VLOOKUP(AM269,'P1'!$B:$AP,31,FALSE),"")</f>
        <v/>
      </c>
      <c r="AN271" s="644"/>
      <c r="AO271" s="622"/>
      <c r="AP271" s="649"/>
      <c r="AQ271" s="650"/>
      <c r="AR271" s="622"/>
      <c r="AS271" s="622"/>
      <c r="AT271" s="623"/>
      <c r="AU271" s="420"/>
      <c r="AV271" s="420"/>
      <c r="AX271" s="420"/>
      <c r="AY271" s="420"/>
    </row>
    <row r="272" spans="1:51" s="393" customFormat="1" ht="12" customHeight="1">
      <c r="A272" s="624">
        <v>84</v>
      </c>
      <c r="B272" s="627"/>
      <c r="C272" s="630"/>
      <c r="D272" s="633" t="s">
        <v>463</v>
      </c>
      <c r="E272" s="410"/>
      <c r="F272" s="636"/>
      <c r="G272" s="637"/>
      <c r="H272" s="411" t="s">
        <v>464</v>
      </c>
      <c r="I272" s="412"/>
      <c r="J272" s="412"/>
      <c r="K272" s="412"/>
      <c r="L272" s="412"/>
      <c r="M272" s="412"/>
      <c r="N272" s="412"/>
      <c r="O272" s="412"/>
      <c r="P272" s="412"/>
      <c r="Q272" s="412"/>
      <c r="R272" s="412"/>
      <c r="S272" s="412"/>
      <c r="T272" s="412"/>
      <c r="U272" s="412"/>
      <c r="V272" s="412"/>
      <c r="W272" s="412"/>
      <c r="X272" s="412"/>
      <c r="Y272" s="412"/>
      <c r="Z272" s="412"/>
      <c r="AA272" s="412"/>
      <c r="AB272" s="412"/>
      <c r="AC272" s="412"/>
      <c r="AD272" s="412"/>
      <c r="AE272" s="412"/>
      <c r="AF272" s="412"/>
      <c r="AG272" s="412"/>
      <c r="AH272" s="412"/>
      <c r="AI272" s="412"/>
      <c r="AJ272" s="412"/>
      <c r="AK272" s="412"/>
      <c r="AL272" s="412"/>
      <c r="AM272" s="412"/>
      <c r="AN272" s="642">
        <f t="shared" ref="AN272" si="322">IF(LEFT($AN$1,6)="共同生活援助",SUM(I273:AM273),SUM(I273:AM274))</f>
        <v>0</v>
      </c>
      <c r="AO272" s="620">
        <f>IF($AN$3="４週",AN272/4,AN272/(DAY(EOMONTH($I$21,0))/7))</f>
        <v>0</v>
      </c>
      <c r="AP272" s="645"/>
      <c r="AQ272" s="646"/>
      <c r="AR272" s="620" t="str">
        <f t="shared" ref="AR272" si="323">IF($AN$3="４週",AU273,AV273)</f>
        <v/>
      </c>
      <c r="AS272" s="620"/>
      <c r="AT272" s="623"/>
      <c r="AU272" s="413" t="s">
        <v>465</v>
      </c>
      <c r="AV272" s="413" t="s">
        <v>466</v>
      </c>
      <c r="AX272" s="413" t="s">
        <v>467</v>
      </c>
      <c r="AY272" s="413" t="s">
        <v>468</v>
      </c>
    </row>
    <row r="273" spans="1:51" s="393" customFormat="1" ht="12" customHeight="1">
      <c r="A273" s="625"/>
      <c r="B273" s="628"/>
      <c r="C273" s="631"/>
      <c r="D273" s="634"/>
      <c r="E273" s="414"/>
      <c r="F273" s="638"/>
      <c r="G273" s="639"/>
      <c r="H273" s="415" t="s">
        <v>469</v>
      </c>
      <c r="I273" s="419" t="str">
        <f>IFERROR(VLOOKUP(I272,'P1'!$B:$AP,41,FALSE),"")</f>
        <v/>
      </c>
      <c r="J273" s="419" t="str">
        <f>IFERROR(VLOOKUP(J272,'P1'!$B:$AP,41,FALSE),"")</f>
        <v/>
      </c>
      <c r="K273" s="419" t="str">
        <f>IFERROR(VLOOKUP(K272,'P1'!$B:$AP,41,FALSE),"")</f>
        <v/>
      </c>
      <c r="L273" s="419" t="str">
        <f>IFERROR(VLOOKUP(L272,'P1'!$B:$AP,41,FALSE),"")</f>
        <v/>
      </c>
      <c r="M273" s="419" t="str">
        <f>IFERROR(VLOOKUP(M272,'P1'!$B:$AP,41,FALSE),"")</f>
        <v/>
      </c>
      <c r="N273" s="419" t="str">
        <f>IFERROR(VLOOKUP(N272,'P1'!$B:$AP,41,FALSE),"")</f>
        <v/>
      </c>
      <c r="O273" s="419" t="str">
        <f>IFERROR(VLOOKUP(O272,'P1'!$B:$AP,41,FALSE),"")</f>
        <v/>
      </c>
      <c r="P273" s="419" t="str">
        <f>IFERROR(VLOOKUP(P272,'P1'!$B:$AP,41,FALSE),"")</f>
        <v/>
      </c>
      <c r="Q273" s="419" t="str">
        <f>IFERROR(VLOOKUP(Q272,'P1'!$B:$AP,41,FALSE),"")</f>
        <v/>
      </c>
      <c r="R273" s="419" t="str">
        <f>IFERROR(VLOOKUP(R272,'P1'!$B:$AP,41,FALSE),"")</f>
        <v/>
      </c>
      <c r="S273" s="419" t="str">
        <f>IFERROR(VLOOKUP(S272,'P1'!$B:$AP,41,FALSE),"")</f>
        <v/>
      </c>
      <c r="T273" s="419" t="str">
        <f>IFERROR(VLOOKUP(T272,'P1'!$B:$AP,41,FALSE),"")</f>
        <v/>
      </c>
      <c r="U273" s="419" t="str">
        <f>IFERROR(VLOOKUP(U272,'P1'!$B:$AP,41,FALSE),"")</f>
        <v/>
      </c>
      <c r="V273" s="419" t="str">
        <f>IFERROR(VLOOKUP(V272,'P1'!$B:$AP,41,FALSE),"")</f>
        <v/>
      </c>
      <c r="W273" s="419" t="str">
        <f>IFERROR(VLOOKUP(W272,'P1'!$B:$AP,41,FALSE),"")</f>
        <v/>
      </c>
      <c r="X273" s="419" t="str">
        <f>IFERROR(VLOOKUP(X272,'P1'!$B:$AP,41,FALSE),"")</f>
        <v/>
      </c>
      <c r="Y273" s="419" t="str">
        <f>IFERROR(VLOOKUP(Y272,'P1'!$B:$AP,41,FALSE),"")</f>
        <v/>
      </c>
      <c r="Z273" s="419" t="str">
        <f>IFERROR(VLOOKUP(Z272,'P1'!$B:$AP,41,FALSE),"")</f>
        <v/>
      </c>
      <c r="AA273" s="419" t="str">
        <f>IFERROR(VLOOKUP(AA272,'P1'!$B:$AP,41,FALSE),"")</f>
        <v/>
      </c>
      <c r="AB273" s="419" t="str">
        <f>IFERROR(VLOOKUP(AB272,'P1'!$B:$AP,41,FALSE),"")</f>
        <v/>
      </c>
      <c r="AC273" s="419" t="str">
        <f>IFERROR(VLOOKUP(AC272,'P1'!$B:$AP,41,FALSE),"")</f>
        <v/>
      </c>
      <c r="AD273" s="419" t="str">
        <f>IFERROR(VLOOKUP(AD272,'P1'!$B:$AP,41,FALSE),"")</f>
        <v/>
      </c>
      <c r="AE273" s="419" t="str">
        <f>IFERROR(VLOOKUP(AE272,'P1'!$B:$AP,41,FALSE),"")</f>
        <v/>
      </c>
      <c r="AF273" s="419" t="str">
        <f>IFERROR(VLOOKUP(AF272,'P1'!$B:$AP,41,FALSE),"")</f>
        <v/>
      </c>
      <c r="AG273" s="419" t="str">
        <f>IFERROR(VLOOKUP(AG272,'P1'!$B:$AP,41,FALSE),"")</f>
        <v/>
      </c>
      <c r="AH273" s="419" t="str">
        <f>IFERROR(VLOOKUP(AH272,'P1'!$B:$AP,41,FALSE),"")</f>
        <v/>
      </c>
      <c r="AI273" s="419" t="str">
        <f>IFERROR(VLOOKUP(AI272,'P1'!$B:$AP,41,FALSE),"")</f>
        <v/>
      </c>
      <c r="AJ273" s="419" t="str">
        <f>IFERROR(VLOOKUP(AJ272,'P1'!$B:$AP,41,FALSE),"")</f>
        <v/>
      </c>
      <c r="AK273" s="419" t="str">
        <f>IFERROR(VLOOKUP(AK272,'P1'!$B:$AP,41,FALSE),"")</f>
        <v/>
      </c>
      <c r="AL273" s="419" t="str">
        <f>IFERROR(VLOOKUP(AL272,'P1'!$B:$AP,41,FALSE),"")</f>
        <v/>
      </c>
      <c r="AM273" s="419" t="str">
        <f>IFERROR(VLOOKUP(AM272,'P1'!$B:$AP,41,FALSE),"")</f>
        <v/>
      </c>
      <c r="AN273" s="643"/>
      <c r="AO273" s="621"/>
      <c r="AP273" s="647"/>
      <c r="AQ273" s="648"/>
      <c r="AR273" s="621"/>
      <c r="AS273" s="621"/>
      <c r="AT273" s="623"/>
      <c r="AU273" s="417" t="str">
        <f t="shared" ref="AU273" si="324">IFERROR(IF($D272="□",($AO272/$AK$6),($AO272/$AK$8)),"")</f>
        <v/>
      </c>
      <c r="AV273" s="417" t="str">
        <f t="shared" ref="AV273" si="325">IFERROR(IF($D272="□",($AN272/$AO$6),($AN272/$AO$8)),"")</f>
        <v/>
      </c>
      <c r="AX273" s="417" t="s">
        <v>623</v>
      </c>
      <c r="AY273" s="417" t="s">
        <v>623</v>
      </c>
    </row>
    <row r="274" spans="1:51" s="393" customFormat="1" ht="12" customHeight="1">
      <c r="A274" s="626"/>
      <c r="B274" s="629"/>
      <c r="C274" s="632"/>
      <c r="D274" s="635"/>
      <c r="E274" s="414"/>
      <c r="F274" s="640"/>
      <c r="G274" s="641"/>
      <c r="H274" s="418" t="s">
        <v>470</v>
      </c>
      <c r="I274" s="419" t="str">
        <f>IFERROR(VLOOKUP(I272,'P1'!$B:$AP,31,FALSE),"")</f>
        <v/>
      </c>
      <c r="J274" s="419" t="str">
        <f>IFERROR(VLOOKUP(J272,'P1'!$B:$AP,31,FALSE),"")</f>
        <v/>
      </c>
      <c r="K274" s="419" t="str">
        <f>IFERROR(VLOOKUP(K272,'P1'!$B:$AP,31,FALSE),"")</f>
        <v/>
      </c>
      <c r="L274" s="419" t="str">
        <f>IFERROR(VLOOKUP(L272,'P1'!$B:$AP,31,FALSE),"")</f>
        <v/>
      </c>
      <c r="M274" s="419" t="str">
        <f>IFERROR(VLOOKUP(M272,'P1'!$B:$AP,31,FALSE),"")</f>
        <v/>
      </c>
      <c r="N274" s="419" t="str">
        <f>IFERROR(VLOOKUP(N272,'P1'!$B:$AP,31,FALSE),"")</f>
        <v/>
      </c>
      <c r="O274" s="419" t="str">
        <f>IFERROR(VLOOKUP(O272,'P1'!$B:$AP,31,FALSE),"")</f>
        <v/>
      </c>
      <c r="P274" s="419" t="str">
        <f>IFERROR(VLOOKUP(P272,'P1'!$B:$AP,31,FALSE),"")</f>
        <v/>
      </c>
      <c r="Q274" s="419" t="str">
        <f>IFERROR(VLOOKUP(Q272,'P1'!$B:$AP,31,FALSE),"")</f>
        <v/>
      </c>
      <c r="R274" s="419" t="str">
        <f>IFERROR(VLOOKUP(R272,'P1'!$B:$AP,31,FALSE),"")</f>
        <v/>
      </c>
      <c r="S274" s="419" t="str">
        <f>IFERROR(VLOOKUP(S272,'P1'!$B:$AP,31,FALSE),"")</f>
        <v/>
      </c>
      <c r="T274" s="419" t="str">
        <f>IFERROR(VLOOKUP(T272,'P1'!$B:$AP,31,FALSE),"")</f>
        <v/>
      </c>
      <c r="U274" s="419" t="str">
        <f>IFERROR(VLOOKUP(U272,'P1'!$B:$AP,31,FALSE),"")</f>
        <v/>
      </c>
      <c r="V274" s="419" t="str">
        <f>IFERROR(VLOOKUP(V272,'P1'!$B:$AP,31,FALSE),"")</f>
        <v/>
      </c>
      <c r="W274" s="419" t="str">
        <f>IFERROR(VLOOKUP(W272,'P1'!$B:$AP,31,FALSE),"")</f>
        <v/>
      </c>
      <c r="X274" s="419" t="str">
        <f>IFERROR(VLOOKUP(X272,'P1'!$B:$AP,31,FALSE),"")</f>
        <v/>
      </c>
      <c r="Y274" s="419" t="str">
        <f>IFERROR(VLOOKUP(Y272,'P1'!$B:$AP,31,FALSE),"")</f>
        <v/>
      </c>
      <c r="Z274" s="419" t="str">
        <f>IFERROR(VLOOKUP(Z272,'P1'!$B:$AP,31,FALSE),"")</f>
        <v/>
      </c>
      <c r="AA274" s="419" t="str">
        <f>IFERROR(VLOOKUP(AA272,'P1'!$B:$AP,31,FALSE),"")</f>
        <v/>
      </c>
      <c r="AB274" s="419" t="str">
        <f>IFERROR(VLOOKUP(AB272,'P1'!$B:$AP,31,FALSE),"")</f>
        <v/>
      </c>
      <c r="AC274" s="419" t="str">
        <f>IFERROR(VLOOKUP(AC272,'P1'!$B:$AP,31,FALSE),"")</f>
        <v/>
      </c>
      <c r="AD274" s="419" t="str">
        <f>IFERROR(VLOOKUP(AD272,'P1'!$B:$AP,31,FALSE),"")</f>
        <v/>
      </c>
      <c r="AE274" s="419" t="str">
        <f>IFERROR(VLOOKUP(AE272,'P1'!$B:$AP,31,FALSE),"")</f>
        <v/>
      </c>
      <c r="AF274" s="419" t="str">
        <f>IFERROR(VLOOKUP(AF272,'P1'!$B:$AP,31,FALSE),"")</f>
        <v/>
      </c>
      <c r="AG274" s="419" t="str">
        <f>IFERROR(VLOOKUP(AG272,'P1'!$B:$AP,31,FALSE),"")</f>
        <v/>
      </c>
      <c r="AH274" s="419" t="str">
        <f>IFERROR(VLOOKUP(AH272,'P1'!$B:$AP,31,FALSE),"")</f>
        <v/>
      </c>
      <c r="AI274" s="419" t="str">
        <f>IFERROR(VLOOKUP(AI272,'P1'!$B:$AP,31,FALSE),"")</f>
        <v/>
      </c>
      <c r="AJ274" s="419" t="str">
        <f>IFERROR(VLOOKUP(AJ272,'P1'!$B:$AP,31,FALSE),"")</f>
        <v/>
      </c>
      <c r="AK274" s="419" t="str">
        <f>IFERROR(VLOOKUP(AK272,'P1'!$B:$AP,31,FALSE),"")</f>
        <v/>
      </c>
      <c r="AL274" s="419" t="str">
        <f>IFERROR(VLOOKUP(AL272,'P1'!$B:$AP,31,FALSE),"")</f>
        <v/>
      </c>
      <c r="AM274" s="419" t="str">
        <f>IFERROR(VLOOKUP(AM272,'P1'!$B:$AP,31,FALSE),"")</f>
        <v/>
      </c>
      <c r="AN274" s="644"/>
      <c r="AO274" s="622"/>
      <c r="AP274" s="649"/>
      <c r="AQ274" s="650"/>
      <c r="AR274" s="622"/>
      <c r="AS274" s="622"/>
      <c r="AT274" s="623"/>
      <c r="AU274" s="420"/>
      <c r="AV274" s="420"/>
      <c r="AX274" s="420"/>
      <c r="AY274" s="420"/>
    </row>
    <row r="275" spans="1:51" s="393" customFormat="1" ht="12" customHeight="1">
      <c r="A275" s="624">
        <v>85</v>
      </c>
      <c r="B275" s="627"/>
      <c r="C275" s="630"/>
      <c r="D275" s="633" t="s">
        <v>463</v>
      </c>
      <c r="E275" s="410"/>
      <c r="F275" s="636"/>
      <c r="G275" s="637"/>
      <c r="H275" s="411" t="s">
        <v>464</v>
      </c>
      <c r="I275" s="412"/>
      <c r="J275" s="412"/>
      <c r="K275" s="412"/>
      <c r="L275" s="412"/>
      <c r="M275" s="412"/>
      <c r="N275" s="412"/>
      <c r="O275" s="412"/>
      <c r="P275" s="412"/>
      <c r="Q275" s="412"/>
      <c r="R275" s="412"/>
      <c r="S275" s="412"/>
      <c r="T275" s="412"/>
      <c r="U275" s="412"/>
      <c r="V275" s="412"/>
      <c r="W275" s="412"/>
      <c r="X275" s="412"/>
      <c r="Y275" s="412"/>
      <c r="Z275" s="412"/>
      <c r="AA275" s="412"/>
      <c r="AB275" s="412"/>
      <c r="AC275" s="412"/>
      <c r="AD275" s="412"/>
      <c r="AE275" s="412"/>
      <c r="AF275" s="412"/>
      <c r="AG275" s="412"/>
      <c r="AH275" s="412"/>
      <c r="AI275" s="412"/>
      <c r="AJ275" s="412"/>
      <c r="AK275" s="412"/>
      <c r="AL275" s="412"/>
      <c r="AM275" s="412"/>
      <c r="AN275" s="642">
        <f t="shared" ref="AN275" si="326">IF(LEFT($AN$1,6)="共同生活援助",SUM(I276:AM276),SUM(I276:AM277))</f>
        <v>0</v>
      </c>
      <c r="AO275" s="620">
        <f>IF($AN$3="４週",AN275/4,AN275/(DAY(EOMONTH($I$21,0))/7))</f>
        <v>0</v>
      </c>
      <c r="AP275" s="645"/>
      <c r="AQ275" s="646"/>
      <c r="AR275" s="620" t="str">
        <f t="shared" ref="AR275" si="327">IF($AN$3="４週",AU276,AV276)</f>
        <v/>
      </c>
      <c r="AS275" s="620"/>
      <c r="AT275" s="623"/>
      <c r="AU275" s="413" t="s">
        <v>465</v>
      </c>
      <c r="AV275" s="413" t="s">
        <v>466</v>
      </c>
      <c r="AX275" s="413" t="s">
        <v>467</v>
      </c>
      <c r="AY275" s="413" t="s">
        <v>468</v>
      </c>
    </row>
    <row r="276" spans="1:51" s="393" customFormat="1" ht="12" customHeight="1">
      <c r="A276" s="625"/>
      <c r="B276" s="628"/>
      <c r="C276" s="631"/>
      <c r="D276" s="634"/>
      <c r="E276" s="414"/>
      <c r="F276" s="638"/>
      <c r="G276" s="639"/>
      <c r="H276" s="415" t="s">
        <v>469</v>
      </c>
      <c r="I276" s="419" t="str">
        <f>IFERROR(VLOOKUP(I275,'P1'!$B:$AP,41,FALSE),"")</f>
        <v/>
      </c>
      <c r="J276" s="419" t="str">
        <f>IFERROR(VLOOKUP(J275,'P1'!$B:$AP,41,FALSE),"")</f>
        <v/>
      </c>
      <c r="K276" s="419" t="str">
        <f>IFERROR(VLOOKUP(K275,'P1'!$B:$AP,41,FALSE),"")</f>
        <v/>
      </c>
      <c r="L276" s="419" t="str">
        <f>IFERROR(VLOOKUP(L275,'P1'!$B:$AP,41,FALSE),"")</f>
        <v/>
      </c>
      <c r="M276" s="419" t="str">
        <f>IFERROR(VLOOKUP(M275,'P1'!$B:$AP,41,FALSE),"")</f>
        <v/>
      </c>
      <c r="N276" s="419" t="str">
        <f>IFERROR(VLOOKUP(N275,'P1'!$B:$AP,41,FALSE),"")</f>
        <v/>
      </c>
      <c r="O276" s="419" t="str">
        <f>IFERROR(VLOOKUP(O275,'P1'!$B:$AP,41,FALSE),"")</f>
        <v/>
      </c>
      <c r="P276" s="419" t="str">
        <f>IFERROR(VLOOKUP(P275,'P1'!$B:$AP,41,FALSE),"")</f>
        <v/>
      </c>
      <c r="Q276" s="419" t="str">
        <f>IFERROR(VLOOKUP(Q275,'P1'!$B:$AP,41,FALSE),"")</f>
        <v/>
      </c>
      <c r="R276" s="419" t="str">
        <f>IFERROR(VLOOKUP(R275,'P1'!$B:$AP,41,FALSE),"")</f>
        <v/>
      </c>
      <c r="S276" s="419" t="str">
        <f>IFERROR(VLOOKUP(S275,'P1'!$B:$AP,41,FALSE),"")</f>
        <v/>
      </c>
      <c r="T276" s="419" t="str">
        <f>IFERROR(VLOOKUP(T275,'P1'!$B:$AP,41,FALSE),"")</f>
        <v/>
      </c>
      <c r="U276" s="419" t="str">
        <f>IFERROR(VLOOKUP(U275,'P1'!$B:$AP,41,FALSE),"")</f>
        <v/>
      </c>
      <c r="V276" s="419" t="str">
        <f>IFERROR(VLOOKUP(V275,'P1'!$B:$AP,41,FALSE),"")</f>
        <v/>
      </c>
      <c r="W276" s="419" t="str">
        <f>IFERROR(VLOOKUP(W275,'P1'!$B:$AP,41,FALSE),"")</f>
        <v/>
      </c>
      <c r="X276" s="419" t="str">
        <f>IFERROR(VLOOKUP(X275,'P1'!$B:$AP,41,FALSE),"")</f>
        <v/>
      </c>
      <c r="Y276" s="419" t="str">
        <f>IFERROR(VLOOKUP(Y275,'P1'!$B:$AP,41,FALSE),"")</f>
        <v/>
      </c>
      <c r="Z276" s="419" t="str">
        <f>IFERROR(VLOOKUP(Z275,'P1'!$B:$AP,41,FALSE),"")</f>
        <v/>
      </c>
      <c r="AA276" s="419" t="str">
        <f>IFERROR(VLOOKUP(AA275,'P1'!$B:$AP,41,FALSE),"")</f>
        <v/>
      </c>
      <c r="AB276" s="419" t="str">
        <f>IFERROR(VLOOKUP(AB275,'P1'!$B:$AP,41,FALSE),"")</f>
        <v/>
      </c>
      <c r="AC276" s="419" t="str">
        <f>IFERROR(VLOOKUP(AC275,'P1'!$B:$AP,41,FALSE),"")</f>
        <v/>
      </c>
      <c r="AD276" s="419" t="str">
        <f>IFERROR(VLOOKUP(AD275,'P1'!$B:$AP,41,FALSE),"")</f>
        <v/>
      </c>
      <c r="AE276" s="419" t="str">
        <f>IFERROR(VLOOKUP(AE275,'P1'!$B:$AP,41,FALSE),"")</f>
        <v/>
      </c>
      <c r="AF276" s="419" t="str">
        <f>IFERROR(VLOOKUP(AF275,'P1'!$B:$AP,41,FALSE),"")</f>
        <v/>
      </c>
      <c r="AG276" s="419" t="str">
        <f>IFERROR(VLOOKUP(AG275,'P1'!$B:$AP,41,FALSE),"")</f>
        <v/>
      </c>
      <c r="AH276" s="419" t="str">
        <f>IFERROR(VLOOKUP(AH275,'P1'!$B:$AP,41,FALSE),"")</f>
        <v/>
      </c>
      <c r="AI276" s="419" t="str">
        <f>IFERROR(VLOOKUP(AI275,'P1'!$B:$AP,41,FALSE),"")</f>
        <v/>
      </c>
      <c r="AJ276" s="419" t="str">
        <f>IFERROR(VLOOKUP(AJ275,'P1'!$B:$AP,41,FALSE),"")</f>
        <v/>
      </c>
      <c r="AK276" s="419" t="str">
        <f>IFERROR(VLOOKUP(AK275,'P1'!$B:$AP,41,FALSE),"")</f>
        <v/>
      </c>
      <c r="AL276" s="419" t="str">
        <f>IFERROR(VLOOKUP(AL275,'P1'!$B:$AP,41,FALSE),"")</f>
        <v/>
      </c>
      <c r="AM276" s="419" t="str">
        <f>IFERROR(VLOOKUP(AM275,'P1'!$B:$AP,41,FALSE),"")</f>
        <v/>
      </c>
      <c r="AN276" s="643"/>
      <c r="AO276" s="621"/>
      <c r="AP276" s="647"/>
      <c r="AQ276" s="648"/>
      <c r="AR276" s="621"/>
      <c r="AS276" s="621"/>
      <c r="AT276" s="623"/>
      <c r="AU276" s="417" t="str">
        <f t="shared" ref="AU276" si="328">IFERROR(IF($D275="□",($AO275/$AK$6),($AO275/$AK$8)),"")</f>
        <v/>
      </c>
      <c r="AV276" s="417" t="str">
        <f t="shared" ref="AV276" si="329">IFERROR(IF($D275="□",($AN275/$AO$6),($AN275/$AO$8)),"")</f>
        <v/>
      </c>
      <c r="AX276" s="417" t="s">
        <v>623</v>
      </c>
      <c r="AY276" s="417" t="s">
        <v>623</v>
      </c>
    </row>
    <row r="277" spans="1:51" s="393" customFormat="1" ht="12" customHeight="1">
      <c r="A277" s="626"/>
      <c r="B277" s="629"/>
      <c r="C277" s="632"/>
      <c r="D277" s="635"/>
      <c r="E277" s="414"/>
      <c r="F277" s="640"/>
      <c r="G277" s="641"/>
      <c r="H277" s="418" t="s">
        <v>470</v>
      </c>
      <c r="I277" s="421" t="str">
        <f>IFERROR(VLOOKUP(I275,'P1'!$B:$AP,31,FALSE),"")</f>
        <v/>
      </c>
      <c r="J277" s="419" t="str">
        <f>IFERROR(VLOOKUP(J275,'P1'!$B:$AP,31,FALSE),"")</f>
        <v/>
      </c>
      <c r="K277" s="419" t="str">
        <f>IFERROR(VLOOKUP(K275,'P1'!$B:$AP,31,FALSE),"")</f>
        <v/>
      </c>
      <c r="L277" s="419" t="str">
        <f>IFERROR(VLOOKUP(L275,'P1'!$B:$AP,31,FALSE),"")</f>
        <v/>
      </c>
      <c r="M277" s="419" t="str">
        <f>IFERROR(VLOOKUP(M275,'P1'!$B:$AP,31,FALSE),"")</f>
        <v/>
      </c>
      <c r="N277" s="419" t="str">
        <f>IFERROR(VLOOKUP(N275,'P1'!$B:$AP,31,FALSE),"")</f>
        <v/>
      </c>
      <c r="O277" s="419" t="str">
        <f>IFERROR(VLOOKUP(O275,'P1'!$B:$AP,31,FALSE),"")</f>
        <v/>
      </c>
      <c r="P277" s="419" t="str">
        <f>IFERROR(VLOOKUP(P275,'P1'!$B:$AP,31,FALSE),"")</f>
        <v/>
      </c>
      <c r="Q277" s="419" t="str">
        <f>IFERROR(VLOOKUP(Q275,'P1'!$B:$AP,31,FALSE),"")</f>
        <v/>
      </c>
      <c r="R277" s="419" t="str">
        <f>IFERROR(VLOOKUP(R275,'P1'!$B:$AP,31,FALSE),"")</f>
        <v/>
      </c>
      <c r="S277" s="419" t="str">
        <f>IFERROR(VLOOKUP(S275,'P1'!$B:$AP,31,FALSE),"")</f>
        <v/>
      </c>
      <c r="T277" s="419" t="str">
        <f>IFERROR(VLOOKUP(T275,'P1'!$B:$AP,31,FALSE),"")</f>
        <v/>
      </c>
      <c r="U277" s="419" t="str">
        <f>IFERROR(VLOOKUP(U275,'P1'!$B:$AP,31,FALSE),"")</f>
        <v/>
      </c>
      <c r="V277" s="419" t="str">
        <f>IFERROR(VLOOKUP(V275,'P1'!$B:$AP,31,FALSE),"")</f>
        <v/>
      </c>
      <c r="W277" s="419" t="str">
        <f>IFERROR(VLOOKUP(W275,'P1'!$B:$AP,31,FALSE),"")</f>
        <v/>
      </c>
      <c r="X277" s="419" t="str">
        <f>IFERROR(VLOOKUP(X275,'P1'!$B:$AP,31,FALSE),"")</f>
        <v/>
      </c>
      <c r="Y277" s="419" t="str">
        <f>IFERROR(VLOOKUP(Y275,'P1'!$B:$AP,31,FALSE),"")</f>
        <v/>
      </c>
      <c r="Z277" s="419" t="str">
        <f>IFERROR(VLOOKUP(Z275,'P1'!$B:$AP,31,FALSE),"")</f>
        <v/>
      </c>
      <c r="AA277" s="419" t="str">
        <f>IFERROR(VLOOKUP(AA275,'P1'!$B:$AP,31,FALSE),"")</f>
        <v/>
      </c>
      <c r="AB277" s="419" t="str">
        <f>IFERROR(VLOOKUP(AB275,'P1'!$B:$AP,31,FALSE),"")</f>
        <v/>
      </c>
      <c r="AC277" s="419" t="str">
        <f>IFERROR(VLOOKUP(AC275,'P1'!$B:$AP,31,FALSE),"")</f>
        <v/>
      </c>
      <c r="AD277" s="419" t="str">
        <f>IFERROR(VLOOKUP(AD275,'P1'!$B:$AP,31,FALSE),"")</f>
        <v/>
      </c>
      <c r="AE277" s="419" t="str">
        <f>IFERROR(VLOOKUP(AE275,'P1'!$B:$AP,31,FALSE),"")</f>
        <v/>
      </c>
      <c r="AF277" s="419" t="str">
        <f>IFERROR(VLOOKUP(AF275,'P1'!$B:$AP,31,FALSE),"")</f>
        <v/>
      </c>
      <c r="AG277" s="419" t="str">
        <f>IFERROR(VLOOKUP(AG275,'P1'!$B:$AP,31,FALSE),"")</f>
        <v/>
      </c>
      <c r="AH277" s="419" t="str">
        <f>IFERROR(VLOOKUP(AH275,'P1'!$B:$AP,31,FALSE),"")</f>
        <v/>
      </c>
      <c r="AI277" s="419" t="str">
        <f>IFERROR(VLOOKUP(AI275,'P1'!$B:$AP,31,FALSE),"")</f>
        <v/>
      </c>
      <c r="AJ277" s="419" t="str">
        <f>IFERROR(VLOOKUP(AJ275,'P1'!$B:$AP,31,FALSE),"")</f>
        <v/>
      </c>
      <c r="AK277" s="419" t="str">
        <f>IFERROR(VLOOKUP(AK275,'P1'!$B:$AP,31,FALSE),"")</f>
        <v/>
      </c>
      <c r="AL277" s="419" t="str">
        <f>IFERROR(VLOOKUP(AL275,'P1'!$B:$AP,31,FALSE),"")</f>
        <v/>
      </c>
      <c r="AM277" s="419" t="str">
        <f>IFERROR(VLOOKUP(AM275,'P1'!$B:$AP,31,FALSE),"")</f>
        <v/>
      </c>
      <c r="AN277" s="644"/>
      <c r="AO277" s="622"/>
      <c r="AP277" s="649"/>
      <c r="AQ277" s="650"/>
      <c r="AR277" s="622"/>
      <c r="AS277" s="622"/>
      <c r="AT277" s="623"/>
      <c r="AU277" s="420"/>
      <c r="AV277" s="420"/>
      <c r="AX277" s="420"/>
      <c r="AY277" s="420"/>
    </row>
    <row r="278" spans="1:51" s="393" customFormat="1" ht="12" customHeight="1">
      <c r="A278" s="624">
        <v>86</v>
      </c>
      <c r="B278" s="627"/>
      <c r="C278" s="630"/>
      <c r="D278" s="633" t="s">
        <v>463</v>
      </c>
      <c r="E278" s="410"/>
      <c r="F278" s="636"/>
      <c r="G278" s="637"/>
      <c r="H278" s="411" t="s">
        <v>464</v>
      </c>
      <c r="I278" s="412"/>
      <c r="J278" s="412"/>
      <c r="K278" s="412"/>
      <c r="L278" s="412"/>
      <c r="M278" s="412"/>
      <c r="N278" s="412"/>
      <c r="O278" s="412"/>
      <c r="P278" s="412"/>
      <c r="Q278" s="412"/>
      <c r="R278" s="412"/>
      <c r="S278" s="412"/>
      <c r="T278" s="412"/>
      <c r="U278" s="412"/>
      <c r="V278" s="412"/>
      <c r="W278" s="412"/>
      <c r="X278" s="412"/>
      <c r="Y278" s="412"/>
      <c r="Z278" s="412"/>
      <c r="AA278" s="412"/>
      <c r="AB278" s="412"/>
      <c r="AC278" s="412"/>
      <c r="AD278" s="412"/>
      <c r="AE278" s="412"/>
      <c r="AF278" s="412"/>
      <c r="AG278" s="412"/>
      <c r="AH278" s="412"/>
      <c r="AI278" s="412"/>
      <c r="AJ278" s="412"/>
      <c r="AK278" s="412"/>
      <c r="AL278" s="412"/>
      <c r="AM278" s="412"/>
      <c r="AN278" s="642">
        <f t="shared" ref="AN278" si="330">IF(LEFT($AN$1,6)="共同生活援助",SUM(I279:AM279),SUM(I279:AM280))</f>
        <v>0</v>
      </c>
      <c r="AO278" s="620">
        <f>IF($AN$3="４週",AN278/4,AN278/(DAY(EOMONTH($I$21,0))/7))</f>
        <v>0</v>
      </c>
      <c r="AP278" s="645"/>
      <c r="AQ278" s="646"/>
      <c r="AR278" s="620" t="str">
        <f t="shared" ref="AR278" si="331">IF($AN$3="４週",AU279,AV279)</f>
        <v/>
      </c>
      <c r="AS278" s="620"/>
      <c r="AT278" s="623"/>
      <c r="AU278" s="413" t="s">
        <v>465</v>
      </c>
      <c r="AV278" s="413" t="s">
        <v>466</v>
      </c>
      <c r="AX278" s="413" t="s">
        <v>467</v>
      </c>
      <c r="AY278" s="413" t="s">
        <v>468</v>
      </c>
    </row>
    <row r="279" spans="1:51" s="393" customFormat="1" ht="12" customHeight="1">
      <c r="A279" s="625"/>
      <c r="B279" s="628"/>
      <c r="C279" s="631"/>
      <c r="D279" s="634"/>
      <c r="E279" s="414"/>
      <c r="F279" s="638"/>
      <c r="G279" s="639"/>
      <c r="H279" s="415" t="s">
        <v>469</v>
      </c>
      <c r="I279" s="419" t="str">
        <f>IFERROR(VLOOKUP(I278,'P1'!$B:$AP,41,FALSE),"")</f>
        <v/>
      </c>
      <c r="J279" s="419" t="str">
        <f>IFERROR(VLOOKUP(J278,'P1'!$B:$AP,41,FALSE),"")</f>
        <v/>
      </c>
      <c r="K279" s="419" t="str">
        <f>IFERROR(VLOOKUP(K278,'P1'!$B:$AP,41,FALSE),"")</f>
        <v/>
      </c>
      <c r="L279" s="419" t="str">
        <f>IFERROR(VLOOKUP(L278,'P1'!$B:$AP,41,FALSE),"")</f>
        <v/>
      </c>
      <c r="M279" s="419" t="str">
        <f>IFERROR(VLOOKUP(M278,'P1'!$B:$AP,41,FALSE),"")</f>
        <v/>
      </c>
      <c r="N279" s="419" t="str">
        <f>IFERROR(VLOOKUP(N278,'P1'!$B:$AP,41,FALSE),"")</f>
        <v/>
      </c>
      <c r="O279" s="419" t="str">
        <f>IFERROR(VLOOKUP(O278,'P1'!$B:$AP,41,FALSE),"")</f>
        <v/>
      </c>
      <c r="P279" s="419" t="str">
        <f>IFERROR(VLOOKUP(P278,'P1'!$B:$AP,41,FALSE),"")</f>
        <v/>
      </c>
      <c r="Q279" s="419" t="str">
        <f>IFERROR(VLOOKUP(Q278,'P1'!$B:$AP,41,FALSE),"")</f>
        <v/>
      </c>
      <c r="R279" s="419" t="str">
        <f>IFERROR(VLOOKUP(R278,'P1'!$B:$AP,41,FALSE),"")</f>
        <v/>
      </c>
      <c r="S279" s="419" t="str">
        <f>IFERROR(VLOOKUP(S278,'P1'!$B:$AP,41,FALSE),"")</f>
        <v/>
      </c>
      <c r="T279" s="419" t="str">
        <f>IFERROR(VLOOKUP(T278,'P1'!$B:$AP,41,FALSE),"")</f>
        <v/>
      </c>
      <c r="U279" s="419" t="str">
        <f>IFERROR(VLOOKUP(U278,'P1'!$B:$AP,41,FALSE),"")</f>
        <v/>
      </c>
      <c r="V279" s="419" t="str">
        <f>IFERROR(VLOOKUP(V278,'P1'!$B:$AP,41,FALSE),"")</f>
        <v/>
      </c>
      <c r="W279" s="419" t="str">
        <f>IFERROR(VLOOKUP(W278,'P1'!$B:$AP,41,FALSE),"")</f>
        <v/>
      </c>
      <c r="X279" s="419" t="str">
        <f>IFERROR(VLOOKUP(X278,'P1'!$B:$AP,41,FALSE),"")</f>
        <v/>
      </c>
      <c r="Y279" s="419" t="str">
        <f>IFERROR(VLOOKUP(Y278,'P1'!$B:$AP,41,FALSE),"")</f>
        <v/>
      </c>
      <c r="Z279" s="419" t="str">
        <f>IFERROR(VLOOKUP(Z278,'P1'!$B:$AP,41,FALSE),"")</f>
        <v/>
      </c>
      <c r="AA279" s="419" t="str">
        <f>IFERROR(VLOOKUP(AA278,'P1'!$B:$AP,41,FALSE),"")</f>
        <v/>
      </c>
      <c r="AB279" s="419" t="str">
        <f>IFERROR(VLOOKUP(AB278,'P1'!$B:$AP,41,FALSE),"")</f>
        <v/>
      </c>
      <c r="AC279" s="419" t="str">
        <f>IFERROR(VLOOKUP(AC278,'P1'!$B:$AP,41,FALSE),"")</f>
        <v/>
      </c>
      <c r="AD279" s="419" t="str">
        <f>IFERROR(VLOOKUP(AD278,'P1'!$B:$AP,41,FALSE),"")</f>
        <v/>
      </c>
      <c r="AE279" s="419" t="str">
        <f>IFERROR(VLOOKUP(AE278,'P1'!$B:$AP,41,FALSE),"")</f>
        <v/>
      </c>
      <c r="AF279" s="419" t="str">
        <f>IFERROR(VLOOKUP(AF278,'P1'!$B:$AP,41,FALSE),"")</f>
        <v/>
      </c>
      <c r="AG279" s="419" t="str">
        <f>IFERROR(VLOOKUP(AG278,'P1'!$B:$AP,41,FALSE),"")</f>
        <v/>
      </c>
      <c r="AH279" s="419" t="str">
        <f>IFERROR(VLOOKUP(AH278,'P1'!$B:$AP,41,FALSE),"")</f>
        <v/>
      </c>
      <c r="AI279" s="419" t="str">
        <f>IFERROR(VLOOKUP(AI278,'P1'!$B:$AP,41,FALSE),"")</f>
        <v/>
      </c>
      <c r="AJ279" s="419" t="str">
        <f>IFERROR(VLOOKUP(AJ278,'P1'!$B:$AP,41,FALSE),"")</f>
        <v/>
      </c>
      <c r="AK279" s="419" t="str">
        <f>IFERROR(VLOOKUP(AK278,'P1'!$B:$AP,41,FALSE),"")</f>
        <v/>
      </c>
      <c r="AL279" s="419" t="str">
        <f>IFERROR(VLOOKUP(AL278,'P1'!$B:$AP,41,FALSE),"")</f>
        <v/>
      </c>
      <c r="AM279" s="419" t="str">
        <f>IFERROR(VLOOKUP(AM278,'P1'!$B:$AP,41,FALSE),"")</f>
        <v/>
      </c>
      <c r="AN279" s="643"/>
      <c r="AO279" s="621"/>
      <c r="AP279" s="647"/>
      <c r="AQ279" s="648"/>
      <c r="AR279" s="621"/>
      <c r="AS279" s="621"/>
      <c r="AT279" s="623"/>
      <c r="AU279" s="417" t="str">
        <f t="shared" ref="AU279" si="332">IFERROR(IF($D278="□",($AO278/$AK$6),($AO278/$AK$8)),"")</f>
        <v/>
      </c>
      <c r="AV279" s="417" t="str">
        <f t="shared" ref="AV279" si="333">IFERROR(IF($D278="□",($AN278/$AO$6),($AN278/$AO$8)),"")</f>
        <v/>
      </c>
      <c r="AX279" s="417" t="s">
        <v>623</v>
      </c>
      <c r="AY279" s="417" t="s">
        <v>623</v>
      </c>
    </row>
    <row r="280" spans="1:51" s="393" customFormat="1" ht="12" customHeight="1">
      <c r="A280" s="626"/>
      <c r="B280" s="629"/>
      <c r="C280" s="632"/>
      <c r="D280" s="635"/>
      <c r="E280" s="414"/>
      <c r="F280" s="640"/>
      <c r="G280" s="641"/>
      <c r="H280" s="418" t="s">
        <v>470</v>
      </c>
      <c r="I280" s="419" t="str">
        <f>IFERROR(VLOOKUP(I278,'P1'!$B:$AP,31,FALSE),"")</f>
        <v/>
      </c>
      <c r="J280" s="419" t="str">
        <f>IFERROR(VLOOKUP(J278,'P1'!$B:$AP,31,FALSE),"")</f>
        <v/>
      </c>
      <c r="K280" s="419" t="str">
        <f>IFERROR(VLOOKUP(K278,'P1'!$B:$AP,31,FALSE),"")</f>
        <v/>
      </c>
      <c r="L280" s="419" t="str">
        <f>IFERROR(VLOOKUP(L278,'P1'!$B:$AP,31,FALSE),"")</f>
        <v/>
      </c>
      <c r="M280" s="419" t="str">
        <f>IFERROR(VLOOKUP(M278,'P1'!$B:$AP,31,FALSE),"")</f>
        <v/>
      </c>
      <c r="N280" s="419" t="str">
        <f>IFERROR(VLOOKUP(N278,'P1'!$B:$AP,31,FALSE),"")</f>
        <v/>
      </c>
      <c r="O280" s="419" t="str">
        <f>IFERROR(VLOOKUP(O278,'P1'!$B:$AP,31,FALSE),"")</f>
        <v/>
      </c>
      <c r="P280" s="419" t="str">
        <f>IFERROR(VLOOKUP(P278,'P1'!$B:$AP,31,FALSE),"")</f>
        <v/>
      </c>
      <c r="Q280" s="419" t="str">
        <f>IFERROR(VLOOKUP(Q278,'P1'!$B:$AP,31,FALSE),"")</f>
        <v/>
      </c>
      <c r="R280" s="419" t="str">
        <f>IFERROR(VLOOKUP(R278,'P1'!$B:$AP,31,FALSE),"")</f>
        <v/>
      </c>
      <c r="S280" s="419" t="str">
        <f>IFERROR(VLOOKUP(S278,'P1'!$B:$AP,31,FALSE),"")</f>
        <v/>
      </c>
      <c r="T280" s="419" t="str">
        <f>IFERROR(VLOOKUP(T278,'P1'!$B:$AP,31,FALSE),"")</f>
        <v/>
      </c>
      <c r="U280" s="419" t="str">
        <f>IFERROR(VLOOKUP(U278,'P1'!$B:$AP,31,FALSE),"")</f>
        <v/>
      </c>
      <c r="V280" s="419" t="str">
        <f>IFERROR(VLOOKUP(V278,'P1'!$B:$AP,31,FALSE),"")</f>
        <v/>
      </c>
      <c r="W280" s="419" t="str">
        <f>IFERROR(VLOOKUP(W278,'P1'!$B:$AP,31,FALSE),"")</f>
        <v/>
      </c>
      <c r="X280" s="419" t="str">
        <f>IFERROR(VLOOKUP(X278,'P1'!$B:$AP,31,FALSE),"")</f>
        <v/>
      </c>
      <c r="Y280" s="419" t="str">
        <f>IFERROR(VLOOKUP(Y278,'P1'!$B:$AP,31,FALSE),"")</f>
        <v/>
      </c>
      <c r="Z280" s="419" t="str">
        <f>IFERROR(VLOOKUP(Z278,'P1'!$B:$AP,31,FALSE),"")</f>
        <v/>
      </c>
      <c r="AA280" s="419" t="str">
        <f>IFERROR(VLOOKUP(AA278,'P1'!$B:$AP,31,FALSE),"")</f>
        <v/>
      </c>
      <c r="AB280" s="419" t="str">
        <f>IFERROR(VLOOKUP(AB278,'P1'!$B:$AP,31,FALSE),"")</f>
        <v/>
      </c>
      <c r="AC280" s="419" t="str">
        <f>IFERROR(VLOOKUP(AC278,'P1'!$B:$AP,31,FALSE),"")</f>
        <v/>
      </c>
      <c r="AD280" s="419" t="str">
        <f>IFERROR(VLOOKUP(AD278,'P1'!$B:$AP,31,FALSE),"")</f>
        <v/>
      </c>
      <c r="AE280" s="419" t="str">
        <f>IFERROR(VLOOKUP(AE278,'P1'!$B:$AP,31,FALSE),"")</f>
        <v/>
      </c>
      <c r="AF280" s="419" t="str">
        <f>IFERROR(VLOOKUP(AF278,'P1'!$B:$AP,31,FALSE),"")</f>
        <v/>
      </c>
      <c r="AG280" s="419" t="str">
        <f>IFERROR(VLOOKUP(AG278,'P1'!$B:$AP,31,FALSE),"")</f>
        <v/>
      </c>
      <c r="AH280" s="419" t="str">
        <f>IFERROR(VLOOKUP(AH278,'P1'!$B:$AP,31,FALSE),"")</f>
        <v/>
      </c>
      <c r="AI280" s="419" t="str">
        <f>IFERROR(VLOOKUP(AI278,'P1'!$B:$AP,31,FALSE),"")</f>
        <v/>
      </c>
      <c r="AJ280" s="419" t="str">
        <f>IFERROR(VLOOKUP(AJ278,'P1'!$B:$AP,31,FALSE),"")</f>
        <v/>
      </c>
      <c r="AK280" s="419" t="str">
        <f>IFERROR(VLOOKUP(AK278,'P1'!$B:$AP,31,FALSE),"")</f>
        <v/>
      </c>
      <c r="AL280" s="419" t="str">
        <f>IFERROR(VLOOKUP(AL278,'P1'!$B:$AP,31,FALSE),"")</f>
        <v/>
      </c>
      <c r="AM280" s="419" t="str">
        <f>IFERROR(VLOOKUP(AM278,'P1'!$B:$AP,31,FALSE),"")</f>
        <v/>
      </c>
      <c r="AN280" s="644"/>
      <c r="AO280" s="622"/>
      <c r="AP280" s="649"/>
      <c r="AQ280" s="650"/>
      <c r="AR280" s="622"/>
      <c r="AS280" s="622"/>
      <c r="AT280" s="623"/>
      <c r="AU280" s="420"/>
      <c r="AV280" s="420"/>
      <c r="AX280" s="420"/>
      <c r="AY280" s="420"/>
    </row>
    <row r="281" spans="1:51" s="393" customFormat="1" ht="12" customHeight="1">
      <c r="A281" s="624">
        <v>87</v>
      </c>
      <c r="B281" s="627"/>
      <c r="C281" s="630"/>
      <c r="D281" s="633" t="s">
        <v>463</v>
      </c>
      <c r="E281" s="410"/>
      <c r="F281" s="636"/>
      <c r="G281" s="637"/>
      <c r="H281" s="411" t="s">
        <v>464</v>
      </c>
      <c r="I281" s="412"/>
      <c r="J281" s="412"/>
      <c r="K281" s="412"/>
      <c r="L281" s="412"/>
      <c r="M281" s="412"/>
      <c r="N281" s="412"/>
      <c r="O281" s="412"/>
      <c r="P281" s="412"/>
      <c r="Q281" s="412"/>
      <c r="R281" s="412"/>
      <c r="S281" s="412"/>
      <c r="T281" s="412"/>
      <c r="U281" s="412"/>
      <c r="V281" s="412"/>
      <c r="W281" s="412"/>
      <c r="X281" s="412"/>
      <c r="Y281" s="412"/>
      <c r="Z281" s="412"/>
      <c r="AA281" s="412"/>
      <c r="AB281" s="412"/>
      <c r="AC281" s="412"/>
      <c r="AD281" s="412"/>
      <c r="AE281" s="412"/>
      <c r="AF281" s="412"/>
      <c r="AG281" s="412"/>
      <c r="AH281" s="412"/>
      <c r="AI281" s="412"/>
      <c r="AJ281" s="412"/>
      <c r="AK281" s="412"/>
      <c r="AL281" s="412"/>
      <c r="AM281" s="412"/>
      <c r="AN281" s="642">
        <f t="shared" ref="AN281" si="334">IF(LEFT($AN$1,6)="共同生活援助",SUM(I282:AM282),SUM(I282:AM283))</f>
        <v>0</v>
      </c>
      <c r="AO281" s="620">
        <f>IF($AN$3="４週",AN281/4,AN281/(DAY(EOMONTH($I$21,0))/7))</f>
        <v>0</v>
      </c>
      <c r="AP281" s="645"/>
      <c r="AQ281" s="646"/>
      <c r="AR281" s="620" t="str">
        <f t="shared" ref="AR281" si="335">IF($AN$3="４週",AU282,AV282)</f>
        <v/>
      </c>
      <c r="AS281" s="620"/>
      <c r="AT281" s="623"/>
      <c r="AU281" s="413" t="s">
        <v>465</v>
      </c>
      <c r="AV281" s="413" t="s">
        <v>466</v>
      </c>
      <c r="AX281" s="413" t="s">
        <v>467</v>
      </c>
      <c r="AY281" s="413" t="s">
        <v>468</v>
      </c>
    </row>
    <row r="282" spans="1:51" s="393" customFormat="1" ht="12" customHeight="1">
      <c r="A282" s="625"/>
      <c r="B282" s="628"/>
      <c r="C282" s="631"/>
      <c r="D282" s="634"/>
      <c r="E282" s="414"/>
      <c r="F282" s="638"/>
      <c r="G282" s="639"/>
      <c r="H282" s="415" t="s">
        <v>469</v>
      </c>
      <c r="I282" s="419" t="str">
        <f>IFERROR(VLOOKUP(I281,'P1'!$B:$AP,41,FALSE),"")</f>
        <v/>
      </c>
      <c r="J282" s="419" t="str">
        <f>IFERROR(VLOOKUP(J281,'P1'!$B:$AP,41,FALSE),"")</f>
        <v/>
      </c>
      <c r="K282" s="419" t="str">
        <f>IFERROR(VLOOKUP(K281,'P1'!$B:$AP,41,FALSE),"")</f>
        <v/>
      </c>
      <c r="L282" s="419" t="str">
        <f>IFERROR(VLOOKUP(L281,'P1'!$B:$AP,41,FALSE),"")</f>
        <v/>
      </c>
      <c r="M282" s="419" t="str">
        <f>IFERROR(VLOOKUP(M281,'P1'!$B:$AP,41,FALSE),"")</f>
        <v/>
      </c>
      <c r="N282" s="419" t="str">
        <f>IFERROR(VLOOKUP(N281,'P1'!$B:$AP,41,FALSE),"")</f>
        <v/>
      </c>
      <c r="O282" s="419" t="str">
        <f>IFERROR(VLOOKUP(O281,'P1'!$B:$AP,41,FALSE),"")</f>
        <v/>
      </c>
      <c r="P282" s="419" t="str">
        <f>IFERROR(VLOOKUP(P281,'P1'!$B:$AP,41,FALSE),"")</f>
        <v/>
      </c>
      <c r="Q282" s="419" t="str">
        <f>IFERROR(VLOOKUP(Q281,'P1'!$B:$AP,41,FALSE),"")</f>
        <v/>
      </c>
      <c r="R282" s="419" t="str">
        <f>IFERROR(VLOOKUP(R281,'P1'!$B:$AP,41,FALSE),"")</f>
        <v/>
      </c>
      <c r="S282" s="419" t="str">
        <f>IFERROR(VLOOKUP(S281,'P1'!$B:$AP,41,FALSE),"")</f>
        <v/>
      </c>
      <c r="T282" s="419" t="str">
        <f>IFERROR(VLOOKUP(T281,'P1'!$B:$AP,41,FALSE),"")</f>
        <v/>
      </c>
      <c r="U282" s="419" t="str">
        <f>IFERROR(VLOOKUP(U281,'P1'!$B:$AP,41,FALSE),"")</f>
        <v/>
      </c>
      <c r="V282" s="419" t="str">
        <f>IFERROR(VLOOKUP(V281,'P1'!$B:$AP,41,FALSE),"")</f>
        <v/>
      </c>
      <c r="W282" s="419" t="str">
        <f>IFERROR(VLOOKUP(W281,'P1'!$B:$AP,41,FALSE),"")</f>
        <v/>
      </c>
      <c r="X282" s="419" t="str">
        <f>IFERROR(VLOOKUP(X281,'P1'!$B:$AP,41,FALSE),"")</f>
        <v/>
      </c>
      <c r="Y282" s="419" t="str">
        <f>IFERROR(VLOOKUP(Y281,'P1'!$B:$AP,41,FALSE),"")</f>
        <v/>
      </c>
      <c r="Z282" s="419" t="str">
        <f>IFERROR(VLOOKUP(Z281,'P1'!$B:$AP,41,FALSE),"")</f>
        <v/>
      </c>
      <c r="AA282" s="419" t="str">
        <f>IFERROR(VLOOKUP(AA281,'P1'!$B:$AP,41,FALSE),"")</f>
        <v/>
      </c>
      <c r="AB282" s="419" t="str">
        <f>IFERROR(VLOOKUP(AB281,'P1'!$B:$AP,41,FALSE),"")</f>
        <v/>
      </c>
      <c r="AC282" s="419" t="str">
        <f>IFERROR(VLOOKUP(AC281,'P1'!$B:$AP,41,FALSE),"")</f>
        <v/>
      </c>
      <c r="AD282" s="419" t="str">
        <f>IFERROR(VLOOKUP(AD281,'P1'!$B:$AP,41,FALSE),"")</f>
        <v/>
      </c>
      <c r="AE282" s="419" t="str">
        <f>IFERROR(VLOOKUP(AE281,'P1'!$B:$AP,41,FALSE),"")</f>
        <v/>
      </c>
      <c r="AF282" s="419" t="str">
        <f>IFERROR(VLOOKUP(AF281,'P1'!$B:$AP,41,FALSE),"")</f>
        <v/>
      </c>
      <c r="AG282" s="419" t="str">
        <f>IFERROR(VLOOKUP(AG281,'P1'!$B:$AP,41,FALSE),"")</f>
        <v/>
      </c>
      <c r="AH282" s="419" t="str">
        <f>IFERROR(VLOOKUP(AH281,'P1'!$B:$AP,41,FALSE),"")</f>
        <v/>
      </c>
      <c r="AI282" s="419" t="str">
        <f>IFERROR(VLOOKUP(AI281,'P1'!$B:$AP,41,FALSE),"")</f>
        <v/>
      </c>
      <c r="AJ282" s="419" t="str">
        <f>IFERROR(VLOOKUP(AJ281,'P1'!$B:$AP,41,FALSE),"")</f>
        <v/>
      </c>
      <c r="AK282" s="419" t="str">
        <f>IFERROR(VLOOKUP(AK281,'P1'!$B:$AP,41,FALSE),"")</f>
        <v/>
      </c>
      <c r="AL282" s="419" t="str">
        <f>IFERROR(VLOOKUP(AL281,'P1'!$B:$AP,41,FALSE),"")</f>
        <v/>
      </c>
      <c r="AM282" s="419" t="str">
        <f>IFERROR(VLOOKUP(AM281,'P1'!$B:$AP,41,FALSE),"")</f>
        <v/>
      </c>
      <c r="AN282" s="643"/>
      <c r="AO282" s="621"/>
      <c r="AP282" s="647"/>
      <c r="AQ282" s="648"/>
      <c r="AR282" s="621"/>
      <c r="AS282" s="621"/>
      <c r="AT282" s="623"/>
      <c r="AU282" s="417" t="str">
        <f t="shared" ref="AU282" si="336">IFERROR(IF($D281="□",($AO281/$AK$6),($AO281/$AK$8)),"")</f>
        <v/>
      </c>
      <c r="AV282" s="417" t="str">
        <f t="shared" ref="AV282" si="337">IFERROR(IF($D281="□",($AN281/$AO$6),($AN281/$AO$8)),"")</f>
        <v/>
      </c>
      <c r="AX282" s="417" t="s">
        <v>623</v>
      </c>
      <c r="AY282" s="417" t="s">
        <v>623</v>
      </c>
    </row>
    <row r="283" spans="1:51" s="393" customFormat="1" ht="12" customHeight="1">
      <c r="A283" s="626"/>
      <c r="B283" s="629"/>
      <c r="C283" s="632"/>
      <c r="D283" s="635"/>
      <c r="E283" s="414"/>
      <c r="F283" s="640"/>
      <c r="G283" s="641"/>
      <c r="H283" s="418" t="s">
        <v>470</v>
      </c>
      <c r="I283" s="419" t="str">
        <f>IFERROR(VLOOKUP(I281,'P1'!$B:$AP,31,FALSE),"")</f>
        <v/>
      </c>
      <c r="J283" s="419" t="str">
        <f>IFERROR(VLOOKUP(J281,'P1'!$B:$AP,31,FALSE),"")</f>
        <v/>
      </c>
      <c r="K283" s="419" t="str">
        <f>IFERROR(VLOOKUP(K281,'P1'!$B:$AP,31,FALSE),"")</f>
        <v/>
      </c>
      <c r="L283" s="419" t="str">
        <f>IFERROR(VLOOKUP(L281,'P1'!$B:$AP,31,FALSE),"")</f>
        <v/>
      </c>
      <c r="M283" s="419" t="str">
        <f>IFERROR(VLOOKUP(M281,'P1'!$B:$AP,31,FALSE),"")</f>
        <v/>
      </c>
      <c r="N283" s="419" t="str">
        <f>IFERROR(VLOOKUP(N281,'P1'!$B:$AP,31,FALSE),"")</f>
        <v/>
      </c>
      <c r="O283" s="419" t="str">
        <f>IFERROR(VLOOKUP(O281,'P1'!$B:$AP,31,FALSE),"")</f>
        <v/>
      </c>
      <c r="P283" s="419" t="str">
        <f>IFERROR(VLOOKUP(P281,'P1'!$B:$AP,31,FALSE),"")</f>
        <v/>
      </c>
      <c r="Q283" s="419" t="str">
        <f>IFERROR(VLOOKUP(Q281,'P1'!$B:$AP,31,FALSE),"")</f>
        <v/>
      </c>
      <c r="R283" s="419" t="str">
        <f>IFERROR(VLOOKUP(R281,'P1'!$B:$AP,31,FALSE),"")</f>
        <v/>
      </c>
      <c r="S283" s="419" t="str">
        <f>IFERROR(VLOOKUP(S281,'P1'!$B:$AP,31,FALSE),"")</f>
        <v/>
      </c>
      <c r="T283" s="419" t="str">
        <f>IFERROR(VLOOKUP(T281,'P1'!$B:$AP,31,FALSE),"")</f>
        <v/>
      </c>
      <c r="U283" s="419" t="str">
        <f>IFERROR(VLOOKUP(U281,'P1'!$B:$AP,31,FALSE),"")</f>
        <v/>
      </c>
      <c r="V283" s="419" t="str">
        <f>IFERROR(VLOOKUP(V281,'P1'!$B:$AP,31,FALSE),"")</f>
        <v/>
      </c>
      <c r="W283" s="419" t="str">
        <f>IFERROR(VLOOKUP(W281,'P1'!$B:$AP,31,FALSE),"")</f>
        <v/>
      </c>
      <c r="X283" s="419" t="str">
        <f>IFERROR(VLOOKUP(X281,'P1'!$B:$AP,31,FALSE),"")</f>
        <v/>
      </c>
      <c r="Y283" s="419" t="str">
        <f>IFERROR(VLOOKUP(Y281,'P1'!$B:$AP,31,FALSE),"")</f>
        <v/>
      </c>
      <c r="Z283" s="419" t="str">
        <f>IFERROR(VLOOKUP(Z281,'P1'!$B:$AP,31,FALSE),"")</f>
        <v/>
      </c>
      <c r="AA283" s="419" t="str">
        <f>IFERROR(VLOOKUP(AA281,'P1'!$B:$AP,31,FALSE),"")</f>
        <v/>
      </c>
      <c r="AB283" s="419" t="str">
        <f>IFERROR(VLOOKUP(AB281,'P1'!$B:$AP,31,FALSE),"")</f>
        <v/>
      </c>
      <c r="AC283" s="419" t="str">
        <f>IFERROR(VLOOKUP(AC281,'P1'!$B:$AP,31,FALSE),"")</f>
        <v/>
      </c>
      <c r="AD283" s="419" t="str">
        <f>IFERROR(VLOOKUP(AD281,'P1'!$B:$AP,31,FALSE),"")</f>
        <v/>
      </c>
      <c r="AE283" s="419" t="str">
        <f>IFERROR(VLOOKUP(AE281,'P1'!$B:$AP,31,FALSE),"")</f>
        <v/>
      </c>
      <c r="AF283" s="419" t="str">
        <f>IFERROR(VLOOKUP(AF281,'P1'!$B:$AP,31,FALSE),"")</f>
        <v/>
      </c>
      <c r="AG283" s="419" t="str">
        <f>IFERROR(VLOOKUP(AG281,'P1'!$B:$AP,31,FALSE),"")</f>
        <v/>
      </c>
      <c r="AH283" s="419" t="str">
        <f>IFERROR(VLOOKUP(AH281,'P1'!$B:$AP,31,FALSE),"")</f>
        <v/>
      </c>
      <c r="AI283" s="419" t="str">
        <f>IFERROR(VLOOKUP(AI281,'P1'!$B:$AP,31,FALSE),"")</f>
        <v/>
      </c>
      <c r="AJ283" s="419" t="str">
        <f>IFERROR(VLOOKUP(AJ281,'P1'!$B:$AP,31,FALSE),"")</f>
        <v/>
      </c>
      <c r="AK283" s="419" t="str">
        <f>IFERROR(VLOOKUP(AK281,'P1'!$B:$AP,31,FALSE),"")</f>
        <v/>
      </c>
      <c r="AL283" s="419" t="str">
        <f>IFERROR(VLOOKUP(AL281,'P1'!$B:$AP,31,FALSE),"")</f>
        <v/>
      </c>
      <c r="AM283" s="419" t="str">
        <f>IFERROR(VLOOKUP(AM281,'P1'!$B:$AP,31,FALSE),"")</f>
        <v/>
      </c>
      <c r="AN283" s="644"/>
      <c r="AO283" s="622"/>
      <c r="AP283" s="649"/>
      <c r="AQ283" s="650"/>
      <c r="AR283" s="622"/>
      <c r="AS283" s="622"/>
      <c r="AT283" s="623"/>
      <c r="AU283" s="420"/>
      <c r="AV283" s="420"/>
      <c r="AX283" s="420"/>
      <c r="AY283" s="420"/>
    </row>
    <row r="284" spans="1:51" s="393" customFormat="1" ht="12" customHeight="1">
      <c r="A284" s="624">
        <v>88</v>
      </c>
      <c r="B284" s="627"/>
      <c r="C284" s="661"/>
      <c r="D284" s="633" t="s">
        <v>463</v>
      </c>
      <c r="E284" s="410"/>
      <c r="F284" s="636"/>
      <c r="G284" s="637"/>
      <c r="H284" s="411" t="s">
        <v>464</v>
      </c>
      <c r="I284" s="412"/>
      <c r="J284" s="412"/>
      <c r="K284" s="412"/>
      <c r="L284" s="412"/>
      <c r="M284" s="412"/>
      <c r="N284" s="412"/>
      <c r="O284" s="412"/>
      <c r="P284" s="412"/>
      <c r="Q284" s="412"/>
      <c r="R284" s="412"/>
      <c r="S284" s="412"/>
      <c r="T284" s="412"/>
      <c r="U284" s="412"/>
      <c r="V284" s="412"/>
      <c r="W284" s="412"/>
      <c r="X284" s="412"/>
      <c r="Y284" s="412"/>
      <c r="Z284" s="412"/>
      <c r="AA284" s="412"/>
      <c r="AB284" s="412"/>
      <c r="AC284" s="412"/>
      <c r="AD284" s="412"/>
      <c r="AE284" s="412"/>
      <c r="AF284" s="412"/>
      <c r="AG284" s="412"/>
      <c r="AH284" s="412"/>
      <c r="AI284" s="412"/>
      <c r="AJ284" s="412"/>
      <c r="AK284" s="412"/>
      <c r="AL284" s="412"/>
      <c r="AM284" s="412"/>
      <c r="AN284" s="642">
        <f t="shared" ref="AN284" si="338">IF(LEFT($AN$1,6)="共同生活援助",SUM(I285:AM285),SUM(I285:AM286))</f>
        <v>0</v>
      </c>
      <c r="AO284" s="620">
        <f>IF($AN$3="４週",AN284/4,AN284/(DAY(EOMONTH($I$21,0))/7))</f>
        <v>0</v>
      </c>
      <c r="AP284" s="645"/>
      <c r="AQ284" s="646"/>
      <c r="AR284" s="620" t="str">
        <f t="shared" ref="AR284" si="339">IF($AN$3="４週",AU285,AV285)</f>
        <v/>
      </c>
      <c r="AS284" s="620"/>
      <c r="AT284" s="623"/>
      <c r="AU284" s="413" t="s">
        <v>465</v>
      </c>
      <c r="AV284" s="413" t="s">
        <v>466</v>
      </c>
      <c r="AX284" s="413" t="s">
        <v>467</v>
      </c>
      <c r="AY284" s="413" t="s">
        <v>468</v>
      </c>
    </row>
    <row r="285" spans="1:51" s="393" customFormat="1" ht="12" customHeight="1">
      <c r="A285" s="625"/>
      <c r="B285" s="628"/>
      <c r="C285" s="662"/>
      <c r="D285" s="634"/>
      <c r="E285" s="414"/>
      <c r="F285" s="638"/>
      <c r="G285" s="639"/>
      <c r="H285" s="415" t="s">
        <v>469</v>
      </c>
      <c r="I285" s="419" t="str">
        <f>IFERROR(VLOOKUP(I284,'P1'!$B:$AP,41,FALSE),"")</f>
        <v/>
      </c>
      <c r="J285" s="419" t="str">
        <f>IFERROR(VLOOKUP(J284,'P1'!$B:$AP,41,FALSE),"")</f>
        <v/>
      </c>
      <c r="K285" s="419" t="str">
        <f>IFERROR(VLOOKUP(K284,'P1'!$B:$AP,41,FALSE),"")</f>
        <v/>
      </c>
      <c r="L285" s="419" t="str">
        <f>IFERROR(VLOOKUP(L284,'P1'!$B:$AP,41,FALSE),"")</f>
        <v/>
      </c>
      <c r="M285" s="419" t="str">
        <f>IFERROR(VLOOKUP(M284,'P1'!$B:$AP,41,FALSE),"")</f>
        <v/>
      </c>
      <c r="N285" s="419" t="str">
        <f>IFERROR(VLOOKUP(N284,'P1'!$B:$AP,41,FALSE),"")</f>
        <v/>
      </c>
      <c r="O285" s="419" t="str">
        <f>IFERROR(VLOOKUP(O284,'P1'!$B:$AP,41,FALSE),"")</f>
        <v/>
      </c>
      <c r="P285" s="419" t="str">
        <f>IFERROR(VLOOKUP(P284,'P1'!$B:$AP,41,FALSE),"")</f>
        <v/>
      </c>
      <c r="Q285" s="419" t="str">
        <f>IFERROR(VLOOKUP(Q284,'P1'!$B:$AP,41,FALSE),"")</f>
        <v/>
      </c>
      <c r="R285" s="419" t="str">
        <f>IFERROR(VLOOKUP(R284,'P1'!$B:$AP,41,FALSE),"")</f>
        <v/>
      </c>
      <c r="S285" s="419" t="str">
        <f>IFERROR(VLOOKUP(S284,'P1'!$B:$AP,41,FALSE),"")</f>
        <v/>
      </c>
      <c r="T285" s="419" t="str">
        <f>IFERROR(VLOOKUP(T284,'P1'!$B:$AP,41,FALSE),"")</f>
        <v/>
      </c>
      <c r="U285" s="419" t="str">
        <f>IFERROR(VLOOKUP(U284,'P1'!$B:$AP,41,FALSE),"")</f>
        <v/>
      </c>
      <c r="V285" s="419" t="str">
        <f>IFERROR(VLOOKUP(V284,'P1'!$B:$AP,41,FALSE),"")</f>
        <v/>
      </c>
      <c r="W285" s="419" t="str">
        <f>IFERROR(VLOOKUP(W284,'P1'!$B:$AP,41,FALSE),"")</f>
        <v/>
      </c>
      <c r="X285" s="419" t="str">
        <f>IFERROR(VLOOKUP(X284,'P1'!$B:$AP,41,FALSE),"")</f>
        <v/>
      </c>
      <c r="Y285" s="419" t="str">
        <f>IFERROR(VLOOKUP(Y284,'P1'!$B:$AP,41,FALSE),"")</f>
        <v/>
      </c>
      <c r="Z285" s="419" t="str">
        <f>IFERROR(VLOOKUP(Z284,'P1'!$B:$AP,41,FALSE),"")</f>
        <v/>
      </c>
      <c r="AA285" s="419" t="str">
        <f>IFERROR(VLOOKUP(AA284,'P1'!$B:$AP,41,FALSE),"")</f>
        <v/>
      </c>
      <c r="AB285" s="419" t="str">
        <f>IFERROR(VLOOKUP(AB284,'P1'!$B:$AP,41,FALSE),"")</f>
        <v/>
      </c>
      <c r="AC285" s="419" t="str">
        <f>IFERROR(VLOOKUP(AC284,'P1'!$B:$AP,41,FALSE),"")</f>
        <v/>
      </c>
      <c r="AD285" s="419" t="str">
        <f>IFERROR(VLOOKUP(AD284,'P1'!$B:$AP,41,FALSE),"")</f>
        <v/>
      </c>
      <c r="AE285" s="419" t="str">
        <f>IFERROR(VLOOKUP(AE284,'P1'!$B:$AP,41,FALSE),"")</f>
        <v/>
      </c>
      <c r="AF285" s="419" t="str">
        <f>IFERROR(VLOOKUP(AF284,'P1'!$B:$AP,41,FALSE),"")</f>
        <v/>
      </c>
      <c r="AG285" s="419" t="str">
        <f>IFERROR(VLOOKUP(AG284,'P1'!$B:$AP,41,FALSE),"")</f>
        <v/>
      </c>
      <c r="AH285" s="419" t="str">
        <f>IFERROR(VLOOKUP(AH284,'P1'!$B:$AP,41,FALSE),"")</f>
        <v/>
      </c>
      <c r="AI285" s="419" t="str">
        <f>IFERROR(VLOOKUP(AI284,'P1'!$B:$AP,41,FALSE),"")</f>
        <v/>
      </c>
      <c r="AJ285" s="419" t="str">
        <f>IFERROR(VLOOKUP(AJ284,'P1'!$B:$AP,41,FALSE),"")</f>
        <v/>
      </c>
      <c r="AK285" s="419" t="str">
        <f>IFERROR(VLOOKUP(AK284,'P1'!$B:$AP,41,FALSE),"")</f>
        <v/>
      </c>
      <c r="AL285" s="419" t="str">
        <f>IFERROR(VLOOKUP(AL284,'P1'!$B:$AP,41,FALSE),"")</f>
        <v/>
      </c>
      <c r="AM285" s="419" t="str">
        <f>IFERROR(VLOOKUP(AM284,'P1'!$B:$AP,41,FALSE),"")</f>
        <v/>
      </c>
      <c r="AN285" s="643"/>
      <c r="AO285" s="621"/>
      <c r="AP285" s="647"/>
      <c r="AQ285" s="648"/>
      <c r="AR285" s="621"/>
      <c r="AS285" s="621"/>
      <c r="AT285" s="623"/>
      <c r="AU285" s="417" t="str">
        <f t="shared" ref="AU285" si="340">IFERROR(IF($D284="□",($AO284/$AK$6),($AO284/$AK$8)),"")</f>
        <v/>
      </c>
      <c r="AV285" s="417" t="str">
        <f t="shared" ref="AV285" si="341">IFERROR(IF($D284="□",($AN284/$AO$6),($AN284/$AO$8)),"")</f>
        <v/>
      </c>
      <c r="AX285" s="417" t="s">
        <v>623</v>
      </c>
      <c r="AY285" s="417" t="s">
        <v>623</v>
      </c>
    </row>
    <row r="286" spans="1:51" s="393" customFormat="1" ht="12" customHeight="1">
      <c r="A286" s="626"/>
      <c r="B286" s="629"/>
      <c r="C286" s="663"/>
      <c r="D286" s="635"/>
      <c r="E286" s="414"/>
      <c r="F286" s="640"/>
      <c r="G286" s="641"/>
      <c r="H286" s="418" t="s">
        <v>470</v>
      </c>
      <c r="I286" s="419" t="str">
        <f>IFERROR(VLOOKUP(I284,'P1'!$B:$AP,31,FALSE),"")</f>
        <v/>
      </c>
      <c r="J286" s="419" t="str">
        <f>IFERROR(VLOOKUP(J284,'P1'!$B:$AP,31,FALSE),"")</f>
        <v/>
      </c>
      <c r="K286" s="419" t="str">
        <f>IFERROR(VLOOKUP(K284,'P1'!$B:$AP,31,FALSE),"")</f>
        <v/>
      </c>
      <c r="L286" s="419" t="str">
        <f>IFERROR(VLOOKUP(L284,'P1'!$B:$AP,31,FALSE),"")</f>
        <v/>
      </c>
      <c r="M286" s="419" t="str">
        <f>IFERROR(VLOOKUP(M284,'P1'!$B:$AP,31,FALSE),"")</f>
        <v/>
      </c>
      <c r="N286" s="419" t="str">
        <f>IFERROR(VLOOKUP(N284,'P1'!$B:$AP,31,FALSE),"")</f>
        <v/>
      </c>
      <c r="O286" s="419" t="str">
        <f>IFERROR(VLOOKUP(O284,'P1'!$B:$AP,31,FALSE),"")</f>
        <v/>
      </c>
      <c r="P286" s="419" t="str">
        <f>IFERROR(VLOOKUP(P284,'P1'!$B:$AP,31,FALSE),"")</f>
        <v/>
      </c>
      <c r="Q286" s="419" t="str">
        <f>IFERROR(VLOOKUP(Q284,'P1'!$B:$AP,31,FALSE),"")</f>
        <v/>
      </c>
      <c r="R286" s="419" t="str">
        <f>IFERROR(VLOOKUP(R284,'P1'!$B:$AP,31,FALSE),"")</f>
        <v/>
      </c>
      <c r="S286" s="419" t="str">
        <f>IFERROR(VLOOKUP(S284,'P1'!$B:$AP,31,FALSE),"")</f>
        <v/>
      </c>
      <c r="T286" s="419" t="str">
        <f>IFERROR(VLOOKUP(T284,'P1'!$B:$AP,31,FALSE),"")</f>
        <v/>
      </c>
      <c r="U286" s="419" t="str">
        <f>IFERROR(VLOOKUP(U284,'P1'!$B:$AP,31,FALSE),"")</f>
        <v/>
      </c>
      <c r="V286" s="419" t="str">
        <f>IFERROR(VLOOKUP(V284,'P1'!$B:$AP,31,FALSE),"")</f>
        <v/>
      </c>
      <c r="W286" s="419" t="str">
        <f>IFERROR(VLOOKUP(W284,'P1'!$B:$AP,31,FALSE),"")</f>
        <v/>
      </c>
      <c r="X286" s="419" t="str">
        <f>IFERROR(VLOOKUP(X284,'P1'!$B:$AP,31,FALSE),"")</f>
        <v/>
      </c>
      <c r="Y286" s="419" t="str">
        <f>IFERROR(VLOOKUP(Y284,'P1'!$B:$AP,31,FALSE),"")</f>
        <v/>
      </c>
      <c r="Z286" s="419" t="str">
        <f>IFERROR(VLOOKUP(Z284,'P1'!$B:$AP,31,FALSE),"")</f>
        <v/>
      </c>
      <c r="AA286" s="419" t="str">
        <f>IFERROR(VLOOKUP(AA284,'P1'!$B:$AP,31,FALSE),"")</f>
        <v/>
      </c>
      <c r="AB286" s="419" t="str">
        <f>IFERROR(VLOOKUP(AB284,'P1'!$B:$AP,31,FALSE),"")</f>
        <v/>
      </c>
      <c r="AC286" s="419" t="str">
        <f>IFERROR(VLOOKUP(AC284,'P1'!$B:$AP,31,FALSE),"")</f>
        <v/>
      </c>
      <c r="AD286" s="419" t="str">
        <f>IFERROR(VLOOKUP(AD284,'P1'!$B:$AP,31,FALSE),"")</f>
        <v/>
      </c>
      <c r="AE286" s="419" t="str">
        <f>IFERROR(VLOOKUP(AE284,'P1'!$B:$AP,31,FALSE),"")</f>
        <v/>
      </c>
      <c r="AF286" s="419" t="str">
        <f>IFERROR(VLOOKUP(AF284,'P1'!$B:$AP,31,FALSE),"")</f>
        <v/>
      </c>
      <c r="AG286" s="419" t="str">
        <f>IFERROR(VLOOKUP(AG284,'P1'!$B:$AP,31,FALSE),"")</f>
        <v/>
      </c>
      <c r="AH286" s="419" t="str">
        <f>IFERROR(VLOOKUP(AH284,'P1'!$B:$AP,31,FALSE),"")</f>
        <v/>
      </c>
      <c r="AI286" s="419" t="str">
        <f>IFERROR(VLOOKUP(AI284,'P1'!$B:$AP,31,FALSE),"")</f>
        <v/>
      </c>
      <c r="AJ286" s="419" t="str">
        <f>IFERROR(VLOOKUP(AJ284,'P1'!$B:$AP,31,FALSE),"")</f>
        <v/>
      </c>
      <c r="AK286" s="419" t="str">
        <f>IFERROR(VLOOKUP(AK284,'P1'!$B:$AP,31,FALSE),"")</f>
        <v/>
      </c>
      <c r="AL286" s="419" t="str">
        <f>IFERROR(VLOOKUP(AL284,'P1'!$B:$AP,31,FALSE),"")</f>
        <v/>
      </c>
      <c r="AM286" s="419" t="str">
        <f>IFERROR(VLOOKUP(AM284,'P1'!$B:$AP,31,FALSE),"")</f>
        <v/>
      </c>
      <c r="AN286" s="644"/>
      <c r="AO286" s="622"/>
      <c r="AP286" s="649"/>
      <c r="AQ286" s="650"/>
      <c r="AR286" s="622"/>
      <c r="AS286" s="622"/>
      <c r="AT286" s="623"/>
      <c r="AU286" s="420"/>
      <c r="AV286" s="420"/>
      <c r="AX286" s="420"/>
      <c r="AY286" s="420"/>
    </row>
    <row r="287" spans="1:51" s="393" customFormat="1" ht="12" customHeight="1">
      <c r="A287" s="624">
        <v>89</v>
      </c>
      <c r="B287" s="627"/>
      <c r="C287" s="630"/>
      <c r="D287" s="633" t="s">
        <v>463</v>
      </c>
      <c r="E287" s="410"/>
      <c r="F287" s="636"/>
      <c r="G287" s="637"/>
      <c r="H287" s="411" t="s">
        <v>464</v>
      </c>
      <c r="I287" s="412"/>
      <c r="J287" s="412"/>
      <c r="K287" s="412"/>
      <c r="L287" s="412"/>
      <c r="M287" s="412"/>
      <c r="N287" s="412"/>
      <c r="O287" s="412"/>
      <c r="P287" s="412"/>
      <c r="Q287" s="412"/>
      <c r="R287" s="412"/>
      <c r="S287" s="412"/>
      <c r="T287" s="412"/>
      <c r="U287" s="412"/>
      <c r="V287" s="412"/>
      <c r="W287" s="412"/>
      <c r="X287" s="412"/>
      <c r="Y287" s="412"/>
      <c r="Z287" s="412"/>
      <c r="AA287" s="412"/>
      <c r="AB287" s="412"/>
      <c r="AC287" s="412"/>
      <c r="AD287" s="412"/>
      <c r="AE287" s="412"/>
      <c r="AF287" s="412"/>
      <c r="AG287" s="412"/>
      <c r="AH287" s="412"/>
      <c r="AI287" s="412"/>
      <c r="AJ287" s="412"/>
      <c r="AK287" s="412"/>
      <c r="AL287" s="412"/>
      <c r="AM287" s="412"/>
      <c r="AN287" s="642">
        <f t="shared" ref="AN287" si="342">IF(LEFT($AN$1,6)="共同生活援助",SUM(I288:AM288),SUM(I288:AM289))</f>
        <v>0</v>
      </c>
      <c r="AO287" s="620">
        <f>IF($AN$3="４週",AN287/4,AN287/(DAY(EOMONTH($I$21,0))/7))</f>
        <v>0</v>
      </c>
      <c r="AP287" s="645"/>
      <c r="AQ287" s="646"/>
      <c r="AR287" s="620" t="str">
        <f t="shared" ref="AR287" si="343">IF($AN$3="４週",AU288,AV288)</f>
        <v/>
      </c>
      <c r="AS287" s="620"/>
      <c r="AT287" s="623"/>
      <c r="AU287" s="413" t="s">
        <v>465</v>
      </c>
      <c r="AV287" s="413" t="s">
        <v>466</v>
      </c>
      <c r="AX287" s="413" t="s">
        <v>467</v>
      </c>
      <c r="AY287" s="413" t="s">
        <v>468</v>
      </c>
    </row>
    <row r="288" spans="1:51" s="393" customFormat="1" ht="12" customHeight="1">
      <c r="A288" s="625"/>
      <c r="B288" s="628"/>
      <c r="C288" s="631"/>
      <c r="D288" s="634"/>
      <c r="E288" s="414"/>
      <c r="F288" s="638"/>
      <c r="G288" s="639"/>
      <c r="H288" s="415" t="s">
        <v>469</v>
      </c>
      <c r="I288" s="419" t="str">
        <f>IFERROR(VLOOKUP(I287,'P1'!$B:$AP,41,FALSE),"")</f>
        <v/>
      </c>
      <c r="J288" s="419" t="str">
        <f>IFERROR(VLOOKUP(J287,'P1'!$B:$AP,41,FALSE),"")</f>
        <v/>
      </c>
      <c r="K288" s="419" t="str">
        <f>IFERROR(VLOOKUP(K287,'P1'!$B:$AP,41,FALSE),"")</f>
        <v/>
      </c>
      <c r="L288" s="419" t="str">
        <f>IFERROR(VLOOKUP(L287,'P1'!$B:$AP,41,FALSE),"")</f>
        <v/>
      </c>
      <c r="M288" s="419" t="str">
        <f>IFERROR(VLOOKUP(M287,'P1'!$B:$AP,41,FALSE),"")</f>
        <v/>
      </c>
      <c r="N288" s="419" t="str">
        <f>IFERROR(VLOOKUP(N287,'P1'!$B:$AP,41,FALSE),"")</f>
        <v/>
      </c>
      <c r="O288" s="419" t="str">
        <f>IFERROR(VLOOKUP(O287,'P1'!$B:$AP,41,FALSE),"")</f>
        <v/>
      </c>
      <c r="P288" s="419" t="str">
        <f>IFERROR(VLOOKUP(P287,'P1'!$B:$AP,41,FALSE),"")</f>
        <v/>
      </c>
      <c r="Q288" s="419" t="str">
        <f>IFERROR(VLOOKUP(Q287,'P1'!$B:$AP,41,FALSE),"")</f>
        <v/>
      </c>
      <c r="R288" s="419" t="str">
        <f>IFERROR(VLOOKUP(R287,'P1'!$B:$AP,41,FALSE),"")</f>
        <v/>
      </c>
      <c r="S288" s="419" t="str">
        <f>IFERROR(VLOOKUP(S287,'P1'!$B:$AP,41,FALSE),"")</f>
        <v/>
      </c>
      <c r="T288" s="419" t="str">
        <f>IFERROR(VLOOKUP(T287,'P1'!$B:$AP,41,FALSE),"")</f>
        <v/>
      </c>
      <c r="U288" s="419" t="str">
        <f>IFERROR(VLOOKUP(U287,'P1'!$B:$AP,41,FALSE),"")</f>
        <v/>
      </c>
      <c r="V288" s="419" t="str">
        <f>IFERROR(VLOOKUP(V287,'P1'!$B:$AP,41,FALSE),"")</f>
        <v/>
      </c>
      <c r="W288" s="419" t="str">
        <f>IFERROR(VLOOKUP(W287,'P1'!$B:$AP,41,FALSE),"")</f>
        <v/>
      </c>
      <c r="X288" s="419" t="str">
        <f>IFERROR(VLOOKUP(X287,'P1'!$B:$AP,41,FALSE),"")</f>
        <v/>
      </c>
      <c r="Y288" s="419" t="str">
        <f>IFERROR(VLOOKUP(Y287,'P1'!$B:$AP,41,FALSE),"")</f>
        <v/>
      </c>
      <c r="Z288" s="419" t="str">
        <f>IFERROR(VLOOKUP(Z287,'P1'!$B:$AP,41,FALSE),"")</f>
        <v/>
      </c>
      <c r="AA288" s="419" t="str">
        <f>IFERROR(VLOOKUP(AA287,'P1'!$B:$AP,41,FALSE),"")</f>
        <v/>
      </c>
      <c r="AB288" s="419" t="str">
        <f>IFERROR(VLOOKUP(AB287,'P1'!$B:$AP,41,FALSE),"")</f>
        <v/>
      </c>
      <c r="AC288" s="419" t="str">
        <f>IFERROR(VLOOKUP(AC287,'P1'!$B:$AP,41,FALSE),"")</f>
        <v/>
      </c>
      <c r="AD288" s="419" t="str">
        <f>IFERROR(VLOOKUP(AD287,'P1'!$B:$AP,41,FALSE),"")</f>
        <v/>
      </c>
      <c r="AE288" s="419" t="str">
        <f>IFERROR(VLOOKUP(AE287,'P1'!$B:$AP,41,FALSE),"")</f>
        <v/>
      </c>
      <c r="AF288" s="419" t="str">
        <f>IFERROR(VLOOKUP(AF287,'P1'!$B:$AP,41,FALSE),"")</f>
        <v/>
      </c>
      <c r="AG288" s="419" t="str">
        <f>IFERROR(VLOOKUP(AG287,'P1'!$B:$AP,41,FALSE),"")</f>
        <v/>
      </c>
      <c r="AH288" s="419" t="str">
        <f>IFERROR(VLOOKUP(AH287,'P1'!$B:$AP,41,FALSE),"")</f>
        <v/>
      </c>
      <c r="AI288" s="419" t="str">
        <f>IFERROR(VLOOKUP(AI287,'P1'!$B:$AP,41,FALSE),"")</f>
        <v/>
      </c>
      <c r="AJ288" s="419" t="str">
        <f>IFERROR(VLOOKUP(AJ287,'P1'!$B:$AP,41,FALSE),"")</f>
        <v/>
      </c>
      <c r="AK288" s="419" t="str">
        <f>IFERROR(VLOOKUP(AK287,'P1'!$B:$AP,41,FALSE),"")</f>
        <v/>
      </c>
      <c r="AL288" s="419" t="str">
        <f>IFERROR(VLOOKUP(AL287,'P1'!$B:$AP,41,FALSE),"")</f>
        <v/>
      </c>
      <c r="AM288" s="419" t="str">
        <f>IFERROR(VLOOKUP(AM287,'P1'!$B:$AP,41,FALSE),"")</f>
        <v/>
      </c>
      <c r="AN288" s="643"/>
      <c r="AO288" s="621"/>
      <c r="AP288" s="647"/>
      <c r="AQ288" s="648"/>
      <c r="AR288" s="621"/>
      <c r="AS288" s="621"/>
      <c r="AT288" s="623"/>
      <c r="AU288" s="417" t="str">
        <f t="shared" ref="AU288" si="344">IFERROR(IF($D287="□",($AO287/$AK$6),($AO287/$AK$8)),"")</f>
        <v/>
      </c>
      <c r="AV288" s="417" t="str">
        <f t="shared" ref="AV288" si="345">IFERROR(IF($D287="□",($AN287/$AO$6),($AN287/$AO$8)),"")</f>
        <v/>
      </c>
      <c r="AX288" s="417" t="s">
        <v>623</v>
      </c>
      <c r="AY288" s="417" t="s">
        <v>623</v>
      </c>
    </row>
    <row r="289" spans="1:51" s="393" customFormat="1" ht="12" customHeight="1">
      <c r="A289" s="626"/>
      <c r="B289" s="629"/>
      <c r="C289" s="632"/>
      <c r="D289" s="635"/>
      <c r="E289" s="414"/>
      <c r="F289" s="640"/>
      <c r="G289" s="641"/>
      <c r="H289" s="418" t="s">
        <v>470</v>
      </c>
      <c r="I289" s="419" t="str">
        <f>IFERROR(VLOOKUP(I287,'P1'!$B:$AP,31,FALSE),"")</f>
        <v/>
      </c>
      <c r="J289" s="419" t="str">
        <f>IFERROR(VLOOKUP(J287,'P1'!$B:$AP,31,FALSE),"")</f>
        <v/>
      </c>
      <c r="K289" s="419" t="str">
        <f>IFERROR(VLOOKUP(K287,'P1'!$B:$AP,31,FALSE),"")</f>
        <v/>
      </c>
      <c r="L289" s="419" t="str">
        <f>IFERROR(VLOOKUP(L287,'P1'!$B:$AP,31,FALSE),"")</f>
        <v/>
      </c>
      <c r="M289" s="419" t="str">
        <f>IFERROR(VLOOKUP(M287,'P1'!$B:$AP,31,FALSE),"")</f>
        <v/>
      </c>
      <c r="N289" s="419" t="str">
        <f>IFERROR(VLOOKUP(N287,'P1'!$B:$AP,31,FALSE),"")</f>
        <v/>
      </c>
      <c r="O289" s="419" t="str">
        <f>IFERROR(VLOOKUP(O287,'P1'!$B:$AP,31,FALSE),"")</f>
        <v/>
      </c>
      <c r="P289" s="419" t="str">
        <f>IFERROR(VLOOKUP(P287,'P1'!$B:$AP,31,FALSE),"")</f>
        <v/>
      </c>
      <c r="Q289" s="419" t="str">
        <f>IFERROR(VLOOKUP(Q287,'P1'!$B:$AP,31,FALSE),"")</f>
        <v/>
      </c>
      <c r="R289" s="419" t="str">
        <f>IFERROR(VLOOKUP(R287,'P1'!$B:$AP,31,FALSE),"")</f>
        <v/>
      </c>
      <c r="S289" s="419" t="str">
        <f>IFERROR(VLOOKUP(S287,'P1'!$B:$AP,31,FALSE),"")</f>
        <v/>
      </c>
      <c r="T289" s="419" t="str">
        <f>IFERROR(VLOOKUP(T287,'P1'!$B:$AP,31,FALSE),"")</f>
        <v/>
      </c>
      <c r="U289" s="419" t="str">
        <f>IFERROR(VLOOKUP(U287,'P1'!$B:$AP,31,FALSE),"")</f>
        <v/>
      </c>
      <c r="V289" s="419" t="str">
        <f>IFERROR(VLOOKUP(V287,'P1'!$B:$AP,31,FALSE),"")</f>
        <v/>
      </c>
      <c r="W289" s="419" t="str">
        <f>IFERROR(VLOOKUP(W287,'P1'!$B:$AP,31,FALSE),"")</f>
        <v/>
      </c>
      <c r="X289" s="419" t="str">
        <f>IFERROR(VLOOKUP(X287,'P1'!$B:$AP,31,FALSE),"")</f>
        <v/>
      </c>
      <c r="Y289" s="419" t="str">
        <f>IFERROR(VLOOKUP(Y287,'P1'!$B:$AP,31,FALSE),"")</f>
        <v/>
      </c>
      <c r="Z289" s="419" t="str">
        <f>IFERROR(VLOOKUP(Z287,'P1'!$B:$AP,31,FALSE),"")</f>
        <v/>
      </c>
      <c r="AA289" s="419" t="str">
        <f>IFERROR(VLOOKUP(AA287,'P1'!$B:$AP,31,FALSE),"")</f>
        <v/>
      </c>
      <c r="AB289" s="419" t="str">
        <f>IFERROR(VLOOKUP(AB287,'P1'!$B:$AP,31,FALSE),"")</f>
        <v/>
      </c>
      <c r="AC289" s="419" t="str">
        <f>IFERROR(VLOOKUP(AC287,'P1'!$B:$AP,31,FALSE),"")</f>
        <v/>
      </c>
      <c r="AD289" s="419" t="str">
        <f>IFERROR(VLOOKUP(AD287,'P1'!$B:$AP,31,FALSE),"")</f>
        <v/>
      </c>
      <c r="AE289" s="419" t="str">
        <f>IFERROR(VLOOKUP(AE287,'P1'!$B:$AP,31,FALSE),"")</f>
        <v/>
      </c>
      <c r="AF289" s="419" t="str">
        <f>IFERROR(VLOOKUP(AF287,'P1'!$B:$AP,31,FALSE),"")</f>
        <v/>
      </c>
      <c r="AG289" s="419" t="str">
        <f>IFERROR(VLOOKUP(AG287,'P1'!$B:$AP,31,FALSE),"")</f>
        <v/>
      </c>
      <c r="AH289" s="419" t="str">
        <f>IFERROR(VLOOKUP(AH287,'P1'!$B:$AP,31,FALSE),"")</f>
        <v/>
      </c>
      <c r="AI289" s="419" t="str">
        <f>IFERROR(VLOOKUP(AI287,'P1'!$B:$AP,31,FALSE),"")</f>
        <v/>
      </c>
      <c r="AJ289" s="419" t="str">
        <f>IFERROR(VLOOKUP(AJ287,'P1'!$B:$AP,31,FALSE),"")</f>
        <v/>
      </c>
      <c r="AK289" s="419" t="str">
        <f>IFERROR(VLOOKUP(AK287,'P1'!$B:$AP,31,FALSE),"")</f>
        <v/>
      </c>
      <c r="AL289" s="419" t="str">
        <f>IFERROR(VLOOKUP(AL287,'P1'!$B:$AP,31,FALSE),"")</f>
        <v/>
      </c>
      <c r="AM289" s="419" t="str">
        <f>IFERROR(VLOOKUP(AM287,'P1'!$B:$AP,31,FALSE),"")</f>
        <v/>
      </c>
      <c r="AN289" s="644"/>
      <c r="AO289" s="622"/>
      <c r="AP289" s="649"/>
      <c r="AQ289" s="650"/>
      <c r="AR289" s="622"/>
      <c r="AS289" s="622"/>
      <c r="AT289" s="623"/>
      <c r="AU289" s="420"/>
      <c r="AV289" s="420"/>
      <c r="AX289" s="420"/>
      <c r="AY289" s="420"/>
    </row>
    <row r="290" spans="1:51" s="393" customFormat="1" ht="12" customHeight="1">
      <c r="A290" s="624">
        <v>90</v>
      </c>
      <c r="B290" s="627"/>
      <c r="C290" s="630"/>
      <c r="D290" s="633" t="s">
        <v>463</v>
      </c>
      <c r="E290" s="410"/>
      <c r="F290" s="636"/>
      <c r="G290" s="637"/>
      <c r="H290" s="411" t="s">
        <v>464</v>
      </c>
      <c r="I290" s="412"/>
      <c r="J290" s="412"/>
      <c r="K290" s="412"/>
      <c r="L290" s="412"/>
      <c r="M290" s="412"/>
      <c r="N290" s="412"/>
      <c r="O290" s="412"/>
      <c r="P290" s="412"/>
      <c r="Q290" s="412"/>
      <c r="R290" s="412"/>
      <c r="S290" s="412"/>
      <c r="T290" s="412"/>
      <c r="U290" s="412"/>
      <c r="V290" s="412"/>
      <c r="W290" s="412"/>
      <c r="X290" s="412"/>
      <c r="Y290" s="412"/>
      <c r="Z290" s="412"/>
      <c r="AA290" s="412"/>
      <c r="AB290" s="412"/>
      <c r="AC290" s="412"/>
      <c r="AD290" s="412"/>
      <c r="AE290" s="412"/>
      <c r="AF290" s="412"/>
      <c r="AG290" s="412"/>
      <c r="AH290" s="412"/>
      <c r="AI290" s="412"/>
      <c r="AJ290" s="412"/>
      <c r="AK290" s="412"/>
      <c r="AL290" s="412"/>
      <c r="AM290" s="412"/>
      <c r="AN290" s="642">
        <f t="shared" ref="AN290" si="346">IF(LEFT($AN$1,6)="共同生活援助",SUM(I291:AM291),SUM(I291:AM292))</f>
        <v>0</v>
      </c>
      <c r="AO290" s="620">
        <f>IF($AN$3="４週",AN290/4,AN290/(DAY(EOMONTH($I$21,0))/7))</f>
        <v>0</v>
      </c>
      <c r="AP290" s="645"/>
      <c r="AQ290" s="646"/>
      <c r="AR290" s="620" t="str">
        <f t="shared" ref="AR290" si="347">IF($AN$3="４週",AU291,AV291)</f>
        <v/>
      </c>
      <c r="AS290" s="620"/>
      <c r="AT290" s="623"/>
      <c r="AU290" s="413" t="s">
        <v>465</v>
      </c>
      <c r="AV290" s="413" t="s">
        <v>466</v>
      </c>
      <c r="AX290" s="413" t="s">
        <v>467</v>
      </c>
      <c r="AY290" s="413" t="s">
        <v>468</v>
      </c>
    </row>
    <row r="291" spans="1:51" s="393" customFormat="1" ht="12" customHeight="1">
      <c r="A291" s="625"/>
      <c r="B291" s="628"/>
      <c r="C291" s="631"/>
      <c r="D291" s="634"/>
      <c r="E291" s="414"/>
      <c r="F291" s="638"/>
      <c r="G291" s="639"/>
      <c r="H291" s="415" t="s">
        <v>469</v>
      </c>
      <c r="I291" s="419" t="str">
        <f>IFERROR(VLOOKUP(I290,'P1'!$B:$AP,41,FALSE),"")</f>
        <v/>
      </c>
      <c r="J291" s="419" t="str">
        <f>IFERROR(VLOOKUP(J290,'P1'!$B:$AP,41,FALSE),"")</f>
        <v/>
      </c>
      <c r="K291" s="419" t="str">
        <f>IFERROR(VLOOKUP(K290,'P1'!$B:$AP,41,FALSE),"")</f>
        <v/>
      </c>
      <c r="L291" s="419" t="str">
        <f>IFERROR(VLOOKUP(L290,'P1'!$B:$AP,41,FALSE),"")</f>
        <v/>
      </c>
      <c r="M291" s="419" t="str">
        <f>IFERROR(VLOOKUP(M290,'P1'!$B:$AP,41,FALSE),"")</f>
        <v/>
      </c>
      <c r="N291" s="419" t="str">
        <f>IFERROR(VLOOKUP(N290,'P1'!$B:$AP,41,FALSE),"")</f>
        <v/>
      </c>
      <c r="O291" s="419" t="str">
        <f>IFERROR(VLOOKUP(O290,'P1'!$B:$AP,41,FALSE),"")</f>
        <v/>
      </c>
      <c r="P291" s="419" t="str">
        <f>IFERROR(VLOOKUP(P290,'P1'!$B:$AP,41,FALSE),"")</f>
        <v/>
      </c>
      <c r="Q291" s="419" t="str">
        <f>IFERROR(VLOOKUP(Q290,'P1'!$B:$AP,41,FALSE),"")</f>
        <v/>
      </c>
      <c r="R291" s="419" t="str">
        <f>IFERROR(VLOOKUP(R290,'P1'!$B:$AP,41,FALSE),"")</f>
        <v/>
      </c>
      <c r="S291" s="419" t="str">
        <f>IFERROR(VLOOKUP(S290,'P1'!$B:$AP,41,FALSE),"")</f>
        <v/>
      </c>
      <c r="T291" s="419" t="str">
        <f>IFERROR(VLOOKUP(T290,'P1'!$B:$AP,41,FALSE),"")</f>
        <v/>
      </c>
      <c r="U291" s="419" t="str">
        <f>IFERROR(VLOOKUP(U290,'P1'!$B:$AP,41,FALSE),"")</f>
        <v/>
      </c>
      <c r="V291" s="419" t="str">
        <f>IFERROR(VLOOKUP(V290,'P1'!$B:$AP,41,FALSE),"")</f>
        <v/>
      </c>
      <c r="W291" s="419" t="str">
        <f>IFERROR(VLOOKUP(W290,'P1'!$B:$AP,41,FALSE),"")</f>
        <v/>
      </c>
      <c r="X291" s="419" t="str">
        <f>IFERROR(VLOOKUP(X290,'P1'!$B:$AP,41,FALSE),"")</f>
        <v/>
      </c>
      <c r="Y291" s="419" t="str">
        <f>IFERROR(VLOOKUP(Y290,'P1'!$B:$AP,41,FALSE),"")</f>
        <v/>
      </c>
      <c r="Z291" s="419" t="str">
        <f>IFERROR(VLOOKUP(Z290,'P1'!$B:$AP,41,FALSE),"")</f>
        <v/>
      </c>
      <c r="AA291" s="419" t="str">
        <f>IFERROR(VLOOKUP(AA290,'P1'!$B:$AP,41,FALSE),"")</f>
        <v/>
      </c>
      <c r="AB291" s="419" t="str">
        <f>IFERROR(VLOOKUP(AB290,'P1'!$B:$AP,41,FALSE),"")</f>
        <v/>
      </c>
      <c r="AC291" s="419" t="str">
        <f>IFERROR(VLOOKUP(AC290,'P1'!$B:$AP,41,FALSE),"")</f>
        <v/>
      </c>
      <c r="AD291" s="419" t="str">
        <f>IFERROR(VLOOKUP(AD290,'P1'!$B:$AP,41,FALSE),"")</f>
        <v/>
      </c>
      <c r="AE291" s="419" t="str">
        <f>IFERROR(VLOOKUP(AE290,'P1'!$B:$AP,41,FALSE),"")</f>
        <v/>
      </c>
      <c r="AF291" s="419" t="str">
        <f>IFERROR(VLOOKUP(AF290,'P1'!$B:$AP,41,FALSE),"")</f>
        <v/>
      </c>
      <c r="AG291" s="419" t="str">
        <f>IFERROR(VLOOKUP(AG290,'P1'!$B:$AP,41,FALSE),"")</f>
        <v/>
      </c>
      <c r="AH291" s="419" t="str">
        <f>IFERROR(VLOOKUP(AH290,'P1'!$B:$AP,41,FALSE),"")</f>
        <v/>
      </c>
      <c r="AI291" s="419" t="str">
        <f>IFERROR(VLOOKUP(AI290,'P1'!$B:$AP,41,FALSE),"")</f>
        <v/>
      </c>
      <c r="AJ291" s="419" t="str">
        <f>IFERROR(VLOOKUP(AJ290,'P1'!$B:$AP,41,FALSE),"")</f>
        <v/>
      </c>
      <c r="AK291" s="419" t="str">
        <f>IFERROR(VLOOKUP(AK290,'P1'!$B:$AP,41,FALSE),"")</f>
        <v/>
      </c>
      <c r="AL291" s="419" t="str">
        <f>IFERROR(VLOOKUP(AL290,'P1'!$B:$AP,41,FALSE),"")</f>
        <v/>
      </c>
      <c r="AM291" s="419" t="str">
        <f>IFERROR(VLOOKUP(AM290,'P1'!$B:$AP,41,FALSE),"")</f>
        <v/>
      </c>
      <c r="AN291" s="643"/>
      <c r="AO291" s="621"/>
      <c r="AP291" s="647"/>
      <c r="AQ291" s="648"/>
      <c r="AR291" s="621"/>
      <c r="AS291" s="621"/>
      <c r="AT291" s="623"/>
      <c r="AU291" s="417" t="str">
        <f t="shared" ref="AU291" si="348">IFERROR(IF($D290="□",($AO290/$AK$6),($AO290/$AK$8)),"")</f>
        <v/>
      </c>
      <c r="AV291" s="417" t="str">
        <f t="shared" ref="AV291" si="349">IFERROR(IF($D290="□",($AN290/$AO$6),($AN290/$AO$8)),"")</f>
        <v/>
      </c>
      <c r="AX291" s="417" t="s">
        <v>623</v>
      </c>
      <c r="AY291" s="417" t="s">
        <v>623</v>
      </c>
    </row>
    <row r="292" spans="1:51" s="393" customFormat="1" ht="12" customHeight="1">
      <c r="A292" s="626"/>
      <c r="B292" s="629"/>
      <c r="C292" s="632"/>
      <c r="D292" s="635"/>
      <c r="E292" s="414"/>
      <c r="F292" s="640"/>
      <c r="G292" s="641"/>
      <c r="H292" s="418" t="s">
        <v>470</v>
      </c>
      <c r="I292" s="419" t="str">
        <f>IFERROR(VLOOKUP(I290,'P1'!$B:$AP,31,FALSE),"")</f>
        <v/>
      </c>
      <c r="J292" s="419" t="str">
        <f>IFERROR(VLOOKUP(J290,'P1'!$B:$AP,31,FALSE),"")</f>
        <v/>
      </c>
      <c r="K292" s="419" t="str">
        <f>IFERROR(VLOOKUP(K290,'P1'!$B:$AP,31,FALSE),"")</f>
        <v/>
      </c>
      <c r="L292" s="419" t="str">
        <f>IFERROR(VLOOKUP(L290,'P1'!$B:$AP,31,FALSE),"")</f>
        <v/>
      </c>
      <c r="M292" s="419" t="str">
        <f>IFERROR(VLOOKUP(M290,'P1'!$B:$AP,31,FALSE),"")</f>
        <v/>
      </c>
      <c r="N292" s="419" t="str">
        <f>IFERROR(VLOOKUP(N290,'P1'!$B:$AP,31,FALSE),"")</f>
        <v/>
      </c>
      <c r="O292" s="419" t="str">
        <f>IFERROR(VLOOKUP(O290,'P1'!$B:$AP,31,FALSE),"")</f>
        <v/>
      </c>
      <c r="P292" s="419" t="str">
        <f>IFERROR(VLOOKUP(P290,'P1'!$B:$AP,31,FALSE),"")</f>
        <v/>
      </c>
      <c r="Q292" s="419" t="str">
        <f>IFERROR(VLOOKUP(Q290,'P1'!$B:$AP,31,FALSE),"")</f>
        <v/>
      </c>
      <c r="R292" s="419" t="str">
        <f>IFERROR(VLOOKUP(R290,'P1'!$B:$AP,31,FALSE),"")</f>
        <v/>
      </c>
      <c r="S292" s="419" t="str">
        <f>IFERROR(VLOOKUP(S290,'P1'!$B:$AP,31,FALSE),"")</f>
        <v/>
      </c>
      <c r="T292" s="419" t="str">
        <f>IFERROR(VLOOKUP(T290,'P1'!$B:$AP,31,FALSE),"")</f>
        <v/>
      </c>
      <c r="U292" s="419" t="str">
        <f>IFERROR(VLOOKUP(U290,'P1'!$B:$AP,31,FALSE),"")</f>
        <v/>
      </c>
      <c r="V292" s="419" t="str">
        <f>IFERROR(VLOOKUP(V290,'P1'!$B:$AP,31,FALSE),"")</f>
        <v/>
      </c>
      <c r="W292" s="419" t="str">
        <f>IFERROR(VLOOKUP(W290,'P1'!$B:$AP,31,FALSE),"")</f>
        <v/>
      </c>
      <c r="X292" s="419" t="str">
        <f>IFERROR(VLOOKUP(X290,'P1'!$B:$AP,31,FALSE),"")</f>
        <v/>
      </c>
      <c r="Y292" s="419" t="str">
        <f>IFERROR(VLOOKUP(Y290,'P1'!$B:$AP,31,FALSE),"")</f>
        <v/>
      </c>
      <c r="Z292" s="419" t="str">
        <f>IFERROR(VLOOKUP(Z290,'P1'!$B:$AP,31,FALSE),"")</f>
        <v/>
      </c>
      <c r="AA292" s="419" t="str">
        <f>IFERROR(VLOOKUP(AA290,'P1'!$B:$AP,31,FALSE),"")</f>
        <v/>
      </c>
      <c r="AB292" s="419" t="str">
        <f>IFERROR(VLOOKUP(AB290,'P1'!$B:$AP,31,FALSE),"")</f>
        <v/>
      </c>
      <c r="AC292" s="419" t="str">
        <f>IFERROR(VLOOKUP(AC290,'P1'!$B:$AP,31,FALSE),"")</f>
        <v/>
      </c>
      <c r="AD292" s="419" t="str">
        <f>IFERROR(VLOOKUP(AD290,'P1'!$B:$AP,31,FALSE),"")</f>
        <v/>
      </c>
      <c r="AE292" s="419" t="str">
        <f>IFERROR(VLOOKUP(AE290,'P1'!$B:$AP,31,FALSE),"")</f>
        <v/>
      </c>
      <c r="AF292" s="419" t="str">
        <f>IFERROR(VLOOKUP(AF290,'P1'!$B:$AP,31,FALSE),"")</f>
        <v/>
      </c>
      <c r="AG292" s="419" t="str">
        <f>IFERROR(VLOOKUP(AG290,'P1'!$B:$AP,31,FALSE),"")</f>
        <v/>
      </c>
      <c r="AH292" s="419" t="str">
        <f>IFERROR(VLOOKUP(AH290,'P1'!$B:$AP,31,FALSE),"")</f>
        <v/>
      </c>
      <c r="AI292" s="419" t="str">
        <f>IFERROR(VLOOKUP(AI290,'P1'!$B:$AP,31,FALSE),"")</f>
        <v/>
      </c>
      <c r="AJ292" s="419" t="str">
        <f>IFERROR(VLOOKUP(AJ290,'P1'!$B:$AP,31,FALSE),"")</f>
        <v/>
      </c>
      <c r="AK292" s="419" t="str">
        <f>IFERROR(VLOOKUP(AK290,'P1'!$B:$AP,31,FALSE),"")</f>
        <v/>
      </c>
      <c r="AL292" s="419" t="str">
        <f>IFERROR(VLOOKUP(AL290,'P1'!$B:$AP,31,FALSE),"")</f>
        <v/>
      </c>
      <c r="AM292" s="419" t="str">
        <f>IFERROR(VLOOKUP(AM290,'P1'!$B:$AP,31,FALSE),"")</f>
        <v/>
      </c>
      <c r="AN292" s="644"/>
      <c r="AO292" s="622"/>
      <c r="AP292" s="649"/>
      <c r="AQ292" s="650"/>
      <c r="AR292" s="622"/>
      <c r="AS292" s="622"/>
      <c r="AT292" s="623"/>
      <c r="AU292" s="420"/>
      <c r="AV292" s="420"/>
      <c r="AX292" s="420"/>
      <c r="AY292" s="420"/>
    </row>
    <row r="293" spans="1:51" s="393" customFormat="1" ht="12" customHeight="1">
      <c r="A293" s="624">
        <v>91</v>
      </c>
      <c r="B293" s="627"/>
      <c r="C293" s="630"/>
      <c r="D293" s="633" t="s">
        <v>463</v>
      </c>
      <c r="E293" s="410"/>
      <c r="F293" s="636"/>
      <c r="G293" s="637"/>
      <c r="H293" s="411" t="s">
        <v>464</v>
      </c>
      <c r="I293" s="412"/>
      <c r="J293" s="412"/>
      <c r="K293" s="412"/>
      <c r="L293" s="412"/>
      <c r="M293" s="412"/>
      <c r="N293" s="412"/>
      <c r="O293" s="412"/>
      <c r="P293" s="412"/>
      <c r="Q293" s="412"/>
      <c r="R293" s="412"/>
      <c r="S293" s="412"/>
      <c r="T293" s="412"/>
      <c r="U293" s="412"/>
      <c r="V293" s="412"/>
      <c r="W293" s="412"/>
      <c r="X293" s="412"/>
      <c r="Y293" s="412"/>
      <c r="Z293" s="412"/>
      <c r="AA293" s="412"/>
      <c r="AB293" s="412"/>
      <c r="AC293" s="412"/>
      <c r="AD293" s="412"/>
      <c r="AE293" s="412"/>
      <c r="AF293" s="412"/>
      <c r="AG293" s="412"/>
      <c r="AH293" s="412"/>
      <c r="AI293" s="412"/>
      <c r="AJ293" s="412"/>
      <c r="AK293" s="412"/>
      <c r="AL293" s="412"/>
      <c r="AM293" s="412"/>
      <c r="AN293" s="642">
        <f t="shared" ref="AN293" si="350">IF(LEFT($AN$1,6)="共同生活援助",SUM(I294:AM294),SUM(I294:AM295))</f>
        <v>0</v>
      </c>
      <c r="AO293" s="620">
        <f>IF($AN$3="４週",AN293/4,AN293/(DAY(EOMONTH($I$21,0))/7))</f>
        <v>0</v>
      </c>
      <c r="AP293" s="645"/>
      <c r="AQ293" s="646"/>
      <c r="AR293" s="620" t="str">
        <f t="shared" ref="AR293" si="351">IF($AN$3="４週",AU294,AV294)</f>
        <v/>
      </c>
      <c r="AS293" s="620"/>
      <c r="AT293" s="623"/>
      <c r="AU293" s="413" t="s">
        <v>465</v>
      </c>
      <c r="AV293" s="413" t="s">
        <v>466</v>
      </c>
      <c r="AX293" s="413" t="s">
        <v>467</v>
      </c>
      <c r="AY293" s="413" t="s">
        <v>468</v>
      </c>
    </row>
    <row r="294" spans="1:51" s="393" customFormat="1" ht="12" customHeight="1">
      <c r="A294" s="625"/>
      <c r="B294" s="628"/>
      <c r="C294" s="631"/>
      <c r="D294" s="634"/>
      <c r="E294" s="414"/>
      <c r="F294" s="638"/>
      <c r="G294" s="639"/>
      <c r="H294" s="415" t="s">
        <v>469</v>
      </c>
      <c r="I294" s="419" t="str">
        <f>IFERROR(VLOOKUP(I293,'P1'!$B:$AP,41,FALSE),"")</f>
        <v/>
      </c>
      <c r="J294" s="419" t="str">
        <f>IFERROR(VLOOKUP(J293,'P1'!$B:$AP,41,FALSE),"")</f>
        <v/>
      </c>
      <c r="K294" s="419" t="str">
        <f>IFERROR(VLOOKUP(K293,'P1'!$B:$AP,41,FALSE),"")</f>
        <v/>
      </c>
      <c r="L294" s="419" t="str">
        <f>IFERROR(VLOOKUP(L293,'P1'!$B:$AP,41,FALSE),"")</f>
        <v/>
      </c>
      <c r="M294" s="419" t="str">
        <f>IFERROR(VLOOKUP(M293,'P1'!$B:$AP,41,FALSE),"")</f>
        <v/>
      </c>
      <c r="N294" s="419" t="str">
        <f>IFERROR(VLOOKUP(N293,'P1'!$B:$AP,41,FALSE),"")</f>
        <v/>
      </c>
      <c r="O294" s="419" t="str">
        <f>IFERROR(VLOOKUP(O293,'P1'!$B:$AP,41,FALSE),"")</f>
        <v/>
      </c>
      <c r="P294" s="419" t="str">
        <f>IFERROR(VLOOKUP(P293,'P1'!$B:$AP,41,FALSE),"")</f>
        <v/>
      </c>
      <c r="Q294" s="419" t="str">
        <f>IFERROR(VLOOKUP(Q293,'P1'!$B:$AP,41,FALSE),"")</f>
        <v/>
      </c>
      <c r="R294" s="419" t="str">
        <f>IFERROR(VLOOKUP(R293,'P1'!$B:$AP,41,FALSE),"")</f>
        <v/>
      </c>
      <c r="S294" s="419" t="str">
        <f>IFERROR(VLOOKUP(S293,'P1'!$B:$AP,41,FALSE),"")</f>
        <v/>
      </c>
      <c r="T294" s="419" t="str">
        <f>IFERROR(VLOOKUP(T293,'P1'!$B:$AP,41,FALSE),"")</f>
        <v/>
      </c>
      <c r="U294" s="419" t="str">
        <f>IFERROR(VLOOKUP(U293,'P1'!$B:$AP,41,FALSE),"")</f>
        <v/>
      </c>
      <c r="V294" s="419" t="str">
        <f>IFERROR(VLOOKUP(V293,'P1'!$B:$AP,41,FALSE),"")</f>
        <v/>
      </c>
      <c r="W294" s="419" t="str">
        <f>IFERROR(VLOOKUP(W293,'P1'!$B:$AP,41,FALSE),"")</f>
        <v/>
      </c>
      <c r="X294" s="419" t="str">
        <f>IFERROR(VLOOKUP(X293,'P1'!$B:$AP,41,FALSE),"")</f>
        <v/>
      </c>
      <c r="Y294" s="419" t="str">
        <f>IFERROR(VLOOKUP(Y293,'P1'!$B:$AP,41,FALSE),"")</f>
        <v/>
      </c>
      <c r="Z294" s="419" t="str">
        <f>IFERROR(VLOOKUP(Z293,'P1'!$B:$AP,41,FALSE),"")</f>
        <v/>
      </c>
      <c r="AA294" s="419" t="str">
        <f>IFERROR(VLOOKUP(AA293,'P1'!$B:$AP,41,FALSE),"")</f>
        <v/>
      </c>
      <c r="AB294" s="419" t="str">
        <f>IFERROR(VLOOKUP(AB293,'P1'!$B:$AP,41,FALSE),"")</f>
        <v/>
      </c>
      <c r="AC294" s="419" t="str">
        <f>IFERROR(VLOOKUP(AC293,'P1'!$B:$AP,41,FALSE),"")</f>
        <v/>
      </c>
      <c r="AD294" s="419" t="str">
        <f>IFERROR(VLOOKUP(AD293,'P1'!$B:$AP,41,FALSE),"")</f>
        <v/>
      </c>
      <c r="AE294" s="419" t="str">
        <f>IFERROR(VLOOKUP(AE293,'P1'!$B:$AP,41,FALSE),"")</f>
        <v/>
      </c>
      <c r="AF294" s="419" t="str">
        <f>IFERROR(VLOOKUP(AF293,'P1'!$B:$AP,41,FALSE),"")</f>
        <v/>
      </c>
      <c r="AG294" s="419" t="str">
        <f>IFERROR(VLOOKUP(AG293,'P1'!$B:$AP,41,FALSE),"")</f>
        <v/>
      </c>
      <c r="AH294" s="419" t="str">
        <f>IFERROR(VLOOKUP(AH293,'P1'!$B:$AP,41,FALSE),"")</f>
        <v/>
      </c>
      <c r="AI294" s="419" t="str">
        <f>IFERROR(VLOOKUP(AI293,'P1'!$B:$AP,41,FALSE),"")</f>
        <v/>
      </c>
      <c r="AJ294" s="419" t="str">
        <f>IFERROR(VLOOKUP(AJ293,'P1'!$B:$AP,41,FALSE),"")</f>
        <v/>
      </c>
      <c r="AK294" s="419" t="str">
        <f>IFERROR(VLOOKUP(AK293,'P1'!$B:$AP,41,FALSE),"")</f>
        <v/>
      </c>
      <c r="AL294" s="419" t="str">
        <f>IFERROR(VLOOKUP(AL293,'P1'!$B:$AP,41,FALSE),"")</f>
        <v/>
      </c>
      <c r="AM294" s="419" t="str">
        <f>IFERROR(VLOOKUP(AM293,'P1'!$B:$AP,41,FALSE),"")</f>
        <v/>
      </c>
      <c r="AN294" s="643"/>
      <c r="AO294" s="621"/>
      <c r="AP294" s="647"/>
      <c r="AQ294" s="648"/>
      <c r="AR294" s="621"/>
      <c r="AS294" s="621"/>
      <c r="AT294" s="623"/>
      <c r="AU294" s="417" t="str">
        <f t="shared" ref="AU294" si="352">IFERROR(IF($D293="□",($AO293/$AK$6),($AO293/$AK$8)),"")</f>
        <v/>
      </c>
      <c r="AV294" s="417" t="str">
        <f t="shared" ref="AV294" si="353">IFERROR(IF($D293="□",($AN293/$AO$6),($AN293/$AO$8)),"")</f>
        <v/>
      </c>
      <c r="AX294" s="417" t="s">
        <v>623</v>
      </c>
      <c r="AY294" s="417" t="s">
        <v>623</v>
      </c>
    </row>
    <row r="295" spans="1:51" s="393" customFormat="1" ht="12" customHeight="1">
      <c r="A295" s="626"/>
      <c r="B295" s="629"/>
      <c r="C295" s="632"/>
      <c r="D295" s="635"/>
      <c r="E295" s="414"/>
      <c r="F295" s="640"/>
      <c r="G295" s="641"/>
      <c r="H295" s="418" t="s">
        <v>470</v>
      </c>
      <c r="I295" s="419" t="str">
        <f>IFERROR(VLOOKUP(I293,'P1'!$B:$AP,31,FALSE),"")</f>
        <v/>
      </c>
      <c r="J295" s="419" t="str">
        <f>IFERROR(VLOOKUP(J293,'P1'!$B:$AP,31,FALSE),"")</f>
        <v/>
      </c>
      <c r="K295" s="419" t="str">
        <f>IFERROR(VLOOKUP(K293,'P1'!$B:$AP,31,FALSE),"")</f>
        <v/>
      </c>
      <c r="L295" s="419" t="str">
        <f>IFERROR(VLOOKUP(L293,'P1'!$B:$AP,31,FALSE),"")</f>
        <v/>
      </c>
      <c r="M295" s="419" t="str">
        <f>IFERROR(VLOOKUP(M293,'P1'!$B:$AP,31,FALSE),"")</f>
        <v/>
      </c>
      <c r="N295" s="419" t="str">
        <f>IFERROR(VLOOKUP(N293,'P1'!$B:$AP,31,FALSE),"")</f>
        <v/>
      </c>
      <c r="O295" s="419" t="str">
        <f>IFERROR(VLOOKUP(O293,'P1'!$B:$AP,31,FALSE),"")</f>
        <v/>
      </c>
      <c r="P295" s="419" t="str">
        <f>IFERROR(VLOOKUP(P293,'P1'!$B:$AP,31,FALSE),"")</f>
        <v/>
      </c>
      <c r="Q295" s="419" t="str">
        <f>IFERROR(VLOOKUP(Q293,'P1'!$B:$AP,31,FALSE),"")</f>
        <v/>
      </c>
      <c r="R295" s="419" t="str">
        <f>IFERROR(VLOOKUP(R293,'P1'!$B:$AP,31,FALSE),"")</f>
        <v/>
      </c>
      <c r="S295" s="419" t="str">
        <f>IFERROR(VLOOKUP(S293,'P1'!$B:$AP,31,FALSE),"")</f>
        <v/>
      </c>
      <c r="T295" s="419" t="str">
        <f>IFERROR(VLOOKUP(T293,'P1'!$B:$AP,31,FALSE),"")</f>
        <v/>
      </c>
      <c r="U295" s="419" t="str">
        <f>IFERROR(VLOOKUP(U293,'P1'!$B:$AP,31,FALSE),"")</f>
        <v/>
      </c>
      <c r="V295" s="419" t="str">
        <f>IFERROR(VLOOKUP(V293,'P1'!$B:$AP,31,FALSE),"")</f>
        <v/>
      </c>
      <c r="W295" s="419" t="str">
        <f>IFERROR(VLOOKUP(W293,'P1'!$B:$AP,31,FALSE),"")</f>
        <v/>
      </c>
      <c r="X295" s="419" t="str">
        <f>IFERROR(VLOOKUP(X293,'P1'!$B:$AP,31,FALSE),"")</f>
        <v/>
      </c>
      <c r="Y295" s="419" t="str">
        <f>IFERROR(VLOOKUP(Y293,'P1'!$B:$AP,31,FALSE),"")</f>
        <v/>
      </c>
      <c r="Z295" s="419" t="str">
        <f>IFERROR(VLOOKUP(Z293,'P1'!$B:$AP,31,FALSE),"")</f>
        <v/>
      </c>
      <c r="AA295" s="419" t="str">
        <f>IFERROR(VLOOKUP(AA293,'P1'!$B:$AP,31,FALSE),"")</f>
        <v/>
      </c>
      <c r="AB295" s="419" t="str">
        <f>IFERROR(VLOOKUP(AB293,'P1'!$B:$AP,31,FALSE),"")</f>
        <v/>
      </c>
      <c r="AC295" s="419" t="str">
        <f>IFERROR(VLOOKUP(AC293,'P1'!$B:$AP,31,FALSE),"")</f>
        <v/>
      </c>
      <c r="AD295" s="419" t="str">
        <f>IFERROR(VLOOKUP(AD293,'P1'!$B:$AP,31,FALSE),"")</f>
        <v/>
      </c>
      <c r="AE295" s="419" t="str">
        <f>IFERROR(VLOOKUP(AE293,'P1'!$B:$AP,31,FALSE),"")</f>
        <v/>
      </c>
      <c r="AF295" s="419" t="str">
        <f>IFERROR(VLOOKUP(AF293,'P1'!$B:$AP,31,FALSE),"")</f>
        <v/>
      </c>
      <c r="AG295" s="419" t="str">
        <f>IFERROR(VLOOKUP(AG293,'P1'!$B:$AP,31,FALSE),"")</f>
        <v/>
      </c>
      <c r="AH295" s="419" t="str">
        <f>IFERROR(VLOOKUP(AH293,'P1'!$B:$AP,31,FALSE),"")</f>
        <v/>
      </c>
      <c r="AI295" s="419" t="str">
        <f>IFERROR(VLOOKUP(AI293,'P1'!$B:$AP,31,FALSE),"")</f>
        <v/>
      </c>
      <c r="AJ295" s="419" t="str">
        <f>IFERROR(VLOOKUP(AJ293,'P1'!$B:$AP,31,FALSE),"")</f>
        <v/>
      </c>
      <c r="AK295" s="419" t="str">
        <f>IFERROR(VLOOKUP(AK293,'P1'!$B:$AP,31,FALSE),"")</f>
        <v/>
      </c>
      <c r="AL295" s="419" t="str">
        <f>IFERROR(VLOOKUP(AL293,'P1'!$B:$AP,31,FALSE),"")</f>
        <v/>
      </c>
      <c r="AM295" s="419" t="str">
        <f>IFERROR(VLOOKUP(AM293,'P1'!$B:$AP,31,FALSE),"")</f>
        <v/>
      </c>
      <c r="AN295" s="644"/>
      <c r="AO295" s="622"/>
      <c r="AP295" s="649"/>
      <c r="AQ295" s="650"/>
      <c r="AR295" s="622"/>
      <c r="AS295" s="622"/>
      <c r="AT295" s="623"/>
      <c r="AU295" s="420"/>
      <c r="AV295" s="420"/>
      <c r="AX295" s="420"/>
      <c r="AY295" s="420"/>
    </row>
    <row r="296" spans="1:51" s="393" customFormat="1" ht="12" customHeight="1">
      <c r="A296" s="624">
        <v>92</v>
      </c>
      <c r="B296" s="627"/>
      <c r="C296" s="630"/>
      <c r="D296" s="633" t="s">
        <v>463</v>
      </c>
      <c r="E296" s="410"/>
      <c r="F296" s="636"/>
      <c r="G296" s="637"/>
      <c r="H296" s="411" t="s">
        <v>464</v>
      </c>
      <c r="I296" s="412"/>
      <c r="J296" s="412"/>
      <c r="K296" s="412"/>
      <c r="L296" s="412"/>
      <c r="M296" s="412"/>
      <c r="N296" s="412"/>
      <c r="O296" s="412"/>
      <c r="P296" s="412"/>
      <c r="Q296" s="412"/>
      <c r="R296" s="412"/>
      <c r="S296" s="412"/>
      <c r="T296" s="412"/>
      <c r="U296" s="412"/>
      <c r="V296" s="412"/>
      <c r="W296" s="412"/>
      <c r="X296" s="412"/>
      <c r="Y296" s="412"/>
      <c r="Z296" s="412"/>
      <c r="AA296" s="412"/>
      <c r="AB296" s="412"/>
      <c r="AC296" s="412"/>
      <c r="AD296" s="412"/>
      <c r="AE296" s="412"/>
      <c r="AF296" s="412"/>
      <c r="AG296" s="412"/>
      <c r="AH296" s="412"/>
      <c r="AI296" s="412"/>
      <c r="AJ296" s="412"/>
      <c r="AK296" s="412"/>
      <c r="AL296" s="412"/>
      <c r="AM296" s="412"/>
      <c r="AN296" s="642">
        <f t="shared" ref="AN296" si="354">IF(LEFT($AN$1,6)="共同生活援助",SUM(I297:AM297),SUM(I297:AM298))</f>
        <v>0</v>
      </c>
      <c r="AO296" s="620">
        <f>IF($AN$3="４週",AN296/4,AN296/(DAY(EOMONTH($I$21,0))/7))</f>
        <v>0</v>
      </c>
      <c r="AP296" s="645"/>
      <c r="AQ296" s="646"/>
      <c r="AR296" s="620" t="str">
        <f t="shared" ref="AR296" si="355">IF($AN$3="４週",AU297,AV297)</f>
        <v/>
      </c>
      <c r="AS296" s="620"/>
      <c r="AT296" s="623"/>
      <c r="AU296" s="413" t="s">
        <v>465</v>
      </c>
      <c r="AV296" s="413" t="s">
        <v>466</v>
      </c>
      <c r="AX296" s="413" t="s">
        <v>467</v>
      </c>
      <c r="AY296" s="413" t="s">
        <v>468</v>
      </c>
    </row>
    <row r="297" spans="1:51" s="393" customFormat="1" ht="12" customHeight="1">
      <c r="A297" s="625"/>
      <c r="B297" s="628"/>
      <c r="C297" s="631"/>
      <c r="D297" s="634"/>
      <c r="E297" s="414"/>
      <c r="F297" s="638"/>
      <c r="G297" s="639"/>
      <c r="H297" s="415" t="s">
        <v>469</v>
      </c>
      <c r="I297" s="419" t="str">
        <f>IFERROR(VLOOKUP(I296,'P1'!$B:$AP,41,FALSE),"")</f>
        <v/>
      </c>
      <c r="J297" s="419" t="str">
        <f>IFERROR(VLOOKUP(J296,'P1'!$B:$AP,41,FALSE),"")</f>
        <v/>
      </c>
      <c r="K297" s="419" t="str">
        <f>IFERROR(VLOOKUP(K296,'P1'!$B:$AP,41,FALSE),"")</f>
        <v/>
      </c>
      <c r="L297" s="419" t="str">
        <f>IFERROR(VLOOKUP(L296,'P1'!$B:$AP,41,FALSE),"")</f>
        <v/>
      </c>
      <c r="M297" s="419" t="str">
        <f>IFERROR(VLOOKUP(M296,'P1'!$B:$AP,41,FALSE),"")</f>
        <v/>
      </c>
      <c r="N297" s="419" t="str">
        <f>IFERROR(VLOOKUP(N296,'P1'!$B:$AP,41,FALSE),"")</f>
        <v/>
      </c>
      <c r="O297" s="419" t="str">
        <f>IFERROR(VLOOKUP(O296,'P1'!$B:$AP,41,FALSE),"")</f>
        <v/>
      </c>
      <c r="P297" s="419" t="str">
        <f>IFERROR(VLOOKUP(P296,'P1'!$B:$AP,41,FALSE),"")</f>
        <v/>
      </c>
      <c r="Q297" s="419" t="str">
        <f>IFERROR(VLOOKUP(Q296,'P1'!$B:$AP,41,FALSE),"")</f>
        <v/>
      </c>
      <c r="R297" s="419" t="str">
        <f>IFERROR(VLOOKUP(R296,'P1'!$B:$AP,41,FALSE),"")</f>
        <v/>
      </c>
      <c r="S297" s="419" t="str">
        <f>IFERROR(VLOOKUP(S296,'P1'!$B:$AP,41,FALSE),"")</f>
        <v/>
      </c>
      <c r="T297" s="419" t="str">
        <f>IFERROR(VLOOKUP(T296,'P1'!$B:$AP,41,FALSE),"")</f>
        <v/>
      </c>
      <c r="U297" s="419" t="str">
        <f>IFERROR(VLOOKUP(U296,'P1'!$B:$AP,41,FALSE),"")</f>
        <v/>
      </c>
      <c r="V297" s="419" t="str">
        <f>IFERROR(VLOOKUP(V296,'P1'!$B:$AP,41,FALSE),"")</f>
        <v/>
      </c>
      <c r="W297" s="419" t="str">
        <f>IFERROR(VLOOKUP(W296,'P1'!$B:$AP,41,FALSE),"")</f>
        <v/>
      </c>
      <c r="X297" s="419" t="str">
        <f>IFERROR(VLOOKUP(X296,'P1'!$B:$AP,41,FALSE),"")</f>
        <v/>
      </c>
      <c r="Y297" s="419" t="str">
        <f>IFERROR(VLOOKUP(Y296,'P1'!$B:$AP,41,FALSE),"")</f>
        <v/>
      </c>
      <c r="Z297" s="419" t="str">
        <f>IFERROR(VLOOKUP(Z296,'P1'!$B:$AP,41,FALSE),"")</f>
        <v/>
      </c>
      <c r="AA297" s="419" t="str">
        <f>IFERROR(VLOOKUP(AA296,'P1'!$B:$AP,41,FALSE),"")</f>
        <v/>
      </c>
      <c r="AB297" s="419" t="str">
        <f>IFERROR(VLOOKUP(AB296,'P1'!$B:$AP,41,FALSE),"")</f>
        <v/>
      </c>
      <c r="AC297" s="419" t="str">
        <f>IFERROR(VLOOKUP(AC296,'P1'!$B:$AP,41,FALSE),"")</f>
        <v/>
      </c>
      <c r="AD297" s="419" t="str">
        <f>IFERROR(VLOOKUP(AD296,'P1'!$B:$AP,41,FALSE),"")</f>
        <v/>
      </c>
      <c r="AE297" s="419" t="str">
        <f>IFERROR(VLOOKUP(AE296,'P1'!$B:$AP,41,FALSE),"")</f>
        <v/>
      </c>
      <c r="AF297" s="419" t="str">
        <f>IFERROR(VLOOKUP(AF296,'P1'!$B:$AP,41,FALSE),"")</f>
        <v/>
      </c>
      <c r="AG297" s="419" t="str">
        <f>IFERROR(VLOOKUP(AG296,'P1'!$B:$AP,41,FALSE),"")</f>
        <v/>
      </c>
      <c r="AH297" s="419" t="str">
        <f>IFERROR(VLOOKUP(AH296,'P1'!$B:$AP,41,FALSE),"")</f>
        <v/>
      </c>
      <c r="AI297" s="419" t="str">
        <f>IFERROR(VLOOKUP(AI296,'P1'!$B:$AP,41,FALSE),"")</f>
        <v/>
      </c>
      <c r="AJ297" s="419" t="str">
        <f>IFERROR(VLOOKUP(AJ296,'P1'!$B:$AP,41,FALSE),"")</f>
        <v/>
      </c>
      <c r="AK297" s="419" t="str">
        <f>IFERROR(VLOOKUP(AK296,'P1'!$B:$AP,41,FALSE),"")</f>
        <v/>
      </c>
      <c r="AL297" s="419" t="str">
        <f>IFERROR(VLOOKUP(AL296,'P1'!$B:$AP,41,FALSE),"")</f>
        <v/>
      </c>
      <c r="AM297" s="419" t="str">
        <f>IFERROR(VLOOKUP(AM296,'P1'!$B:$AP,41,FALSE),"")</f>
        <v/>
      </c>
      <c r="AN297" s="643"/>
      <c r="AO297" s="621"/>
      <c r="AP297" s="647"/>
      <c r="AQ297" s="648"/>
      <c r="AR297" s="621"/>
      <c r="AS297" s="621"/>
      <c r="AT297" s="623"/>
      <c r="AU297" s="417" t="str">
        <f t="shared" ref="AU297" si="356">IFERROR(IF($D296="□",($AO296/$AK$6),($AO296/$AK$8)),"")</f>
        <v/>
      </c>
      <c r="AV297" s="417" t="str">
        <f t="shared" ref="AV297" si="357">IFERROR(IF($D296="□",($AN296/$AO$6),($AN296/$AO$8)),"")</f>
        <v/>
      </c>
      <c r="AX297" s="417" t="s">
        <v>623</v>
      </c>
      <c r="AY297" s="417" t="s">
        <v>623</v>
      </c>
    </row>
    <row r="298" spans="1:51" s="393" customFormat="1" ht="12" customHeight="1">
      <c r="A298" s="626"/>
      <c r="B298" s="629"/>
      <c r="C298" s="632"/>
      <c r="D298" s="635"/>
      <c r="E298" s="414"/>
      <c r="F298" s="640"/>
      <c r="G298" s="641"/>
      <c r="H298" s="418" t="s">
        <v>470</v>
      </c>
      <c r="I298" s="419" t="str">
        <f>IFERROR(VLOOKUP(I296,'P1'!$B:$AP,31,FALSE),"")</f>
        <v/>
      </c>
      <c r="J298" s="419" t="str">
        <f>IFERROR(VLOOKUP(J296,'P1'!$B:$AP,31,FALSE),"")</f>
        <v/>
      </c>
      <c r="K298" s="419" t="str">
        <f>IFERROR(VLOOKUP(K296,'P1'!$B:$AP,31,FALSE),"")</f>
        <v/>
      </c>
      <c r="L298" s="419" t="str">
        <f>IFERROR(VLOOKUP(L296,'P1'!$B:$AP,31,FALSE),"")</f>
        <v/>
      </c>
      <c r="M298" s="419" t="str">
        <f>IFERROR(VLOOKUP(M296,'P1'!$B:$AP,31,FALSE),"")</f>
        <v/>
      </c>
      <c r="N298" s="419" t="str">
        <f>IFERROR(VLOOKUP(N296,'P1'!$B:$AP,31,FALSE),"")</f>
        <v/>
      </c>
      <c r="O298" s="419" t="str">
        <f>IFERROR(VLOOKUP(O296,'P1'!$B:$AP,31,FALSE),"")</f>
        <v/>
      </c>
      <c r="P298" s="419" t="str">
        <f>IFERROR(VLOOKUP(P296,'P1'!$B:$AP,31,FALSE),"")</f>
        <v/>
      </c>
      <c r="Q298" s="419" t="str">
        <f>IFERROR(VLOOKUP(Q296,'P1'!$B:$AP,31,FALSE),"")</f>
        <v/>
      </c>
      <c r="R298" s="419" t="str">
        <f>IFERROR(VLOOKUP(R296,'P1'!$B:$AP,31,FALSE),"")</f>
        <v/>
      </c>
      <c r="S298" s="419" t="str">
        <f>IFERROR(VLOOKUP(S296,'P1'!$B:$AP,31,FALSE),"")</f>
        <v/>
      </c>
      <c r="T298" s="419" t="str">
        <f>IFERROR(VLOOKUP(T296,'P1'!$B:$AP,31,FALSE),"")</f>
        <v/>
      </c>
      <c r="U298" s="419" t="str">
        <f>IFERROR(VLOOKUP(U296,'P1'!$B:$AP,31,FALSE),"")</f>
        <v/>
      </c>
      <c r="V298" s="419" t="str">
        <f>IFERROR(VLOOKUP(V296,'P1'!$B:$AP,31,FALSE),"")</f>
        <v/>
      </c>
      <c r="W298" s="419" t="str">
        <f>IFERROR(VLOOKUP(W296,'P1'!$B:$AP,31,FALSE),"")</f>
        <v/>
      </c>
      <c r="X298" s="419" t="str">
        <f>IFERROR(VLOOKUP(X296,'P1'!$B:$AP,31,FALSE),"")</f>
        <v/>
      </c>
      <c r="Y298" s="419" t="str">
        <f>IFERROR(VLOOKUP(Y296,'P1'!$B:$AP,31,FALSE),"")</f>
        <v/>
      </c>
      <c r="Z298" s="419" t="str">
        <f>IFERROR(VLOOKUP(Z296,'P1'!$B:$AP,31,FALSE),"")</f>
        <v/>
      </c>
      <c r="AA298" s="419" t="str">
        <f>IFERROR(VLOOKUP(AA296,'P1'!$B:$AP,31,FALSE),"")</f>
        <v/>
      </c>
      <c r="AB298" s="419" t="str">
        <f>IFERROR(VLOOKUP(AB296,'P1'!$B:$AP,31,FALSE),"")</f>
        <v/>
      </c>
      <c r="AC298" s="419" t="str">
        <f>IFERROR(VLOOKUP(AC296,'P1'!$B:$AP,31,FALSE),"")</f>
        <v/>
      </c>
      <c r="AD298" s="419" t="str">
        <f>IFERROR(VLOOKUP(AD296,'P1'!$B:$AP,31,FALSE),"")</f>
        <v/>
      </c>
      <c r="AE298" s="419" t="str">
        <f>IFERROR(VLOOKUP(AE296,'P1'!$B:$AP,31,FALSE),"")</f>
        <v/>
      </c>
      <c r="AF298" s="419" t="str">
        <f>IFERROR(VLOOKUP(AF296,'P1'!$B:$AP,31,FALSE),"")</f>
        <v/>
      </c>
      <c r="AG298" s="419" t="str">
        <f>IFERROR(VLOOKUP(AG296,'P1'!$B:$AP,31,FALSE),"")</f>
        <v/>
      </c>
      <c r="AH298" s="419" t="str">
        <f>IFERROR(VLOOKUP(AH296,'P1'!$B:$AP,31,FALSE),"")</f>
        <v/>
      </c>
      <c r="AI298" s="419" t="str">
        <f>IFERROR(VLOOKUP(AI296,'P1'!$B:$AP,31,FALSE),"")</f>
        <v/>
      </c>
      <c r="AJ298" s="419" t="str">
        <f>IFERROR(VLOOKUP(AJ296,'P1'!$B:$AP,31,FALSE),"")</f>
        <v/>
      </c>
      <c r="AK298" s="419" t="str">
        <f>IFERROR(VLOOKUP(AK296,'P1'!$B:$AP,31,FALSE),"")</f>
        <v/>
      </c>
      <c r="AL298" s="419" t="str">
        <f>IFERROR(VLOOKUP(AL296,'P1'!$B:$AP,31,FALSE),"")</f>
        <v/>
      </c>
      <c r="AM298" s="419" t="str">
        <f>IFERROR(VLOOKUP(AM296,'P1'!$B:$AP,31,FALSE),"")</f>
        <v/>
      </c>
      <c r="AN298" s="644"/>
      <c r="AO298" s="622"/>
      <c r="AP298" s="649"/>
      <c r="AQ298" s="650"/>
      <c r="AR298" s="622"/>
      <c r="AS298" s="622"/>
      <c r="AT298" s="623"/>
      <c r="AU298" s="420"/>
      <c r="AV298" s="420"/>
      <c r="AX298" s="420"/>
      <c r="AY298" s="420"/>
    </row>
    <row r="299" spans="1:51" s="393" customFormat="1" ht="12" customHeight="1">
      <c r="A299" s="624">
        <v>93</v>
      </c>
      <c r="B299" s="627"/>
      <c r="C299" s="630"/>
      <c r="D299" s="633" t="s">
        <v>463</v>
      </c>
      <c r="E299" s="410"/>
      <c r="F299" s="636"/>
      <c r="G299" s="637"/>
      <c r="H299" s="411" t="s">
        <v>464</v>
      </c>
      <c r="I299" s="412"/>
      <c r="J299" s="412"/>
      <c r="K299" s="412"/>
      <c r="L299" s="412"/>
      <c r="M299" s="412"/>
      <c r="N299" s="412"/>
      <c r="O299" s="412"/>
      <c r="P299" s="412"/>
      <c r="Q299" s="412"/>
      <c r="R299" s="412"/>
      <c r="S299" s="412"/>
      <c r="T299" s="412"/>
      <c r="U299" s="412"/>
      <c r="V299" s="412"/>
      <c r="W299" s="412"/>
      <c r="X299" s="412"/>
      <c r="Y299" s="412"/>
      <c r="Z299" s="412"/>
      <c r="AA299" s="412"/>
      <c r="AB299" s="412"/>
      <c r="AC299" s="412"/>
      <c r="AD299" s="412"/>
      <c r="AE299" s="412"/>
      <c r="AF299" s="412"/>
      <c r="AG299" s="412"/>
      <c r="AH299" s="412"/>
      <c r="AI299" s="412"/>
      <c r="AJ299" s="412"/>
      <c r="AK299" s="412"/>
      <c r="AL299" s="412"/>
      <c r="AM299" s="412"/>
      <c r="AN299" s="642">
        <f t="shared" ref="AN299" si="358">IF(LEFT($AN$1,6)="共同生活援助",SUM(I300:AM300),SUM(I300:AM301))</f>
        <v>0</v>
      </c>
      <c r="AO299" s="620">
        <f>IF($AN$3="４週",AN299/4,AN299/(DAY(EOMONTH($I$21,0))/7))</f>
        <v>0</v>
      </c>
      <c r="AP299" s="645"/>
      <c r="AQ299" s="646"/>
      <c r="AR299" s="620" t="str">
        <f t="shared" ref="AR299" si="359">IF($AN$3="４週",AU300,AV300)</f>
        <v/>
      </c>
      <c r="AS299" s="620"/>
      <c r="AT299" s="623"/>
      <c r="AU299" s="413" t="s">
        <v>465</v>
      </c>
      <c r="AV299" s="413" t="s">
        <v>466</v>
      </c>
      <c r="AX299" s="413" t="s">
        <v>467</v>
      </c>
      <c r="AY299" s="413" t="s">
        <v>468</v>
      </c>
    </row>
    <row r="300" spans="1:51" s="393" customFormat="1" ht="12" customHeight="1">
      <c r="A300" s="625"/>
      <c r="B300" s="628"/>
      <c r="C300" s="631"/>
      <c r="D300" s="634"/>
      <c r="E300" s="414"/>
      <c r="F300" s="638"/>
      <c r="G300" s="639"/>
      <c r="H300" s="415" t="s">
        <v>469</v>
      </c>
      <c r="I300" s="419" t="str">
        <f>IFERROR(VLOOKUP(I299,'P1'!$B:$AP,41,FALSE),"")</f>
        <v/>
      </c>
      <c r="J300" s="419" t="str">
        <f>IFERROR(VLOOKUP(J299,'P1'!$B:$AP,41,FALSE),"")</f>
        <v/>
      </c>
      <c r="K300" s="419" t="str">
        <f>IFERROR(VLOOKUP(K299,'P1'!$B:$AP,41,FALSE),"")</f>
        <v/>
      </c>
      <c r="L300" s="419" t="str">
        <f>IFERROR(VLOOKUP(L299,'P1'!$B:$AP,41,FALSE),"")</f>
        <v/>
      </c>
      <c r="M300" s="419" t="str">
        <f>IFERROR(VLOOKUP(M299,'P1'!$B:$AP,41,FALSE),"")</f>
        <v/>
      </c>
      <c r="N300" s="419" t="str">
        <f>IFERROR(VLOOKUP(N299,'P1'!$B:$AP,41,FALSE),"")</f>
        <v/>
      </c>
      <c r="O300" s="419" t="str">
        <f>IFERROR(VLOOKUP(O299,'P1'!$B:$AP,41,FALSE),"")</f>
        <v/>
      </c>
      <c r="P300" s="419" t="str">
        <f>IFERROR(VLOOKUP(P299,'P1'!$B:$AP,41,FALSE),"")</f>
        <v/>
      </c>
      <c r="Q300" s="419" t="str">
        <f>IFERROR(VLOOKUP(Q299,'P1'!$B:$AP,41,FALSE),"")</f>
        <v/>
      </c>
      <c r="R300" s="419" t="str">
        <f>IFERROR(VLOOKUP(R299,'P1'!$B:$AP,41,FALSE),"")</f>
        <v/>
      </c>
      <c r="S300" s="419" t="str">
        <f>IFERROR(VLOOKUP(S299,'P1'!$B:$AP,41,FALSE),"")</f>
        <v/>
      </c>
      <c r="T300" s="419" t="str">
        <f>IFERROR(VLOOKUP(T299,'P1'!$B:$AP,41,FALSE),"")</f>
        <v/>
      </c>
      <c r="U300" s="419" t="str">
        <f>IFERROR(VLOOKUP(U299,'P1'!$B:$AP,41,FALSE),"")</f>
        <v/>
      </c>
      <c r="V300" s="419" t="str">
        <f>IFERROR(VLOOKUP(V299,'P1'!$B:$AP,41,FALSE),"")</f>
        <v/>
      </c>
      <c r="W300" s="419" t="str">
        <f>IFERROR(VLOOKUP(W299,'P1'!$B:$AP,41,FALSE),"")</f>
        <v/>
      </c>
      <c r="X300" s="419" t="str">
        <f>IFERROR(VLOOKUP(X299,'P1'!$B:$AP,41,FALSE),"")</f>
        <v/>
      </c>
      <c r="Y300" s="419" t="str">
        <f>IFERROR(VLOOKUP(Y299,'P1'!$B:$AP,41,FALSE),"")</f>
        <v/>
      </c>
      <c r="Z300" s="419" t="str">
        <f>IFERROR(VLOOKUP(Z299,'P1'!$B:$AP,41,FALSE),"")</f>
        <v/>
      </c>
      <c r="AA300" s="419" t="str">
        <f>IFERROR(VLOOKUP(AA299,'P1'!$B:$AP,41,FALSE),"")</f>
        <v/>
      </c>
      <c r="AB300" s="419" t="str">
        <f>IFERROR(VLOOKUP(AB299,'P1'!$B:$AP,41,FALSE),"")</f>
        <v/>
      </c>
      <c r="AC300" s="419" t="str">
        <f>IFERROR(VLOOKUP(AC299,'P1'!$B:$AP,41,FALSE),"")</f>
        <v/>
      </c>
      <c r="AD300" s="419" t="str">
        <f>IFERROR(VLOOKUP(AD299,'P1'!$B:$AP,41,FALSE),"")</f>
        <v/>
      </c>
      <c r="AE300" s="419" t="str">
        <f>IFERROR(VLOOKUP(AE299,'P1'!$B:$AP,41,FALSE),"")</f>
        <v/>
      </c>
      <c r="AF300" s="419" t="str">
        <f>IFERROR(VLOOKUP(AF299,'P1'!$B:$AP,41,FALSE),"")</f>
        <v/>
      </c>
      <c r="AG300" s="419" t="str">
        <f>IFERROR(VLOOKUP(AG299,'P1'!$B:$AP,41,FALSE),"")</f>
        <v/>
      </c>
      <c r="AH300" s="419" t="str">
        <f>IFERROR(VLOOKUP(AH299,'P1'!$B:$AP,41,FALSE),"")</f>
        <v/>
      </c>
      <c r="AI300" s="419" t="str">
        <f>IFERROR(VLOOKUP(AI299,'P1'!$B:$AP,41,FALSE),"")</f>
        <v/>
      </c>
      <c r="AJ300" s="419" t="str">
        <f>IFERROR(VLOOKUP(AJ299,'P1'!$B:$AP,41,FALSE),"")</f>
        <v/>
      </c>
      <c r="AK300" s="419" t="str">
        <f>IFERROR(VLOOKUP(AK299,'P1'!$B:$AP,41,FALSE),"")</f>
        <v/>
      </c>
      <c r="AL300" s="419" t="str">
        <f>IFERROR(VLOOKUP(AL299,'P1'!$B:$AP,41,FALSE),"")</f>
        <v/>
      </c>
      <c r="AM300" s="419" t="str">
        <f>IFERROR(VLOOKUP(AM299,'P1'!$B:$AP,41,FALSE),"")</f>
        <v/>
      </c>
      <c r="AN300" s="643"/>
      <c r="AO300" s="621"/>
      <c r="AP300" s="647"/>
      <c r="AQ300" s="648"/>
      <c r="AR300" s="621"/>
      <c r="AS300" s="621"/>
      <c r="AT300" s="623"/>
      <c r="AU300" s="417" t="str">
        <f t="shared" ref="AU300" si="360">IFERROR(IF($D299="□",($AO299/$AK$6),($AO299/$AK$8)),"")</f>
        <v/>
      </c>
      <c r="AV300" s="417" t="str">
        <f t="shared" ref="AV300" si="361">IFERROR(IF($D299="□",($AN299/$AO$6),($AN299/$AO$8)),"")</f>
        <v/>
      </c>
      <c r="AX300" s="417" t="s">
        <v>623</v>
      </c>
      <c r="AY300" s="417" t="s">
        <v>623</v>
      </c>
    </row>
    <row r="301" spans="1:51" s="393" customFormat="1" ht="12" customHeight="1">
      <c r="A301" s="626"/>
      <c r="B301" s="629"/>
      <c r="C301" s="632"/>
      <c r="D301" s="635"/>
      <c r="E301" s="414"/>
      <c r="F301" s="640"/>
      <c r="G301" s="641"/>
      <c r="H301" s="418" t="s">
        <v>470</v>
      </c>
      <c r="I301" s="419" t="str">
        <f>IFERROR(VLOOKUP(I299,'P1'!$B:$AP,31,FALSE),"")</f>
        <v/>
      </c>
      <c r="J301" s="419" t="str">
        <f>IFERROR(VLOOKUP(J299,'P1'!$B:$AP,31,FALSE),"")</f>
        <v/>
      </c>
      <c r="K301" s="419" t="str">
        <f>IFERROR(VLOOKUP(K299,'P1'!$B:$AP,31,FALSE),"")</f>
        <v/>
      </c>
      <c r="L301" s="419" t="str">
        <f>IFERROR(VLOOKUP(L299,'P1'!$B:$AP,31,FALSE),"")</f>
        <v/>
      </c>
      <c r="M301" s="419" t="str">
        <f>IFERROR(VLOOKUP(M299,'P1'!$B:$AP,31,FALSE),"")</f>
        <v/>
      </c>
      <c r="N301" s="419" t="str">
        <f>IFERROR(VLOOKUP(N299,'P1'!$B:$AP,31,FALSE),"")</f>
        <v/>
      </c>
      <c r="O301" s="419" t="str">
        <f>IFERROR(VLOOKUP(O299,'P1'!$B:$AP,31,FALSE),"")</f>
        <v/>
      </c>
      <c r="P301" s="419" t="str">
        <f>IFERROR(VLOOKUP(P299,'P1'!$B:$AP,31,FALSE),"")</f>
        <v/>
      </c>
      <c r="Q301" s="419" t="str">
        <f>IFERROR(VLOOKUP(Q299,'P1'!$B:$AP,31,FALSE),"")</f>
        <v/>
      </c>
      <c r="R301" s="419" t="str">
        <f>IFERROR(VLOOKUP(R299,'P1'!$B:$AP,31,FALSE),"")</f>
        <v/>
      </c>
      <c r="S301" s="419" t="str">
        <f>IFERROR(VLOOKUP(S299,'P1'!$B:$AP,31,FALSE),"")</f>
        <v/>
      </c>
      <c r="T301" s="419" t="str">
        <f>IFERROR(VLOOKUP(T299,'P1'!$B:$AP,31,FALSE),"")</f>
        <v/>
      </c>
      <c r="U301" s="419" t="str">
        <f>IFERROR(VLOOKUP(U299,'P1'!$B:$AP,31,FALSE),"")</f>
        <v/>
      </c>
      <c r="V301" s="419" t="str">
        <f>IFERROR(VLOOKUP(V299,'P1'!$B:$AP,31,FALSE),"")</f>
        <v/>
      </c>
      <c r="W301" s="419" t="str">
        <f>IFERROR(VLOOKUP(W299,'P1'!$B:$AP,31,FALSE),"")</f>
        <v/>
      </c>
      <c r="X301" s="419" t="str">
        <f>IFERROR(VLOOKUP(X299,'P1'!$B:$AP,31,FALSE),"")</f>
        <v/>
      </c>
      <c r="Y301" s="419" t="str">
        <f>IFERROR(VLOOKUP(Y299,'P1'!$B:$AP,31,FALSE),"")</f>
        <v/>
      </c>
      <c r="Z301" s="419" t="str">
        <f>IFERROR(VLOOKUP(Z299,'P1'!$B:$AP,31,FALSE),"")</f>
        <v/>
      </c>
      <c r="AA301" s="419" t="str">
        <f>IFERROR(VLOOKUP(AA299,'P1'!$B:$AP,31,FALSE),"")</f>
        <v/>
      </c>
      <c r="AB301" s="419" t="str">
        <f>IFERROR(VLOOKUP(AB299,'P1'!$B:$AP,31,FALSE),"")</f>
        <v/>
      </c>
      <c r="AC301" s="419" t="str">
        <f>IFERROR(VLOOKUP(AC299,'P1'!$B:$AP,31,FALSE),"")</f>
        <v/>
      </c>
      <c r="AD301" s="419" t="str">
        <f>IFERROR(VLOOKUP(AD299,'P1'!$B:$AP,31,FALSE),"")</f>
        <v/>
      </c>
      <c r="AE301" s="419" t="str">
        <f>IFERROR(VLOOKUP(AE299,'P1'!$B:$AP,31,FALSE),"")</f>
        <v/>
      </c>
      <c r="AF301" s="419" t="str">
        <f>IFERROR(VLOOKUP(AF299,'P1'!$B:$AP,31,FALSE),"")</f>
        <v/>
      </c>
      <c r="AG301" s="419" t="str">
        <f>IFERROR(VLOOKUP(AG299,'P1'!$B:$AP,31,FALSE),"")</f>
        <v/>
      </c>
      <c r="AH301" s="419" t="str">
        <f>IFERROR(VLOOKUP(AH299,'P1'!$B:$AP,31,FALSE),"")</f>
        <v/>
      </c>
      <c r="AI301" s="419" t="str">
        <f>IFERROR(VLOOKUP(AI299,'P1'!$B:$AP,31,FALSE),"")</f>
        <v/>
      </c>
      <c r="AJ301" s="419" t="str">
        <f>IFERROR(VLOOKUP(AJ299,'P1'!$B:$AP,31,FALSE),"")</f>
        <v/>
      </c>
      <c r="AK301" s="419" t="str">
        <f>IFERROR(VLOOKUP(AK299,'P1'!$B:$AP,31,FALSE),"")</f>
        <v/>
      </c>
      <c r="AL301" s="419" t="str">
        <f>IFERROR(VLOOKUP(AL299,'P1'!$B:$AP,31,FALSE),"")</f>
        <v/>
      </c>
      <c r="AM301" s="419" t="str">
        <f>IFERROR(VLOOKUP(AM299,'P1'!$B:$AP,31,FALSE),"")</f>
        <v/>
      </c>
      <c r="AN301" s="644"/>
      <c r="AO301" s="622"/>
      <c r="AP301" s="649"/>
      <c r="AQ301" s="650"/>
      <c r="AR301" s="622"/>
      <c r="AS301" s="622"/>
      <c r="AT301" s="623"/>
      <c r="AU301" s="420"/>
      <c r="AV301" s="420"/>
      <c r="AX301" s="420"/>
      <c r="AY301" s="420"/>
    </row>
    <row r="302" spans="1:51" s="393" customFormat="1" ht="12" customHeight="1">
      <c r="A302" s="624">
        <v>94</v>
      </c>
      <c r="B302" s="627"/>
      <c r="C302" s="630"/>
      <c r="D302" s="633" t="s">
        <v>463</v>
      </c>
      <c r="E302" s="410"/>
      <c r="F302" s="636"/>
      <c r="G302" s="637"/>
      <c r="H302" s="411" t="s">
        <v>464</v>
      </c>
      <c r="I302" s="412"/>
      <c r="J302" s="412"/>
      <c r="K302" s="412"/>
      <c r="L302" s="412"/>
      <c r="M302" s="412"/>
      <c r="N302" s="412"/>
      <c r="O302" s="412"/>
      <c r="P302" s="412"/>
      <c r="Q302" s="412"/>
      <c r="R302" s="412"/>
      <c r="S302" s="412"/>
      <c r="T302" s="412"/>
      <c r="U302" s="412"/>
      <c r="V302" s="412"/>
      <c r="W302" s="412"/>
      <c r="X302" s="412"/>
      <c r="Y302" s="412"/>
      <c r="Z302" s="412"/>
      <c r="AA302" s="412"/>
      <c r="AB302" s="412"/>
      <c r="AC302" s="412"/>
      <c r="AD302" s="412"/>
      <c r="AE302" s="412"/>
      <c r="AF302" s="412"/>
      <c r="AG302" s="412"/>
      <c r="AH302" s="412"/>
      <c r="AI302" s="412"/>
      <c r="AJ302" s="412"/>
      <c r="AK302" s="412"/>
      <c r="AL302" s="412"/>
      <c r="AM302" s="412"/>
      <c r="AN302" s="642">
        <f t="shared" ref="AN302" si="362">IF(LEFT($AN$1,6)="共同生活援助",SUM(I303:AM303),SUM(I303:AM304))</f>
        <v>0</v>
      </c>
      <c r="AO302" s="620">
        <f>IF($AN$3="４週",AN302/4,AN302/(DAY(EOMONTH($I$21,0))/7))</f>
        <v>0</v>
      </c>
      <c r="AP302" s="645"/>
      <c r="AQ302" s="646"/>
      <c r="AR302" s="620" t="str">
        <f t="shared" ref="AR302" si="363">IF($AN$3="４週",AU303,AV303)</f>
        <v/>
      </c>
      <c r="AS302" s="620"/>
      <c r="AT302" s="623"/>
      <c r="AU302" s="413" t="s">
        <v>465</v>
      </c>
      <c r="AV302" s="413" t="s">
        <v>466</v>
      </c>
      <c r="AX302" s="413" t="s">
        <v>467</v>
      </c>
      <c r="AY302" s="413" t="s">
        <v>468</v>
      </c>
    </row>
    <row r="303" spans="1:51" s="393" customFormat="1" ht="12" customHeight="1">
      <c r="A303" s="625"/>
      <c r="B303" s="628"/>
      <c r="C303" s="631"/>
      <c r="D303" s="634"/>
      <c r="E303" s="414"/>
      <c r="F303" s="638"/>
      <c r="G303" s="639"/>
      <c r="H303" s="415" t="s">
        <v>469</v>
      </c>
      <c r="I303" s="419" t="str">
        <f>IFERROR(VLOOKUP(I302,'P1'!$B:$AP,41,FALSE),"")</f>
        <v/>
      </c>
      <c r="J303" s="419" t="str">
        <f>IFERROR(VLOOKUP(J302,'P1'!$B:$AP,41,FALSE),"")</f>
        <v/>
      </c>
      <c r="K303" s="419" t="str">
        <f>IFERROR(VLOOKUP(K302,'P1'!$B:$AP,41,FALSE),"")</f>
        <v/>
      </c>
      <c r="L303" s="419" t="str">
        <f>IFERROR(VLOOKUP(L302,'P1'!$B:$AP,41,FALSE),"")</f>
        <v/>
      </c>
      <c r="M303" s="419" t="str">
        <f>IFERROR(VLOOKUP(M302,'P1'!$B:$AP,41,FALSE),"")</f>
        <v/>
      </c>
      <c r="N303" s="419" t="str">
        <f>IFERROR(VLOOKUP(N302,'P1'!$B:$AP,41,FALSE),"")</f>
        <v/>
      </c>
      <c r="O303" s="419" t="str">
        <f>IFERROR(VLOOKUP(O302,'P1'!$B:$AP,41,FALSE),"")</f>
        <v/>
      </c>
      <c r="P303" s="419" t="str">
        <f>IFERROR(VLOOKUP(P302,'P1'!$B:$AP,41,FALSE),"")</f>
        <v/>
      </c>
      <c r="Q303" s="419" t="str">
        <f>IFERROR(VLOOKUP(Q302,'P1'!$B:$AP,41,FALSE),"")</f>
        <v/>
      </c>
      <c r="R303" s="419" t="str">
        <f>IFERROR(VLOOKUP(R302,'P1'!$B:$AP,41,FALSE),"")</f>
        <v/>
      </c>
      <c r="S303" s="419" t="str">
        <f>IFERROR(VLOOKUP(S302,'P1'!$B:$AP,41,FALSE),"")</f>
        <v/>
      </c>
      <c r="T303" s="419" t="str">
        <f>IFERROR(VLOOKUP(T302,'P1'!$B:$AP,41,FALSE),"")</f>
        <v/>
      </c>
      <c r="U303" s="419" t="str">
        <f>IFERROR(VLOOKUP(U302,'P1'!$B:$AP,41,FALSE),"")</f>
        <v/>
      </c>
      <c r="V303" s="419" t="str">
        <f>IFERROR(VLOOKUP(V302,'P1'!$B:$AP,41,FALSE),"")</f>
        <v/>
      </c>
      <c r="W303" s="419" t="str">
        <f>IFERROR(VLOOKUP(W302,'P1'!$B:$AP,41,FALSE),"")</f>
        <v/>
      </c>
      <c r="X303" s="419" t="str">
        <f>IFERROR(VLOOKUP(X302,'P1'!$B:$AP,41,FALSE),"")</f>
        <v/>
      </c>
      <c r="Y303" s="419" t="str">
        <f>IFERROR(VLOOKUP(Y302,'P1'!$B:$AP,41,FALSE),"")</f>
        <v/>
      </c>
      <c r="Z303" s="419" t="str">
        <f>IFERROR(VLOOKUP(Z302,'P1'!$B:$AP,41,FALSE),"")</f>
        <v/>
      </c>
      <c r="AA303" s="419" t="str">
        <f>IFERROR(VLOOKUP(AA302,'P1'!$B:$AP,41,FALSE),"")</f>
        <v/>
      </c>
      <c r="AB303" s="419" t="str">
        <f>IFERROR(VLOOKUP(AB302,'P1'!$B:$AP,41,FALSE),"")</f>
        <v/>
      </c>
      <c r="AC303" s="419" t="str">
        <f>IFERROR(VLOOKUP(AC302,'P1'!$B:$AP,41,FALSE),"")</f>
        <v/>
      </c>
      <c r="AD303" s="419" t="str">
        <f>IFERROR(VLOOKUP(AD302,'P1'!$B:$AP,41,FALSE),"")</f>
        <v/>
      </c>
      <c r="AE303" s="419" t="str">
        <f>IFERROR(VLOOKUP(AE302,'P1'!$B:$AP,41,FALSE),"")</f>
        <v/>
      </c>
      <c r="AF303" s="419" t="str">
        <f>IFERROR(VLOOKUP(AF302,'P1'!$B:$AP,41,FALSE),"")</f>
        <v/>
      </c>
      <c r="AG303" s="419" t="str">
        <f>IFERROR(VLOOKUP(AG302,'P1'!$B:$AP,41,FALSE),"")</f>
        <v/>
      </c>
      <c r="AH303" s="419" t="str">
        <f>IFERROR(VLOOKUP(AH302,'P1'!$B:$AP,41,FALSE),"")</f>
        <v/>
      </c>
      <c r="AI303" s="419" t="str">
        <f>IFERROR(VLOOKUP(AI302,'P1'!$B:$AP,41,FALSE),"")</f>
        <v/>
      </c>
      <c r="AJ303" s="419" t="str">
        <f>IFERROR(VLOOKUP(AJ302,'P1'!$B:$AP,41,FALSE),"")</f>
        <v/>
      </c>
      <c r="AK303" s="419" t="str">
        <f>IFERROR(VLOOKUP(AK302,'P1'!$B:$AP,41,FALSE),"")</f>
        <v/>
      </c>
      <c r="AL303" s="419" t="str">
        <f>IFERROR(VLOOKUP(AL302,'P1'!$B:$AP,41,FALSE),"")</f>
        <v/>
      </c>
      <c r="AM303" s="419" t="str">
        <f>IFERROR(VLOOKUP(AM302,'P1'!$B:$AP,41,FALSE),"")</f>
        <v/>
      </c>
      <c r="AN303" s="643"/>
      <c r="AO303" s="621"/>
      <c r="AP303" s="647"/>
      <c r="AQ303" s="648"/>
      <c r="AR303" s="621"/>
      <c r="AS303" s="621"/>
      <c r="AT303" s="623"/>
      <c r="AU303" s="417" t="str">
        <f t="shared" ref="AU303" si="364">IFERROR(IF($D302="□",($AO302/$AK$6),($AO302/$AK$8)),"")</f>
        <v/>
      </c>
      <c r="AV303" s="417" t="str">
        <f t="shared" ref="AV303" si="365">IFERROR(IF($D302="□",($AN302/$AO$6),($AN302/$AO$8)),"")</f>
        <v/>
      </c>
      <c r="AX303" s="417" t="s">
        <v>623</v>
      </c>
      <c r="AY303" s="417" t="s">
        <v>623</v>
      </c>
    </row>
    <row r="304" spans="1:51" s="393" customFormat="1" ht="12" customHeight="1">
      <c r="A304" s="626"/>
      <c r="B304" s="629"/>
      <c r="C304" s="632"/>
      <c r="D304" s="635"/>
      <c r="E304" s="414"/>
      <c r="F304" s="640"/>
      <c r="G304" s="641"/>
      <c r="H304" s="418" t="s">
        <v>470</v>
      </c>
      <c r="I304" s="419" t="str">
        <f>IFERROR(VLOOKUP(I302,'P1'!$B:$AP,31,FALSE),"")</f>
        <v/>
      </c>
      <c r="J304" s="419" t="str">
        <f>IFERROR(VLOOKUP(J302,'P1'!$B:$AP,31,FALSE),"")</f>
        <v/>
      </c>
      <c r="K304" s="419" t="str">
        <f>IFERROR(VLOOKUP(K302,'P1'!$B:$AP,31,FALSE),"")</f>
        <v/>
      </c>
      <c r="L304" s="419" t="str">
        <f>IFERROR(VLOOKUP(L302,'P1'!$B:$AP,31,FALSE),"")</f>
        <v/>
      </c>
      <c r="M304" s="419" t="str">
        <f>IFERROR(VLOOKUP(M302,'P1'!$B:$AP,31,FALSE),"")</f>
        <v/>
      </c>
      <c r="N304" s="419" t="str">
        <f>IFERROR(VLOOKUP(N302,'P1'!$B:$AP,31,FALSE),"")</f>
        <v/>
      </c>
      <c r="O304" s="419" t="str">
        <f>IFERROR(VLOOKUP(O302,'P1'!$B:$AP,31,FALSE),"")</f>
        <v/>
      </c>
      <c r="P304" s="419" t="str">
        <f>IFERROR(VLOOKUP(P302,'P1'!$B:$AP,31,FALSE),"")</f>
        <v/>
      </c>
      <c r="Q304" s="419" t="str">
        <f>IFERROR(VLOOKUP(Q302,'P1'!$B:$AP,31,FALSE),"")</f>
        <v/>
      </c>
      <c r="R304" s="419" t="str">
        <f>IFERROR(VLOOKUP(R302,'P1'!$B:$AP,31,FALSE),"")</f>
        <v/>
      </c>
      <c r="S304" s="419" t="str">
        <f>IFERROR(VLOOKUP(S302,'P1'!$B:$AP,31,FALSE),"")</f>
        <v/>
      </c>
      <c r="T304" s="419" t="str">
        <f>IFERROR(VLOOKUP(T302,'P1'!$B:$AP,31,FALSE),"")</f>
        <v/>
      </c>
      <c r="U304" s="419" t="str">
        <f>IFERROR(VLOOKUP(U302,'P1'!$B:$AP,31,FALSE),"")</f>
        <v/>
      </c>
      <c r="V304" s="419" t="str">
        <f>IFERROR(VLOOKUP(V302,'P1'!$B:$AP,31,FALSE),"")</f>
        <v/>
      </c>
      <c r="W304" s="419" t="str">
        <f>IFERROR(VLOOKUP(W302,'P1'!$B:$AP,31,FALSE),"")</f>
        <v/>
      </c>
      <c r="X304" s="419" t="str">
        <f>IFERROR(VLOOKUP(X302,'P1'!$B:$AP,31,FALSE),"")</f>
        <v/>
      </c>
      <c r="Y304" s="419" t="str">
        <f>IFERROR(VLOOKUP(Y302,'P1'!$B:$AP,31,FALSE),"")</f>
        <v/>
      </c>
      <c r="Z304" s="419" t="str">
        <f>IFERROR(VLOOKUP(Z302,'P1'!$B:$AP,31,FALSE),"")</f>
        <v/>
      </c>
      <c r="AA304" s="419" t="str">
        <f>IFERROR(VLOOKUP(AA302,'P1'!$B:$AP,31,FALSE),"")</f>
        <v/>
      </c>
      <c r="AB304" s="419" t="str">
        <f>IFERROR(VLOOKUP(AB302,'P1'!$B:$AP,31,FALSE),"")</f>
        <v/>
      </c>
      <c r="AC304" s="419" t="str">
        <f>IFERROR(VLOOKUP(AC302,'P1'!$B:$AP,31,FALSE),"")</f>
        <v/>
      </c>
      <c r="AD304" s="419" t="str">
        <f>IFERROR(VLOOKUP(AD302,'P1'!$B:$AP,31,FALSE),"")</f>
        <v/>
      </c>
      <c r="AE304" s="419" t="str">
        <f>IFERROR(VLOOKUP(AE302,'P1'!$B:$AP,31,FALSE),"")</f>
        <v/>
      </c>
      <c r="AF304" s="419" t="str">
        <f>IFERROR(VLOOKUP(AF302,'P1'!$B:$AP,31,FALSE),"")</f>
        <v/>
      </c>
      <c r="AG304" s="419" t="str">
        <f>IFERROR(VLOOKUP(AG302,'P1'!$B:$AP,31,FALSE),"")</f>
        <v/>
      </c>
      <c r="AH304" s="419" t="str">
        <f>IFERROR(VLOOKUP(AH302,'P1'!$B:$AP,31,FALSE),"")</f>
        <v/>
      </c>
      <c r="AI304" s="419" t="str">
        <f>IFERROR(VLOOKUP(AI302,'P1'!$B:$AP,31,FALSE),"")</f>
        <v/>
      </c>
      <c r="AJ304" s="419" t="str">
        <f>IFERROR(VLOOKUP(AJ302,'P1'!$B:$AP,31,FALSE),"")</f>
        <v/>
      </c>
      <c r="AK304" s="419" t="str">
        <f>IFERROR(VLOOKUP(AK302,'P1'!$B:$AP,31,FALSE),"")</f>
        <v/>
      </c>
      <c r="AL304" s="419" t="str">
        <f>IFERROR(VLOOKUP(AL302,'P1'!$B:$AP,31,FALSE),"")</f>
        <v/>
      </c>
      <c r="AM304" s="419" t="str">
        <f>IFERROR(VLOOKUP(AM302,'P1'!$B:$AP,31,FALSE),"")</f>
        <v/>
      </c>
      <c r="AN304" s="644"/>
      <c r="AO304" s="622"/>
      <c r="AP304" s="649"/>
      <c r="AQ304" s="650"/>
      <c r="AR304" s="622"/>
      <c r="AS304" s="622"/>
      <c r="AT304" s="623"/>
      <c r="AU304" s="420"/>
      <c r="AV304" s="420"/>
      <c r="AX304" s="420"/>
      <c r="AY304" s="420"/>
    </row>
    <row r="305" spans="1:51" s="393" customFormat="1" ht="12" customHeight="1">
      <c r="A305" s="624">
        <v>95</v>
      </c>
      <c r="B305" s="627"/>
      <c r="C305" s="630"/>
      <c r="D305" s="633" t="s">
        <v>463</v>
      </c>
      <c r="E305" s="410"/>
      <c r="F305" s="636"/>
      <c r="G305" s="637"/>
      <c r="H305" s="411" t="s">
        <v>464</v>
      </c>
      <c r="I305" s="412"/>
      <c r="J305" s="412"/>
      <c r="K305" s="412"/>
      <c r="L305" s="412"/>
      <c r="M305" s="412"/>
      <c r="N305" s="412"/>
      <c r="O305" s="412"/>
      <c r="P305" s="412"/>
      <c r="Q305" s="412"/>
      <c r="R305" s="412"/>
      <c r="S305" s="412"/>
      <c r="T305" s="412"/>
      <c r="U305" s="412"/>
      <c r="V305" s="412"/>
      <c r="W305" s="412"/>
      <c r="X305" s="412"/>
      <c r="Y305" s="412"/>
      <c r="Z305" s="412"/>
      <c r="AA305" s="412"/>
      <c r="AB305" s="412"/>
      <c r="AC305" s="412"/>
      <c r="AD305" s="412"/>
      <c r="AE305" s="412"/>
      <c r="AF305" s="412"/>
      <c r="AG305" s="412"/>
      <c r="AH305" s="412"/>
      <c r="AI305" s="412"/>
      <c r="AJ305" s="412"/>
      <c r="AK305" s="412"/>
      <c r="AL305" s="412"/>
      <c r="AM305" s="412"/>
      <c r="AN305" s="642">
        <f t="shared" ref="AN305" si="366">IF(LEFT($AN$1,6)="共同生活援助",SUM(I306:AM306),SUM(I306:AM307))</f>
        <v>0</v>
      </c>
      <c r="AO305" s="620">
        <f>IF($AN$3="４週",AN305/4,AN305/(DAY(EOMONTH($I$21,0))/7))</f>
        <v>0</v>
      </c>
      <c r="AP305" s="645"/>
      <c r="AQ305" s="646"/>
      <c r="AR305" s="620" t="str">
        <f t="shared" ref="AR305" si="367">IF($AN$3="４週",AU306,AV306)</f>
        <v/>
      </c>
      <c r="AS305" s="620"/>
      <c r="AT305" s="623"/>
      <c r="AU305" s="413" t="s">
        <v>465</v>
      </c>
      <c r="AV305" s="413" t="s">
        <v>466</v>
      </c>
      <c r="AX305" s="413" t="s">
        <v>467</v>
      </c>
      <c r="AY305" s="413" t="s">
        <v>468</v>
      </c>
    </row>
    <row r="306" spans="1:51" s="393" customFormat="1" ht="12" customHeight="1">
      <c r="A306" s="625"/>
      <c r="B306" s="628"/>
      <c r="C306" s="631"/>
      <c r="D306" s="634"/>
      <c r="E306" s="414"/>
      <c r="F306" s="638"/>
      <c r="G306" s="639"/>
      <c r="H306" s="415" t="s">
        <v>469</v>
      </c>
      <c r="I306" s="419" t="str">
        <f>IFERROR(VLOOKUP(I305,'P1'!$B:$AP,41,FALSE),"")</f>
        <v/>
      </c>
      <c r="J306" s="419" t="str">
        <f>IFERROR(VLOOKUP(J305,'P1'!$B:$AP,41,FALSE),"")</f>
        <v/>
      </c>
      <c r="K306" s="419" t="str">
        <f>IFERROR(VLOOKUP(K305,'P1'!$B:$AP,41,FALSE),"")</f>
        <v/>
      </c>
      <c r="L306" s="419" t="str">
        <f>IFERROR(VLOOKUP(L305,'P1'!$B:$AP,41,FALSE),"")</f>
        <v/>
      </c>
      <c r="M306" s="419" t="str">
        <f>IFERROR(VLOOKUP(M305,'P1'!$B:$AP,41,FALSE),"")</f>
        <v/>
      </c>
      <c r="N306" s="419" t="str">
        <f>IFERROR(VLOOKUP(N305,'P1'!$B:$AP,41,FALSE),"")</f>
        <v/>
      </c>
      <c r="O306" s="419" t="str">
        <f>IFERROR(VLOOKUP(O305,'P1'!$B:$AP,41,FALSE),"")</f>
        <v/>
      </c>
      <c r="P306" s="419" t="str">
        <f>IFERROR(VLOOKUP(P305,'P1'!$B:$AP,41,FALSE),"")</f>
        <v/>
      </c>
      <c r="Q306" s="419" t="str">
        <f>IFERROR(VLOOKUP(Q305,'P1'!$B:$AP,41,FALSE),"")</f>
        <v/>
      </c>
      <c r="R306" s="419" t="str">
        <f>IFERROR(VLOOKUP(R305,'P1'!$B:$AP,41,FALSE),"")</f>
        <v/>
      </c>
      <c r="S306" s="419" t="str">
        <f>IFERROR(VLOOKUP(S305,'P1'!$B:$AP,41,FALSE),"")</f>
        <v/>
      </c>
      <c r="T306" s="419" t="str">
        <f>IFERROR(VLOOKUP(T305,'P1'!$B:$AP,41,FALSE),"")</f>
        <v/>
      </c>
      <c r="U306" s="419" t="str">
        <f>IFERROR(VLOOKUP(U305,'P1'!$B:$AP,41,FALSE),"")</f>
        <v/>
      </c>
      <c r="V306" s="419" t="str">
        <f>IFERROR(VLOOKUP(V305,'P1'!$B:$AP,41,FALSE),"")</f>
        <v/>
      </c>
      <c r="W306" s="419" t="str">
        <f>IFERROR(VLOOKUP(W305,'P1'!$B:$AP,41,FALSE),"")</f>
        <v/>
      </c>
      <c r="X306" s="419" t="str">
        <f>IFERROR(VLOOKUP(X305,'P1'!$B:$AP,41,FALSE),"")</f>
        <v/>
      </c>
      <c r="Y306" s="419" t="str">
        <f>IFERROR(VLOOKUP(Y305,'P1'!$B:$AP,41,FALSE),"")</f>
        <v/>
      </c>
      <c r="Z306" s="419" t="str">
        <f>IFERROR(VLOOKUP(Z305,'P1'!$B:$AP,41,FALSE),"")</f>
        <v/>
      </c>
      <c r="AA306" s="419" t="str">
        <f>IFERROR(VLOOKUP(AA305,'P1'!$B:$AP,41,FALSE),"")</f>
        <v/>
      </c>
      <c r="AB306" s="419" t="str">
        <f>IFERROR(VLOOKUP(AB305,'P1'!$B:$AP,41,FALSE),"")</f>
        <v/>
      </c>
      <c r="AC306" s="419" t="str">
        <f>IFERROR(VLOOKUP(AC305,'P1'!$B:$AP,41,FALSE),"")</f>
        <v/>
      </c>
      <c r="AD306" s="419" t="str">
        <f>IFERROR(VLOOKUP(AD305,'P1'!$B:$AP,41,FALSE),"")</f>
        <v/>
      </c>
      <c r="AE306" s="419" t="str">
        <f>IFERROR(VLOOKUP(AE305,'P1'!$B:$AP,41,FALSE),"")</f>
        <v/>
      </c>
      <c r="AF306" s="419" t="str">
        <f>IFERROR(VLOOKUP(AF305,'P1'!$B:$AP,41,FALSE),"")</f>
        <v/>
      </c>
      <c r="AG306" s="419" t="str">
        <f>IFERROR(VLOOKUP(AG305,'P1'!$B:$AP,41,FALSE),"")</f>
        <v/>
      </c>
      <c r="AH306" s="419" t="str">
        <f>IFERROR(VLOOKUP(AH305,'P1'!$B:$AP,41,FALSE),"")</f>
        <v/>
      </c>
      <c r="AI306" s="419" t="str">
        <f>IFERROR(VLOOKUP(AI305,'P1'!$B:$AP,41,FALSE),"")</f>
        <v/>
      </c>
      <c r="AJ306" s="419" t="str">
        <f>IFERROR(VLOOKUP(AJ305,'P1'!$B:$AP,41,FALSE),"")</f>
        <v/>
      </c>
      <c r="AK306" s="419" t="str">
        <f>IFERROR(VLOOKUP(AK305,'P1'!$B:$AP,41,FALSE),"")</f>
        <v/>
      </c>
      <c r="AL306" s="419" t="str">
        <f>IFERROR(VLOOKUP(AL305,'P1'!$B:$AP,41,FALSE),"")</f>
        <v/>
      </c>
      <c r="AM306" s="419" t="str">
        <f>IFERROR(VLOOKUP(AM305,'P1'!$B:$AP,41,FALSE),"")</f>
        <v/>
      </c>
      <c r="AN306" s="643"/>
      <c r="AO306" s="621"/>
      <c r="AP306" s="647"/>
      <c r="AQ306" s="648"/>
      <c r="AR306" s="621"/>
      <c r="AS306" s="621"/>
      <c r="AT306" s="623"/>
      <c r="AU306" s="417" t="str">
        <f t="shared" ref="AU306" si="368">IFERROR(IF($D305="□",($AO305/$AK$6),($AO305/$AK$8)),"")</f>
        <v/>
      </c>
      <c r="AV306" s="417" t="str">
        <f t="shared" ref="AV306" si="369">IFERROR(IF($D305="□",($AN305/$AO$6),($AN305/$AO$8)),"")</f>
        <v/>
      </c>
      <c r="AX306" s="417" t="s">
        <v>623</v>
      </c>
      <c r="AY306" s="417" t="s">
        <v>623</v>
      </c>
    </row>
    <row r="307" spans="1:51" s="393" customFormat="1" ht="12" customHeight="1">
      <c r="A307" s="626"/>
      <c r="B307" s="629"/>
      <c r="C307" s="632"/>
      <c r="D307" s="635"/>
      <c r="E307" s="414"/>
      <c r="F307" s="640"/>
      <c r="G307" s="641"/>
      <c r="H307" s="418" t="s">
        <v>470</v>
      </c>
      <c r="I307" s="419" t="str">
        <f>IFERROR(VLOOKUP(I305,'P1'!$B:$AP,31,FALSE),"")</f>
        <v/>
      </c>
      <c r="J307" s="419" t="str">
        <f>IFERROR(VLOOKUP(J305,'P1'!$B:$AP,31,FALSE),"")</f>
        <v/>
      </c>
      <c r="K307" s="419" t="str">
        <f>IFERROR(VLOOKUP(K305,'P1'!$B:$AP,31,FALSE),"")</f>
        <v/>
      </c>
      <c r="L307" s="419" t="str">
        <f>IFERROR(VLOOKUP(L305,'P1'!$B:$AP,31,FALSE),"")</f>
        <v/>
      </c>
      <c r="M307" s="419" t="str">
        <f>IFERROR(VLOOKUP(M305,'P1'!$B:$AP,31,FALSE),"")</f>
        <v/>
      </c>
      <c r="N307" s="419" t="str">
        <f>IFERROR(VLOOKUP(N305,'P1'!$B:$AP,31,FALSE),"")</f>
        <v/>
      </c>
      <c r="O307" s="419" t="str">
        <f>IFERROR(VLOOKUP(O305,'P1'!$B:$AP,31,FALSE),"")</f>
        <v/>
      </c>
      <c r="P307" s="419" t="str">
        <f>IFERROR(VLOOKUP(P305,'P1'!$B:$AP,31,FALSE),"")</f>
        <v/>
      </c>
      <c r="Q307" s="419" t="str">
        <f>IFERROR(VLOOKUP(Q305,'P1'!$B:$AP,31,FALSE),"")</f>
        <v/>
      </c>
      <c r="R307" s="419" t="str">
        <f>IFERROR(VLOOKUP(R305,'P1'!$B:$AP,31,FALSE),"")</f>
        <v/>
      </c>
      <c r="S307" s="419" t="str">
        <f>IFERROR(VLOOKUP(S305,'P1'!$B:$AP,31,FALSE),"")</f>
        <v/>
      </c>
      <c r="T307" s="419" t="str">
        <f>IFERROR(VLOOKUP(T305,'P1'!$B:$AP,31,FALSE),"")</f>
        <v/>
      </c>
      <c r="U307" s="419" t="str">
        <f>IFERROR(VLOOKUP(U305,'P1'!$B:$AP,31,FALSE),"")</f>
        <v/>
      </c>
      <c r="V307" s="419" t="str">
        <f>IFERROR(VLOOKUP(V305,'P1'!$B:$AP,31,FALSE),"")</f>
        <v/>
      </c>
      <c r="W307" s="419" t="str">
        <f>IFERROR(VLOOKUP(W305,'P1'!$B:$AP,31,FALSE),"")</f>
        <v/>
      </c>
      <c r="X307" s="419" t="str">
        <f>IFERROR(VLOOKUP(X305,'P1'!$B:$AP,31,FALSE),"")</f>
        <v/>
      </c>
      <c r="Y307" s="419" t="str">
        <f>IFERROR(VLOOKUP(Y305,'P1'!$B:$AP,31,FALSE),"")</f>
        <v/>
      </c>
      <c r="Z307" s="419" t="str">
        <f>IFERROR(VLOOKUP(Z305,'P1'!$B:$AP,31,FALSE),"")</f>
        <v/>
      </c>
      <c r="AA307" s="419" t="str">
        <f>IFERROR(VLOOKUP(AA305,'P1'!$B:$AP,31,FALSE),"")</f>
        <v/>
      </c>
      <c r="AB307" s="419" t="str">
        <f>IFERROR(VLOOKUP(AB305,'P1'!$B:$AP,31,FALSE),"")</f>
        <v/>
      </c>
      <c r="AC307" s="419" t="str">
        <f>IFERROR(VLOOKUP(AC305,'P1'!$B:$AP,31,FALSE),"")</f>
        <v/>
      </c>
      <c r="AD307" s="419" t="str">
        <f>IFERROR(VLOOKUP(AD305,'P1'!$B:$AP,31,FALSE),"")</f>
        <v/>
      </c>
      <c r="AE307" s="419" t="str">
        <f>IFERROR(VLOOKUP(AE305,'P1'!$B:$AP,31,FALSE),"")</f>
        <v/>
      </c>
      <c r="AF307" s="419" t="str">
        <f>IFERROR(VLOOKUP(AF305,'P1'!$B:$AP,31,FALSE),"")</f>
        <v/>
      </c>
      <c r="AG307" s="419" t="str">
        <f>IFERROR(VLOOKUP(AG305,'P1'!$B:$AP,31,FALSE),"")</f>
        <v/>
      </c>
      <c r="AH307" s="419" t="str">
        <f>IFERROR(VLOOKUP(AH305,'P1'!$B:$AP,31,FALSE),"")</f>
        <v/>
      </c>
      <c r="AI307" s="419" t="str">
        <f>IFERROR(VLOOKUP(AI305,'P1'!$B:$AP,31,FALSE),"")</f>
        <v/>
      </c>
      <c r="AJ307" s="419" t="str">
        <f>IFERROR(VLOOKUP(AJ305,'P1'!$B:$AP,31,FALSE),"")</f>
        <v/>
      </c>
      <c r="AK307" s="419" t="str">
        <f>IFERROR(VLOOKUP(AK305,'P1'!$B:$AP,31,FALSE),"")</f>
        <v/>
      </c>
      <c r="AL307" s="419" t="str">
        <f>IFERROR(VLOOKUP(AL305,'P1'!$B:$AP,31,FALSE),"")</f>
        <v/>
      </c>
      <c r="AM307" s="419" t="str">
        <f>IFERROR(VLOOKUP(AM305,'P1'!$B:$AP,31,FALSE),"")</f>
        <v/>
      </c>
      <c r="AN307" s="644"/>
      <c r="AO307" s="622"/>
      <c r="AP307" s="649"/>
      <c r="AQ307" s="650"/>
      <c r="AR307" s="622"/>
      <c r="AS307" s="622"/>
      <c r="AT307" s="623"/>
      <c r="AU307" s="420"/>
      <c r="AV307" s="420"/>
      <c r="AX307" s="420"/>
      <c r="AY307" s="420"/>
    </row>
    <row r="308" spans="1:51" s="393" customFormat="1" ht="12" customHeight="1">
      <c r="A308" s="624">
        <v>96</v>
      </c>
      <c r="B308" s="627"/>
      <c r="C308" s="630"/>
      <c r="D308" s="633" t="s">
        <v>463</v>
      </c>
      <c r="E308" s="410"/>
      <c r="F308" s="636"/>
      <c r="G308" s="637"/>
      <c r="H308" s="411" t="s">
        <v>464</v>
      </c>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642">
        <f t="shared" ref="AN308" si="370">IF(LEFT($AN$1,6)="共同生活援助",SUM(I309:AM309),SUM(I309:AM310))</f>
        <v>0</v>
      </c>
      <c r="AO308" s="620">
        <f>IF($AN$3="４週",AN308/4,AN308/(DAY(EOMONTH($I$21,0))/7))</f>
        <v>0</v>
      </c>
      <c r="AP308" s="645"/>
      <c r="AQ308" s="646"/>
      <c r="AR308" s="620" t="str">
        <f t="shared" ref="AR308" si="371">IF($AN$3="４週",AU309,AV309)</f>
        <v/>
      </c>
      <c r="AS308" s="620"/>
      <c r="AT308" s="623"/>
      <c r="AU308" s="413" t="s">
        <v>465</v>
      </c>
      <c r="AV308" s="413" t="s">
        <v>466</v>
      </c>
      <c r="AX308" s="413" t="s">
        <v>467</v>
      </c>
      <c r="AY308" s="413" t="s">
        <v>468</v>
      </c>
    </row>
    <row r="309" spans="1:51" s="393" customFormat="1" ht="12" customHeight="1">
      <c r="A309" s="625"/>
      <c r="B309" s="628"/>
      <c r="C309" s="631"/>
      <c r="D309" s="634"/>
      <c r="E309" s="414"/>
      <c r="F309" s="638"/>
      <c r="G309" s="639"/>
      <c r="H309" s="415" t="s">
        <v>469</v>
      </c>
      <c r="I309" s="419" t="str">
        <f>IFERROR(VLOOKUP(I308,'P1'!$B:$AP,41,FALSE),"")</f>
        <v/>
      </c>
      <c r="J309" s="419" t="str">
        <f>IFERROR(VLOOKUP(J308,'P1'!$B:$AP,41,FALSE),"")</f>
        <v/>
      </c>
      <c r="K309" s="419" t="str">
        <f>IFERROR(VLOOKUP(K308,'P1'!$B:$AP,41,FALSE),"")</f>
        <v/>
      </c>
      <c r="L309" s="419" t="str">
        <f>IFERROR(VLOOKUP(L308,'P1'!$B:$AP,41,FALSE),"")</f>
        <v/>
      </c>
      <c r="M309" s="419" t="str">
        <f>IFERROR(VLOOKUP(M308,'P1'!$B:$AP,41,FALSE),"")</f>
        <v/>
      </c>
      <c r="N309" s="419" t="str">
        <f>IFERROR(VLOOKUP(N308,'P1'!$B:$AP,41,FALSE),"")</f>
        <v/>
      </c>
      <c r="O309" s="419" t="str">
        <f>IFERROR(VLOOKUP(O308,'P1'!$B:$AP,41,FALSE),"")</f>
        <v/>
      </c>
      <c r="P309" s="419" t="str">
        <f>IFERROR(VLOOKUP(P308,'P1'!$B:$AP,41,FALSE),"")</f>
        <v/>
      </c>
      <c r="Q309" s="419" t="str">
        <f>IFERROR(VLOOKUP(Q308,'P1'!$B:$AP,41,FALSE),"")</f>
        <v/>
      </c>
      <c r="R309" s="419" t="str">
        <f>IFERROR(VLOOKUP(R308,'P1'!$B:$AP,41,FALSE),"")</f>
        <v/>
      </c>
      <c r="S309" s="419" t="str">
        <f>IFERROR(VLOOKUP(S308,'P1'!$B:$AP,41,FALSE),"")</f>
        <v/>
      </c>
      <c r="T309" s="419" t="str">
        <f>IFERROR(VLOOKUP(T308,'P1'!$B:$AP,41,FALSE),"")</f>
        <v/>
      </c>
      <c r="U309" s="419" t="str">
        <f>IFERROR(VLOOKUP(U308,'P1'!$B:$AP,41,FALSE),"")</f>
        <v/>
      </c>
      <c r="V309" s="419" t="str">
        <f>IFERROR(VLOOKUP(V308,'P1'!$B:$AP,41,FALSE),"")</f>
        <v/>
      </c>
      <c r="W309" s="419" t="str">
        <f>IFERROR(VLOOKUP(W308,'P1'!$B:$AP,41,FALSE),"")</f>
        <v/>
      </c>
      <c r="X309" s="419" t="str">
        <f>IFERROR(VLOOKUP(X308,'P1'!$B:$AP,41,FALSE),"")</f>
        <v/>
      </c>
      <c r="Y309" s="419" t="str">
        <f>IFERROR(VLOOKUP(Y308,'P1'!$B:$AP,41,FALSE),"")</f>
        <v/>
      </c>
      <c r="Z309" s="419" t="str">
        <f>IFERROR(VLOOKUP(Z308,'P1'!$B:$AP,41,FALSE),"")</f>
        <v/>
      </c>
      <c r="AA309" s="419" t="str">
        <f>IFERROR(VLOOKUP(AA308,'P1'!$B:$AP,41,FALSE),"")</f>
        <v/>
      </c>
      <c r="AB309" s="419" t="str">
        <f>IFERROR(VLOOKUP(AB308,'P1'!$B:$AP,41,FALSE),"")</f>
        <v/>
      </c>
      <c r="AC309" s="419" t="str">
        <f>IFERROR(VLOOKUP(AC308,'P1'!$B:$AP,41,FALSE),"")</f>
        <v/>
      </c>
      <c r="AD309" s="419" t="str">
        <f>IFERROR(VLOOKUP(AD308,'P1'!$B:$AP,41,FALSE),"")</f>
        <v/>
      </c>
      <c r="AE309" s="419" t="str">
        <f>IFERROR(VLOOKUP(AE308,'P1'!$B:$AP,41,FALSE),"")</f>
        <v/>
      </c>
      <c r="AF309" s="419" t="str">
        <f>IFERROR(VLOOKUP(AF308,'P1'!$B:$AP,41,FALSE),"")</f>
        <v/>
      </c>
      <c r="AG309" s="419" t="str">
        <f>IFERROR(VLOOKUP(AG308,'P1'!$B:$AP,41,FALSE),"")</f>
        <v/>
      </c>
      <c r="AH309" s="419" t="str">
        <f>IFERROR(VLOOKUP(AH308,'P1'!$B:$AP,41,FALSE),"")</f>
        <v/>
      </c>
      <c r="AI309" s="419" t="str">
        <f>IFERROR(VLOOKUP(AI308,'P1'!$B:$AP,41,FALSE),"")</f>
        <v/>
      </c>
      <c r="AJ309" s="419" t="str">
        <f>IFERROR(VLOOKUP(AJ308,'P1'!$B:$AP,41,FALSE),"")</f>
        <v/>
      </c>
      <c r="AK309" s="419" t="str">
        <f>IFERROR(VLOOKUP(AK308,'P1'!$B:$AP,41,FALSE),"")</f>
        <v/>
      </c>
      <c r="AL309" s="419" t="str">
        <f>IFERROR(VLOOKUP(AL308,'P1'!$B:$AP,41,FALSE),"")</f>
        <v/>
      </c>
      <c r="AM309" s="419" t="str">
        <f>IFERROR(VLOOKUP(AM308,'P1'!$B:$AP,41,FALSE),"")</f>
        <v/>
      </c>
      <c r="AN309" s="643"/>
      <c r="AO309" s="621"/>
      <c r="AP309" s="647"/>
      <c r="AQ309" s="648"/>
      <c r="AR309" s="621"/>
      <c r="AS309" s="621"/>
      <c r="AT309" s="623"/>
      <c r="AU309" s="417" t="str">
        <f t="shared" ref="AU309" si="372">IFERROR(IF($D308="□",($AO308/$AK$6),($AO308/$AK$8)),"")</f>
        <v/>
      </c>
      <c r="AV309" s="417" t="str">
        <f t="shared" ref="AV309" si="373">IFERROR(IF($D308="□",($AN308/$AO$6),($AN308/$AO$8)),"")</f>
        <v/>
      </c>
      <c r="AX309" s="417" t="s">
        <v>623</v>
      </c>
      <c r="AY309" s="417" t="s">
        <v>623</v>
      </c>
    </row>
    <row r="310" spans="1:51" s="393" customFormat="1" ht="12" customHeight="1">
      <c r="A310" s="626"/>
      <c r="B310" s="629"/>
      <c r="C310" s="632"/>
      <c r="D310" s="635"/>
      <c r="E310" s="414"/>
      <c r="F310" s="640"/>
      <c r="G310" s="641"/>
      <c r="H310" s="418" t="s">
        <v>470</v>
      </c>
      <c r="I310" s="421" t="str">
        <f>IFERROR(VLOOKUP(I308,'P1'!$B:$AP,31,FALSE),"")</f>
        <v/>
      </c>
      <c r="J310" s="419" t="str">
        <f>IFERROR(VLOOKUP(J308,'P1'!$B:$AP,31,FALSE),"")</f>
        <v/>
      </c>
      <c r="K310" s="419" t="str">
        <f>IFERROR(VLOOKUP(K308,'P1'!$B:$AP,31,FALSE),"")</f>
        <v/>
      </c>
      <c r="L310" s="419" t="str">
        <f>IFERROR(VLOOKUP(L308,'P1'!$B:$AP,31,FALSE),"")</f>
        <v/>
      </c>
      <c r="M310" s="419" t="str">
        <f>IFERROR(VLOOKUP(M308,'P1'!$B:$AP,31,FALSE),"")</f>
        <v/>
      </c>
      <c r="N310" s="419" t="str">
        <f>IFERROR(VLOOKUP(N308,'P1'!$B:$AP,31,FALSE),"")</f>
        <v/>
      </c>
      <c r="O310" s="419" t="str">
        <f>IFERROR(VLOOKUP(O308,'P1'!$B:$AP,31,FALSE),"")</f>
        <v/>
      </c>
      <c r="P310" s="419" t="str">
        <f>IFERROR(VLOOKUP(P308,'P1'!$B:$AP,31,FALSE),"")</f>
        <v/>
      </c>
      <c r="Q310" s="419" t="str">
        <f>IFERROR(VLOOKUP(Q308,'P1'!$B:$AP,31,FALSE),"")</f>
        <v/>
      </c>
      <c r="R310" s="419" t="str">
        <f>IFERROR(VLOOKUP(R308,'P1'!$B:$AP,31,FALSE),"")</f>
        <v/>
      </c>
      <c r="S310" s="419" t="str">
        <f>IFERROR(VLOOKUP(S308,'P1'!$B:$AP,31,FALSE),"")</f>
        <v/>
      </c>
      <c r="T310" s="419" t="str">
        <f>IFERROR(VLOOKUP(T308,'P1'!$B:$AP,31,FALSE),"")</f>
        <v/>
      </c>
      <c r="U310" s="419" t="str">
        <f>IFERROR(VLOOKUP(U308,'P1'!$B:$AP,31,FALSE),"")</f>
        <v/>
      </c>
      <c r="V310" s="419" t="str">
        <f>IFERROR(VLOOKUP(V308,'P1'!$B:$AP,31,FALSE),"")</f>
        <v/>
      </c>
      <c r="W310" s="419" t="str">
        <f>IFERROR(VLOOKUP(W308,'P1'!$B:$AP,31,FALSE),"")</f>
        <v/>
      </c>
      <c r="X310" s="419" t="str">
        <f>IFERROR(VLOOKUP(X308,'P1'!$B:$AP,31,FALSE),"")</f>
        <v/>
      </c>
      <c r="Y310" s="419" t="str">
        <f>IFERROR(VLOOKUP(Y308,'P1'!$B:$AP,31,FALSE),"")</f>
        <v/>
      </c>
      <c r="Z310" s="419" t="str">
        <f>IFERROR(VLOOKUP(Z308,'P1'!$B:$AP,31,FALSE),"")</f>
        <v/>
      </c>
      <c r="AA310" s="419" t="str">
        <f>IFERROR(VLOOKUP(AA308,'P1'!$B:$AP,31,FALSE),"")</f>
        <v/>
      </c>
      <c r="AB310" s="419" t="str">
        <f>IFERROR(VLOOKUP(AB308,'P1'!$B:$AP,31,FALSE),"")</f>
        <v/>
      </c>
      <c r="AC310" s="419" t="str">
        <f>IFERROR(VLOOKUP(AC308,'P1'!$B:$AP,31,FALSE),"")</f>
        <v/>
      </c>
      <c r="AD310" s="419" t="str">
        <f>IFERROR(VLOOKUP(AD308,'P1'!$B:$AP,31,FALSE),"")</f>
        <v/>
      </c>
      <c r="AE310" s="419" t="str">
        <f>IFERROR(VLOOKUP(AE308,'P1'!$B:$AP,31,FALSE),"")</f>
        <v/>
      </c>
      <c r="AF310" s="419" t="str">
        <f>IFERROR(VLOOKUP(AF308,'P1'!$B:$AP,31,FALSE),"")</f>
        <v/>
      </c>
      <c r="AG310" s="419" t="str">
        <f>IFERROR(VLOOKUP(AG308,'P1'!$B:$AP,31,FALSE),"")</f>
        <v/>
      </c>
      <c r="AH310" s="419" t="str">
        <f>IFERROR(VLOOKUP(AH308,'P1'!$B:$AP,31,FALSE),"")</f>
        <v/>
      </c>
      <c r="AI310" s="419" t="str">
        <f>IFERROR(VLOOKUP(AI308,'P1'!$B:$AP,31,FALSE),"")</f>
        <v/>
      </c>
      <c r="AJ310" s="419" t="str">
        <f>IFERROR(VLOOKUP(AJ308,'P1'!$B:$AP,31,FALSE),"")</f>
        <v/>
      </c>
      <c r="AK310" s="419" t="str">
        <f>IFERROR(VLOOKUP(AK308,'P1'!$B:$AP,31,FALSE),"")</f>
        <v/>
      </c>
      <c r="AL310" s="419" t="str">
        <f>IFERROR(VLOOKUP(AL308,'P1'!$B:$AP,31,FALSE),"")</f>
        <v/>
      </c>
      <c r="AM310" s="419" t="str">
        <f>IFERROR(VLOOKUP(AM308,'P1'!$B:$AP,31,FALSE),"")</f>
        <v/>
      </c>
      <c r="AN310" s="644"/>
      <c r="AO310" s="622"/>
      <c r="AP310" s="649"/>
      <c r="AQ310" s="650"/>
      <c r="AR310" s="622"/>
      <c r="AS310" s="622"/>
      <c r="AT310" s="623"/>
      <c r="AU310" s="420"/>
      <c r="AV310" s="420"/>
      <c r="AX310" s="420"/>
      <c r="AY310" s="420"/>
    </row>
    <row r="311" spans="1:51" s="393" customFormat="1" ht="12" customHeight="1">
      <c r="A311" s="624">
        <v>97</v>
      </c>
      <c r="B311" s="627"/>
      <c r="C311" s="630"/>
      <c r="D311" s="633" t="s">
        <v>463</v>
      </c>
      <c r="E311" s="410"/>
      <c r="F311" s="636"/>
      <c r="G311" s="637"/>
      <c r="H311" s="411" t="s">
        <v>464</v>
      </c>
      <c r="I311" s="412"/>
      <c r="J311" s="412"/>
      <c r="K311" s="412"/>
      <c r="L311" s="412"/>
      <c r="M311" s="412"/>
      <c r="N311" s="412"/>
      <c r="O311" s="412"/>
      <c r="P311" s="412"/>
      <c r="Q311" s="412"/>
      <c r="R311" s="412"/>
      <c r="S311" s="412"/>
      <c r="T311" s="412"/>
      <c r="U311" s="412"/>
      <c r="V311" s="412"/>
      <c r="W311" s="412"/>
      <c r="X311" s="412"/>
      <c r="Y311" s="412"/>
      <c r="Z311" s="412"/>
      <c r="AA311" s="412"/>
      <c r="AB311" s="412"/>
      <c r="AC311" s="412"/>
      <c r="AD311" s="412"/>
      <c r="AE311" s="412"/>
      <c r="AF311" s="412"/>
      <c r="AG311" s="412"/>
      <c r="AH311" s="412"/>
      <c r="AI311" s="412"/>
      <c r="AJ311" s="412"/>
      <c r="AK311" s="412"/>
      <c r="AL311" s="412"/>
      <c r="AM311" s="412"/>
      <c r="AN311" s="642">
        <f t="shared" ref="AN311" si="374">IF(LEFT($AN$1,6)="共同生活援助",SUM(I312:AM312),SUM(I312:AM313))</f>
        <v>0</v>
      </c>
      <c r="AO311" s="620">
        <f>IF($AN$3="４週",AN311/4,AN311/(DAY(EOMONTH($I$21,0))/7))</f>
        <v>0</v>
      </c>
      <c r="AP311" s="645"/>
      <c r="AQ311" s="646"/>
      <c r="AR311" s="620" t="str">
        <f t="shared" ref="AR311" si="375">IF($AN$3="４週",AU312,AV312)</f>
        <v/>
      </c>
      <c r="AS311" s="620"/>
      <c r="AT311" s="623"/>
      <c r="AU311" s="413" t="s">
        <v>465</v>
      </c>
      <c r="AV311" s="413" t="s">
        <v>466</v>
      </c>
      <c r="AX311" s="413" t="s">
        <v>467</v>
      </c>
      <c r="AY311" s="413" t="s">
        <v>468</v>
      </c>
    </row>
    <row r="312" spans="1:51" s="393" customFormat="1" ht="12" customHeight="1">
      <c r="A312" s="625"/>
      <c r="B312" s="628"/>
      <c r="C312" s="631"/>
      <c r="D312" s="634"/>
      <c r="E312" s="414"/>
      <c r="F312" s="638"/>
      <c r="G312" s="639"/>
      <c r="H312" s="415" t="s">
        <v>469</v>
      </c>
      <c r="I312" s="419" t="str">
        <f>IFERROR(VLOOKUP(I311,'P1'!$B:$AP,41,FALSE),"")</f>
        <v/>
      </c>
      <c r="J312" s="419" t="str">
        <f>IFERROR(VLOOKUP(J311,'P1'!$B:$AP,41,FALSE),"")</f>
        <v/>
      </c>
      <c r="K312" s="419" t="str">
        <f>IFERROR(VLOOKUP(K311,'P1'!$B:$AP,41,FALSE),"")</f>
        <v/>
      </c>
      <c r="L312" s="419" t="str">
        <f>IFERROR(VLOOKUP(L311,'P1'!$B:$AP,41,FALSE),"")</f>
        <v/>
      </c>
      <c r="M312" s="419" t="str">
        <f>IFERROR(VLOOKUP(M311,'P1'!$B:$AP,41,FALSE),"")</f>
        <v/>
      </c>
      <c r="N312" s="419" t="str">
        <f>IFERROR(VLOOKUP(N311,'P1'!$B:$AP,41,FALSE),"")</f>
        <v/>
      </c>
      <c r="O312" s="419" t="str">
        <f>IFERROR(VLOOKUP(O311,'P1'!$B:$AP,41,FALSE),"")</f>
        <v/>
      </c>
      <c r="P312" s="419" t="str">
        <f>IFERROR(VLOOKUP(P311,'P1'!$B:$AP,41,FALSE),"")</f>
        <v/>
      </c>
      <c r="Q312" s="419" t="str">
        <f>IFERROR(VLOOKUP(Q311,'P1'!$B:$AP,41,FALSE),"")</f>
        <v/>
      </c>
      <c r="R312" s="419" t="str">
        <f>IFERROR(VLOOKUP(R311,'P1'!$B:$AP,41,FALSE),"")</f>
        <v/>
      </c>
      <c r="S312" s="419" t="str">
        <f>IFERROR(VLOOKUP(S311,'P1'!$B:$AP,41,FALSE),"")</f>
        <v/>
      </c>
      <c r="T312" s="419" t="str">
        <f>IFERROR(VLOOKUP(T311,'P1'!$B:$AP,41,FALSE),"")</f>
        <v/>
      </c>
      <c r="U312" s="419" t="str">
        <f>IFERROR(VLOOKUP(U311,'P1'!$B:$AP,41,FALSE),"")</f>
        <v/>
      </c>
      <c r="V312" s="419" t="str">
        <f>IFERROR(VLOOKUP(V311,'P1'!$B:$AP,41,FALSE),"")</f>
        <v/>
      </c>
      <c r="W312" s="419" t="str">
        <f>IFERROR(VLOOKUP(W311,'P1'!$B:$AP,41,FALSE),"")</f>
        <v/>
      </c>
      <c r="X312" s="419" t="str">
        <f>IFERROR(VLOOKUP(X311,'P1'!$B:$AP,41,FALSE),"")</f>
        <v/>
      </c>
      <c r="Y312" s="419" t="str">
        <f>IFERROR(VLOOKUP(Y311,'P1'!$B:$AP,41,FALSE),"")</f>
        <v/>
      </c>
      <c r="Z312" s="419" t="str">
        <f>IFERROR(VLOOKUP(Z311,'P1'!$B:$AP,41,FALSE),"")</f>
        <v/>
      </c>
      <c r="AA312" s="419" t="str">
        <f>IFERROR(VLOOKUP(AA311,'P1'!$B:$AP,41,FALSE),"")</f>
        <v/>
      </c>
      <c r="AB312" s="419" t="str">
        <f>IFERROR(VLOOKUP(AB311,'P1'!$B:$AP,41,FALSE),"")</f>
        <v/>
      </c>
      <c r="AC312" s="419" t="str">
        <f>IFERROR(VLOOKUP(AC311,'P1'!$B:$AP,41,FALSE),"")</f>
        <v/>
      </c>
      <c r="AD312" s="419" t="str">
        <f>IFERROR(VLOOKUP(AD311,'P1'!$B:$AP,41,FALSE),"")</f>
        <v/>
      </c>
      <c r="AE312" s="419" t="str">
        <f>IFERROR(VLOOKUP(AE311,'P1'!$B:$AP,41,FALSE),"")</f>
        <v/>
      </c>
      <c r="AF312" s="419" t="str">
        <f>IFERROR(VLOOKUP(AF311,'P1'!$B:$AP,41,FALSE),"")</f>
        <v/>
      </c>
      <c r="AG312" s="419" t="str">
        <f>IFERROR(VLOOKUP(AG311,'P1'!$B:$AP,41,FALSE),"")</f>
        <v/>
      </c>
      <c r="AH312" s="419" t="str">
        <f>IFERROR(VLOOKUP(AH311,'P1'!$B:$AP,41,FALSE),"")</f>
        <v/>
      </c>
      <c r="AI312" s="419" t="str">
        <f>IFERROR(VLOOKUP(AI311,'P1'!$B:$AP,41,FALSE),"")</f>
        <v/>
      </c>
      <c r="AJ312" s="419" t="str">
        <f>IFERROR(VLOOKUP(AJ311,'P1'!$B:$AP,41,FALSE),"")</f>
        <v/>
      </c>
      <c r="AK312" s="419" t="str">
        <f>IFERROR(VLOOKUP(AK311,'P1'!$B:$AP,41,FALSE),"")</f>
        <v/>
      </c>
      <c r="AL312" s="419" t="str">
        <f>IFERROR(VLOOKUP(AL311,'P1'!$B:$AP,41,FALSE),"")</f>
        <v/>
      </c>
      <c r="AM312" s="419" t="str">
        <f>IFERROR(VLOOKUP(AM311,'P1'!$B:$AP,41,FALSE),"")</f>
        <v/>
      </c>
      <c r="AN312" s="643"/>
      <c r="AO312" s="621"/>
      <c r="AP312" s="647"/>
      <c r="AQ312" s="648"/>
      <c r="AR312" s="621"/>
      <c r="AS312" s="621"/>
      <c r="AT312" s="623"/>
      <c r="AU312" s="417" t="str">
        <f t="shared" ref="AU312" si="376">IFERROR(IF($D311="□",($AO311/$AK$6),($AO311/$AK$8)),"")</f>
        <v/>
      </c>
      <c r="AV312" s="417" t="str">
        <f t="shared" ref="AV312" si="377">IFERROR(IF($D311="□",($AN311/$AO$6),($AN311/$AO$8)),"")</f>
        <v/>
      </c>
      <c r="AX312" s="417" t="s">
        <v>623</v>
      </c>
      <c r="AY312" s="417" t="s">
        <v>623</v>
      </c>
    </row>
    <row r="313" spans="1:51" s="393" customFormat="1" ht="12" customHeight="1">
      <c r="A313" s="626"/>
      <c r="B313" s="629"/>
      <c r="C313" s="632"/>
      <c r="D313" s="635"/>
      <c r="E313" s="414"/>
      <c r="F313" s="640"/>
      <c r="G313" s="641"/>
      <c r="H313" s="418" t="s">
        <v>470</v>
      </c>
      <c r="I313" s="419" t="str">
        <f>IFERROR(VLOOKUP(I311,'P1'!$B:$AP,31,FALSE),"")</f>
        <v/>
      </c>
      <c r="J313" s="419" t="str">
        <f>IFERROR(VLOOKUP(J311,'P1'!$B:$AP,31,FALSE),"")</f>
        <v/>
      </c>
      <c r="K313" s="419" t="str">
        <f>IFERROR(VLOOKUP(K311,'P1'!$B:$AP,31,FALSE),"")</f>
        <v/>
      </c>
      <c r="L313" s="419" t="str">
        <f>IFERROR(VLOOKUP(L311,'P1'!$B:$AP,31,FALSE),"")</f>
        <v/>
      </c>
      <c r="M313" s="419" t="str">
        <f>IFERROR(VLOOKUP(M311,'P1'!$B:$AP,31,FALSE),"")</f>
        <v/>
      </c>
      <c r="N313" s="419" t="str">
        <f>IFERROR(VLOOKUP(N311,'P1'!$B:$AP,31,FALSE),"")</f>
        <v/>
      </c>
      <c r="O313" s="419" t="str">
        <f>IFERROR(VLOOKUP(O311,'P1'!$B:$AP,31,FALSE),"")</f>
        <v/>
      </c>
      <c r="P313" s="419" t="str">
        <f>IFERROR(VLOOKUP(P311,'P1'!$B:$AP,31,FALSE),"")</f>
        <v/>
      </c>
      <c r="Q313" s="419" t="str">
        <f>IFERROR(VLOOKUP(Q311,'P1'!$B:$AP,31,FALSE),"")</f>
        <v/>
      </c>
      <c r="R313" s="419" t="str">
        <f>IFERROR(VLOOKUP(R311,'P1'!$B:$AP,31,FALSE),"")</f>
        <v/>
      </c>
      <c r="S313" s="419" t="str">
        <f>IFERROR(VLOOKUP(S311,'P1'!$B:$AP,31,FALSE),"")</f>
        <v/>
      </c>
      <c r="T313" s="419" t="str">
        <f>IFERROR(VLOOKUP(T311,'P1'!$B:$AP,31,FALSE),"")</f>
        <v/>
      </c>
      <c r="U313" s="419" t="str">
        <f>IFERROR(VLOOKUP(U311,'P1'!$B:$AP,31,FALSE),"")</f>
        <v/>
      </c>
      <c r="V313" s="419" t="str">
        <f>IFERROR(VLOOKUP(V311,'P1'!$B:$AP,31,FALSE),"")</f>
        <v/>
      </c>
      <c r="W313" s="419" t="str">
        <f>IFERROR(VLOOKUP(W311,'P1'!$B:$AP,31,FALSE),"")</f>
        <v/>
      </c>
      <c r="X313" s="419" t="str">
        <f>IFERROR(VLOOKUP(X311,'P1'!$B:$AP,31,FALSE),"")</f>
        <v/>
      </c>
      <c r="Y313" s="419" t="str">
        <f>IFERROR(VLOOKUP(Y311,'P1'!$B:$AP,31,FALSE),"")</f>
        <v/>
      </c>
      <c r="Z313" s="419" t="str">
        <f>IFERROR(VLOOKUP(Z311,'P1'!$B:$AP,31,FALSE),"")</f>
        <v/>
      </c>
      <c r="AA313" s="419" t="str">
        <f>IFERROR(VLOOKUP(AA311,'P1'!$B:$AP,31,FALSE),"")</f>
        <v/>
      </c>
      <c r="AB313" s="419" t="str">
        <f>IFERROR(VLOOKUP(AB311,'P1'!$B:$AP,31,FALSE),"")</f>
        <v/>
      </c>
      <c r="AC313" s="419" t="str">
        <f>IFERROR(VLOOKUP(AC311,'P1'!$B:$AP,31,FALSE),"")</f>
        <v/>
      </c>
      <c r="AD313" s="419" t="str">
        <f>IFERROR(VLOOKUP(AD311,'P1'!$B:$AP,31,FALSE),"")</f>
        <v/>
      </c>
      <c r="AE313" s="419" t="str">
        <f>IFERROR(VLOOKUP(AE311,'P1'!$B:$AP,31,FALSE),"")</f>
        <v/>
      </c>
      <c r="AF313" s="419" t="str">
        <f>IFERROR(VLOOKUP(AF311,'P1'!$B:$AP,31,FALSE),"")</f>
        <v/>
      </c>
      <c r="AG313" s="419" t="str">
        <f>IFERROR(VLOOKUP(AG311,'P1'!$B:$AP,31,FALSE),"")</f>
        <v/>
      </c>
      <c r="AH313" s="419" t="str">
        <f>IFERROR(VLOOKUP(AH311,'P1'!$B:$AP,31,FALSE),"")</f>
        <v/>
      </c>
      <c r="AI313" s="419" t="str">
        <f>IFERROR(VLOOKUP(AI311,'P1'!$B:$AP,31,FALSE),"")</f>
        <v/>
      </c>
      <c r="AJ313" s="419" t="str">
        <f>IFERROR(VLOOKUP(AJ311,'P1'!$B:$AP,31,FALSE),"")</f>
        <v/>
      </c>
      <c r="AK313" s="419" t="str">
        <f>IFERROR(VLOOKUP(AK311,'P1'!$B:$AP,31,FALSE),"")</f>
        <v/>
      </c>
      <c r="AL313" s="419" t="str">
        <f>IFERROR(VLOOKUP(AL311,'P1'!$B:$AP,31,FALSE),"")</f>
        <v/>
      </c>
      <c r="AM313" s="419" t="str">
        <f>IFERROR(VLOOKUP(AM311,'P1'!$B:$AP,31,FALSE),"")</f>
        <v/>
      </c>
      <c r="AN313" s="644"/>
      <c r="AO313" s="622"/>
      <c r="AP313" s="649"/>
      <c r="AQ313" s="650"/>
      <c r="AR313" s="622"/>
      <c r="AS313" s="622"/>
      <c r="AT313" s="623"/>
      <c r="AU313" s="420"/>
      <c r="AV313" s="420"/>
      <c r="AX313" s="420"/>
      <c r="AY313" s="420"/>
    </row>
    <row r="314" spans="1:51" s="393" customFormat="1" ht="12" customHeight="1">
      <c r="A314" s="624">
        <v>98</v>
      </c>
      <c r="B314" s="627"/>
      <c r="C314" s="630"/>
      <c r="D314" s="633" t="s">
        <v>463</v>
      </c>
      <c r="E314" s="410"/>
      <c r="F314" s="636"/>
      <c r="G314" s="637"/>
      <c r="H314" s="411" t="s">
        <v>464</v>
      </c>
      <c r="I314" s="412"/>
      <c r="J314" s="412"/>
      <c r="K314" s="412"/>
      <c r="L314" s="412"/>
      <c r="M314" s="412"/>
      <c r="N314" s="412"/>
      <c r="O314" s="412"/>
      <c r="P314" s="412"/>
      <c r="Q314" s="412"/>
      <c r="R314" s="412"/>
      <c r="S314" s="412"/>
      <c r="T314" s="412"/>
      <c r="U314" s="412"/>
      <c r="V314" s="412"/>
      <c r="W314" s="412"/>
      <c r="X314" s="412"/>
      <c r="Y314" s="412"/>
      <c r="Z314" s="412"/>
      <c r="AA314" s="412"/>
      <c r="AB314" s="412"/>
      <c r="AC314" s="412"/>
      <c r="AD314" s="412"/>
      <c r="AE314" s="412"/>
      <c r="AF314" s="412"/>
      <c r="AG314" s="412"/>
      <c r="AH314" s="412"/>
      <c r="AI314" s="412"/>
      <c r="AJ314" s="412"/>
      <c r="AK314" s="412"/>
      <c r="AL314" s="412"/>
      <c r="AM314" s="412"/>
      <c r="AN314" s="642">
        <f t="shared" ref="AN314" si="378">IF(LEFT($AN$1,6)="共同生活援助",SUM(I315:AM315),SUM(I315:AM316))</f>
        <v>0</v>
      </c>
      <c r="AO314" s="620">
        <f>IF($AN$3="４週",AN314/4,AN314/(DAY(EOMONTH($I$21,0))/7))</f>
        <v>0</v>
      </c>
      <c r="AP314" s="645"/>
      <c r="AQ314" s="646"/>
      <c r="AR314" s="620" t="str">
        <f t="shared" ref="AR314" si="379">IF($AN$3="４週",AU315,AV315)</f>
        <v/>
      </c>
      <c r="AS314" s="620"/>
      <c r="AT314" s="623"/>
      <c r="AU314" s="413" t="s">
        <v>465</v>
      </c>
      <c r="AV314" s="413" t="s">
        <v>466</v>
      </c>
      <c r="AX314" s="413" t="s">
        <v>467</v>
      </c>
      <c r="AY314" s="413" t="s">
        <v>468</v>
      </c>
    </row>
    <row r="315" spans="1:51" s="393" customFormat="1" ht="12" customHeight="1">
      <c r="A315" s="625"/>
      <c r="B315" s="628"/>
      <c r="C315" s="631"/>
      <c r="D315" s="634"/>
      <c r="E315" s="414"/>
      <c r="F315" s="638"/>
      <c r="G315" s="639"/>
      <c r="H315" s="415" t="s">
        <v>469</v>
      </c>
      <c r="I315" s="419" t="str">
        <f>IFERROR(VLOOKUP(I314,'P1'!$B:$AP,41,FALSE),"")</f>
        <v/>
      </c>
      <c r="J315" s="419" t="str">
        <f>IFERROR(VLOOKUP(J314,'P1'!$B:$AP,41,FALSE),"")</f>
        <v/>
      </c>
      <c r="K315" s="419" t="str">
        <f>IFERROR(VLOOKUP(K314,'P1'!$B:$AP,41,FALSE),"")</f>
        <v/>
      </c>
      <c r="L315" s="419" t="str">
        <f>IFERROR(VLOOKUP(L314,'P1'!$B:$AP,41,FALSE),"")</f>
        <v/>
      </c>
      <c r="M315" s="419" t="str">
        <f>IFERROR(VLOOKUP(M314,'P1'!$B:$AP,41,FALSE),"")</f>
        <v/>
      </c>
      <c r="N315" s="419" t="str">
        <f>IFERROR(VLOOKUP(N314,'P1'!$B:$AP,41,FALSE),"")</f>
        <v/>
      </c>
      <c r="O315" s="419" t="str">
        <f>IFERROR(VLOOKUP(O314,'P1'!$B:$AP,41,FALSE),"")</f>
        <v/>
      </c>
      <c r="P315" s="419" t="str">
        <f>IFERROR(VLOOKUP(P314,'P1'!$B:$AP,41,FALSE),"")</f>
        <v/>
      </c>
      <c r="Q315" s="419" t="str">
        <f>IFERROR(VLOOKUP(Q314,'P1'!$B:$AP,41,FALSE),"")</f>
        <v/>
      </c>
      <c r="R315" s="419" t="str">
        <f>IFERROR(VLOOKUP(R314,'P1'!$B:$AP,41,FALSE),"")</f>
        <v/>
      </c>
      <c r="S315" s="419" t="str">
        <f>IFERROR(VLOOKUP(S314,'P1'!$B:$AP,41,FALSE),"")</f>
        <v/>
      </c>
      <c r="T315" s="419" t="str">
        <f>IFERROR(VLOOKUP(T314,'P1'!$B:$AP,41,FALSE),"")</f>
        <v/>
      </c>
      <c r="U315" s="419" t="str">
        <f>IFERROR(VLOOKUP(U314,'P1'!$B:$AP,41,FALSE),"")</f>
        <v/>
      </c>
      <c r="V315" s="419" t="str">
        <f>IFERROR(VLOOKUP(V314,'P1'!$B:$AP,41,FALSE),"")</f>
        <v/>
      </c>
      <c r="W315" s="419" t="str">
        <f>IFERROR(VLOOKUP(W314,'P1'!$B:$AP,41,FALSE),"")</f>
        <v/>
      </c>
      <c r="X315" s="419" t="str">
        <f>IFERROR(VLOOKUP(X314,'P1'!$B:$AP,41,FALSE),"")</f>
        <v/>
      </c>
      <c r="Y315" s="419" t="str">
        <f>IFERROR(VLOOKUP(Y314,'P1'!$B:$AP,41,FALSE),"")</f>
        <v/>
      </c>
      <c r="Z315" s="419" t="str">
        <f>IFERROR(VLOOKUP(Z314,'P1'!$B:$AP,41,FALSE),"")</f>
        <v/>
      </c>
      <c r="AA315" s="419" t="str">
        <f>IFERROR(VLOOKUP(AA314,'P1'!$B:$AP,41,FALSE),"")</f>
        <v/>
      </c>
      <c r="AB315" s="419" t="str">
        <f>IFERROR(VLOOKUP(AB314,'P1'!$B:$AP,41,FALSE),"")</f>
        <v/>
      </c>
      <c r="AC315" s="419" t="str">
        <f>IFERROR(VLOOKUP(AC314,'P1'!$B:$AP,41,FALSE),"")</f>
        <v/>
      </c>
      <c r="AD315" s="419" t="str">
        <f>IFERROR(VLOOKUP(AD314,'P1'!$B:$AP,41,FALSE),"")</f>
        <v/>
      </c>
      <c r="AE315" s="419" t="str">
        <f>IFERROR(VLOOKUP(AE314,'P1'!$B:$AP,41,FALSE),"")</f>
        <v/>
      </c>
      <c r="AF315" s="419" t="str">
        <f>IFERROR(VLOOKUP(AF314,'P1'!$B:$AP,41,FALSE),"")</f>
        <v/>
      </c>
      <c r="AG315" s="419" t="str">
        <f>IFERROR(VLOOKUP(AG314,'P1'!$B:$AP,41,FALSE),"")</f>
        <v/>
      </c>
      <c r="AH315" s="419" t="str">
        <f>IFERROR(VLOOKUP(AH314,'P1'!$B:$AP,41,FALSE),"")</f>
        <v/>
      </c>
      <c r="AI315" s="419" t="str">
        <f>IFERROR(VLOOKUP(AI314,'P1'!$B:$AP,41,FALSE),"")</f>
        <v/>
      </c>
      <c r="AJ315" s="419" t="str">
        <f>IFERROR(VLOOKUP(AJ314,'P1'!$B:$AP,41,FALSE),"")</f>
        <v/>
      </c>
      <c r="AK315" s="419" t="str">
        <f>IFERROR(VLOOKUP(AK314,'P1'!$B:$AP,41,FALSE),"")</f>
        <v/>
      </c>
      <c r="AL315" s="419" t="str">
        <f>IFERROR(VLOOKUP(AL314,'P1'!$B:$AP,41,FALSE),"")</f>
        <v/>
      </c>
      <c r="AM315" s="419" t="str">
        <f>IFERROR(VLOOKUP(AM314,'P1'!$B:$AP,41,FALSE),"")</f>
        <v/>
      </c>
      <c r="AN315" s="643"/>
      <c r="AO315" s="621"/>
      <c r="AP315" s="647"/>
      <c r="AQ315" s="648"/>
      <c r="AR315" s="621"/>
      <c r="AS315" s="621"/>
      <c r="AT315" s="623"/>
      <c r="AU315" s="417" t="str">
        <f t="shared" ref="AU315" si="380">IFERROR(IF($D314="□",($AO314/$AK$6),($AO314/$AK$8)),"")</f>
        <v/>
      </c>
      <c r="AV315" s="417" t="str">
        <f t="shared" ref="AV315" si="381">IFERROR(IF($D314="□",($AN314/$AO$6),($AN314/$AO$8)),"")</f>
        <v/>
      </c>
      <c r="AX315" s="417" t="s">
        <v>623</v>
      </c>
      <c r="AY315" s="417" t="s">
        <v>623</v>
      </c>
    </row>
    <row r="316" spans="1:51" s="393" customFormat="1" ht="12" customHeight="1">
      <c r="A316" s="626"/>
      <c r="B316" s="629"/>
      <c r="C316" s="632"/>
      <c r="D316" s="635"/>
      <c r="E316" s="414"/>
      <c r="F316" s="640"/>
      <c r="G316" s="641"/>
      <c r="H316" s="418" t="s">
        <v>470</v>
      </c>
      <c r="I316" s="419" t="str">
        <f>IFERROR(VLOOKUP(I314,'P1'!$B:$AP,31,FALSE),"")</f>
        <v/>
      </c>
      <c r="J316" s="419" t="str">
        <f>IFERROR(VLOOKUP(J314,'P1'!$B:$AP,31,FALSE),"")</f>
        <v/>
      </c>
      <c r="K316" s="419" t="str">
        <f>IFERROR(VLOOKUP(K314,'P1'!$B:$AP,31,FALSE),"")</f>
        <v/>
      </c>
      <c r="L316" s="419" t="str">
        <f>IFERROR(VLOOKUP(L314,'P1'!$B:$AP,31,FALSE),"")</f>
        <v/>
      </c>
      <c r="M316" s="419" t="str">
        <f>IFERROR(VLOOKUP(M314,'P1'!$B:$AP,31,FALSE),"")</f>
        <v/>
      </c>
      <c r="N316" s="419" t="str">
        <f>IFERROR(VLOOKUP(N314,'P1'!$B:$AP,31,FALSE),"")</f>
        <v/>
      </c>
      <c r="O316" s="419" t="str">
        <f>IFERROR(VLOOKUP(O314,'P1'!$B:$AP,31,FALSE),"")</f>
        <v/>
      </c>
      <c r="P316" s="419" t="str">
        <f>IFERROR(VLOOKUP(P314,'P1'!$B:$AP,31,FALSE),"")</f>
        <v/>
      </c>
      <c r="Q316" s="419" t="str">
        <f>IFERROR(VLOOKUP(Q314,'P1'!$B:$AP,31,FALSE),"")</f>
        <v/>
      </c>
      <c r="R316" s="419" t="str">
        <f>IFERROR(VLOOKUP(R314,'P1'!$B:$AP,31,FALSE),"")</f>
        <v/>
      </c>
      <c r="S316" s="419" t="str">
        <f>IFERROR(VLOOKUP(S314,'P1'!$B:$AP,31,FALSE),"")</f>
        <v/>
      </c>
      <c r="T316" s="419" t="str">
        <f>IFERROR(VLOOKUP(T314,'P1'!$B:$AP,31,FALSE),"")</f>
        <v/>
      </c>
      <c r="U316" s="419" t="str">
        <f>IFERROR(VLOOKUP(U314,'P1'!$B:$AP,31,FALSE),"")</f>
        <v/>
      </c>
      <c r="V316" s="419" t="str">
        <f>IFERROR(VLOOKUP(V314,'P1'!$B:$AP,31,FALSE),"")</f>
        <v/>
      </c>
      <c r="W316" s="419" t="str">
        <f>IFERROR(VLOOKUP(W314,'P1'!$B:$AP,31,FALSE),"")</f>
        <v/>
      </c>
      <c r="X316" s="419" t="str">
        <f>IFERROR(VLOOKUP(X314,'P1'!$B:$AP,31,FALSE),"")</f>
        <v/>
      </c>
      <c r="Y316" s="419" t="str">
        <f>IFERROR(VLOOKUP(Y314,'P1'!$B:$AP,31,FALSE),"")</f>
        <v/>
      </c>
      <c r="Z316" s="419" t="str">
        <f>IFERROR(VLOOKUP(Z314,'P1'!$B:$AP,31,FALSE),"")</f>
        <v/>
      </c>
      <c r="AA316" s="419" t="str">
        <f>IFERROR(VLOOKUP(AA314,'P1'!$B:$AP,31,FALSE),"")</f>
        <v/>
      </c>
      <c r="AB316" s="419" t="str">
        <f>IFERROR(VLOOKUP(AB314,'P1'!$B:$AP,31,FALSE),"")</f>
        <v/>
      </c>
      <c r="AC316" s="419" t="str">
        <f>IFERROR(VLOOKUP(AC314,'P1'!$B:$AP,31,FALSE),"")</f>
        <v/>
      </c>
      <c r="AD316" s="419" t="str">
        <f>IFERROR(VLOOKUP(AD314,'P1'!$B:$AP,31,FALSE),"")</f>
        <v/>
      </c>
      <c r="AE316" s="419" t="str">
        <f>IFERROR(VLOOKUP(AE314,'P1'!$B:$AP,31,FALSE),"")</f>
        <v/>
      </c>
      <c r="AF316" s="419" t="str">
        <f>IFERROR(VLOOKUP(AF314,'P1'!$B:$AP,31,FALSE),"")</f>
        <v/>
      </c>
      <c r="AG316" s="419" t="str">
        <f>IFERROR(VLOOKUP(AG314,'P1'!$B:$AP,31,FALSE),"")</f>
        <v/>
      </c>
      <c r="AH316" s="419" t="str">
        <f>IFERROR(VLOOKUP(AH314,'P1'!$B:$AP,31,FALSE),"")</f>
        <v/>
      </c>
      <c r="AI316" s="419" t="str">
        <f>IFERROR(VLOOKUP(AI314,'P1'!$B:$AP,31,FALSE),"")</f>
        <v/>
      </c>
      <c r="AJ316" s="419" t="str">
        <f>IFERROR(VLOOKUP(AJ314,'P1'!$B:$AP,31,FALSE),"")</f>
        <v/>
      </c>
      <c r="AK316" s="419" t="str">
        <f>IFERROR(VLOOKUP(AK314,'P1'!$B:$AP,31,FALSE),"")</f>
        <v/>
      </c>
      <c r="AL316" s="419" t="str">
        <f>IFERROR(VLOOKUP(AL314,'P1'!$B:$AP,31,FALSE),"")</f>
        <v/>
      </c>
      <c r="AM316" s="419" t="str">
        <f>IFERROR(VLOOKUP(AM314,'P1'!$B:$AP,31,FALSE),"")</f>
        <v/>
      </c>
      <c r="AN316" s="644"/>
      <c r="AO316" s="622"/>
      <c r="AP316" s="649"/>
      <c r="AQ316" s="650"/>
      <c r="AR316" s="622"/>
      <c r="AS316" s="622"/>
      <c r="AT316" s="623"/>
      <c r="AU316" s="420"/>
      <c r="AV316" s="420"/>
      <c r="AX316" s="420"/>
      <c r="AY316" s="420"/>
    </row>
    <row r="317" spans="1:51" s="393" customFormat="1" ht="12" customHeight="1">
      <c r="A317" s="624">
        <v>99</v>
      </c>
      <c r="B317" s="627"/>
      <c r="C317" s="661"/>
      <c r="D317" s="633" t="s">
        <v>463</v>
      </c>
      <c r="E317" s="410"/>
      <c r="F317" s="636"/>
      <c r="G317" s="637"/>
      <c r="H317" s="411" t="s">
        <v>464</v>
      </c>
      <c r="I317" s="412"/>
      <c r="J317" s="412"/>
      <c r="K317" s="412"/>
      <c r="L317" s="412"/>
      <c r="M317" s="412"/>
      <c r="N317" s="412"/>
      <c r="O317" s="412"/>
      <c r="P317" s="412"/>
      <c r="Q317" s="412"/>
      <c r="R317" s="412"/>
      <c r="S317" s="412"/>
      <c r="T317" s="412"/>
      <c r="U317" s="412"/>
      <c r="V317" s="412"/>
      <c r="W317" s="412"/>
      <c r="X317" s="412"/>
      <c r="Y317" s="412"/>
      <c r="Z317" s="412"/>
      <c r="AA317" s="412"/>
      <c r="AB317" s="412"/>
      <c r="AC317" s="412"/>
      <c r="AD317" s="412"/>
      <c r="AE317" s="412"/>
      <c r="AF317" s="412"/>
      <c r="AG317" s="412"/>
      <c r="AH317" s="412"/>
      <c r="AI317" s="412"/>
      <c r="AJ317" s="412"/>
      <c r="AK317" s="412"/>
      <c r="AL317" s="412"/>
      <c r="AM317" s="412"/>
      <c r="AN317" s="642">
        <f t="shared" ref="AN317" si="382">IF(LEFT($AN$1,6)="共同生活援助",SUM(I318:AM318),SUM(I318:AM319))</f>
        <v>0</v>
      </c>
      <c r="AO317" s="620">
        <f>IF($AN$3="４週",AN317/4,AN317/(DAY(EOMONTH($I$21,0))/7))</f>
        <v>0</v>
      </c>
      <c r="AP317" s="645"/>
      <c r="AQ317" s="646"/>
      <c r="AR317" s="620" t="str">
        <f t="shared" ref="AR317" si="383">IF($AN$3="４週",AU318,AV318)</f>
        <v/>
      </c>
      <c r="AS317" s="620"/>
      <c r="AT317" s="623"/>
      <c r="AU317" s="413" t="s">
        <v>465</v>
      </c>
      <c r="AV317" s="413" t="s">
        <v>466</v>
      </c>
      <c r="AX317" s="413" t="s">
        <v>467</v>
      </c>
      <c r="AY317" s="413" t="s">
        <v>468</v>
      </c>
    </row>
    <row r="318" spans="1:51" s="393" customFormat="1" ht="12" customHeight="1">
      <c r="A318" s="625"/>
      <c r="B318" s="628"/>
      <c r="C318" s="662"/>
      <c r="D318" s="634"/>
      <c r="E318" s="414"/>
      <c r="F318" s="638"/>
      <c r="G318" s="639"/>
      <c r="H318" s="415" t="s">
        <v>469</v>
      </c>
      <c r="I318" s="419" t="str">
        <f>IFERROR(VLOOKUP(I317,'P1'!$B:$AP,41,FALSE),"")</f>
        <v/>
      </c>
      <c r="J318" s="419" t="str">
        <f>IFERROR(VLOOKUP(J317,'P1'!$B:$AP,41,FALSE),"")</f>
        <v/>
      </c>
      <c r="K318" s="419" t="str">
        <f>IFERROR(VLOOKUP(K317,'P1'!$B:$AP,41,FALSE),"")</f>
        <v/>
      </c>
      <c r="L318" s="419" t="str">
        <f>IFERROR(VLOOKUP(L317,'P1'!$B:$AP,41,FALSE),"")</f>
        <v/>
      </c>
      <c r="M318" s="419" t="str">
        <f>IFERROR(VLOOKUP(M317,'P1'!$B:$AP,41,FALSE),"")</f>
        <v/>
      </c>
      <c r="N318" s="419" t="str">
        <f>IFERROR(VLOOKUP(N317,'P1'!$B:$AP,41,FALSE),"")</f>
        <v/>
      </c>
      <c r="O318" s="419" t="str">
        <f>IFERROR(VLOOKUP(O317,'P1'!$B:$AP,41,FALSE),"")</f>
        <v/>
      </c>
      <c r="P318" s="419" t="str">
        <f>IFERROR(VLOOKUP(P317,'P1'!$B:$AP,41,FALSE),"")</f>
        <v/>
      </c>
      <c r="Q318" s="419" t="str">
        <f>IFERROR(VLOOKUP(Q317,'P1'!$B:$AP,41,FALSE),"")</f>
        <v/>
      </c>
      <c r="R318" s="419" t="str">
        <f>IFERROR(VLOOKUP(R317,'P1'!$B:$AP,41,FALSE),"")</f>
        <v/>
      </c>
      <c r="S318" s="419" t="str">
        <f>IFERROR(VLOOKUP(S317,'P1'!$B:$AP,41,FALSE),"")</f>
        <v/>
      </c>
      <c r="T318" s="419" t="str">
        <f>IFERROR(VLOOKUP(T317,'P1'!$B:$AP,41,FALSE),"")</f>
        <v/>
      </c>
      <c r="U318" s="419" t="str">
        <f>IFERROR(VLOOKUP(U317,'P1'!$B:$AP,41,FALSE),"")</f>
        <v/>
      </c>
      <c r="V318" s="419" t="str">
        <f>IFERROR(VLOOKUP(V317,'P1'!$B:$AP,41,FALSE),"")</f>
        <v/>
      </c>
      <c r="W318" s="419" t="str">
        <f>IFERROR(VLOOKUP(W317,'P1'!$B:$AP,41,FALSE),"")</f>
        <v/>
      </c>
      <c r="X318" s="419" t="str">
        <f>IFERROR(VLOOKUP(X317,'P1'!$B:$AP,41,FALSE),"")</f>
        <v/>
      </c>
      <c r="Y318" s="419" t="str">
        <f>IFERROR(VLOOKUP(Y317,'P1'!$B:$AP,41,FALSE),"")</f>
        <v/>
      </c>
      <c r="Z318" s="419" t="str">
        <f>IFERROR(VLOOKUP(Z317,'P1'!$B:$AP,41,FALSE),"")</f>
        <v/>
      </c>
      <c r="AA318" s="419" t="str">
        <f>IFERROR(VLOOKUP(AA317,'P1'!$B:$AP,41,FALSE),"")</f>
        <v/>
      </c>
      <c r="AB318" s="419" t="str">
        <f>IFERROR(VLOOKUP(AB317,'P1'!$B:$AP,41,FALSE),"")</f>
        <v/>
      </c>
      <c r="AC318" s="419" t="str">
        <f>IFERROR(VLOOKUP(AC317,'P1'!$B:$AP,41,FALSE),"")</f>
        <v/>
      </c>
      <c r="AD318" s="419" t="str">
        <f>IFERROR(VLOOKUP(AD317,'P1'!$B:$AP,41,FALSE),"")</f>
        <v/>
      </c>
      <c r="AE318" s="419" t="str">
        <f>IFERROR(VLOOKUP(AE317,'P1'!$B:$AP,41,FALSE),"")</f>
        <v/>
      </c>
      <c r="AF318" s="419" t="str">
        <f>IFERROR(VLOOKUP(AF317,'P1'!$B:$AP,41,FALSE),"")</f>
        <v/>
      </c>
      <c r="AG318" s="419" t="str">
        <f>IFERROR(VLOOKUP(AG317,'P1'!$B:$AP,41,FALSE),"")</f>
        <v/>
      </c>
      <c r="AH318" s="419" t="str">
        <f>IFERROR(VLOOKUP(AH317,'P1'!$B:$AP,41,FALSE),"")</f>
        <v/>
      </c>
      <c r="AI318" s="419" t="str">
        <f>IFERROR(VLOOKUP(AI317,'P1'!$B:$AP,41,FALSE),"")</f>
        <v/>
      </c>
      <c r="AJ318" s="419" t="str">
        <f>IFERROR(VLOOKUP(AJ317,'P1'!$B:$AP,41,FALSE),"")</f>
        <v/>
      </c>
      <c r="AK318" s="419" t="str">
        <f>IFERROR(VLOOKUP(AK317,'P1'!$B:$AP,41,FALSE),"")</f>
        <v/>
      </c>
      <c r="AL318" s="419" t="str">
        <f>IFERROR(VLOOKUP(AL317,'P1'!$B:$AP,41,FALSE),"")</f>
        <v/>
      </c>
      <c r="AM318" s="419" t="str">
        <f>IFERROR(VLOOKUP(AM317,'P1'!$B:$AP,41,FALSE),"")</f>
        <v/>
      </c>
      <c r="AN318" s="643"/>
      <c r="AO318" s="621"/>
      <c r="AP318" s="647"/>
      <c r="AQ318" s="648"/>
      <c r="AR318" s="621"/>
      <c r="AS318" s="621"/>
      <c r="AT318" s="623"/>
      <c r="AU318" s="417" t="str">
        <f t="shared" ref="AU318" si="384">IFERROR(IF($D317="□",($AO317/$AK$6),($AO317/$AK$8)),"")</f>
        <v/>
      </c>
      <c r="AV318" s="417" t="str">
        <f t="shared" ref="AV318" si="385">IFERROR(IF($D317="□",($AN317/$AO$6),($AN317/$AO$8)),"")</f>
        <v/>
      </c>
      <c r="AX318" s="417" t="s">
        <v>623</v>
      </c>
      <c r="AY318" s="417" t="s">
        <v>623</v>
      </c>
    </row>
    <row r="319" spans="1:51" s="393" customFormat="1" ht="12" customHeight="1">
      <c r="A319" s="626"/>
      <c r="B319" s="629"/>
      <c r="C319" s="663"/>
      <c r="D319" s="635"/>
      <c r="E319" s="474"/>
      <c r="F319" s="640"/>
      <c r="G319" s="641"/>
      <c r="H319" s="418" t="s">
        <v>470</v>
      </c>
      <c r="I319" s="419" t="str">
        <f>IFERROR(VLOOKUP(I317,'P1'!$B:$AP,31,FALSE),"")</f>
        <v/>
      </c>
      <c r="J319" s="419" t="str">
        <f>IFERROR(VLOOKUP(J317,'P1'!$B:$AP,31,FALSE),"")</f>
        <v/>
      </c>
      <c r="K319" s="419" t="str">
        <f>IFERROR(VLOOKUP(K317,'P1'!$B:$AP,31,FALSE),"")</f>
        <v/>
      </c>
      <c r="L319" s="419" t="str">
        <f>IFERROR(VLOOKUP(L317,'P1'!$B:$AP,31,FALSE),"")</f>
        <v/>
      </c>
      <c r="M319" s="419" t="str">
        <f>IFERROR(VLOOKUP(M317,'P1'!$B:$AP,31,FALSE),"")</f>
        <v/>
      </c>
      <c r="N319" s="419" t="str">
        <f>IFERROR(VLOOKUP(N317,'P1'!$B:$AP,31,FALSE),"")</f>
        <v/>
      </c>
      <c r="O319" s="419" t="str">
        <f>IFERROR(VLOOKUP(O317,'P1'!$B:$AP,31,FALSE),"")</f>
        <v/>
      </c>
      <c r="P319" s="419" t="str">
        <f>IFERROR(VLOOKUP(P317,'P1'!$B:$AP,31,FALSE),"")</f>
        <v/>
      </c>
      <c r="Q319" s="419" t="str">
        <f>IFERROR(VLOOKUP(Q317,'P1'!$B:$AP,31,FALSE),"")</f>
        <v/>
      </c>
      <c r="R319" s="419" t="str">
        <f>IFERROR(VLOOKUP(R317,'P1'!$B:$AP,31,FALSE),"")</f>
        <v/>
      </c>
      <c r="S319" s="419" t="str">
        <f>IFERROR(VLOOKUP(S317,'P1'!$B:$AP,31,FALSE),"")</f>
        <v/>
      </c>
      <c r="T319" s="419" t="str">
        <f>IFERROR(VLOOKUP(T317,'P1'!$B:$AP,31,FALSE),"")</f>
        <v/>
      </c>
      <c r="U319" s="419" t="str">
        <f>IFERROR(VLOOKUP(U317,'P1'!$B:$AP,31,FALSE),"")</f>
        <v/>
      </c>
      <c r="V319" s="419" t="str">
        <f>IFERROR(VLOOKUP(V317,'P1'!$B:$AP,31,FALSE),"")</f>
        <v/>
      </c>
      <c r="W319" s="419" t="str">
        <f>IFERROR(VLOOKUP(W317,'P1'!$B:$AP,31,FALSE),"")</f>
        <v/>
      </c>
      <c r="X319" s="419" t="str">
        <f>IFERROR(VLOOKUP(X317,'P1'!$B:$AP,31,FALSE),"")</f>
        <v/>
      </c>
      <c r="Y319" s="419" t="str">
        <f>IFERROR(VLOOKUP(Y317,'P1'!$B:$AP,31,FALSE),"")</f>
        <v/>
      </c>
      <c r="Z319" s="419" t="str">
        <f>IFERROR(VLOOKUP(Z317,'P1'!$B:$AP,31,FALSE),"")</f>
        <v/>
      </c>
      <c r="AA319" s="419" t="str">
        <f>IFERROR(VLOOKUP(AA317,'P1'!$B:$AP,31,FALSE),"")</f>
        <v/>
      </c>
      <c r="AB319" s="419" t="str">
        <f>IFERROR(VLOOKUP(AB317,'P1'!$B:$AP,31,FALSE),"")</f>
        <v/>
      </c>
      <c r="AC319" s="419" t="str">
        <f>IFERROR(VLOOKUP(AC317,'P1'!$B:$AP,31,FALSE),"")</f>
        <v/>
      </c>
      <c r="AD319" s="419" t="str">
        <f>IFERROR(VLOOKUP(AD317,'P1'!$B:$AP,31,FALSE),"")</f>
        <v/>
      </c>
      <c r="AE319" s="419" t="str">
        <f>IFERROR(VLOOKUP(AE317,'P1'!$B:$AP,31,FALSE),"")</f>
        <v/>
      </c>
      <c r="AF319" s="419" t="str">
        <f>IFERROR(VLOOKUP(AF317,'P1'!$B:$AP,31,FALSE),"")</f>
        <v/>
      </c>
      <c r="AG319" s="419" t="str">
        <f>IFERROR(VLOOKUP(AG317,'P1'!$B:$AP,31,FALSE),"")</f>
        <v/>
      </c>
      <c r="AH319" s="419" t="str">
        <f>IFERROR(VLOOKUP(AH317,'P1'!$B:$AP,31,FALSE),"")</f>
        <v/>
      </c>
      <c r="AI319" s="419" t="str">
        <f>IFERROR(VLOOKUP(AI317,'P1'!$B:$AP,31,FALSE),"")</f>
        <v/>
      </c>
      <c r="AJ319" s="419" t="str">
        <f>IFERROR(VLOOKUP(AJ317,'P1'!$B:$AP,31,FALSE),"")</f>
        <v/>
      </c>
      <c r="AK319" s="419" t="str">
        <f>IFERROR(VLOOKUP(AK317,'P1'!$B:$AP,31,FALSE),"")</f>
        <v/>
      </c>
      <c r="AL319" s="419" t="str">
        <f>IFERROR(VLOOKUP(AL317,'P1'!$B:$AP,31,FALSE),"")</f>
        <v/>
      </c>
      <c r="AM319" s="419" t="str">
        <f>IFERROR(VLOOKUP(AM317,'P1'!$B:$AP,31,FALSE),"")</f>
        <v/>
      </c>
      <c r="AN319" s="644"/>
      <c r="AO319" s="622"/>
      <c r="AP319" s="649"/>
      <c r="AQ319" s="650"/>
      <c r="AR319" s="622"/>
      <c r="AS319" s="622"/>
      <c r="AT319" s="623"/>
      <c r="AU319" s="420"/>
      <c r="AV319" s="420"/>
      <c r="AX319" s="420"/>
      <c r="AY319" s="420"/>
    </row>
    <row r="320" spans="1:51" ht="12" customHeight="1">
      <c r="A320" s="422"/>
      <c r="B320" s="423"/>
      <c r="C320" s="423"/>
      <c r="D320" s="424"/>
      <c r="E320" s="425"/>
      <c r="F320" s="426"/>
      <c r="G320" s="426"/>
      <c r="H320" s="427"/>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c r="AI320" s="428"/>
      <c r="AJ320" s="428"/>
      <c r="AK320" s="428"/>
      <c r="AL320" s="428"/>
      <c r="AM320" s="428"/>
      <c r="AN320" s="429"/>
      <c r="AO320" s="430"/>
      <c r="AP320" s="431"/>
      <c r="AQ320" s="431"/>
      <c r="AR320" s="430"/>
      <c r="AS320" s="430"/>
      <c r="AT320" s="432"/>
    </row>
    <row r="321" spans="1:46" ht="15" customHeight="1">
      <c r="A321" s="433" t="s">
        <v>471</v>
      </c>
      <c r="B321" s="434"/>
      <c r="C321" s="435"/>
      <c r="D321" s="435"/>
      <c r="E321" s="435"/>
      <c r="F321" s="435"/>
      <c r="G321" s="435"/>
      <c r="H321" s="435"/>
      <c r="I321" s="436"/>
      <c r="J321" s="435"/>
      <c r="K321" s="437"/>
      <c r="L321" s="437"/>
      <c r="M321" s="437"/>
      <c r="N321" s="437"/>
      <c r="O321" s="437"/>
      <c r="P321" s="437"/>
      <c r="Q321" s="437"/>
      <c r="R321" s="437"/>
      <c r="S321" s="437"/>
      <c r="T321" s="437"/>
      <c r="U321" s="437"/>
      <c r="V321" s="437"/>
      <c r="W321" s="437"/>
      <c r="X321" s="437"/>
      <c r="Y321" s="437"/>
      <c r="Z321" s="437"/>
      <c r="AA321" s="437"/>
      <c r="AB321" s="437"/>
      <c r="AC321" s="437"/>
      <c r="AD321" s="437"/>
      <c r="AE321" s="437"/>
      <c r="AF321" s="437"/>
      <c r="AG321" s="437"/>
      <c r="AH321" s="437"/>
      <c r="AI321" s="437"/>
      <c r="AJ321" s="438"/>
      <c r="AK321" s="438"/>
      <c r="AL321" s="438"/>
      <c r="AM321" s="438"/>
      <c r="AN321" s="439"/>
      <c r="AO321" s="439"/>
      <c r="AP321" s="439"/>
      <c r="AQ321" s="440"/>
    </row>
    <row r="322" spans="1:46" ht="15" customHeight="1">
      <c r="A322" s="433" t="s">
        <v>472</v>
      </c>
      <c r="B322" s="443"/>
      <c r="C322" s="443"/>
      <c r="D322" s="443"/>
      <c r="E322" s="443"/>
      <c r="F322" s="443"/>
      <c r="G322" s="443"/>
      <c r="H322" s="443"/>
      <c r="I322" s="443"/>
      <c r="J322" s="443"/>
      <c r="K322" s="444"/>
      <c r="L322" s="444"/>
      <c r="M322" s="444"/>
      <c r="N322" s="444"/>
      <c r="O322" s="444"/>
      <c r="P322" s="444"/>
      <c r="Q322" s="444"/>
      <c r="R322" s="444"/>
      <c r="S322" s="444"/>
      <c r="T322" s="444"/>
      <c r="U322" s="444"/>
      <c r="V322" s="444"/>
      <c r="W322" s="444"/>
      <c r="X322" s="444"/>
      <c r="Y322" s="444"/>
      <c r="Z322" s="444"/>
      <c r="AA322" s="444"/>
      <c r="AB322" s="444"/>
      <c r="AC322" s="444"/>
      <c r="AD322" s="444"/>
      <c r="AE322" s="444"/>
      <c r="AF322" s="444"/>
      <c r="AG322" s="444"/>
      <c r="AH322" s="444"/>
      <c r="AI322" s="444"/>
      <c r="AJ322" s="444"/>
      <c r="AK322" s="444"/>
      <c r="AL322" s="444"/>
      <c r="AM322" s="444"/>
      <c r="AN322" s="444"/>
      <c r="AO322" s="444"/>
      <c r="AP322" s="444"/>
      <c r="AQ322" s="444"/>
      <c r="AR322" s="433"/>
      <c r="AS322" s="433"/>
    </row>
    <row r="323" spans="1:46" ht="15" customHeight="1">
      <c r="A323" s="433" t="s">
        <v>473</v>
      </c>
      <c r="B323" s="443"/>
      <c r="C323" s="443"/>
      <c r="D323" s="443"/>
      <c r="E323" s="443"/>
      <c r="F323" s="443"/>
      <c r="G323" s="443"/>
      <c r="H323" s="443"/>
      <c r="I323" s="443"/>
      <c r="J323" s="443"/>
      <c r="K323" s="444"/>
      <c r="L323" s="444"/>
      <c r="M323" s="444"/>
      <c r="N323" s="444"/>
      <c r="O323" s="444"/>
      <c r="P323" s="444"/>
      <c r="Q323" s="444"/>
      <c r="R323" s="444"/>
      <c r="S323" s="444"/>
      <c r="T323" s="444"/>
      <c r="U323" s="444"/>
      <c r="V323" s="444"/>
      <c r="W323" s="444"/>
      <c r="X323" s="444"/>
      <c r="Y323" s="444"/>
      <c r="Z323" s="444"/>
      <c r="AA323" s="444"/>
      <c r="AB323" s="444"/>
      <c r="AC323" s="444"/>
      <c r="AD323" s="444"/>
      <c r="AE323" s="444"/>
      <c r="AF323" s="444"/>
      <c r="AG323" s="444"/>
      <c r="AH323" s="444"/>
      <c r="AI323" s="444"/>
      <c r="AJ323" s="444"/>
      <c r="AK323" s="444"/>
      <c r="AL323" s="444"/>
      <c r="AM323" s="444"/>
      <c r="AN323" s="444"/>
      <c r="AO323" s="444"/>
      <c r="AP323" s="444"/>
      <c r="AQ323" s="444"/>
      <c r="AR323" s="433"/>
      <c r="AS323" s="433"/>
    </row>
    <row r="324" spans="1:46" ht="15" customHeight="1">
      <c r="A324" s="433" t="s">
        <v>474</v>
      </c>
      <c r="B324" s="443"/>
      <c r="C324" s="443"/>
      <c r="D324" s="443"/>
      <c r="E324" s="443"/>
      <c r="F324" s="443"/>
      <c r="G324" s="443"/>
      <c r="H324" s="443"/>
      <c r="I324" s="443"/>
      <c r="J324" s="443"/>
      <c r="K324" s="444"/>
      <c r="L324" s="444"/>
      <c r="M324" s="444"/>
      <c r="N324" s="444"/>
      <c r="O324" s="444"/>
      <c r="P324" s="444"/>
      <c r="Q324" s="444"/>
      <c r="R324" s="444"/>
      <c r="S324" s="444"/>
      <c r="T324" s="444"/>
      <c r="U324" s="444"/>
      <c r="V324" s="444"/>
      <c r="W324" s="444"/>
      <c r="X324" s="444"/>
      <c r="Y324" s="444"/>
      <c r="Z324" s="444"/>
      <c r="AA324" s="444"/>
      <c r="AB324" s="444"/>
      <c r="AC324" s="444"/>
      <c r="AD324" s="444"/>
      <c r="AE324" s="444"/>
      <c r="AF324" s="444"/>
      <c r="AG324" s="444"/>
      <c r="AH324" s="444"/>
      <c r="AI324" s="444"/>
      <c r="AJ324" s="444"/>
      <c r="AK324" s="444"/>
      <c r="AL324" s="444"/>
      <c r="AM324" s="444"/>
      <c r="AN324" s="444"/>
      <c r="AO324" s="444"/>
      <c r="AP324" s="444"/>
      <c r="AQ324" s="444"/>
      <c r="AR324" s="433"/>
      <c r="AS324" s="433"/>
    </row>
    <row r="325" spans="1:46" ht="15" customHeight="1">
      <c r="A325" s="433" t="s">
        <v>475</v>
      </c>
      <c r="B325" s="443"/>
      <c r="C325" s="443"/>
      <c r="D325" s="443"/>
      <c r="E325" s="443"/>
      <c r="F325" s="443"/>
      <c r="G325" s="443"/>
      <c r="H325" s="443"/>
      <c r="I325" s="443"/>
      <c r="J325" s="443"/>
      <c r="K325" s="444"/>
      <c r="L325" s="444"/>
      <c r="M325" s="444"/>
      <c r="N325" s="444"/>
      <c r="O325" s="444"/>
      <c r="P325" s="444"/>
      <c r="Q325" s="444"/>
      <c r="R325" s="444"/>
      <c r="S325" s="444"/>
      <c r="T325" s="444"/>
      <c r="U325" s="444"/>
      <c r="V325" s="444"/>
      <c r="W325" s="444"/>
      <c r="X325" s="444"/>
      <c r="Y325" s="444"/>
      <c r="Z325" s="444"/>
      <c r="AA325" s="444"/>
      <c r="AB325" s="444"/>
      <c r="AC325" s="444"/>
      <c r="AD325" s="444"/>
      <c r="AE325" s="444"/>
      <c r="AF325" s="444"/>
      <c r="AG325" s="444"/>
      <c r="AH325" s="444"/>
      <c r="AI325" s="444"/>
      <c r="AJ325" s="444"/>
      <c r="AK325" s="444"/>
      <c r="AL325" s="444"/>
      <c r="AM325" s="444"/>
      <c r="AN325" s="444"/>
      <c r="AO325" s="444"/>
      <c r="AP325" s="444"/>
      <c r="AQ325" s="444"/>
      <c r="AR325" s="433"/>
      <c r="AS325" s="433"/>
    </row>
    <row r="326" spans="1:46" ht="15" customHeight="1">
      <c r="A326" s="433" t="s">
        <v>476</v>
      </c>
      <c r="B326" s="445"/>
      <c r="C326" s="433"/>
      <c r="D326" s="433"/>
      <c r="E326" s="433"/>
      <c r="F326" s="433"/>
      <c r="G326" s="433"/>
      <c r="H326" s="433"/>
      <c r="I326" s="433"/>
      <c r="J326" s="433"/>
    </row>
    <row r="327" spans="1:46" ht="15" customHeight="1">
      <c r="A327" s="433" t="s">
        <v>477</v>
      </c>
      <c r="B327" s="445"/>
      <c r="C327" s="433"/>
      <c r="D327" s="433"/>
      <c r="E327" s="433"/>
      <c r="F327" s="433"/>
      <c r="G327" s="433"/>
      <c r="H327" s="433"/>
      <c r="I327" s="433"/>
      <c r="J327" s="433"/>
    </row>
    <row r="328" spans="1:46" ht="15" customHeight="1">
      <c r="A328" s="433"/>
      <c r="B328" s="446" t="s">
        <v>478</v>
      </c>
      <c r="C328" s="664" t="s">
        <v>479</v>
      </c>
      <c r="D328" s="665"/>
      <c r="E328" s="666"/>
      <c r="F328" s="429"/>
      <c r="G328" s="429"/>
      <c r="H328" s="433"/>
      <c r="I328" s="433"/>
      <c r="AS328" s="433"/>
    </row>
    <row r="329" spans="1:46" ht="15" customHeight="1">
      <c r="A329" s="433"/>
      <c r="B329" s="447" t="s">
        <v>480</v>
      </c>
      <c r="C329" s="664" t="s">
        <v>481</v>
      </c>
      <c r="D329" s="665"/>
      <c r="E329" s="666"/>
      <c r="F329" s="433"/>
      <c r="G329" s="433"/>
      <c r="H329" s="433"/>
      <c r="I329" s="433"/>
      <c r="AS329" s="433"/>
    </row>
    <row r="330" spans="1:46" ht="15" customHeight="1">
      <c r="A330" s="433"/>
      <c r="B330" s="447" t="s">
        <v>482</v>
      </c>
      <c r="C330" s="664" t="s">
        <v>483</v>
      </c>
      <c r="D330" s="665"/>
      <c r="E330" s="666"/>
      <c r="F330" s="433"/>
      <c r="G330" s="433"/>
      <c r="H330" s="433"/>
      <c r="I330" s="433"/>
      <c r="AS330" s="433"/>
    </row>
    <row r="331" spans="1:46" ht="15" customHeight="1">
      <c r="A331" s="433"/>
      <c r="B331" s="447" t="s">
        <v>484</v>
      </c>
      <c r="C331" s="664" t="s">
        <v>485</v>
      </c>
      <c r="D331" s="665"/>
      <c r="E331" s="666"/>
      <c r="F331" s="433"/>
      <c r="G331" s="433"/>
      <c r="H331" s="433"/>
      <c r="I331" s="433"/>
      <c r="AS331" s="433"/>
    </row>
    <row r="332" spans="1:46" ht="15" customHeight="1">
      <c r="A332" s="433"/>
      <c r="B332" s="447" t="s">
        <v>486</v>
      </c>
      <c r="C332" s="664" t="s">
        <v>487</v>
      </c>
      <c r="D332" s="665"/>
      <c r="E332" s="666"/>
      <c r="F332" s="433"/>
      <c r="G332" s="433"/>
      <c r="H332" s="433"/>
      <c r="I332" s="433"/>
      <c r="AS332" s="433"/>
    </row>
    <row r="333" spans="1:46" ht="15" customHeight="1">
      <c r="A333" s="433"/>
      <c r="B333" s="433" t="s">
        <v>488</v>
      </c>
      <c r="C333" s="433"/>
      <c r="D333" s="433"/>
      <c r="E333" s="433"/>
      <c r="F333" s="433"/>
      <c r="G333" s="433"/>
      <c r="H333" s="433"/>
      <c r="I333" s="433"/>
      <c r="J333" s="433"/>
    </row>
    <row r="334" spans="1:46" ht="15" customHeight="1">
      <c r="A334" s="433"/>
      <c r="B334" s="433" t="s">
        <v>489</v>
      </c>
      <c r="C334" s="433"/>
      <c r="D334" s="433"/>
      <c r="E334" s="433"/>
      <c r="F334" s="433"/>
      <c r="G334" s="433"/>
      <c r="H334" s="433"/>
      <c r="I334" s="433"/>
      <c r="J334" s="433"/>
    </row>
    <row r="335" spans="1:46" ht="15" customHeight="1">
      <c r="A335" s="433"/>
      <c r="B335" s="433" t="s">
        <v>490</v>
      </c>
      <c r="C335" s="433"/>
      <c r="D335" s="433"/>
      <c r="E335" s="433"/>
      <c r="F335" s="433"/>
      <c r="G335" s="433"/>
      <c r="H335" s="433"/>
      <c r="I335" s="433"/>
      <c r="J335" s="433"/>
      <c r="K335" s="433"/>
      <c r="L335" s="433"/>
      <c r="M335" s="433"/>
      <c r="N335" s="433"/>
      <c r="O335" s="433"/>
      <c r="P335" s="433"/>
      <c r="Q335" s="433"/>
      <c r="R335" s="433"/>
      <c r="S335" s="433"/>
      <c r="T335" s="433"/>
      <c r="U335" s="433"/>
      <c r="V335" s="433"/>
      <c r="W335" s="433"/>
      <c r="X335" s="433"/>
      <c r="Y335" s="433"/>
      <c r="Z335" s="433"/>
      <c r="AA335" s="433"/>
      <c r="AB335" s="433"/>
      <c r="AC335" s="433"/>
      <c r="AD335" s="433"/>
      <c r="AE335" s="433"/>
      <c r="AF335" s="433"/>
      <c r="AG335" s="433"/>
      <c r="AH335" s="433"/>
      <c r="AI335" s="433"/>
      <c r="AJ335" s="433"/>
      <c r="AK335" s="433"/>
      <c r="AL335" s="433"/>
      <c r="AM335" s="433"/>
      <c r="AN335" s="433"/>
      <c r="AO335" s="433"/>
      <c r="AP335" s="433"/>
      <c r="AQ335" s="433"/>
      <c r="AR335" s="433"/>
      <c r="AS335" s="433"/>
      <c r="AT335" s="433"/>
    </row>
    <row r="336" spans="1:46" ht="15" customHeight="1">
      <c r="A336" s="433" t="s">
        <v>491</v>
      </c>
      <c r="B336" s="445"/>
      <c r="C336" s="433"/>
      <c r="D336" s="433"/>
      <c r="E336" s="433"/>
      <c r="F336" s="433"/>
      <c r="G336" s="433"/>
      <c r="H336" s="433"/>
      <c r="I336" s="433"/>
      <c r="J336" s="433"/>
      <c r="K336" s="433"/>
      <c r="L336" s="433"/>
      <c r="M336" s="433"/>
      <c r="N336" s="433"/>
      <c r="O336" s="433"/>
      <c r="P336" s="433"/>
      <c r="Q336" s="433"/>
      <c r="R336" s="433"/>
      <c r="S336" s="433"/>
      <c r="T336" s="433"/>
      <c r="U336" s="433"/>
      <c r="V336" s="433"/>
      <c r="W336" s="433"/>
      <c r="X336" s="433"/>
      <c r="Y336" s="433"/>
      <c r="Z336" s="433"/>
      <c r="AA336" s="433"/>
      <c r="AB336" s="433"/>
      <c r="AC336" s="433"/>
      <c r="AD336" s="433"/>
      <c r="AE336" s="433"/>
      <c r="AF336" s="433"/>
      <c r="AG336" s="433"/>
      <c r="AH336" s="433"/>
      <c r="AI336" s="433"/>
      <c r="AJ336" s="433"/>
      <c r="AK336" s="433"/>
      <c r="AL336" s="433"/>
      <c r="AM336" s="433"/>
      <c r="AN336" s="433"/>
      <c r="AO336" s="433"/>
      <c r="AP336" s="433"/>
      <c r="AQ336" s="433"/>
      <c r="AR336" s="433"/>
      <c r="AS336" s="433"/>
      <c r="AT336" s="433"/>
    </row>
    <row r="337" spans="1:46" ht="15" customHeight="1">
      <c r="A337" s="433" t="s">
        <v>492</v>
      </c>
      <c r="B337" s="445"/>
      <c r="C337" s="433"/>
      <c r="D337" s="433"/>
      <c r="E337" s="433"/>
      <c r="F337" s="433"/>
      <c r="G337" s="433"/>
      <c r="H337" s="433"/>
      <c r="I337" s="433"/>
      <c r="J337" s="433"/>
      <c r="K337" s="433"/>
      <c r="L337" s="433"/>
      <c r="M337" s="433"/>
      <c r="N337" s="433"/>
      <c r="O337" s="433"/>
      <c r="P337" s="433"/>
      <c r="Q337" s="433"/>
      <c r="R337" s="433"/>
      <c r="S337" s="433"/>
      <c r="T337" s="433"/>
      <c r="U337" s="433"/>
      <c r="V337" s="433"/>
      <c r="W337" s="433"/>
      <c r="X337" s="433"/>
      <c r="Y337" s="433"/>
      <c r="Z337" s="433"/>
      <c r="AA337" s="433"/>
      <c r="AB337" s="433"/>
      <c r="AC337" s="433"/>
      <c r="AD337" s="433"/>
      <c r="AE337" s="433"/>
      <c r="AF337" s="433"/>
      <c r="AG337" s="433"/>
      <c r="AH337" s="433"/>
      <c r="AI337" s="433"/>
      <c r="AJ337" s="433"/>
      <c r="AK337" s="433"/>
      <c r="AL337" s="433"/>
      <c r="AM337" s="433"/>
      <c r="AN337" s="433"/>
      <c r="AO337" s="433"/>
      <c r="AP337" s="433"/>
      <c r="AQ337" s="433"/>
      <c r="AR337" s="433"/>
      <c r="AS337" s="433"/>
      <c r="AT337" s="433"/>
    </row>
    <row r="338" spans="1:46" ht="15" customHeight="1">
      <c r="A338" s="433" t="s">
        <v>493</v>
      </c>
      <c r="B338" s="445"/>
      <c r="C338" s="433"/>
      <c r="D338" s="433"/>
      <c r="E338" s="433"/>
      <c r="F338" s="433"/>
      <c r="G338" s="433"/>
      <c r="H338" s="433"/>
      <c r="I338" s="433"/>
      <c r="J338" s="433"/>
      <c r="K338" s="433"/>
      <c r="L338" s="433"/>
      <c r="M338" s="433"/>
      <c r="N338" s="433"/>
      <c r="O338" s="433"/>
      <c r="P338" s="433"/>
      <c r="Q338" s="433"/>
      <c r="R338" s="433"/>
      <c r="S338" s="433"/>
      <c r="T338" s="433"/>
      <c r="U338" s="433"/>
      <c r="V338" s="433"/>
      <c r="W338" s="433"/>
      <c r="X338" s="433"/>
      <c r="Y338" s="433"/>
      <c r="Z338" s="433"/>
      <c r="AA338" s="433"/>
      <c r="AB338" s="433"/>
      <c r="AC338" s="433"/>
      <c r="AD338" s="433"/>
      <c r="AE338" s="433"/>
      <c r="AF338" s="433"/>
      <c r="AG338" s="433"/>
      <c r="AH338" s="433"/>
      <c r="AI338" s="433"/>
      <c r="AJ338" s="433"/>
      <c r="AK338" s="433"/>
      <c r="AL338" s="433"/>
      <c r="AM338" s="433"/>
      <c r="AN338" s="433"/>
      <c r="AO338" s="433"/>
      <c r="AP338" s="433"/>
      <c r="AQ338" s="433"/>
      <c r="AR338" s="433"/>
      <c r="AS338" s="433"/>
      <c r="AT338" s="433"/>
    </row>
    <row r="339" spans="1:46" ht="15" customHeight="1">
      <c r="A339" s="433" t="s">
        <v>494</v>
      </c>
      <c r="B339" s="445"/>
      <c r="C339" s="433"/>
      <c r="D339" s="433"/>
      <c r="E339" s="433"/>
      <c r="F339" s="433"/>
      <c r="G339" s="433"/>
      <c r="H339" s="433"/>
      <c r="I339" s="433"/>
      <c r="J339" s="433"/>
      <c r="K339" s="433"/>
      <c r="L339" s="433"/>
      <c r="M339" s="433"/>
      <c r="N339" s="433"/>
      <c r="O339" s="433"/>
      <c r="P339" s="433"/>
      <c r="Q339" s="433"/>
      <c r="R339" s="433"/>
      <c r="S339" s="433"/>
      <c r="T339" s="433"/>
      <c r="U339" s="433"/>
      <c r="V339" s="433"/>
      <c r="W339" s="433"/>
      <c r="X339" s="433"/>
      <c r="Y339" s="433"/>
      <c r="Z339" s="433"/>
      <c r="AA339" s="433"/>
      <c r="AB339" s="433"/>
      <c r="AC339" s="433"/>
      <c r="AD339" s="433"/>
      <c r="AE339" s="433"/>
      <c r="AF339" s="433"/>
      <c r="AG339" s="433"/>
      <c r="AH339" s="433"/>
      <c r="AI339" s="433"/>
      <c r="AJ339" s="433"/>
      <c r="AK339" s="433"/>
      <c r="AL339" s="433"/>
      <c r="AM339" s="433"/>
      <c r="AN339" s="433"/>
      <c r="AO339" s="433"/>
      <c r="AP339" s="433"/>
      <c r="AQ339" s="433"/>
      <c r="AR339" s="433"/>
      <c r="AS339" s="433"/>
      <c r="AT339" s="433"/>
    </row>
    <row r="340" spans="1:46" ht="15" customHeight="1">
      <c r="A340" s="433" t="s">
        <v>495</v>
      </c>
      <c r="B340" s="445"/>
      <c r="C340" s="433"/>
      <c r="D340" s="433"/>
      <c r="E340" s="433"/>
      <c r="F340" s="433"/>
      <c r="G340" s="433"/>
      <c r="H340" s="433"/>
      <c r="I340" s="433"/>
      <c r="J340" s="433"/>
      <c r="K340" s="433"/>
      <c r="L340" s="433"/>
      <c r="M340" s="433"/>
      <c r="N340" s="433"/>
      <c r="O340" s="433"/>
      <c r="P340" s="433"/>
      <c r="Q340" s="433"/>
      <c r="R340" s="433"/>
      <c r="S340" s="433"/>
      <c r="T340" s="433"/>
      <c r="U340" s="433"/>
      <c r="V340" s="433"/>
      <c r="W340" s="433"/>
      <c r="X340" s="433"/>
      <c r="Y340" s="433"/>
      <c r="Z340" s="433"/>
      <c r="AA340" s="433"/>
      <c r="AB340" s="433"/>
      <c r="AC340" s="433"/>
      <c r="AD340" s="433"/>
      <c r="AE340" s="433"/>
      <c r="AF340" s="433"/>
      <c r="AG340" s="433"/>
      <c r="AH340" s="433"/>
      <c r="AI340" s="433"/>
      <c r="AJ340" s="433"/>
      <c r="AK340" s="433"/>
      <c r="AL340" s="433"/>
      <c r="AM340" s="433"/>
      <c r="AN340" s="433"/>
      <c r="AO340" s="433"/>
      <c r="AP340" s="433"/>
      <c r="AQ340" s="433"/>
      <c r="AR340" s="433"/>
      <c r="AS340" s="433"/>
      <c r="AT340" s="433"/>
    </row>
    <row r="341" spans="1:46" ht="15" customHeight="1">
      <c r="A341" s="433" t="s">
        <v>496</v>
      </c>
      <c r="B341" s="445"/>
      <c r="C341" s="433"/>
      <c r="D341" s="433"/>
      <c r="E341" s="433"/>
      <c r="F341" s="433"/>
      <c r="G341" s="433"/>
      <c r="H341" s="433"/>
      <c r="I341" s="433"/>
      <c r="J341" s="433"/>
      <c r="K341" s="433"/>
      <c r="L341" s="433"/>
      <c r="M341" s="433"/>
      <c r="N341" s="433"/>
      <c r="O341" s="433"/>
      <c r="P341" s="433"/>
      <c r="Q341" s="433"/>
      <c r="R341" s="433"/>
      <c r="S341" s="433"/>
      <c r="T341" s="433"/>
      <c r="U341" s="433"/>
      <c r="V341" s="433"/>
      <c r="W341" s="433"/>
      <c r="X341" s="433"/>
      <c r="Y341" s="433"/>
      <c r="Z341" s="433"/>
      <c r="AA341" s="433"/>
      <c r="AB341" s="433"/>
      <c r="AC341" s="433"/>
      <c r="AD341" s="433"/>
      <c r="AE341" s="433"/>
      <c r="AF341" s="433"/>
      <c r="AG341" s="433"/>
      <c r="AH341" s="433"/>
      <c r="AI341" s="433"/>
      <c r="AJ341" s="433"/>
      <c r="AK341" s="433"/>
      <c r="AL341" s="433"/>
      <c r="AM341" s="433"/>
      <c r="AN341" s="433"/>
      <c r="AO341" s="433"/>
      <c r="AP341" s="433"/>
      <c r="AQ341" s="433"/>
      <c r="AR341" s="433"/>
      <c r="AS341" s="433"/>
      <c r="AT341" s="433"/>
    </row>
    <row r="342" spans="1:46" ht="15" customHeight="1">
      <c r="A342" s="433" t="s">
        <v>497</v>
      </c>
      <c r="B342" s="445"/>
      <c r="C342" s="433"/>
      <c r="D342" s="433"/>
      <c r="E342" s="433"/>
      <c r="F342" s="433"/>
      <c r="G342" s="433"/>
      <c r="H342" s="433"/>
      <c r="I342" s="433"/>
      <c r="J342" s="433"/>
      <c r="K342" s="433"/>
      <c r="L342" s="433"/>
      <c r="M342" s="433"/>
      <c r="N342" s="433"/>
      <c r="O342" s="433"/>
      <c r="P342" s="433"/>
      <c r="Q342" s="433"/>
      <c r="R342" s="433"/>
      <c r="S342" s="433"/>
      <c r="T342" s="433"/>
      <c r="U342" s="433"/>
      <c r="V342" s="433"/>
      <c r="W342" s="433"/>
      <c r="X342" s="433"/>
      <c r="Y342" s="433"/>
      <c r="Z342" s="433"/>
      <c r="AA342" s="433"/>
      <c r="AB342" s="433"/>
      <c r="AC342" s="433"/>
      <c r="AD342" s="433"/>
      <c r="AE342" s="433"/>
      <c r="AF342" s="433"/>
      <c r="AG342" s="433"/>
      <c r="AH342" s="433"/>
      <c r="AI342" s="433"/>
      <c r="AJ342" s="433"/>
      <c r="AK342" s="433"/>
      <c r="AL342" s="433"/>
      <c r="AM342" s="433"/>
      <c r="AN342" s="433"/>
      <c r="AO342" s="433"/>
      <c r="AP342" s="433"/>
      <c r="AQ342" s="433"/>
      <c r="AR342" s="433"/>
      <c r="AS342" s="433"/>
      <c r="AT342" s="433"/>
    </row>
    <row r="343" spans="1:46" ht="15" customHeight="1">
      <c r="A343" s="433" t="s">
        <v>498</v>
      </c>
      <c r="B343" s="445"/>
      <c r="C343" s="433"/>
      <c r="D343" s="433"/>
      <c r="E343" s="433"/>
      <c r="F343" s="433"/>
      <c r="G343" s="433"/>
      <c r="H343" s="433"/>
      <c r="I343" s="433"/>
      <c r="J343" s="433"/>
      <c r="K343" s="433"/>
      <c r="L343" s="433"/>
      <c r="M343" s="433"/>
      <c r="N343" s="433"/>
      <c r="O343" s="433"/>
      <c r="P343" s="433"/>
      <c r="Q343" s="433"/>
      <c r="R343" s="433"/>
      <c r="S343" s="433"/>
      <c r="T343" s="433"/>
      <c r="U343" s="433"/>
      <c r="V343" s="433"/>
      <c r="W343" s="433"/>
      <c r="X343" s="433"/>
      <c r="Y343" s="433"/>
      <c r="Z343" s="433"/>
      <c r="AA343" s="433"/>
      <c r="AB343" s="433"/>
      <c r="AC343" s="433"/>
      <c r="AD343" s="433"/>
      <c r="AE343" s="433"/>
      <c r="AF343" s="433"/>
      <c r="AG343" s="433"/>
      <c r="AH343" s="433"/>
      <c r="AI343" s="433"/>
      <c r="AJ343" s="433"/>
      <c r="AK343" s="433"/>
      <c r="AL343" s="433"/>
      <c r="AM343" s="433"/>
      <c r="AN343" s="433"/>
      <c r="AO343" s="433"/>
      <c r="AP343" s="433"/>
      <c r="AQ343" s="433"/>
      <c r="AR343" s="433"/>
      <c r="AS343" s="433"/>
      <c r="AT343" s="433"/>
    </row>
    <row r="344" spans="1:46" ht="15" customHeight="1">
      <c r="A344" s="433" t="s">
        <v>499</v>
      </c>
      <c r="B344" s="445"/>
      <c r="C344" s="433"/>
      <c r="D344" s="433"/>
      <c r="E344" s="433"/>
      <c r="F344" s="433"/>
      <c r="G344" s="433"/>
      <c r="H344" s="433"/>
      <c r="I344" s="433"/>
      <c r="J344" s="433"/>
      <c r="K344" s="433"/>
      <c r="L344" s="433"/>
      <c r="M344" s="433"/>
      <c r="N344" s="433"/>
      <c r="O344" s="433"/>
      <c r="P344" s="433"/>
      <c r="Q344" s="433"/>
      <c r="R344" s="433"/>
      <c r="S344" s="433"/>
      <c r="T344" s="433"/>
      <c r="U344" s="433"/>
      <c r="V344" s="433"/>
      <c r="W344" s="433"/>
      <c r="X344" s="433"/>
      <c r="Y344" s="433"/>
      <c r="Z344" s="433"/>
      <c r="AA344" s="433"/>
      <c r="AB344" s="433"/>
      <c r="AC344" s="433"/>
      <c r="AD344" s="433"/>
      <c r="AE344" s="433"/>
      <c r="AF344" s="433"/>
      <c r="AG344" s="433"/>
      <c r="AH344" s="433"/>
      <c r="AI344" s="433"/>
      <c r="AJ344" s="433"/>
      <c r="AK344" s="433"/>
      <c r="AL344" s="433"/>
      <c r="AM344" s="433"/>
      <c r="AN344" s="433"/>
      <c r="AO344" s="433"/>
      <c r="AP344" s="433"/>
      <c r="AQ344" s="433"/>
      <c r="AR344" s="433"/>
      <c r="AS344" s="433"/>
      <c r="AT344" s="433"/>
    </row>
    <row r="345" spans="1:46" ht="15" customHeight="1">
      <c r="A345" s="433" t="s">
        <v>500</v>
      </c>
      <c r="B345" s="445"/>
      <c r="C345" s="433"/>
      <c r="D345" s="433"/>
      <c r="E345" s="433"/>
      <c r="F345" s="433"/>
      <c r="G345" s="433"/>
      <c r="H345" s="433"/>
      <c r="I345" s="433"/>
      <c r="J345" s="433"/>
      <c r="K345" s="433"/>
      <c r="L345" s="433"/>
      <c r="M345" s="433"/>
      <c r="N345" s="433"/>
      <c r="O345" s="433"/>
      <c r="P345" s="433"/>
      <c r="Q345" s="433"/>
      <c r="R345" s="433"/>
      <c r="S345" s="433"/>
      <c r="T345" s="433"/>
      <c r="U345" s="433"/>
      <c r="V345" s="433"/>
      <c r="W345" s="433"/>
      <c r="X345" s="433"/>
      <c r="Y345" s="433"/>
      <c r="Z345" s="433"/>
      <c r="AA345" s="433"/>
      <c r="AB345" s="433"/>
      <c r="AC345" s="433"/>
      <c r="AD345" s="433"/>
      <c r="AE345" s="433"/>
      <c r="AF345" s="433"/>
      <c r="AG345" s="433"/>
      <c r="AH345" s="433"/>
      <c r="AI345" s="433"/>
      <c r="AJ345" s="433"/>
      <c r="AK345" s="433"/>
      <c r="AL345" s="433"/>
      <c r="AM345" s="433"/>
      <c r="AN345" s="433"/>
      <c r="AO345" s="433"/>
      <c r="AP345" s="433"/>
      <c r="AQ345" s="433"/>
      <c r="AR345" s="433"/>
      <c r="AS345" s="433"/>
      <c r="AT345" s="433"/>
    </row>
    <row r="346" spans="1:46" ht="15" customHeight="1">
      <c r="A346" s="433" t="s">
        <v>501</v>
      </c>
      <c r="B346" s="445"/>
      <c r="C346" s="433"/>
      <c r="D346" s="433"/>
      <c r="E346" s="433"/>
      <c r="F346" s="433"/>
      <c r="G346" s="433"/>
      <c r="H346" s="433"/>
      <c r="I346" s="433"/>
      <c r="J346" s="433"/>
      <c r="K346" s="433"/>
      <c r="L346" s="433"/>
      <c r="M346" s="433"/>
      <c r="N346" s="433"/>
      <c r="O346" s="433"/>
      <c r="P346" s="433"/>
      <c r="Q346" s="433"/>
      <c r="R346" s="433"/>
      <c r="S346" s="433"/>
      <c r="T346" s="433"/>
      <c r="U346" s="433"/>
      <c r="V346" s="433"/>
      <c r="W346" s="433"/>
      <c r="X346" s="433"/>
      <c r="Y346" s="433"/>
      <c r="Z346" s="433"/>
      <c r="AA346" s="433"/>
      <c r="AB346" s="433"/>
      <c r="AC346" s="433"/>
      <c r="AD346" s="433"/>
      <c r="AE346" s="433"/>
      <c r="AF346" s="433"/>
      <c r="AG346" s="433"/>
      <c r="AH346" s="433"/>
      <c r="AI346" s="433"/>
      <c r="AJ346" s="433"/>
      <c r="AK346" s="433"/>
      <c r="AL346" s="433"/>
      <c r="AM346" s="433"/>
      <c r="AN346" s="433"/>
      <c r="AO346" s="433"/>
      <c r="AP346" s="433"/>
      <c r="AQ346" s="433"/>
      <c r="AR346" s="433"/>
      <c r="AS346" s="433"/>
      <c r="AT346" s="433"/>
    </row>
    <row r="347" spans="1:46" ht="15" customHeight="1">
      <c r="A347" s="433" t="s">
        <v>502</v>
      </c>
      <c r="B347" s="445"/>
      <c r="C347" s="433"/>
      <c r="D347" s="433"/>
      <c r="E347" s="433"/>
      <c r="F347" s="433"/>
      <c r="G347" s="433"/>
      <c r="H347" s="433"/>
      <c r="I347" s="433"/>
      <c r="J347" s="433"/>
      <c r="K347" s="433"/>
      <c r="L347" s="433"/>
      <c r="M347" s="433"/>
      <c r="N347" s="433"/>
      <c r="O347" s="433"/>
      <c r="P347" s="433"/>
      <c r="Q347" s="433"/>
      <c r="R347" s="433"/>
      <c r="S347" s="433"/>
      <c r="T347" s="433"/>
      <c r="U347" s="433"/>
      <c r="V347" s="433"/>
      <c r="W347" s="433"/>
      <c r="X347" s="433"/>
      <c r="Y347" s="433"/>
      <c r="Z347" s="433"/>
      <c r="AA347" s="433"/>
      <c r="AB347" s="433"/>
      <c r="AC347" s="433"/>
      <c r="AD347" s="433"/>
      <c r="AE347" s="433"/>
      <c r="AF347" s="433"/>
      <c r="AG347" s="433"/>
      <c r="AH347" s="433"/>
      <c r="AI347" s="433"/>
      <c r="AJ347" s="433"/>
      <c r="AK347" s="433"/>
      <c r="AL347" s="433"/>
      <c r="AM347" s="433"/>
      <c r="AN347" s="433"/>
      <c r="AO347" s="433"/>
      <c r="AP347" s="433"/>
      <c r="AQ347" s="433"/>
      <c r="AR347" s="433"/>
      <c r="AS347" s="433"/>
      <c r="AT347" s="433"/>
    </row>
    <row r="348" spans="1:46" ht="15" customHeight="1">
      <c r="A348" s="433" t="s">
        <v>503</v>
      </c>
      <c r="B348" s="445"/>
      <c r="C348" s="433"/>
      <c r="D348" s="433"/>
      <c r="E348" s="433"/>
      <c r="F348" s="433"/>
      <c r="G348" s="433"/>
      <c r="H348" s="433"/>
      <c r="I348" s="433"/>
      <c r="J348" s="433"/>
      <c r="K348" s="433"/>
      <c r="L348" s="433"/>
      <c r="M348" s="433"/>
      <c r="N348" s="433"/>
      <c r="O348" s="433"/>
      <c r="P348" s="433"/>
      <c r="Q348" s="433"/>
      <c r="R348" s="433"/>
      <c r="S348" s="433"/>
      <c r="T348" s="433"/>
      <c r="U348" s="433"/>
      <c r="V348" s="433"/>
      <c r="W348" s="433"/>
      <c r="X348" s="433"/>
      <c r="Y348" s="433"/>
      <c r="Z348" s="433"/>
      <c r="AA348" s="433"/>
      <c r="AB348" s="433"/>
      <c r="AC348" s="433"/>
      <c r="AD348" s="433"/>
      <c r="AE348" s="433"/>
      <c r="AF348" s="433"/>
      <c r="AG348" s="433"/>
      <c r="AH348" s="433"/>
      <c r="AI348" s="433"/>
      <c r="AJ348" s="433"/>
      <c r="AK348" s="433"/>
      <c r="AL348" s="433"/>
      <c r="AM348" s="433"/>
      <c r="AN348" s="433"/>
      <c r="AO348" s="433"/>
      <c r="AP348" s="433"/>
      <c r="AQ348" s="433"/>
      <c r="AR348" s="433"/>
      <c r="AS348" s="433"/>
      <c r="AT348" s="433"/>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297" customWidth="1"/>
    <col min="2" max="2" width="16" style="297" customWidth="1"/>
    <col min="3" max="4" width="18.625" style="297" customWidth="1"/>
    <col min="5" max="6" width="13.625" style="297" customWidth="1"/>
    <col min="7" max="9" width="17.625" style="297" customWidth="1"/>
    <col min="10" max="11" width="13.625" style="297" customWidth="1"/>
    <col min="12" max="12" width="9" style="297" bestFit="1" customWidth="1"/>
    <col min="13" max="16384" width="9" style="297"/>
  </cols>
  <sheetData>
    <row r="1" spans="1:10" ht="15.75" customHeight="1">
      <c r="A1" s="318" t="s">
        <v>386</v>
      </c>
      <c r="B1" s="300"/>
      <c r="C1" s="300"/>
      <c r="D1" s="300"/>
      <c r="E1" s="300"/>
    </row>
    <row r="2" spans="1:10" ht="21.75" customHeight="1">
      <c r="A2" s="475" t="s">
        <v>608</v>
      </c>
      <c r="E2" s="298"/>
      <c r="F2" s="299"/>
      <c r="G2" s="298"/>
      <c r="H2" s="301"/>
    </row>
    <row r="3" spans="1:10" ht="21" customHeight="1">
      <c r="B3" s="302" t="s">
        <v>368</v>
      </c>
      <c r="C3" s="303" t="s">
        <v>369</v>
      </c>
      <c r="D3" s="303" t="s">
        <v>370</v>
      </c>
      <c r="E3" s="303" t="s">
        <v>371</v>
      </c>
      <c r="F3" s="304"/>
      <c r="G3" s="300"/>
      <c r="I3" s="300"/>
      <c r="J3" s="300"/>
    </row>
    <row r="4" spans="1:10" ht="21" customHeight="1">
      <c r="B4" s="302" t="s">
        <v>372</v>
      </c>
      <c r="C4" s="309"/>
      <c r="D4" s="312"/>
      <c r="E4" s="309">
        <f>C4*D4</f>
        <v>0</v>
      </c>
      <c r="F4" s="305"/>
    </row>
    <row r="5" spans="1:10" ht="21" customHeight="1">
      <c r="B5" s="306" t="s">
        <v>373</v>
      </c>
      <c r="C5" s="309"/>
      <c r="D5" s="312"/>
      <c r="E5" s="309">
        <f t="shared" ref="E5:E7" si="0">C5*D5</f>
        <v>0</v>
      </c>
      <c r="F5" s="305"/>
    </row>
    <row r="6" spans="1:10" ht="21" customHeight="1">
      <c r="B6" s="302" t="s">
        <v>374</v>
      </c>
      <c r="C6" s="309"/>
      <c r="D6" s="312"/>
      <c r="E6" s="309">
        <f t="shared" si="0"/>
        <v>0</v>
      </c>
      <c r="F6" s="305"/>
    </row>
    <row r="7" spans="1:10" ht="21" customHeight="1">
      <c r="B7" s="307" t="s">
        <v>375</v>
      </c>
      <c r="C7" s="309"/>
      <c r="D7" s="312"/>
      <c r="E7" s="309">
        <f t="shared" si="0"/>
        <v>0</v>
      </c>
      <c r="F7" s="305"/>
    </row>
    <row r="8" spans="1:10" ht="21" customHeight="1">
      <c r="B8" s="302"/>
      <c r="C8" s="309"/>
      <c r="D8" s="312"/>
      <c r="E8" s="309"/>
      <c r="F8" s="305"/>
    </row>
    <row r="9" spans="1:10">
      <c r="A9" s="301"/>
      <c r="B9" s="297" t="s">
        <v>376</v>
      </c>
    </row>
    <row r="10" spans="1:10" ht="21.75" customHeight="1">
      <c r="B10" s="300"/>
      <c r="C10" s="308"/>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N1" sqref="N1:O1"/>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79"/>
      <c r="B1" s="114" t="s">
        <v>152</v>
      </c>
      <c r="C1" s="66"/>
      <c r="D1" s="79"/>
      <c r="E1" s="256"/>
      <c r="F1" s="256"/>
      <c r="G1" s="79"/>
      <c r="H1" s="79"/>
      <c r="I1" s="79"/>
      <c r="J1" s="79"/>
      <c r="K1" s="79"/>
      <c r="L1" s="728" t="s">
        <v>274</v>
      </c>
      <c r="M1" s="728"/>
      <c r="N1" s="726" t="s">
        <v>611</v>
      </c>
      <c r="O1" s="727"/>
    </row>
    <row r="2" spans="1:18" ht="4.5" customHeight="1" thickBot="1">
      <c r="A2" s="79"/>
      <c r="B2" s="114"/>
      <c r="C2" s="66"/>
      <c r="D2" s="79"/>
      <c r="E2" s="79"/>
      <c r="F2" s="79"/>
      <c r="G2" s="79"/>
      <c r="H2" s="79"/>
      <c r="I2" s="79"/>
      <c r="J2" s="79"/>
      <c r="K2" s="79"/>
      <c r="L2" s="79"/>
      <c r="M2" s="79"/>
      <c r="N2" s="79"/>
      <c r="O2" s="79"/>
    </row>
    <row r="3" spans="1:18" ht="18" customHeight="1" thickBot="1">
      <c r="A3" s="118"/>
      <c r="B3" s="686" t="s">
        <v>153</v>
      </c>
      <c r="C3" s="725"/>
      <c r="D3" s="181"/>
      <c r="E3" s="252" t="s">
        <v>272</v>
      </c>
      <c r="F3" s="66"/>
      <c r="G3" s="66"/>
      <c r="H3" s="66"/>
      <c r="I3" s="66"/>
      <c r="J3" s="66"/>
      <c r="K3" s="66"/>
      <c r="L3" s="66"/>
      <c r="M3" s="66"/>
      <c r="N3" s="66"/>
      <c r="O3" s="66"/>
      <c r="P3" s="79"/>
    </row>
    <row r="4" spans="1:18" ht="18" customHeight="1" thickBot="1">
      <c r="A4" s="118"/>
      <c r="B4" s="720" t="s">
        <v>154</v>
      </c>
      <c r="C4" s="735"/>
      <c r="D4" s="721"/>
      <c r="E4" s="121"/>
      <c r="F4" s="113"/>
      <c r="G4" s="112"/>
      <c r="H4" s="112"/>
      <c r="I4" s="112"/>
      <c r="J4" s="112"/>
      <c r="K4" s="112"/>
      <c r="L4" s="112"/>
      <c r="M4" s="112"/>
      <c r="N4" s="112"/>
      <c r="O4" s="111"/>
      <c r="P4" s="79"/>
    </row>
    <row r="5" spans="1:18" ht="18" customHeight="1">
      <c r="A5" s="118"/>
      <c r="B5" s="736" t="s">
        <v>155</v>
      </c>
      <c r="C5" s="679"/>
      <c r="D5" s="667"/>
      <c r="E5" s="667"/>
      <c r="F5" s="667"/>
      <c r="G5" s="667"/>
      <c r="H5" s="667"/>
      <c r="I5" s="667"/>
      <c r="J5" s="667"/>
      <c r="K5" s="667"/>
      <c r="L5" s="667"/>
      <c r="M5" s="667"/>
      <c r="N5" s="667"/>
      <c r="O5" s="669"/>
      <c r="P5" s="79"/>
      <c r="R5" s="116" t="s">
        <v>184</v>
      </c>
    </row>
    <row r="6" spans="1:18" ht="18" customHeight="1" thickBot="1">
      <c r="A6" s="66"/>
      <c r="B6" s="737"/>
      <c r="C6" s="734"/>
      <c r="D6" s="671"/>
      <c r="E6" s="671"/>
      <c r="F6" s="671"/>
      <c r="G6" s="671"/>
      <c r="H6" s="671"/>
      <c r="I6" s="671"/>
      <c r="J6" s="671"/>
      <c r="K6" s="671"/>
      <c r="L6" s="671"/>
      <c r="M6" s="671"/>
      <c r="N6" s="671"/>
      <c r="O6" s="672"/>
      <c r="P6" s="79"/>
      <c r="R6" s="116" t="s">
        <v>192</v>
      </c>
    </row>
    <row r="7" spans="1:18" ht="18" customHeight="1">
      <c r="A7" s="66"/>
      <c r="B7" s="736" t="s">
        <v>156</v>
      </c>
      <c r="C7" s="731"/>
      <c r="D7" s="732"/>
      <c r="E7" s="732"/>
      <c r="F7" s="732"/>
      <c r="G7" s="732"/>
      <c r="H7" s="732"/>
      <c r="I7" s="732"/>
      <c r="J7" s="732"/>
      <c r="K7" s="732"/>
      <c r="L7" s="732"/>
      <c r="M7" s="732"/>
      <c r="N7" s="732"/>
      <c r="O7" s="733"/>
      <c r="P7" s="79"/>
      <c r="R7" s="116" t="s">
        <v>181</v>
      </c>
    </row>
    <row r="8" spans="1:18" ht="18" customHeight="1" thickBot="1">
      <c r="A8" s="66"/>
      <c r="B8" s="737"/>
      <c r="C8" s="734"/>
      <c r="D8" s="671"/>
      <c r="E8" s="671"/>
      <c r="F8" s="671"/>
      <c r="G8" s="671"/>
      <c r="H8" s="671"/>
      <c r="I8" s="671"/>
      <c r="J8" s="671"/>
      <c r="K8" s="671"/>
      <c r="L8" s="671"/>
      <c r="M8" s="671"/>
      <c r="N8" s="671"/>
      <c r="O8" s="672"/>
      <c r="P8" s="79"/>
      <c r="R8" s="116" t="s">
        <v>151</v>
      </c>
    </row>
    <row r="9" spans="1:18" ht="18" customHeight="1" thickBot="1">
      <c r="A9" s="79"/>
      <c r="B9" s="712" t="s">
        <v>157</v>
      </c>
      <c r="C9" s="713"/>
      <c r="D9" s="713"/>
      <c r="E9" s="714"/>
      <c r="F9" s="738"/>
      <c r="G9" s="739"/>
      <c r="H9" s="740" t="s">
        <v>158</v>
      </c>
      <c r="I9" s="741"/>
      <c r="J9" s="732" t="s">
        <v>159</v>
      </c>
      <c r="K9" s="732"/>
      <c r="L9" s="732" t="s">
        <v>160</v>
      </c>
      <c r="M9" s="732"/>
      <c r="N9" s="112"/>
      <c r="O9" s="111"/>
      <c r="P9" s="79"/>
    </row>
    <row r="10" spans="1:18" ht="18" customHeight="1" thickBot="1">
      <c r="A10" s="79"/>
      <c r="B10" s="122" t="s">
        <v>161</v>
      </c>
      <c r="C10" s="123"/>
      <c r="D10" s="123"/>
      <c r="E10" s="123"/>
      <c r="F10" s="124"/>
      <c r="G10" s="124"/>
      <c r="H10" s="124"/>
      <c r="I10" s="125" t="s">
        <v>162</v>
      </c>
      <c r="J10" s="667" t="s">
        <v>163</v>
      </c>
      <c r="K10" s="667"/>
      <c r="L10" s="667" t="s">
        <v>164</v>
      </c>
      <c r="M10" s="667"/>
      <c r="N10" s="110"/>
      <c r="O10" s="105"/>
      <c r="P10" s="79"/>
    </row>
    <row r="11" spans="1:18" ht="18" customHeight="1" thickBot="1">
      <c r="A11" s="79"/>
      <c r="B11" s="673" t="s">
        <v>165</v>
      </c>
      <c r="C11" s="674"/>
      <c r="D11" s="127" t="s">
        <v>166</v>
      </c>
      <c r="E11" s="530"/>
      <c r="F11" s="530"/>
      <c r="G11" s="530"/>
      <c r="H11" s="128" t="s">
        <v>167</v>
      </c>
      <c r="I11" s="110"/>
      <c r="J11" s="110"/>
      <c r="K11" s="110"/>
      <c r="L11" s="110"/>
      <c r="M11" s="110"/>
      <c r="N11" s="110"/>
      <c r="O11" s="105"/>
      <c r="P11" s="79"/>
    </row>
    <row r="12" spans="1:18" ht="18" customHeight="1">
      <c r="A12" s="79"/>
      <c r="B12" s="715" t="s">
        <v>168</v>
      </c>
      <c r="C12" s="716"/>
      <c r="D12" s="110"/>
      <c r="E12" s="110"/>
      <c r="F12" s="110"/>
      <c r="G12" s="110"/>
      <c r="H12" s="110"/>
      <c r="I12" s="110"/>
      <c r="J12" s="110"/>
      <c r="K12" s="110"/>
      <c r="L12" s="110"/>
      <c r="M12" s="110"/>
      <c r="N12" s="110"/>
      <c r="O12" s="105"/>
      <c r="P12" s="79"/>
    </row>
    <row r="13" spans="1:18" ht="18" customHeight="1">
      <c r="A13" s="79"/>
      <c r="B13" s="736" t="s">
        <v>155</v>
      </c>
      <c r="C13" s="538"/>
      <c r="D13" s="539"/>
      <c r="E13" s="539"/>
      <c r="F13" s="539"/>
      <c r="G13" s="539"/>
      <c r="H13" s="539"/>
      <c r="I13" s="539"/>
      <c r="J13" s="539"/>
      <c r="K13" s="539"/>
      <c r="L13" s="539"/>
      <c r="M13" s="539"/>
      <c r="N13" s="539"/>
      <c r="O13" s="540"/>
      <c r="P13" s="79"/>
    </row>
    <row r="14" spans="1:18" ht="18" customHeight="1">
      <c r="A14" s="79"/>
      <c r="B14" s="718"/>
      <c r="C14" s="683"/>
      <c r="D14" s="536"/>
      <c r="E14" s="536"/>
      <c r="F14" s="536"/>
      <c r="G14" s="536"/>
      <c r="H14" s="536"/>
      <c r="I14" s="536"/>
      <c r="J14" s="536"/>
      <c r="K14" s="536"/>
      <c r="L14" s="536"/>
      <c r="M14" s="536"/>
      <c r="N14" s="536"/>
      <c r="O14" s="537"/>
      <c r="P14" s="79"/>
    </row>
    <row r="15" spans="1:18" ht="18" customHeight="1">
      <c r="A15" s="79"/>
      <c r="B15" s="718" t="s">
        <v>156</v>
      </c>
      <c r="C15" s="538"/>
      <c r="D15" s="539"/>
      <c r="E15" s="539"/>
      <c r="F15" s="539"/>
      <c r="G15" s="539"/>
      <c r="H15" s="539"/>
      <c r="I15" s="539"/>
      <c r="J15" s="539"/>
      <c r="K15" s="539"/>
      <c r="L15" s="539"/>
      <c r="M15" s="539"/>
      <c r="N15" s="539"/>
      <c r="O15" s="678"/>
      <c r="P15" s="79"/>
    </row>
    <row r="16" spans="1:18" ht="18" customHeight="1" thickBot="1">
      <c r="A16" s="79"/>
      <c r="B16" s="719"/>
      <c r="C16" s="679"/>
      <c r="D16" s="667"/>
      <c r="E16" s="667"/>
      <c r="F16" s="667"/>
      <c r="G16" s="667"/>
      <c r="H16" s="667"/>
      <c r="I16" s="667"/>
      <c r="J16" s="667"/>
      <c r="K16" s="667"/>
      <c r="L16" s="667"/>
      <c r="M16" s="667"/>
      <c r="N16" s="667"/>
      <c r="O16" s="669"/>
      <c r="P16" s="79"/>
    </row>
    <row r="17" spans="1:16" ht="18" customHeight="1" thickBot="1">
      <c r="A17" s="79"/>
      <c r="B17" s="720" t="s">
        <v>169</v>
      </c>
      <c r="C17" s="721"/>
      <c r="D17" s="311" t="s">
        <v>166</v>
      </c>
      <c r="E17" s="722"/>
      <c r="F17" s="722"/>
      <c r="G17" s="722"/>
      <c r="H17" s="310" t="s">
        <v>167</v>
      </c>
      <c r="I17" s="182"/>
      <c r="J17" s="182"/>
      <c r="K17" s="182"/>
      <c r="L17" s="182"/>
      <c r="M17" s="182"/>
      <c r="N17" s="182"/>
      <c r="O17" s="183"/>
      <c r="P17" s="79"/>
    </row>
    <row r="18" spans="1:16" ht="18" customHeight="1" thickBot="1">
      <c r="A18" s="79"/>
      <c r="B18" s="712" t="s">
        <v>170</v>
      </c>
      <c r="C18" s="713"/>
      <c r="D18" s="714"/>
      <c r="E18" s="723"/>
      <c r="F18" s="724"/>
      <c r="G18" s="724"/>
      <c r="H18" s="129" t="s">
        <v>167</v>
      </c>
      <c r="I18" s="110"/>
      <c r="J18" s="110"/>
      <c r="K18" s="110"/>
      <c r="L18" s="110"/>
      <c r="M18" s="110"/>
      <c r="N18" s="110"/>
      <c r="O18" s="105"/>
      <c r="P18" s="79"/>
    </row>
    <row r="19" spans="1:16" ht="18" customHeight="1">
      <c r="A19" s="79"/>
      <c r="B19" s="729" t="s">
        <v>171</v>
      </c>
      <c r="C19" s="730"/>
      <c r="D19" s="730"/>
      <c r="E19" s="108"/>
      <c r="F19" s="110"/>
      <c r="G19" s="110"/>
      <c r="H19" s="110"/>
      <c r="I19" s="110"/>
      <c r="J19" s="110"/>
      <c r="K19" s="110"/>
      <c r="L19" s="110"/>
      <c r="M19" s="110"/>
      <c r="N19" s="110"/>
      <c r="O19" s="105"/>
      <c r="P19" s="110"/>
    </row>
    <row r="20" spans="1:16" ht="18" customHeight="1">
      <c r="A20" s="79"/>
      <c r="B20" s="130" t="s">
        <v>172</v>
      </c>
      <c r="C20" s="131"/>
      <c r="D20" s="132" t="s">
        <v>166</v>
      </c>
      <c r="E20" s="530"/>
      <c r="F20" s="530"/>
      <c r="G20" s="530"/>
      <c r="H20" s="128" t="s">
        <v>167</v>
      </c>
      <c r="I20" s="110"/>
      <c r="J20" s="110"/>
      <c r="K20" s="110"/>
      <c r="L20" s="110"/>
      <c r="M20" s="110"/>
      <c r="N20" s="110"/>
      <c r="O20" s="105"/>
      <c r="P20" s="110"/>
    </row>
    <row r="21" spans="1:16" ht="18" customHeight="1">
      <c r="A21" s="79"/>
      <c r="B21" s="133" t="s">
        <v>173</v>
      </c>
      <c r="C21" s="134"/>
      <c r="D21" s="135" t="s">
        <v>166</v>
      </c>
      <c r="E21" s="530"/>
      <c r="F21" s="530"/>
      <c r="G21" s="530"/>
      <c r="H21" s="128" t="s">
        <v>167</v>
      </c>
      <c r="I21" s="110"/>
      <c r="J21" s="110"/>
      <c r="K21" s="110"/>
      <c r="L21" s="110"/>
      <c r="M21" s="110"/>
      <c r="N21" s="110"/>
      <c r="O21" s="105"/>
      <c r="P21" s="110"/>
    </row>
    <row r="22" spans="1:16" ht="18" customHeight="1">
      <c r="A22" s="79"/>
      <c r="B22" s="136" t="s">
        <v>174</v>
      </c>
      <c r="C22" s="137"/>
      <c r="D22" s="132" t="s">
        <v>166</v>
      </c>
      <c r="E22" s="530"/>
      <c r="F22" s="530"/>
      <c r="G22" s="530"/>
      <c r="H22" s="128" t="s">
        <v>167</v>
      </c>
      <c r="I22" s="675" t="s">
        <v>175</v>
      </c>
      <c r="J22" s="676"/>
      <c r="K22" s="676"/>
      <c r="L22" s="676"/>
      <c r="M22" s="676"/>
      <c r="N22" s="676"/>
      <c r="O22" s="677"/>
      <c r="P22" s="110"/>
    </row>
    <row r="23" spans="1:16" ht="18" customHeight="1">
      <c r="A23" s="79"/>
      <c r="B23" s="138" t="s">
        <v>176</v>
      </c>
      <c r="C23" s="139"/>
      <c r="D23" s="140" t="s">
        <v>166</v>
      </c>
      <c r="E23" s="539"/>
      <c r="F23" s="539"/>
      <c r="G23" s="539"/>
      <c r="H23" s="141" t="s">
        <v>167</v>
      </c>
      <c r="I23" s="107"/>
      <c r="J23" s="110"/>
      <c r="K23" s="110"/>
      <c r="L23" s="110"/>
      <c r="M23" s="110"/>
      <c r="N23" s="110"/>
      <c r="O23" s="105"/>
      <c r="P23" s="110"/>
    </row>
    <row r="24" spans="1:16" ht="18" customHeight="1">
      <c r="A24" s="79"/>
      <c r="B24" s="680" t="s">
        <v>177</v>
      </c>
      <c r="C24" s="681"/>
      <c r="D24" s="682"/>
      <c r="E24" s="106"/>
      <c r="F24" s="106"/>
      <c r="G24" s="106"/>
      <c r="H24" s="106"/>
      <c r="I24" s="110"/>
      <c r="J24" s="110"/>
      <c r="K24" s="110"/>
      <c r="L24" s="110"/>
      <c r="M24" s="110"/>
      <c r="N24" s="110"/>
      <c r="O24" s="105"/>
      <c r="P24" s="79"/>
    </row>
    <row r="25" spans="1:16" ht="18" customHeight="1">
      <c r="A25" s="79"/>
      <c r="B25" s="668"/>
      <c r="C25" s="667"/>
      <c r="D25" s="667"/>
      <c r="E25" s="667"/>
      <c r="F25" s="667"/>
      <c r="G25" s="667"/>
      <c r="H25" s="667"/>
      <c r="I25" s="667"/>
      <c r="J25" s="667"/>
      <c r="K25" s="667"/>
      <c r="L25" s="667"/>
      <c r="M25" s="667"/>
      <c r="N25" s="667"/>
      <c r="O25" s="669"/>
      <c r="P25" s="79"/>
    </row>
    <row r="26" spans="1:16" ht="18" customHeight="1" thickBot="1">
      <c r="A26" s="79"/>
      <c r="B26" s="670"/>
      <c r="C26" s="671"/>
      <c r="D26" s="671"/>
      <c r="E26" s="671"/>
      <c r="F26" s="671"/>
      <c r="G26" s="671"/>
      <c r="H26" s="671"/>
      <c r="I26" s="671"/>
      <c r="J26" s="671"/>
      <c r="K26" s="671"/>
      <c r="L26" s="671"/>
      <c r="M26" s="671"/>
      <c r="N26" s="671"/>
      <c r="O26" s="672"/>
      <c r="P26" s="79"/>
    </row>
    <row r="27" spans="1:16" ht="9.9499999999999993" customHeight="1">
      <c r="A27" s="115"/>
      <c r="B27" s="115"/>
      <c r="C27" s="115"/>
      <c r="D27" s="115"/>
      <c r="E27" s="115"/>
      <c r="F27" s="115"/>
      <c r="G27" s="115"/>
      <c r="H27" s="115"/>
      <c r="I27" s="115"/>
      <c r="J27" s="115"/>
      <c r="K27" s="115"/>
      <c r="L27" s="115"/>
      <c r="M27" s="115"/>
      <c r="N27" s="115"/>
      <c r="O27" s="115"/>
      <c r="P27" s="115"/>
    </row>
    <row r="28" spans="1:16" ht="18" customHeight="1">
      <c r="A28" s="109"/>
      <c r="B28" s="109" t="s">
        <v>193</v>
      </c>
      <c r="C28" s="109"/>
      <c r="D28" s="109"/>
      <c r="E28" s="109"/>
      <c r="F28" s="109"/>
      <c r="G28" s="109"/>
      <c r="H28" s="109"/>
      <c r="I28" s="109"/>
      <c r="J28" s="109"/>
      <c r="K28" s="109"/>
      <c r="L28" s="109"/>
      <c r="M28" s="109"/>
      <c r="N28" s="109"/>
      <c r="O28" s="109"/>
      <c r="P28" s="109"/>
    </row>
    <row r="29" spans="1:16" ht="18" customHeight="1">
      <c r="A29" s="109"/>
      <c r="B29" s="109" t="s">
        <v>178</v>
      </c>
      <c r="C29" s="109"/>
      <c r="D29" s="109"/>
      <c r="E29" s="109"/>
      <c r="F29" s="109"/>
      <c r="G29" s="109"/>
      <c r="H29" s="109"/>
      <c r="I29" s="109"/>
      <c r="J29" s="109"/>
      <c r="K29" s="109"/>
      <c r="L29" s="109"/>
      <c r="M29" s="109"/>
      <c r="N29" s="109"/>
      <c r="O29" s="109"/>
      <c r="P29" s="109"/>
    </row>
    <row r="30" spans="1:16" ht="30" customHeight="1">
      <c r="A30" s="109"/>
      <c r="B30" s="717" t="s">
        <v>179</v>
      </c>
      <c r="C30" s="717"/>
      <c r="D30" s="717"/>
      <c r="E30" s="717"/>
      <c r="F30" s="717"/>
      <c r="G30" s="717"/>
      <c r="H30" s="717"/>
      <c r="I30" s="717"/>
      <c r="J30" s="717"/>
      <c r="K30" s="717"/>
      <c r="L30" s="717"/>
      <c r="M30" s="717"/>
      <c r="N30" s="717"/>
      <c r="O30" s="717"/>
      <c r="P30" s="109"/>
    </row>
    <row r="31" spans="1:16" ht="18" customHeight="1" thickBot="1">
      <c r="B31" s="117" t="s">
        <v>180</v>
      </c>
    </row>
    <row r="32" spans="1:16" ht="18" customHeight="1" thickBot="1">
      <c r="A32" s="118"/>
      <c r="B32" s="686" t="s">
        <v>153</v>
      </c>
      <c r="C32" s="725"/>
      <c r="D32" s="119" t="s">
        <v>181</v>
      </c>
      <c r="E32" s="120" t="s">
        <v>273</v>
      </c>
      <c r="F32" s="120"/>
      <c r="G32" s="120"/>
      <c r="H32" s="120"/>
      <c r="I32" s="120"/>
      <c r="J32" s="120"/>
      <c r="K32" s="120"/>
      <c r="L32" s="120"/>
      <c r="M32" s="120"/>
      <c r="N32" s="120"/>
      <c r="O32" s="120"/>
    </row>
    <row r="33" spans="1:16" ht="18" customHeight="1" thickBot="1">
      <c r="A33" s="118"/>
      <c r="B33" s="684" t="s">
        <v>154</v>
      </c>
      <c r="C33" s="702"/>
      <c r="D33" s="685"/>
      <c r="E33" s="142"/>
      <c r="F33" s="143"/>
      <c r="G33" s="144"/>
      <c r="H33" s="144"/>
      <c r="I33" s="144"/>
      <c r="J33" s="144"/>
      <c r="K33" s="144"/>
      <c r="L33" s="144"/>
      <c r="M33" s="144"/>
      <c r="N33" s="144"/>
      <c r="O33" s="145"/>
    </row>
    <row r="34" spans="1:16" ht="18" customHeight="1">
      <c r="A34" s="118"/>
      <c r="B34" s="697" t="s">
        <v>155</v>
      </c>
      <c r="C34" s="694" t="s">
        <v>182</v>
      </c>
      <c r="D34" s="695"/>
      <c r="E34" s="695"/>
      <c r="F34" s="695"/>
      <c r="G34" s="695"/>
      <c r="H34" s="695"/>
      <c r="I34" s="695"/>
      <c r="J34" s="695"/>
      <c r="K34" s="695"/>
      <c r="L34" s="695"/>
      <c r="M34" s="695"/>
      <c r="N34" s="695"/>
      <c r="O34" s="696"/>
    </row>
    <row r="35" spans="1:16" ht="18" customHeight="1" thickBot="1">
      <c r="A35" s="118"/>
      <c r="B35" s="698"/>
      <c r="C35" s="691"/>
      <c r="D35" s="692"/>
      <c r="E35" s="692"/>
      <c r="F35" s="692"/>
      <c r="G35" s="692"/>
      <c r="H35" s="692"/>
      <c r="I35" s="692"/>
      <c r="J35" s="692"/>
      <c r="K35" s="692"/>
      <c r="L35" s="692"/>
      <c r="M35" s="692"/>
      <c r="N35" s="692"/>
      <c r="O35" s="693"/>
    </row>
    <row r="36" spans="1:16" ht="18" customHeight="1">
      <c r="A36" s="118"/>
      <c r="B36" s="697" t="s">
        <v>156</v>
      </c>
      <c r="C36" s="699" t="s">
        <v>183</v>
      </c>
      <c r="D36" s="700"/>
      <c r="E36" s="700"/>
      <c r="F36" s="700"/>
      <c r="G36" s="700"/>
      <c r="H36" s="700"/>
      <c r="I36" s="700"/>
      <c r="J36" s="700"/>
      <c r="K36" s="700"/>
      <c r="L36" s="700"/>
      <c r="M36" s="700"/>
      <c r="N36" s="700"/>
      <c r="O36" s="701"/>
    </row>
    <row r="37" spans="1:16" ht="18" customHeight="1" thickBot="1">
      <c r="B37" s="698"/>
      <c r="C37" s="691"/>
      <c r="D37" s="692"/>
      <c r="E37" s="692"/>
      <c r="F37" s="692"/>
      <c r="G37" s="692"/>
      <c r="H37" s="692"/>
      <c r="I37" s="692"/>
      <c r="J37" s="692"/>
      <c r="K37" s="692"/>
      <c r="L37" s="692"/>
      <c r="M37" s="692"/>
      <c r="N37" s="692"/>
      <c r="O37" s="693"/>
    </row>
    <row r="38" spans="1:16" ht="18" customHeight="1" thickBot="1">
      <c r="B38" s="684" t="s">
        <v>157</v>
      </c>
      <c r="C38" s="702"/>
      <c r="D38" s="702"/>
      <c r="E38" s="685"/>
      <c r="F38" s="684" t="s">
        <v>184</v>
      </c>
      <c r="G38" s="685"/>
      <c r="H38" s="144" t="s">
        <v>185</v>
      </c>
      <c r="I38" s="144"/>
      <c r="J38" s="144"/>
      <c r="K38" s="144"/>
      <c r="L38" s="144"/>
      <c r="M38" s="144"/>
      <c r="N38" s="144"/>
      <c r="O38" s="145"/>
    </row>
    <row r="39" spans="1:16" ht="18" customHeight="1" thickBot="1">
      <c r="B39" s="146" t="s">
        <v>186</v>
      </c>
      <c r="C39" s="147"/>
      <c r="D39" s="147"/>
      <c r="E39" s="147"/>
      <c r="F39" s="148"/>
      <c r="G39" s="148"/>
      <c r="H39" s="148"/>
      <c r="I39" s="148"/>
      <c r="J39" s="148"/>
      <c r="K39" s="148"/>
      <c r="L39" s="148"/>
      <c r="M39" s="148"/>
      <c r="N39" s="148"/>
      <c r="O39" s="149"/>
    </row>
    <row r="40" spans="1:16" ht="18" customHeight="1" thickBot="1">
      <c r="B40" s="686" t="s">
        <v>165</v>
      </c>
      <c r="C40" s="687"/>
      <c r="D40" s="150" t="s">
        <v>166</v>
      </c>
      <c r="E40" s="688">
        <v>1571020</v>
      </c>
      <c r="F40" s="689"/>
      <c r="G40" s="689"/>
      <c r="H40" s="151" t="s">
        <v>167</v>
      </c>
      <c r="I40" s="148"/>
      <c r="J40" s="148"/>
      <c r="K40" s="148"/>
      <c r="L40" s="148"/>
      <c r="M40" s="148"/>
      <c r="N40" s="148"/>
      <c r="O40" s="149"/>
    </row>
    <row r="41" spans="1:16" ht="18" customHeight="1">
      <c r="B41" s="697" t="s">
        <v>168</v>
      </c>
      <c r="C41" s="709"/>
      <c r="D41" s="148"/>
      <c r="E41" s="148"/>
      <c r="F41" s="148"/>
      <c r="G41" s="148"/>
      <c r="H41" s="148"/>
      <c r="I41" s="148"/>
      <c r="J41" s="148"/>
      <c r="K41" s="148"/>
      <c r="L41" s="148"/>
      <c r="M41" s="148"/>
      <c r="N41" s="148"/>
      <c r="O41" s="149"/>
    </row>
    <row r="42" spans="1:16" ht="18" customHeight="1">
      <c r="B42" s="697" t="s">
        <v>155</v>
      </c>
      <c r="C42" s="148" t="s">
        <v>187</v>
      </c>
      <c r="D42" s="148"/>
      <c r="E42" s="148"/>
      <c r="F42" s="148"/>
      <c r="G42" s="148"/>
      <c r="H42" s="148"/>
      <c r="I42" s="148"/>
      <c r="J42" s="148"/>
      <c r="K42" s="148"/>
      <c r="L42" s="148"/>
      <c r="M42" s="148"/>
      <c r="N42" s="148"/>
      <c r="O42" s="149"/>
    </row>
    <row r="43" spans="1:16" ht="18" customHeight="1">
      <c r="B43" s="706"/>
      <c r="C43" s="152"/>
      <c r="D43" s="153"/>
      <c r="E43" s="153"/>
      <c r="F43" s="153"/>
      <c r="G43" s="153"/>
      <c r="H43" s="153"/>
      <c r="I43" s="153"/>
      <c r="J43" s="153"/>
      <c r="K43" s="153"/>
      <c r="L43" s="153"/>
      <c r="M43" s="153"/>
      <c r="N43" s="153"/>
      <c r="O43" s="154"/>
    </row>
    <row r="44" spans="1:16" ht="18" customHeight="1">
      <c r="B44" s="706" t="s">
        <v>156</v>
      </c>
      <c r="C44" s="148" t="s">
        <v>188</v>
      </c>
      <c r="D44" s="148"/>
      <c r="E44" s="148"/>
      <c r="F44" s="148"/>
      <c r="G44" s="148"/>
      <c r="H44" s="148"/>
      <c r="I44" s="148"/>
      <c r="J44" s="148"/>
      <c r="K44" s="148"/>
      <c r="L44" s="148"/>
      <c r="M44" s="148"/>
      <c r="N44" s="148"/>
      <c r="O44" s="149"/>
    </row>
    <row r="45" spans="1:16" ht="18" customHeight="1" thickBot="1">
      <c r="B45" s="698"/>
      <c r="C45" s="155"/>
      <c r="D45" s="156"/>
      <c r="E45" s="156"/>
      <c r="F45" s="156"/>
      <c r="G45" s="156"/>
      <c r="H45" s="156"/>
      <c r="I45" s="156"/>
      <c r="J45" s="156"/>
      <c r="K45" s="156"/>
      <c r="L45" s="156"/>
      <c r="M45" s="156"/>
      <c r="N45" s="156"/>
      <c r="O45" s="157"/>
    </row>
    <row r="46" spans="1:16" ht="18" customHeight="1" thickBot="1">
      <c r="B46" s="684" t="s">
        <v>169</v>
      </c>
      <c r="C46" s="685"/>
      <c r="D46" s="158" t="s">
        <v>166</v>
      </c>
      <c r="E46" s="707">
        <v>245500</v>
      </c>
      <c r="F46" s="692"/>
      <c r="G46" s="692"/>
      <c r="H46" s="148" t="s">
        <v>167</v>
      </c>
      <c r="I46" s="155"/>
      <c r="J46" s="148"/>
      <c r="K46" s="148"/>
      <c r="L46" s="148"/>
      <c r="M46" s="148"/>
      <c r="N46" s="148"/>
      <c r="O46" s="149"/>
    </row>
    <row r="47" spans="1:16" ht="18" customHeight="1" thickBot="1">
      <c r="B47" s="159" t="s">
        <v>170</v>
      </c>
      <c r="C47" s="160"/>
      <c r="D47" s="160"/>
      <c r="E47" s="161"/>
      <c r="F47" s="710">
        <v>1325520</v>
      </c>
      <c r="G47" s="711"/>
      <c r="H47" s="162" t="s">
        <v>167</v>
      </c>
      <c r="I47" s="163"/>
      <c r="J47" s="144"/>
      <c r="K47" s="144"/>
      <c r="L47" s="144"/>
      <c r="M47" s="144"/>
      <c r="N47" s="144"/>
      <c r="O47" s="145"/>
      <c r="P47" s="126"/>
    </row>
    <row r="48" spans="1:16" ht="18" customHeight="1">
      <c r="B48" s="164" t="s">
        <v>189</v>
      </c>
      <c r="C48" s="165"/>
      <c r="D48" s="165"/>
      <c r="E48" s="166"/>
      <c r="F48" s="167"/>
      <c r="G48" s="167"/>
      <c r="H48" s="148"/>
      <c r="I48" s="148"/>
      <c r="J48" s="148"/>
      <c r="K48" s="148"/>
      <c r="L48" s="148"/>
      <c r="M48" s="148"/>
      <c r="N48" s="148"/>
      <c r="O48" s="149"/>
      <c r="P48" s="126"/>
    </row>
    <row r="49" spans="2:16" ht="18" customHeight="1">
      <c r="B49" s="168" t="s">
        <v>172</v>
      </c>
      <c r="C49" s="169" t="s">
        <v>181</v>
      </c>
      <c r="D49" s="170" t="s">
        <v>166</v>
      </c>
      <c r="E49" s="688">
        <v>1325520</v>
      </c>
      <c r="F49" s="689"/>
      <c r="G49" s="689"/>
      <c r="H49" s="151" t="s">
        <v>167</v>
      </c>
      <c r="I49" s="148"/>
      <c r="J49" s="148"/>
      <c r="K49" s="148"/>
      <c r="L49" s="148"/>
      <c r="M49" s="148"/>
      <c r="N49" s="148"/>
      <c r="O49" s="149"/>
      <c r="P49" s="126"/>
    </row>
    <row r="50" spans="2:16" ht="18" customHeight="1">
      <c r="B50" s="171" t="s">
        <v>174</v>
      </c>
      <c r="C50" s="172" t="s">
        <v>151</v>
      </c>
      <c r="D50" s="170" t="s">
        <v>166</v>
      </c>
      <c r="E50" s="690">
        <v>0</v>
      </c>
      <c r="F50" s="690"/>
      <c r="G50" s="690"/>
      <c r="H50" s="151" t="s">
        <v>167</v>
      </c>
      <c r="I50" s="694" t="s">
        <v>190</v>
      </c>
      <c r="J50" s="695"/>
      <c r="K50" s="695"/>
      <c r="L50" s="695"/>
      <c r="M50" s="695"/>
      <c r="N50" s="695"/>
      <c r="O50" s="696"/>
      <c r="P50" s="126"/>
    </row>
    <row r="51" spans="2:16" ht="18" customHeight="1">
      <c r="B51" s="173" t="s">
        <v>176</v>
      </c>
      <c r="C51" s="174" t="s">
        <v>151</v>
      </c>
      <c r="D51" s="175" t="s">
        <v>166</v>
      </c>
      <c r="E51" s="708">
        <v>0</v>
      </c>
      <c r="F51" s="708"/>
      <c r="G51" s="708"/>
      <c r="H51" s="176" t="s">
        <v>167</v>
      </c>
      <c r="I51" s="177"/>
      <c r="J51" s="148"/>
      <c r="K51" s="148"/>
      <c r="L51" s="148"/>
      <c r="M51" s="148"/>
      <c r="N51" s="148"/>
      <c r="O51" s="149"/>
      <c r="P51" s="126"/>
    </row>
    <row r="52" spans="2:16" ht="18" customHeight="1">
      <c r="B52" s="703" t="s">
        <v>191</v>
      </c>
      <c r="C52" s="704"/>
      <c r="D52" s="705"/>
      <c r="E52" s="178"/>
      <c r="F52" s="178"/>
      <c r="G52" s="178"/>
      <c r="H52" s="178"/>
      <c r="I52" s="148"/>
      <c r="J52" s="148"/>
      <c r="K52" s="148"/>
      <c r="L52" s="148"/>
      <c r="M52" s="148"/>
      <c r="N52" s="148"/>
      <c r="O52" s="149"/>
    </row>
    <row r="53" spans="2:16" ht="18" customHeight="1">
      <c r="B53" s="179"/>
      <c r="C53" s="158"/>
      <c r="D53" s="158"/>
      <c r="E53" s="148"/>
      <c r="F53" s="148"/>
      <c r="G53" s="148"/>
      <c r="H53" s="148"/>
      <c r="I53" s="148"/>
      <c r="J53" s="148"/>
      <c r="K53" s="148"/>
      <c r="L53" s="148"/>
      <c r="M53" s="148"/>
      <c r="N53" s="148"/>
      <c r="O53" s="149"/>
    </row>
    <row r="54" spans="2:16" ht="18" customHeight="1" thickBot="1">
      <c r="B54" s="180"/>
      <c r="C54" s="156"/>
      <c r="D54" s="156"/>
      <c r="E54" s="156"/>
      <c r="F54" s="156"/>
      <c r="G54" s="156"/>
      <c r="H54" s="156"/>
      <c r="I54" s="156"/>
      <c r="J54" s="156"/>
      <c r="K54" s="156"/>
      <c r="L54" s="156"/>
      <c r="M54" s="156"/>
      <c r="N54" s="156"/>
      <c r="O54" s="157"/>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49</vt:i4>
      </vt:variant>
    </vt:vector>
  </HeadingPairs>
  <TitlesOfParts>
    <vt:vector size="62" baseType="lpstr">
      <vt:lpstr>選択肢</vt:lpstr>
      <vt:lpstr>資料一覧</vt:lpstr>
      <vt:lpstr>【共通】</vt:lpstr>
      <vt:lpstr>P1</vt:lpstr>
      <vt:lpstr>P2-1</vt:lpstr>
      <vt:lpstr>P2-2</vt:lpstr>
      <vt:lpstr>P2-3</vt:lpstr>
      <vt:lpstr>P3</vt:lpstr>
      <vt:lpstr>P4</vt:lpstr>
      <vt:lpstr>P5-1</vt:lpstr>
      <vt:lpstr>P5-2</vt:lpstr>
      <vt:lpstr>P5-3</vt:lpstr>
      <vt:lpstr>P6 </vt:lpstr>
      <vt:lpstr>【共通】!Print_Area</vt:lpstr>
      <vt:lpstr>'P1'!Print_Area</vt:lpstr>
      <vt:lpstr>'P2-1'!Print_Area</vt:lpstr>
      <vt:lpstr>'P2-2'!Print_Area</vt:lpstr>
      <vt:lpstr>'P2-3'!Print_Area</vt:lpstr>
      <vt:lpstr>'P3'!Print_Area</vt:lpstr>
      <vt:lpstr>'P4'!Print_Area</vt:lpstr>
      <vt:lpstr>'P5-1'!Print_Area</vt:lpstr>
      <vt:lpstr>'P5-2'!Print_Area</vt:lpstr>
      <vt:lpstr>'P5-3'!Print_Area</vt:lpstr>
      <vt:lpstr>'P6 '!Print_Area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2025-11-13T23:21:30Z</dcterms:modified>
</cp:coreProperties>
</file>